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8"/>
  <workbookPr/>
  <xr:revisionPtr revIDLastSave="0" documentId="11_E4CD03A24B7354B4C900EB449467C389B206AE8E" xr6:coauthVersionLast="47" xr6:coauthVersionMax="47" xr10:uidLastSave="{00000000-0000-0000-0000-000000000000}"/>
  <bookViews>
    <workbookView xWindow="0" yWindow="0" windowWidth="0" windowHeight="0" xr2:uid="{00000000-000D-0000-FFFF-FFFF00000000}"/>
  </bookViews>
  <sheets>
    <sheet name="Disclaimer" sheetId="1" r:id="rId1"/>
    <sheet name="Release Notes" sheetId="2" r:id="rId2"/>
    <sheet name="Trade Rules" sheetId="3" r:id="rId3"/>
    <sheet name="NQ" sheetId="4" r:id="rId4"/>
    <sheet name="ES" sheetId="5" r:id="rId5"/>
    <sheet name="RTY" sheetId="6" r:id="rId6"/>
    <sheet name="YM" sheetId="7" r:id="rId7"/>
    <sheet name="CL" sheetId="8" r:id="rId8"/>
    <sheet name="GC" sheetId="9" r:id="rId9"/>
    <sheet name="NG" sheetId="10" r:id="rId10"/>
    <sheet name="ZB" sheetId="11" r:id="rId11"/>
    <sheet name="ZN" sheetId="12" r:id="rId12"/>
    <sheet name="UB" sheetId="13" r:id="rId13"/>
    <sheet name="ZC" sheetId="14" r:id="rId14"/>
    <sheet name="ZS" sheetId="15" r:id="rId15"/>
    <sheet name="ZW" sheetId="16" r:id="rId16"/>
    <sheet name="HG" sheetId="17" r:id="rId17"/>
    <sheet name="ZM" sheetId="18" r:id="rId18"/>
    <sheet name="ZL" sheetId="19" r:id="rId19"/>
    <sheet name="HE" sheetId="20" r:id="rId20"/>
    <sheet name="LE" sheetId="21" r:id="rId21"/>
    <sheet name="SI" sheetId="22" r:id="rId22"/>
    <sheet name="6E" sheetId="23" r:id="rId23"/>
    <sheet name="6A" sheetId="24" r:id="rId24"/>
    <sheet name="6B" sheetId="25" r:id="rId25"/>
    <sheet name="6C" sheetId="26" r:id="rId26"/>
    <sheet name="6S" sheetId="27" r:id="rId27"/>
    <sheet name="6J" sheetId="28" r:id="rId28"/>
    <sheet name="Risk sheet" sheetId="29" r:id="rId29"/>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9" i="29" l="1"/>
  <c r="L8" i="29"/>
  <c r="K8" i="29"/>
  <c r="F8" i="29"/>
  <c r="L7" i="29"/>
  <c r="K7" i="29"/>
  <c r="F7" i="29"/>
  <c r="K6" i="29"/>
  <c r="F6" i="29"/>
  <c r="L5" i="29"/>
  <c r="K5" i="29"/>
  <c r="F5" i="29"/>
  <c r="L4" i="29"/>
  <c r="K4" i="29"/>
  <c r="F4" i="29"/>
  <c r="B4" i="29"/>
  <c r="L3" i="29"/>
  <c r="K3" i="29"/>
  <c r="F3" i="29"/>
  <c r="F58" i="28"/>
  <c r="D58" i="28"/>
  <c r="B56" i="28"/>
  <c r="B54" i="28"/>
  <c r="B52" i="28"/>
  <c r="F49" i="28"/>
  <c r="D49" i="28"/>
  <c r="B47" i="28"/>
  <c r="B45" i="28"/>
  <c r="B43" i="28"/>
  <c r="A43" i="28"/>
  <c r="F40" i="28"/>
  <c r="D40" i="28"/>
  <c r="B38" i="28"/>
  <c r="A38" i="28"/>
  <c r="B36" i="28"/>
  <c r="A36" i="28"/>
  <c r="B34" i="28"/>
  <c r="E31" i="28"/>
  <c r="F25" i="28"/>
  <c r="D25" i="28"/>
  <c r="B23" i="28"/>
  <c r="A23" i="28"/>
  <c r="F21" i="28"/>
  <c r="D21" i="28"/>
  <c r="B16" i="28"/>
  <c r="E14" i="28"/>
  <c r="F58" i="27"/>
  <c r="D58" i="27"/>
  <c r="B56" i="27"/>
  <c r="B54" i="27"/>
  <c r="B52" i="27"/>
  <c r="F49" i="27"/>
  <c r="D49" i="27"/>
  <c r="B47" i="27"/>
  <c r="B45" i="27"/>
  <c r="B43" i="27"/>
  <c r="A43" i="27"/>
  <c r="F40" i="27"/>
  <c r="D40" i="27"/>
  <c r="B38" i="27"/>
  <c r="A38" i="27"/>
  <c r="B36" i="27"/>
  <c r="A36" i="27"/>
  <c r="B34" i="27"/>
  <c r="E31" i="27"/>
  <c r="F25" i="27"/>
  <c r="D25" i="27"/>
  <c r="B23" i="27"/>
  <c r="A23" i="27"/>
  <c r="F21" i="27"/>
  <c r="D21" i="27"/>
  <c r="B16" i="27"/>
  <c r="E14" i="27"/>
  <c r="F58" i="26"/>
  <c r="D58" i="26"/>
  <c r="B56" i="26"/>
  <c r="B54" i="26"/>
  <c r="B52" i="26"/>
  <c r="F49" i="26"/>
  <c r="D49" i="26"/>
  <c r="B47" i="26"/>
  <c r="B45" i="26"/>
  <c r="B43" i="26"/>
  <c r="A43" i="26"/>
  <c r="F40" i="26"/>
  <c r="D40" i="26"/>
  <c r="B38" i="26"/>
  <c r="A38" i="26"/>
  <c r="B36" i="26"/>
  <c r="A36" i="26"/>
  <c r="B34" i="26"/>
  <c r="E31" i="26"/>
  <c r="F25" i="26"/>
  <c r="D25" i="26"/>
  <c r="B23" i="26"/>
  <c r="A23" i="26"/>
  <c r="F21" i="26"/>
  <c r="D21" i="26"/>
  <c r="B16" i="26"/>
  <c r="E14" i="26"/>
  <c r="F58" i="25"/>
  <c r="D58" i="25"/>
  <c r="B56" i="25"/>
  <c r="B54" i="25"/>
  <c r="B52" i="25"/>
  <c r="F49" i="25"/>
  <c r="D49" i="25"/>
  <c r="B47" i="25"/>
  <c r="B45" i="25"/>
  <c r="B43" i="25"/>
  <c r="A43" i="25"/>
  <c r="F40" i="25"/>
  <c r="D40" i="25"/>
  <c r="B38" i="25"/>
  <c r="A38" i="25"/>
  <c r="B36" i="25"/>
  <c r="A36" i="25"/>
  <c r="B34" i="25"/>
  <c r="E31" i="25"/>
  <c r="F25" i="25"/>
  <c r="D25" i="25"/>
  <c r="B23" i="25"/>
  <c r="A23" i="25"/>
  <c r="F21" i="25"/>
  <c r="D21" i="25"/>
  <c r="B16" i="25"/>
  <c r="E14" i="25"/>
  <c r="F58" i="24"/>
  <c r="D58" i="24"/>
  <c r="B56" i="24"/>
  <c r="B54" i="24"/>
  <c r="B52" i="24"/>
  <c r="F49" i="24"/>
  <c r="D49" i="24"/>
  <c r="B47" i="24"/>
  <c r="B45" i="24"/>
  <c r="B43" i="24"/>
  <c r="A43" i="24"/>
  <c r="F40" i="24"/>
  <c r="D40" i="24"/>
  <c r="B38" i="24"/>
  <c r="A38" i="24"/>
  <c r="B36" i="24"/>
  <c r="A36" i="24"/>
  <c r="B34" i="24"/>
  <c r="E31" i="24"/>
  <c r="F25" i="24"/>
  <c r="D25" i="24"/>
  <c r="B23" i="24"/>
  <c r="A23" i="24"/>
  <c r="F21" i="24"/>
  <c r="D21" i="24"/>
  <c r="B16" i="24"/>
  <c r="E14" i="24"/>
  <c r="F58" i="23"/>
  <c r="D58" i="23"/>
  <c r="B56" i="23"/>
  <c r="B54" i="23"/>
  <c r="B52" i="23"/>
  <c r="F49" i="23"/>
  <c r="D49" i="23"/>
  <c r="B47" i="23"/>
  <c r="B45" i="23"/>
  <c r="B43" i="23"/>
  <c r="A43" i="23"/>
  <c r="F40" i="23"/>
  <c r="D40" i="23"/>
  <c r="B38" i="23"/>
  <c r="A38" i="23"/>
  <c r="B36" i="23"/>
  <c r="A36" i="23"/>
  <c r="B34" i="23"/>
  <c r="E31" i="23"/>
  <c r="F25" i="23"/>
  <c r="D25" i="23"/>
  <c r="B23" i="23"/>
  <c r="A23" i="23"/>
  <c r="F21" i="23"/>
  <c r="D21" i="23"/>
  <c r="B16" i="23"/>
  <c r="E14" i="23"/>
  <c r="F58" i="22"/>
  <c r="D58" i="22"/>
  <c r="B56" i="22"/>
  <c r="B54" i="22"/>
  <c r="B52" i="22"/>
  <c r="F49" i="22"/>
  <c r="D49" i="22"/>
  <c r="B47" i="22"/>
  <c r="B45" i="22"/>
  <c r="B43" i="22"/>
  <c r="A43" i="22"/>
  <c r="F40" i="22"/>
  <c r="D40" i="22"/>
  <c r="B38" i="22"/>
  <c r="A38" i="22"/>
  <c r="B36" i="22"/>
  <c r="A36" i="22"/>
  <c r="B34" i="22"/>
  <c r="E31" i="22"/>
  <c r="F25" i="22"/>
  <c r="D25" i="22"/>
  <c r="B23" i="22"/>
  <c r="A23" i="22"/>
  <c r="F21" i="22"/>
  <c r="D21" i="22"/>
  <c r="B16" i="22"/>
  <c r="E14" i="22"/>
  <c r="F58" i="21"/>
  <c r="D58" i="21"/>
  <c r="B56" i="21"/>
  <c r="B54" i="21"/>
  <c r="B52" i="21"/>
  <c r="F49" i="21"/>
  <c r="D49" i="21"/>
  <c r="B47" i="21"/>
  <c r="B45" i="21"/>
  <c r="B43" i="21"/>
  <c r="A43" i="21"/>
  <c r="F40" i="21"/>
  <c r="D40" i="21"/>
  <c r="B38" i="21"/>
  <c r="A38" i="21"/>
  <c r="B36" i="21"/>
  <c r="A36" i="21"/>
  <c r="B34" i="21"/>
  <c r="E31" i="21"/>
  <c r="F25" i="21"/>
  <c r="D25" i="21"/>
  <c r="B23" i="21"/>
  <c r="A23" i="21"/>
  <c r="F21" i="21"/>
  <c r="D21" i="21"/>
  <c r="B16" i="21"/>
  <c r="E14" i="21"/>
  <c r="F58" i="20"/>
  <c r="D58" i="20"/>
  <c r="B56" i="20"/>
  <c r="B54" i="20"/>
  <c r="B52" i="20"/>
  <c r="F49" i="20"/>
  <c r="D49" i="20"/>
  <c r="B47" i="20"/>
  <c r="B45" i="20"/>
  <c r="B43" i="20"/>
  <c r="A43" i="20"/>
  <c r="F40" i="20"/>
  <c r="D40" i="20"/>
  <c r="B38" i="20"/>
  <c r="A38" i="20"/>
  <c r="B36" i="20"/>
  <c r="A36" i="20"/>
  <c r="B34" i="20"/>
  <c r="E31" i="20"/>
  <c r="F25" i="20"/>
  <c r="D25" i="20"/>
  <c r="B23" i="20"/>
  <c r="A23" i="20"/>
  <c r="F21" i="20"/>
  <c r="D21" i="20"/>
  <c r="B16" i="20"/>
  <c r="E14" i="20"/>
  <c r="F58" i="19"/>
  <c r="D58" i="19"/>
  <c r="B56" i="19"/>
  <c r="B54" i="19"/>
  <c r="B52" i="19"/>
  <c r="F49" i="19"/>
  <c r="D49" i="19"/>
  <c r="B47" i="19"/>
  <c r="B45" i="19"/>
  <c r="B43" i="19"/>
  <c r="A43" i="19"/>
  <c r="F40" i="19"/>
  <c r="D40" i="19"/>
  <c r="B38" i="19"/>
  <c r="A38" i="19"/>
  <c r="B36" i="19"/>
  <c r="A36" i="19"/>
  <c r="B34" i="19"/>
  <c r="E31" i="19"/>
  <c r="F25" i="19"/>
  <c r="D25" i="19"/>
  <c r="B23" i="19"/>
  <c r="A23" i="19"/>
  <c r="F21" i="19"/>
  <c r="D21" i="19"/>
  <c r="B16" i="19"/>
  <c r="E14" i="19"/>
  <c r="F58" i="18"/>
  <c r="D58" i="18"/>
  <c r="B56" i="18"/>
  <c r="B54" i="18"/>
  <c r="B52" i="18"/>
  <c r="F49" i="18"/>
  <c r="D49" i="18"/>
  <c r="B47" i="18"/>
  <c r="B45" i="18"/>
  <c r="B43" i="18"/>
  <c r="A43" i="18"/>
  <c r="F40" i="18"/>
  <c r="D40" i="18"/>
  <c r="B38" i="18"/>
  <c r="A38" i="18"/>
  <c r="B36" i="18"/>
  <c r="A36" i="18"/>
  <c r="B34" i="18"/>
  <c r="E31" i="18"/>
  <c r="F25" i="18"/>
  <c r="D25" i="18"/>
  <c r="B23" i="18"/>
  <c r="A23" i="18"/>
  <c r="F21" i="18"/>
  <c r="D21" i="18"/>
  <c r="B16" i="18"/>
  <c r="E14" i="18"/>
  <c r="F58" i="17"/>
  <c r="D58" i="17"/>
  <c r="B56" i="17"/>
  <c r="B54" i="17"/>
  <c r="B52" i="17"/>
  <c r="F49" i="17"/>
  <c r="D49" i="17"/>
  <c r="B47" i="17"/>
  <c r="B45" i="17"/>
  <c r="B43" i="17"/>
  <c r="A43" i="17"/>
  <c r="F40" i="17"/>
  <c r="D40" i="17"/>
  <c r="B38" i="17"/>
  <c r="A38" i="17"/>
  <c r="B36" i="17"/>
  <c r="A36" i="17"/>
  <c r="B34" i="17"/>
  <c r="E31" i="17"/>
  <c r="F25" i="17"/>
  <c r="D25" i="17"/>
  <c r="B23" i="17"/>
  <c r="A23" i="17"/>
  <c r="F21" i="17"/>
  <c r="D21" i="17"/>
  <c r="B16" i="17"/>
  <c r="E14" i="17"/>
  <c r="F58" i="16"/>
  <c r="D58" i="16"/>
  <c r="B56" i="16"/>
  <c r="B54" i="16"/>
  <c r="B52" i="16"/>
  <c r="F49" i="16"/>
  <c r="D49" i="16"/>
  <c r="B47" i="16"/>
  <c r="B45" i="16"/>
  <c r="B43" i="16"/>
  <c r="A43" i="16"/>
  <c r="F40" i="16"/>
  <c r="D40" i="16"/>
  <c r="B38" i="16"/>
  <c r="A38" i="16"/>
  <c r="B36" i="16"/>
  <c r="A36" i="16"/>
  <c r="B34" i="16"/>
  <c r="E31" i="16"/>
  <c r="F25" i="16"/>
  <c r="D25" i="16"/>
  <c r="B23" i="16"/>
  <c r="A23" i="16"/>
  <c r="F21" i="16"/>
  <c r="D21" i="16"/>
  <c r="B16" i="16"/>
  <c r="E14" i="16"/>
  <c r="F58" i="15"/>
  <c r="D58" i="15"/>
  <c r="B56" i="15"/>
  <c r="B54" i="15"/>
  <c r="B52" i="15"/>
  <c r="F49" i="15"/>
  <c r="D49" i="15"/>
  <c r="B47" i="15"/>
  <c r="B45" i="15"/>
  <c r="B43" i="15"/>
  <c r="A43" i="15"/>
  <c r="F40" i="15"/>
  <c r="D40" i="15"/>
  <c r="B38" i="15"/>
  <c r="A38" i="15"/>
  <c r="B36" i="15"/>
  <c r="A36" i="15"/>
  <c r="B34" i="15"/>
  <c r="E31" i="15"/>
  <c r="F25" i="15"/>
  <c r="D25" i="15"/>
  <c r="B23" i="15"/>
  <c r="A23" i="15"/>
  <c r="F21" i="15"/>
  <c r="D21" i="15"/>
  <c r="B16" i="15"/>
  <c r="E14" i="15"/>
  <c r="F58" i="14"/>
  <c r="D58" i="14"/>
  <c r="B56" i="14"/>
  <c r="B54" i="14"/>
  <c r="B52" i="14"/>
  <c r="F49" i="14"/>
  <c r="D49" i="14"/>
  <c r="B47" i="14"/>
  <c r="B45" i="14"/>
  <c r="B43" i="14"/>
  <c r="A43" i="14"/>
  <c r="F40" i="14"/>
  <c r="D40" i="14"/>
  <c r="B38" i="14"/>
  <c r="A38" i="14"/>
  <c r="B36" i="14"/>
  <c r="A36" i="14"/>
  <c r="B34" i="14"/>
  <c r="E31" i="14"/>
  <c r="F25" i="14"/>
  <c r="D25" i="14"/>
  <c r="B23" i="14"/>
  <c r="A23" i="14"/>
  <c r="F21" i="14"/>
  <c r="D21" i="14"/>
  <c r="B16" i="14"/>
  <c r="E14" i="14"/>
  <c r="F58" i="13"/>
  <c r="D58" i="13"/>
  <c r="B56" i="13"/>
  <c r="B54" i="13"/>
  <c r="B52" i="13"/>
  <c r="F49" i="13"/>
  <c r="D49" i="13"/>
  <c r="B47" i="13"/>
  <c r="B45" i="13"/>
  <c r="B43" i="13"/>
  <c r="A43" i="13"/>
  <c r="F40" i="13"/>
  <c r="D40" i="13"/>
  <c r="B38" i="13"/>
  <c r="A38" i="13"/>
  <c r="B36" i="13"/>
  <c r="A36" i="13"/>
  <c r="B34" i="13"/>
  <c r="E31" i="13"/>
  <c r="F25" i="13"/>
  <c r="D25" i="13"/>
  <c r="B23" i="13"/>
  <c r="A23" i="13"/>
  <c r="F21" i="13"/>
  <c r="D21" i="13"/>
  <c r="B16" i="13"/>
  <c r="E14" i="13"/>
  <c r="F58" i="12"/>
  <c r="D58" i="12"/>
  <c r="B56" i="12"/>
  <c r="B54" i="12"/>
  <c r="B52" i="12"/>
  <c r="F49" i="12"/>
  <c r="D49" i="12"/>
  <c r="B47" i="12"/>
  <c r="B45" i="12"/>
  <c r="B43" i="12"/>
  <c r="A43" i="12"/>
  <c r="F40" i="12"/>
  <c r="D40" i="12"/>
  <c r="B38" i="12"/>
  <c r="A38" i="12"/>
  <c r="B36" i="12"/>
  <c r="A36" i="12"/>
  <c r="B34" i="12"/>
  <c r="E31" i="12"/>
  <c r="F25" i="12"/>
  <c r="D25" i="12"/>
  <c r="B23" i="12"/>
  <c r="A23" i="12"/>
  <c r="F21" i="12"/>
  <c r="D21" i="12"/>
  <c r="B16" i="12"/>
  <c r="E14" i="12"/>
  <c r="F58" i="11"/>
  <c r="D58" i="11"/>
  <c r="B56" i="11"/>
  <c r="B54" i="11"/>
  <c r="B52" i="11"/>
  <c r="F49" i="11"/>
  <c r="D49" i="11"/>
  <c r="B47" i="11"/>
  <c r="B45" i="11"/>
  <c r="B43" i="11"/>
  <c r="A43" i="11"/>
  <c r="F40" i="11"/>
  <c r="D40" i="11"/>
  <c r="B38" i="11"/>
  <c r="A38" i="11"/>
  <c r="B36" i="11"/>
  <c r="A36" i="11"/>
  <c r="B34" i="11"/>
  <c r="E31" i="11"/>
  <c r="F25" i="11"/>
  <c r="D25" i="11"/>
  <c r="B23" i="11"/>
  <c r="A23" i="11"/>
  <c r="F21" i="11"/>
  <c r="D21" i="11"/>
  <c r="B16" i="11"/>
  <c r="E14" i="11"/>
  <c r="F58" i="10"/>
  <c r="D58" i="10"/>
  <c r="B56" i="10"/>
  <c r="B54" i="10"/>
  <c r="B52" i="10"/>
  <c r="F49" i="10"/>
  <c r="D49" i="10"/>
  <c r="B47" i="10"/>
  <c r="B45" i="10"/>
  <c r="B43" i="10"/>
  <c r="A43" i="10"/>
  <c r="F40" i="10"/>
  <c r="D40" i="10"/>
  <c r="B38" i="10"/>
  <c r="A38" i="10"/>
  <c r="B36" i="10"/>
  <c r="A36" i="10"/>
  <c r="B34" i="10"/>
  <c r="E31" i="10"/>
  <c r="F25" i="10"/>
  <c r="D25" i="10"/>
  <c r="B23" i="10"/>
  <c r="A23" i="10"/>
  <c r="F21" i="10"/>
  <c r="D21" i="10"/>
  <c r="B16" i="10"/>
  <c r="E14" i="10"/>
  <c r="F58" i="9"/>
  <c r="D58" i="9"/>
  <c r="B56" i="9"/>
  <c r="B54" i="9"/>
  <c r="B52" i="9"/>
  <c r="F49" i="9"/>
  <c r="D49" i="9"/>
  <c r="B47" i="9"/>
  <c r="B45" i="9"/>
  <c r="B43" i="9"/>
  <c r="A43" i="9"/>
  <c r="F40" i="9"/>
  <c r="D40" i="9"/>
  <c r="B38" i="9"/>
  <c r="A38" i="9"/>
  <c r="B36" i="9"/>
  <c r="A36" i="9"/>
  <c r="B34" i="9"/>
  <c r="E31" i="9"/>
  <c r="F25" i="9"/>
  <c r="D25" i="9"/>
  <c r="B23" i="9"/>
  <c r="A23" i="9"/>
  <c r="F21" i="9"/>
  <c r="D21" i="9"/>
  <c r="B16" i="9"/>
  <c r="E14" i="9"/>
  <c r="C4" i="9"/>
  <c r="F58" i="8"/>
  <c r="D58" i="8"/>
  <c r="B56" i="8"/>
  <c r="B54" i="8"/>
  <c r="B52" i="8"/>
  <c r="F49" i="8"/>
  <c r="D49" i="8"/>
  <c r="B47" i="8"/>
  <c r="B45" i="8"/>
  <c r="B43" i="8"/>
  <c r="A43" i="8"/>
  <c r="F40" i="8"/>
  <c r="D40" i="8"/>
  <c r="B38" i="8"/>
  <c r="A38" i="8"/>
  <c r="B36" i="8"/>
  <c r="A36" i="8"/>
  <c r="B34" i="8"/>
  <c r="E31" i="8"/>
  <c r="F25" i="8"/>
  <c r="D25" i="8"/>
  <c r="B23" i="8"/>
  <c r="A23" i="8"/>
  <c r="F21" i="8"/>
  <c r="D21" i="8"/>
  <c r="B16" i="8"/>
  <c r="E14" i="8"/>
  <c r="C4" i="8"/>
  <c r="F58" i="7"/>
  <c r="D58" i="7"/>
  <c r="B56" i="7"/>
  <c r="B54" i="7"/>
  <c r="B52" i="7"/>
  <c r="F49" i="7"/>
  <c r="D49" i="7"/>
  <c r="B47" i="7"/>
  <c r="B45" i="7"/>
  <c r="B43" i="7"/>
  <c r="A43" i="7"/>
  <c r="F40" i="7"/>
  <c r="D40" i="7"/>
  <c r="B38" i="7"/>
  <c r="A38" i="7"/>
  <c r="B36" i="7"/>
  <c r="A36" i="7"/>
  <c r="B34" i="7"/>
  <c r="E31" i="7"/>
  <c r="F25" i="7"/>
  <c r="D25" i="7"/>
  <c r="B23" i="7"/>
  <c r="A23" i="7"/>
  <c r="F21" i="7"/>
  <c r="D21" i="7"/>
  <c r="B16" i="7"/>
  <c r="E14" i="7"/>
  <c r="C5" i="7"/>
  <c r="C4" i="7"/>
  <c r="F58" i="6"/>
  <c r="D58" i="6"/>
  <c r="B56" i="6"/>
  <c r="B54" i="6"/>
  <c r="B52" i="6"/>
  <c r="F49" i="6"/>
  <c r="D49" i="6"/>
  <c r="B47" i="6"/>
  <c r="B45" i="6"/>
  <c r="B43" i="6"/>
  <c r="A43" i="6"/>
  <c r="F40" i="6"/>
  <c r="D40" i="6"/>
  <c r="B38" i="6"/>
  <c r="A38" i="6"/>
  <c r="B36" i="6"/>
  <c r="A36" i="6"/>
  <c r="B34" i="6"/>
  <c r="E31" i="6"/>
  <c r="F25" i="6"/>
  <c r="D25" i="6"/>
  <c r="B23" i="6"/>
  <c r="A23" i="6"/>
  <c r="F21" i="6"/>
  <c r="D21" i="6"/>
  <c r="B16" i="6"/>
  <c r="E14" i="6"/>
  <c r="C4" i="6"/>
  <c r="F58" i="5"/>
  <c r="D58" i="5"/>
  <c r="B56" i="5"/>
  <c r="B54" i="5"/>
  <c r="B52" i="5"/>
  <c r="F49" i="5"/>
  <c r="D49" i="5"/>
  <c r="B47" i="5"/>
  <c r="B45" i="5"/>
  <c r="B43" i="5"/>
  <c r="A43" i="5"/>
  <c r="F40" i="5"/>
  <c r="D40" i="5"/>
  <c r="B38" i="5"/>
  <c r="A38" i="5"/>
  <c r="B36" i="5"/>
  <c r="A36" i="5"/>
  <c r="B34" i="5"/>
  <c r="E31" i="5"/>
  <c r="F25" i="5"/>
  <c r="D25" i="5"/>
  <c r="B23" i="5"/>
  <c r="A23" i="5"/>
  <c r="F21" i="5"/>
  <c r="D21" i="5"/>
  <c r="B16" i="5"/>
  <c r="E14" i="5"/>
  <c r="C4" i="5"/>
  <c r="F58" i="4"/>
  <c r="D58" i="4"/>
  <c r="B56" i="4"/>
  <c r="B54" i="4"/>
  <c r="B52" i="4"/>
  <c r="F49" i="4"/>
  <c r="D49" i="4"/>
  <c r="B47" i="4"/>
  <c r="B45" i="4"/>
  <c r="B43" i="4"/>
  <c r="A43" i="4"/>
  <c r="F40" i="4"/>
  <c r="D40" i="4"/>
  <c r="B38" i="4"/>
  <c r="A38" i="4"/>
  <c r="B36" i="4"/>
  <c r="A36" i="4"/>
  <c r="B34" i="4"/>
  <c r="E31" i="4"/>
  <c r="F25" i="4"/>
  <c r="D25" i="4"/>
  <c r="B23" i="4"/>
  <c r="A23" i="4"/>
  <c r="F21" i="4"/>
  <c r="D21" i="4"/>
  <c r="B16" i="4"/>
  <c r="E14" i="4"/>
  <c r="C4" i="4"/>
  <c r="F19" i="4" l="1"/>
  <c r="D19" i="4"/>
  <c r="F17" i="4"/>
  <c r="D17" i="4"/>
  <c r="F23" i="4"/>
  <c r="D23" i="4"/>
  <c r="F34" i="4"/>
  <c r="D34" i="4"/>
  <c r="F36" i="4"/>
  <c r="D36" i="4"/>
  <c r="E34" i="4" s="1"/>
  <c r="E36" i="4" s="1"/>
  <c r="E38" i="4" s="1"/>
  <c r="F38" i="4"/>
  <c r="D38" i="4"/>
  <c r="A52" i="4"/>
  <c r="A47" i="4"/>
  <c r="A45" i="4"/>
  <c r="F43" i="4"/>
  <c r="D43" i="4"/>
  <c r="F45" i="4"/>
  <c r="D45" i="4"/>
  <c r="E43" i="4" s="1"/>
  <c r="E45" i="4" s="1"/>
  <c r="E47" i="4" s="1"/>
  <c r="F47" i="4"/>
  <c r="D47" i="4"/>
  <c r="F52" i="4"/>
  <c r="D52" i="4"/>
  <c r="F54" i="4"/>
  <c r="D54" i="4"/>
  <c r="E52" i="4" s="1"/>
  <c r="E54" i="4" s="1"/>
  <c r="E56" i="4" s="1"/>
  <c r="F56" i="4"/>
  <c r="D56" i="4"/>
  <c r="F19" i="5"/>
  <c r="D19" i="5"/>
  <c r="F17" i="5"/>
  <c r="D17" i="5"/>
  <c r="E17" i="5" s="1"/>
  <c r="E19" i="5" s="1"/>
  <c r="E21" i="5" s="1"/>
  <c r="F23" i="5"/>
  <c r="D23" i="5"/>
  <c r="F34" i="5"/>
  <c r="D34" i="5"/>
  <c r="F36" i="5"/>
  <c r="D36" i="5"/>
  <c r="E34" i="5" s="1"/>
  <c r="E36" i="5" s="1"/>
  <c r="E38" i="5" s="1"/>
  <c r="F38" i="5"/>
  <c r="D38" i="5"/>
  <c r="A52" i="5"/>
  <c r="A47" i="5"/>
  <c r="A45" i="5"/>
  <c r="F43" i="5"/>
  <c r="D43" i="5"/>
  <c r="F45" i="5"/>
  <c r="D45" i="5"/>
  <c r="E43" i="5" s="1"/>
  <c r="E45" i="5" s="1"/>
  <c r="E47" i="5" s="1"/>
  <c r="F47" i="5"/>
  <c r="D47" i="5"/>
  <c r="F52" i="5"/>
  <c r="D52" i="5"/>
  <c r="F54" i="5"/>
  <c r="D54" i="5"/>
  <c r="E52" i="5" s="1"/>
  <c r="E54" i="5" s="1"/>
  <c r="E56" i="5" s="1"/>
  <c r="F56" i="5"/>
  <c r="D56" i="5"/>
  <c r="F19" i="6"/>
  <c r="D19" i="6"/>
  <c r="F17" i="6"/>
  <c r="D17" i="6"/>
  <c r="F23" i="6"/>
  <c r="D23" i="6"/>
  <c r="F34" i="6"/>
  <c r="D34" i="6"/>
  <c r="F36" i="6"/>
  <c r="D36" i="6"/>
  <c r="E34" i="6" s="1"/>
  <c r="E36" i="6" s="1"/>
  <c r="E38" i="6" s="1"/>
  <c r="F38" i="6"/>
  <c r="D38" i="6"/>
  <c r="A52" i="6"/>
  <c r="A47" i="6"/>
  <c r="A45" i="6"/>
  <c r="F43" i="6"/>
  <c r="D43" i="6"/>
  <c r="F45" i="6"/>
  <c r="D45" i="6"/>
  <c r="E43" i="6" s="1"/>
  <c r="E45" i="6" s="1"/>
  <c r="E47" i="6" s="1"/>
  <c r="F47" i="6"/>
  <c r="D47" i="6"/>
  <c r="F52" i="6"/>
  <c r="D52" i="6"/>
  <c r="F54" i="6"/>
  <c r="D54" i="6"/>
  <c r="E52" i="6" s="1"/>
  <c r="E54" i="6" s="1"/>
  <c r="E56" i="6" s="1"/>
  <c r="F56" i="6"/>
  <c r="D56" i="6"/>
  <c r="F19" i="7"/>
  <c r="D19" i="7"/>
  <c r="F17" i="7"/>
  <c r="D17" i="7"/>
  <c r="F23" i="7"/>
  <c r="D23" i="7"/>
  <c r="F34" i="7"/>
  <c r="D34" i="7"/>
  <c r="F36" i="7"/>
  <c r="D36" i="7"/>
  <c r="E34" i="7" s="1"/>
  <c r="E36" i="7" s="1"/>
  <c r="E38" i="7" s="1"/>
  <c r="F38" i="7"/>
  <c r="D38" i="7"/>
  <c r="A52" i="7"/>
  <c r="A47" i="7"/>
  <c r="A45" i="7"/>
  <c r="F43" i="7"/>
  <c r="D43" i="7"/>
  <c r="F45" i="7"/>
  <c r="D45" i="7"/>
  <c r="E43" i="7" s="1"/>
  <c r="E45" i="7" s="1"/>
  <c r="E47" i="7" s="1"/>
  <c r="F47" i="7"/>
  <c r="D47" i="7"/>
  <c r="F52" i="7"/>
  <c r="D52" i="7"/>
  <c r="F54" i="7"/>
  <c r="D54" i="7"/>
  <c r="E52" i="7" s="1"/>
  <c r="E54" i="7" s="1"/>
  <c r="E56" i="7" s="1"/>
  <c r="F56" i="7"/>
  <c r="D56" i="7"/>
  <c r="F19" i="8"/>
  <c r="D19" i="8"/>
  <c r="F17" i="8"/>
  <c r="D17" i="8"/>
  <c r="F23" i="8"/>
  <c r="D23" i="8"/>
  <c r="F34" i="8"/>
  <c r="D34" i="8"/>
  <c r="F36" i="8"/>
  <c r="D36" i="8"/>
  <c r="E34" i="8" s="1"/>
  <c r="E36" i="8" s="1"/>
  <c r="E38" i="8" s="1"/>
  <c r="F38" i="8"/>
  <c r="D38" i="8"/>
  <c r="A52" i="8"/>
  <c r="A47" i="8"/>
  <c r="A45" i="8"/>
  <c r="F43" i="8"/>
  <c r="D43" i="8"/>
  <c r="F45" i="8"/>
  <c r="D45" i="8"/>
  <c r="E43" i="8" s="1"/>
  <c r="E45" i="8" s="1"/>
  <c r="E47" i="8" s="1"/>
  <c r="F47" i="8"/>
  <c r="D47" i="8"/>
  <c r="F52" i="8"/>
  <c r="D52" i="8"/>
  <c r="F54" i="8"/>
  <c r="D54" i="8"/>
  <c r="E52" i="8" s="1"/>
  <c r="E54" i="8" s="1"/>
  <c r="E56" i="8" s="1"/>
  <c r="F56" i="8"/>
  <c r="D56" i="8"/>
  <c r="F19" i="9"/>
  <c r="D19" i="9"/>
  <c r="F17" i="9"/>
  <c r="D17" i="9"/>
  <c r="F23" i="9"/>
  <c r="D23" i="9"/>
  <c r="F34" i="9"/>
  <c r="D34" i="9"/>
  <c r="F36" i="9"/>
  <c r="D36" i="9"/>
  <c r="E34" i="9" s="1"/>
  <c r="E36" i="9" s="1"/>
  <c r="E38" i="9" s="1"/>
  <c r="F38" i="9"/>
  <c r="D38" i="9"/>
  <c r="A52" i="9"/>
  <c r="A47" i="9"/>
  <c r="A45" i="9"/>
  <c r="F43" i="9"/>
  <c r="D43" i="9"/>
  <c r="F45" i="9"/>
  <c r="D45" i="9"/>
  <c r="E43" i="9" s="1"/>
  <c r="E45" i="9" s="1"/>
  <c r="E47" i="9" s="1"/>
  <c r="F47" i="9"/>
  <c r="D47" i="9"/>
  <c r="F52" i="9"/>
  <c r="D52" i="9"/>
  <c r="F54" i="9"/>
  <c r="D54" i="9"/>
  <c r="E52" i="9" s="1"/>
  <c r="E54" i="9" s="1"/>
  <c r="E56" i="9" s="1"/>
  <c r="F56" i="9"/>
  <c r="D56" i="9"/>
  <c r="F19" i="10"/>
  <c r="D19" i="10"/>
  <c r="F17" i="10"/>
  <c r="D17" i="10"/>
  <c r="F23" i="10"/>
  <c r="D23" i="10"/>
  <c r="F34" i="10"/>
  <c r="D34" i="10"/>
  <c r="F36" i="10"/>
  <c r="D36" i="10"/>
  <c r="E34" i="10" s="1"/>
  <c r="E36" i="10" s="1"/>
  <c r="F38" i="10"/>
  <c r="D38" i="10"/>
  <c r="A52" i="10"/>
  <c r="A47" i="10"/>
  <c r="A45" i="10"/>
  <c r="F43" i="10"/>
  <c r="D43" i="10"/>
  <c r="F45" i="10"/>
  <c r="D45" i="10"/>
  <c r="E43" i="10" s="1"/>
  <c r="E45" i="10" s="1"/>
  <c r="F47" i="10"/>
  <c r="D47" i="10"/>
  <c r="F52" i="10"/>
  <c r="D52" i="10"/>
  <c r="F54" i="10"/>
  <c r="D54" i="10"/>
  <c r="E52" i="10" s="1"/>
  <c r="E54" i="10" s="1"/>
  <c r="F56" i="10"/>
  <c r="D56" i="10"/>
  <c r="F19" i="11"/>
  <c r="D19" i="11"/>
  <c r="F17" i="11"/>
  <c r="D17" i="11"/>
  <c r="E17" i="11" s="1"/>
  <c r="E19" i="11" s="1"/>
  <c r="F23" i="11"/>
  <c r="D23" i="11"/>
  <c r="F34" i="11"/>
  <c r="D34" i="11"/>
  <c r="F36" i="11"/>
  <c r="D36" i="11"/>
  <c r="E34" i="11" s="1"/>
  <c r="E36" i="11" s="1"/>
  <c r="F38" i="11"/>
  <c r="D38" i="11"/>
  <c r="A52" i="11"/>
  <c r="A47" i="11"/>
  <c r="A45" i="11"/>
  <c r="F43" i="11"/>
  <c r="D43" i="11"/>
  <c r="F45" i="11"/>
  <c r="D45" i="11"/>
  <c r="E43" i="11" s="1"/>
  <c r="E45" i="11" s="1"/>
  <c r="F47" i="11"/>
  <c r="D47" i="11"/>
  <c r="F52" i="11"/>
  <c r="D52" i="11"/>
  <c r="F54" i="11"/>
  <c r="D54" i="11"/>
  <c r="E52" i="11" s="1"/>
  <c r="E54" i="11" s="1"/>
  <c r="F56" i="11"/>
  <c r="D56" i="11"/>
  <c r="F19" i="12"/>
  <c r="D19" i="12"/>
  <c r="F17" i="12"/>
  <c r="D17" i="12"/>
  <c r="E17" i="12" s="1"/>
  <c r="E19" i="12" s="1"/>
  <c r="F23" i="12"/>
  <c r="D23" i="12"/>
  <c r="F34" i="12"/>
  <c r="D34" i="12"/>
  <c r="F36" i="12"/>
  <c r="D36" i="12"/>
  <c r="E34" i="12" s="1"/>
  <c r="E36" i="12" s="1"/>
  <c r="F38" i="12"/>
  <c r="D38" i="12"/>
  <c r="A52" i="12"/>
  <c r="A47" i="12"/>
  <c r="A45" i="12"/>
  <c r="F43" i="12"/>
  <c r="D43" i="12"/>
  <c r="F45" i="12"/>
  <c r="D45" i="12"/>
  <c r="E43" i="12" s="1"/>
  <c r="E45" i="12" s="1"/>
  <c r="F47" i="12"/>
  <c r="D47" i="12"/>
  <c r="F52" i="12"/>
  <c r="D52" i="12"/>
  <c r="F54" i="12"/>
  <c r="D54" i="12"/>
  <c r="E52" i="12" s="1"/>
  <c r="E54" i="12" s="1"/>
  <c r="F56" i="12"/>
  <c r="D56" i="12"/>
  <c r="F19" i="13"/>
  <c r="D19" i="13"/>
  <c r="F17" i="13"/>
  <c r="D17" i="13"/>
  <c r="E17" i="13" s="1"/>
  <c r="E19" i="13" s="1"/>
  <c r="F23" i="13"/>
  <c r="D23" i="13"/>
  <c r="F34" i="13"/>
  <c r="D34" i="13"/>
  <c r="F36" i="13"/>
  <c r="D36" i="13"/>
  <c r="E34" i="13" s="1"/>
  <c r="E36" i="13" s="1"/>
  <c r="F38" i="13"/>
  <c r="D38" i="13"/>
  <c r="A52" i="13"/>
  <c r="A47" i="13"/>
  <c r="A45" i="13"/>
  <c r="F43" i="13"/>
  <c r="D43" i="13"/>
  <c r="F45" i="13"/>
  <c r="D45" i="13"/>
  <c r="E43" i="13" s="1"/>
  <c r="E45" i="13" s="1"/>
  <c r="F47" i="13"/>
  <c r="D47" i="13"/>
  <c r="F52" i="13"/>
  <c r="D52" i="13"/>
  <c r="F54" i="13"/>
  <c r="D54" i="13"/>
  <c r="E52" i="13" s="1"/>
  <c r="E54" i="13" s="1"/>
  <c r="F56" i="13"/>
  <c r="D56" i="13"/>
  <c r="F19" i="14"/>
  <c r="D19" i="14"/>
  <c r="F17" i="14"/>
  <c r="D17" i="14"/>
  <c r="F23" i="14"/>
  <c r="D23" i="14"/>
  <c r="F34" i="14"/>
  <c r="D34" i="14"/>
  <c r="F36" i="14"/>
  <c r="D36" i="14"/>
  <c r="E34" i="14" s="1"/>
  <c r="E36" i="14" s="1"/>
  <c r="F38" i="14"/>
  <c r="D38" i="14"/>
  <c r="A52" i="14"/>
  <c r="A47" i="14"/>
  <c r="A45" i="14"/>
  <c r="F43" i="14"/>
  <c r="D43" i="14"/>
  <c r="F45" i="14"/>
  <c r="D45" i="14"/>
  <c r="E43" i="14" s="1"/>
  <c r="E45" i="14" s="1"/>
  <c r="F47" i="14"/>
  <c r="D47" i="14"/>
  <c r="F52" i="14"/>
  <c r="D52" i="14"/>
  <c r="F54" i="14"/>
  <c r="D54" i="14"/>
  <c r="E52" i="14" s="1"/>
  <c r="E54" i="14" s="1"/>
  <c r="F56" i="14"/>
  <c r="D56" i="14"/>
  <c r="F19" i="15"/>
  <c r="D19" i="15"/>
  <c r="F17" i="15"/>
  <c r="D17" i="15"/>
  <c r="F23" i="15"/>
  <c r="D23" i="15"/>
  <c r="F34" i="15"/>
  <c r="D34" i="15"/>
  <c r="F36" i="15"/>
  <c r="D36" i="15"/>
  <c r="E34" i="15" s="1"/>
  <c r="E36" i="15" s="1"/>
  <c r="F38" i="15"/>
  <c r="D38" i="15"/>
  <c r="A52" i="15"/>
  <c r="A47" i="15"/>
  <c r="A45" i="15"/>
  <c r="F43" i="15"/>
  <c r="D43" i="15"/>
  <c r="F45" i="15"/>
  <c r="D45" i="15"/>
  <c r="E43" i="15" s="1"/>
  <c r="E45" i="15" s="1"/>
  <c r="F47" i="15"/>
  <c r="D47" i="15"/>
  <c r="F52" i="15"/>
  <c r="D52" i="15"/>
  <c r="F54" i="15"/>
  <c r="D54" i="15"/>
  <c r="E52" i="15" s="1"/>
  <c r="E54" i="15" s="1"/>
  <c r="F56" i="15"/>
  <c r="D56" i="15"/>
  <c r="F19" i="16"/>
  <c r="D19" i="16"/>
  <c r="F17" i="16"/>
  <c r="D17" i="16"/>
  <c r="F23" i="16"/>
  <c r="D23" i="16"/>
  <c r="F34" i="16"/>
  <c r="D34" i="16"/>
  <c r="F36" i="16"/>
  <c r="D36" i="16"/>
  <c r="E34" i="16" s="1"/>
  <c r="E36" i="16" s="1"/>
  <c r="F38" i="16"/>
  <c r="D38" i="16"/>
  <c r="A52" i="16"/>
  <c r="A47" i="16"/>
  <c r="A45" i="16"/>
  <c r="F43" i="16"/>
  <c r="D43" i="16"/>
  <c r="F45" i="16"/>
  <c r="D45" i="16"/>
  <c r="E43" i="16" s="1"/>
  <c r="E45" i="16" s="1"/>
  <c r="F47" i="16"/>
  <c r="D47" i="16"/>
  <c r="F52" i="16"/>
  <c r="D52" i="16"/>
  <c r="F54" i="16"/>
  <c r="D54" i="16"/>
  <c r="E52" i="16" s="1"/>
  <c r="E54" i="16" s="1"/>
  <c r="F56" i="16"/>
  <c r="D56" i="16"/>
  <c r="F19" i="17"/>
  <c r="D19" i="17"/>
  <c r="F17" i="17"/>
  <c r="D17" i="17"/>
  <c r="F23" i="17"/>
  <c r="D23" i="17"/>
  <c r="F34" i="17"/>
  <c r="D34" i="17"/>
  <c r="F36" i="17"/>
  <c r="D36" i="17"/>
  <c r="E34" i="17" s="1"/>
  <c r="E36" i="17" s="1"/>
  <c r="E38" i="17" s="1"/>
  <c r="F38" i="17"/>
  <c r="D38" i="17"/>
  <c r="A52" i="17"/>
  <c r="A47" i="17"/>
  <c r="A45" i="17"/>
  <c r="F43" i="17"/>
  <c r="D43" i="17"/>
  <c r="F45" i="17"/>
  <c r="D45" i="17"/>
  <c r="E43" i="17" s="1"/>
  <c r="E45" i="17" s="1"/>
  <c r="E47" i="17" s="1"/>
  <c r="F47" i="17"/>
  <c r="D47" i="17"/>
  <c r="F52" i="17"/>
  <c r="D52" i="17"/>
  <c r="F54" i="17"/>
  <c r="D54" i="17"/>
  <c r="E52" i="17" s="1"/>
  <c r="E54" i="17" s="1"/>
  <c r="E56" i="17" s="1"/>
  <c r="F56" i="17"/>
  <c r="D56" i="17"/>
  <c r="F19" i="18"/>
  <c r="D19" i="18"/>
  <c r="F17" i="18"/>
  <c r="D17" i="18"/>
  <c r="F23" i="18"/>
  <c r="D23" i="18"/>
  <c r="F34" i="18"/>
  <c r="D34" i="18"/>
  <c r="F36" i="18"/>
  <c r="D36" i="18"/>
  <c r="E34" i="18" s="1"/>
  <c r="E36" i="18" s="1"/>
  <c r="F38" i="18"/>
  <c r="D38" i="18"/>
  <c r="A52" i="18"/>
  <c r="A47" i="18"/>
  <c r="A45" i="18"/>
  <c r="F43" i="18"/>
  <c r="D43" i="18"/>
  <c r="F45" i="18"/>
  <c r="D45" i="18"/>
  <c r="E43" i="18" s="1"/>
  <c r="E45" i="18" s="1"/>
  <c r="F47" i="18"/>
  <c r="D47" i="18"/>
  <c r="F52" i="18"/>
  <c r="D52" i="18"/>
  <c r="F54" i="18"/>
  <c r="D54" i="18"/>
  <c r="E52" i="18" s="1"/>
  <c r="E54" i="18" s="1"/>
  <c r="F56" i="18"/>
  <c r="D56" i="18"/>
  <c r="F19" i="19"/>
  <c r="D19" i="19"/>
  <c r="F17" i="19"/>
  <c r="D17" i="19"/>
  <c r="F23" i="19"/>
  <c r="D23" i="19"/>
  <c r="F34" i="19"/>
  <c r="D34" i="19"/>
  <c r="F36" i="19"/>
  <c r="D36" i="19"/>
  <c r="E34" i="19" s="1"/>
  <c r="E36" i="19" s="1"/>
  <c r="F38" i="19"/>
  <c r="D38" i="19"/>
  <c r="A52" i="19"/>
  <c r="A47" i="19"/>
  <c r="A45" i="19"/>
  <c r="F43" i="19"/>
  <c r="D43" i="19"/>
  <c r="F45" i="19"/>
  <c r="D45" i="19"/>
  <c r="E43" i="19" s="1"/>
  <c r="E45" i="19" s="1"/>
  <c r="F47" i="19"/>
  <c r="D47" i="19"/>
  <c r="F52" i="19"/>
  <c r="D52" i="19"/>
  <c r="F54" i="19"/>
  <c r="D54" i="19"/>
  <c r="E52" i="19" s="1"/>
  <c r="E54" i="19" s="1"/>
  <c r="F56" i="19"/>
  <c r="D56" i="19"/>
  <c r="F19" i="20"/>
  <c r="D19" i="20"/>
  <c r="F17" i="20"/>
  <c r="D17" i="20"/>
  <c r="F23" i="20"/>
  <c r="D23" i="20"/>
  <c r="F34" i="20"/>
  <c r="D34" i="20"/>
  <c r="F36" i="20"/>
  <c r="D36" i="20"/>
  <c r="E34" i="20" s="1"/>
  <c r="E36" i="20" s="1"/>
  <c r="F38" i="20"/>
  <c r="D38" i="20"/>
  <c r="A52" i="20"/>
  <c r="A47" i="20"/>
  <c r="A45" i="20"/>
  <c r="F43" i="20"/>
  <c r="D43" i="20"/>
  <c r="F45" i="20"/>
  <c r="D45" i="20"/>
  <c r="E43" i="20" s="1"/>
  <c r="F47" i="20"/>
  <c r="D47" i="20"/>
  <c r="F52" i="20"/>
  <c r="D52" i="20"/>
  <c r="F54" i="20"/>
  <c r="D54" i="20"/>
  <c r="E52" i="20" s="1"/>
  <c r="F56" i="20"/>
  <c r="D56" i="20"/>
  <c r="F19" i="21"/>
  <c r="D19" i="21"/>
  <c r="F17" i="21"/>
  <c r="D17" i="21"/>
  <c r="F23" i="21"/>
  <c r="D23" i="21"/>
  <c r="F34" i="21"/>
  <c r="D34" i="21"/>
  <c r="F36" i="21"/>
  <c r="D36" i="21"/>
  <c r="E34" i="21" s="1"/>
  <c r="E36" i="21" s="1"/>
  <c r="F38" i="21"/>
  <c r="D38" i="21"/>
  <c r="A52" i="21"/>
  <c r="A47" i="21"/>
  <c r="A45" i="21"/>
  <c r="F43" i="21"/>
  <c r="D43" i="21"/>
  <c r="F45" i="21"/>
  <c r="D45" i="21"/>
  <c r="E43" i="21" s="1"/>
  <c r="F47" i="21"/>
  <c r="D47" i="21"/>
  <c r="F52" i="21"/>
  <c r="D52" i="21"/>
  <c r="F54" i="21"/>
  <c r="D54" i="21"/>
  <c r="E52" i="21" s="1"/>
  <c r="F56" i="21"/>
  <c r="D56" i="21"/>
  <c r="F19" i="22"/>
  <c r="D19" i="22"/>
  <c r="F17" i="22"/>
  <c r="D17" i="22"/>
  <c r="F23" i="22"/>
  <c r="D23" i="22"/>
  <c r="F34" i="22"/>
  <c r="D34" i="22"/>
  <c r="F36" i="22"/>
  <c r="D36" i="22"/>
  <c r="E34" i="22" s="1"/>
  <c r="E36" i="22" s="1"/>
  <c r="E38" i="22" s="1"/>
  <c r="F38" i="22"/>
  <c r="D38" i="22"/>
  <c r="A52" i="22"/>
  <c r="A47" i="22"/>
  <c r="A45" i="22"/>
  <c r="F43" i="22"/>
  <c r="D43" i="22"/>
  <c r="F45" i="22"/>
  <c r="D45" i="22"/>
  <c r="E43" i="22" s="1"/>
  <c r="E45" i="22" s="1"/>
  <c r="E47" i="22" s="1"/>
  <c r="F47" i="22"/>
  <c r="D47" i="22"/>
  <c r="F52" i="22"/>
  <c r="D52" i="22"/>
  <c r="F54" i="22"/>
  <c r="D54" i="22"/>
  <c r="E52" i="22" s="1"/>
  <c r="F56" i="22"/>
  <c r="D56" i="22"/>
  <c r="F19" i="23"/>
  <c r="D19" i="23"/>
  <c r="F17" i="23"/>
  <c r="D17" i="23"/>
  <c r="F23" i="23"/>
  <c r="D23" i="23"/>
  <c r="F34" i="23"/>
  <c r="D34" i="23"/>
  <c r="F36" i="23"/>
  <c r="D36" i="23"/>
  <c r="E34" i="23" s="1"/>
  <c r="E36" i="23" s="1"/>
  <c r="F38" i="23"/>
  <c r="D38" i="23"/>
  <c r="A52" i="23"/>
  <c r="A47" i="23"/>
  <c r="A45" i="23"/>
  <c r="F43" i="23"/>
  <c r="D43" i="23"/>
  <c r="F45" i="23"/>
  <c r="D45" i="23"/>
  <c r="E43" i="23" s="1"/>
  <c r="E45" i="23" s="1"/>
  <c r="F47" i="23"/>
  <c r="D47" i="23"/>
  <c r="F52" i="23"/>
  <c r="D52" i="23"/>
  <c r="F54" i="23"/>
  <c r="D54" i="23"/>
  <c r="E52" i="23" s="1"/>
  <c r="E54" i="23" s="1"/>
  <c r="F56" i="23"/>
  <c r="D56" i="23"/>
  <c r="F19" i="24"/>
  <c r="D19" i="24"/>
  <c r="F17" i="24"/>
  <c r="D17" i="24"/>
  <c r="F23" i="24"/>
  <c r="D23" i="24"/>
  <c r="F34" i="24"/>
  <c r="D34" i="24"/>
  <c r="F36" i="24"/>
  <c r="D36" i="24"/>
  <c r="E34" i="24" s="1"/>
  <c r="E36" i="24" s="1"/>
  <c r="F38" i="24"/>
  <c r="D38" i="24"/>
  <c r="A52" i="24"/>
  <c r="A47" i="24"/>
  <c r="A45" i="24"/>
  <c r="F43" i="24"/>
  <c r="D43" i="24"/>
  <c r="F45" i="24"/>
  <c r="D45" i="24"/>
  <c r="E43" i="24" s="1"/>
  <c r="E45" i="24" s="1"/>
  <c r="F47" i="24"/>
  <c r="D47" i="24"/>
  <c r="F52" i="24"/>
  <c r="D52" i="24"/>
  <c r="F54" i="24"/>
  <c r="D54" i="24"/>
  <c r="E52" i="24" s="1"/>
  <c r="E54" i="24" s="1"/>
  <c r="F56" i="24"/>
  <c r="D56" i="24"/>
  <c r="F19" i="25"/>
  <c r="D19" i="25"/>
  <c r="F17" i="25"/>
  <c r="D17" i="25"/>
  <c r="F23" i="25"/>
  <c r="D23" i="25"/>
  <c r="F34" i="25"/>
  <c r="D34" i="25"/>
  <c r="F36" i="25"/>
  <c r="D36" i="25"/>
  <c r="E34" i="25" s="1"/>
  <c r="E36" i="25" s="1"/>
  <c r="F38" i="25"/>
  <c r="D38" i="25"/>
  <c r="A52" i="25"/>
  <c r="A47" i="25"/>
  <c r="A45" i="25"/>
  <c r="F43" i="25"/>
  <c r="D43" i="25"/>
  <c r="F45" i="25"/>
  <c r="D45" i="25"/>
  <c r="E43" i="25" s="1"/>
  <c r="E45" i="25" s="1"/>
  <c r="F47" i="25"/>
  <c r="D47" i="25"/>
  <c r="F52" i="25"/>
  <c r="D52" i="25"/>
  <c r="F54" i="25"/>
  <c r="D54" i="25"/>
  <c r="E52" i="25" s="1"/>
  <c r="E54" i="25" s="1"/>
  <c r="F56" i="25"/>
  <c r="D56" i="25"/>
  <c r="F19" i="26"/>
  <c r="D19" i="26"/>
  <c r="F17" i="26"/>
  <c r="D17" i="26"/>
  <c r="F23" i="26"/>
  <c r="D23" i="26"/>
  <c r="F34" i="26"/>
  <c r="D34" i="26"/>
  <c r="F36" i="26"/>
  <c r="D36" i="26"/>
  <c r="E34" i="26" s="1"/>
  <c r="E36" i="26" s="1"/>
  <c r="F38" i="26"/>
  <c r="D38" i="26"/>
  <c r="A52" i="26"/>
  <c r="A47" i="26"/>
  <c r="A45" i="26"/>
  <c r="F43" i="26"/>
  <c r="D43" i="26"/>
  <c r="F45" i="26"/>
  <c r="D45" i="26"/>
  <c r="E43" i="26" s="1"/>
  <c r="E45" i="26" s="1"/>
  <c r="F47" i="26"/>
  <c r="D47" i="26"/>
  <c r="F52" i="26"/>
  <c r="D52" i="26"/>
  <c r="F54" i="26"/>
  <c r="D54" i="26"/>
  <c r="E52" i="26" s="1"/>
  <c r="E54" i="26" s="1"/>
  <c r="F56" i="26"/>
  <c r="D56" i="26"/>
  <c r="F19" i="27"/>
  <c r="D19" i="27"/>
  <c r="F17" i="27"/>
  <c r="D17" i="27"/>
  <c r="F23" i="27"/>
  <c r="D23" i="27"/>
  <c r="F34" i="27"/>
  <c r="D34" i="27"/>
  <c r="F36" i="27"/>
  <c r="D36" i="27"/>
  <c r="E34" i="27" s="1"/>
  <c r="E36" i="27" s="1"/>
  <c r="F38" i="27"/>
  <c r="D38" i="27"/>
  <c r="A52" i="27"/>
  <c r="A47" i="27"/>
  <c r="A45" i="27"/>
  <c r="F43" i="27"/>
  <c r="D43" i="27"/>
  <c r="F45" i="27"/>
  <c r="D45" i="27"/>
  <c r="E43" i="27" s="1"/>
  <c r="E45" i="27" s="1"/>
  <c r="F47" i="27"/>
  <c r="D47" i="27"/>
  <c r="F52" i="27"/>
  <c r="D52" i="27"/>
  <c r="F54" i="27"/>
  <c r="D54" i="27"/>
  <c r="E52" i="27" s="1"/>
  <c r="E54" i="27" s="1"/>
  <c r="F56" i="27"/>
  <c r="D56" i="27"/>
  <c r="F19" i="28"/>
  <c r="D19" i="28"/>
  <c r="F17" i="28"/>
  <c r="D17" i="28"/>
  <c r="F23" i="28"/>
  <c r="D23" i="28"/>
  <c r="F34" i="28"/>
  <c r="D34" i="28"/>
  <c r="F36" i="28"/>
  <c r="D36" i="28"/>
  <c r="E34" i="28" s="1"/>
  <c r="E36" i="28" s="1"/>
  <c r="F38" i="28"/>
  <c r="D38" i="28"/>
  <c r="A52" i="28"/>
  <c r="A47" i="28"/>
  <c r="A45" i="28"/>
  <c r="F43" i="28"/>
  <c r="D43" i="28"/>
  <c r="F45" i="28"/>
  <c r="D45" i="28"/>
  <c r="E43" i="28" s="1"/>
  <c r="E45" i="28" s="1"/>
  <c r="F47" i="28"/>
  <c r="D47" i="28"/>
  <c r="F52" i="28"/>
  <c r="D52" i="28"/>
  <c r="F54" i="28"/>
  <c r="D54" i="28"/>
  <c r="E52" i="28" s="1"/>
  <c r="E54" i="28" s="1"/>
  <c r="F56" i="28"/>
  <c r="D56" i="28"/>
  <c r="AJ1058" i="29"/>
  <c r="AH1058" i="29"/>
  <c r="AF1058" i="29"/>
  <c r="AD1058" i="29"/>
  <c r="AB1058" i="29"/>
  <c r="Z1058" i="29"/>
  <c r="W1058" i="29"/>
  <c r="X1058" i="29" s="1"/>
  <c r="T1058" i="29"/>
  <c r="U1058" i="29" s="1"/>
  <c r="R1058" i="29"/>
  <c r="O1058" i="29"/>
  <c r="P1058" i="29" s="1"/>
  <c r="L1058" i="29"/>
  <c r="M1058" i="29" s="1"/>
  <c r="J1058" i="29"/>
  <c r="G1058" i="29"/>
  <c r="H1058" i="29" s="1"/>
  <c r="E1058" i="29"/>
  <c r="B1058" i="29"/>
  <c r="C1058" i="29" s="1"/>
  <c r="AJ1057" i="29"/>
  <c r="AH1057" i="29"/>
  <c r="AF1057" i="29"/>
  <c r="AD1057" i="29"/>
  <c r="AB1057" i="29"/>
  <c r="Z1057" i="29"/>
  <c r="W1057" i="29"/>
  <c r="X1057" i="29" s="1"/>
  <c r="T1057" i="29"/>
  <c r="U1057" i="29" s="1"/>
  <c r="R1057" i="29"/>
  <c r="O1057" i="29"/>
  <c r="P1057" i="29" s="1"/>
  <c r="L1057" i="29"/>
  <c r="M1057" i="29" s="1"/>
  <c r="J1057" i="29"/>
  <c r="G1057" i="29"/>
  <c r="H1057" i="29" s="1"/>
  <c r="E1057" i="29"/>
  <c r="B1057" i="29"/>
  <c r="C1057" i="29" s="1"/>
  <c r="AJ1056" i="29"/>
  <c r="AH1056" i="29"/>
  <c r="AF1056" i="29"/>
  <c r="AD1056" i="29"/>
  <c r="AB1056" i="29"/>
  <c r="Z1056" i="29"/>
  <c r="W1056" i="29"/>
  <c r="X1056" i="29" s="1"/>
  <c r="T1056" i="29"/>
  <c r="U1056" i="29" s="1"/>
  <c r="R1056" i="29"/>
  <c r="O1056" i="29"/>
  <c r="P1056" i="29" s="1"/>
  <c r="L1056" i="29"/>
  <c r="M1056" i="29" s="1"/>
  <c r="J1056" i="29"/>
  <c r="G1056" i="29"/>
  <c r="H1056" i="29" s="1"/>
  <c r="E1056" i="29"/>
  <c r="B1056" i="29"/>
  <c r="C1056" i="29" s="1"/>
  <c r="AJ1055" i="29"/>
  <c r="AH1055" i="29"/>
  <c r="AF1055" i="29"/>
  <c r="AD1055" i="29"/>
  <c r="AB1055" i="29"/>
  <c r="Z1055" i="29"/>
  <c r="W1055" i="29"/>
  <c r="X1055" i="29" s="1"/>
  <c r="T1055" i="29"/>
  <c r="U1055" i="29" s="1"/>
  <c r="R1055" i="29"/>
  <c r="O1055" i="29"/>
  <c r="P1055" i="29" s="1"/>
  <c r="L1055" i="29"/>
  <c r="M1055" i="29" s="1"/>
  <c r="J1055" i="29"/>
  <c r="G1055" i="29"/>
  <c r="H1055" i="29" s="1"/>
  <c r="E1055" i="29"/>
  <c r="B1055" i="29"/>
  <c r="C1055" i="29" s="1"/>
  <c r="AJ1054" i="29"/>
  <c r="AH1054" i="29"/>
  <c r="AF1054" i="29"/>
  <c r="AD1054" i="29"/>
  <c r="AB1054" i="29"/>
  <c r="Z1054" i="29"/>
  <c r="W1054" i="29"/>
  <c r="X1054" i="29" s="1"/>
  <c r="T1054" i="29"/>
  <c r="U1054" i="29" s="1"/>
  <c r="R1054" i="29"/>
  <c r="O1054" i="29"/>
  <c r="P1054" i="29" s="1"/>
  <c r="L1054" i="29"/>
  <c r="M1054" i="29" s="1"/>
  <c r="J1054" i="29"/>
  <c r="G1054" i="29"/>
  <c r="H1054" i="29" s="1"/>
  <c r="E1054" i="29"/>
  <c r="B1054" i="29"/>
  <c r="C1054" i="29" s="1"/>
  <c r="AJ1053" i="29"/>
  <c r="AH1053" i="29"/>
  <c r="AF1053" i="29"/>
  <c r="AD1053" i="29"/>
  <c r="AB1053" i="29"/>
  <c r="Z1053" i="29"/>
  <c r="W1053" i="29"/>
  <c r="X1053" i="29" s="1"/>
  <c r="T1053" i="29"/>
  <c r="U1053" i="29" s="1"/>
  <c r="R1053" i="29"/>
  <c r="O1053" i="29"/>
  <c r="P1053" i="29" s="1"/>
  <c r="L1053" i="29"/>
  <c r="M1053" i="29" s="1"/>
  <c r="J1053" i="29"/>
  <c r="G1053" i="29"/>
  <c r="H1053" i="29" s="1"/>
  <c r="E1053" i="29"/>
  <c r="B1053" i="29"/>
  <c r="C1053" i="29" s="1"/>
  <c r="AJ1052" i="29"/>
  <c r="AH1052" i="29"/>
  <c r="AF1052" i="29"/>
  <c r="AD1052" i="29"/>
  <c r="AB1052" i="29"/>
  <c r="Z1052" i="29"/>
  <c r="W1052" i="29"/>
  <c r="X1052" i="29" s="1"/>
  <c r="T1052" i="29"/>
  <c r="U1052" i="29" s="1"/>
  <c r="R1052" i="29"/>
  <c r="O1052" i="29"/>
  <c r="P1052" i="29" s="1"/>
  <c r="L1052" i="29"/>
  <c r="M1052" i="29" s="1"/>
  <c r="J1052" i="29"/>
  <c r="G1052" i="29"/>
  <c r="H1052" i="29" s="1"/>
  <c r="E1052" i="29"/>
  <c r="B1052" i="29"/>
  <c r="C1052" i="29" s="1"/>
  <c r="AJ1051" i="29"/>
  <c r="AH1051" i="29"/>
  <c r="AF1051" i="29"/>
  <c r="AD1051" i="29"/>
  <c r="AB1051" i="29"/>
  <c r="Z1051" i="29"/>
  <c r="W1051" i="29"/>
  <c r="X1051" i="29" s="1"/>
  <c r="T1051" i="29"/>
  <c r="U1051" i="29" s="1"/>
  <c r="R1051" i="29"/>
  <c r="O1051" i="29"/>
  <c r="P1051" i="29" s="1"/>
  <c r="L1051" i="29"/>
  <c r="M1051" i="29" s="1"/>
  <c r="J1051" i="29"/>
  <c r="G1051" i="29"/>
  <c r="H1051" i="29" s="1"/>
  <c r="E1051" i="29"/>
  <c r="B1051" i="29"/>
  <c r="C1051" i="29" s="1"/>
  <c r="AJ1050" i="29"/>
  <c r="AH1050" i="29"/>
  <c r="AF1050" i="29"/>
  <c r="AD1050" i="29"/>
  <c r="AB1050" i="29"/>
  <c r="Z1050" i="29"/>
  <c r="W1050" i="29"/>
  <c r="X1050" i="29" s="1"/>
  <c r="T1050" i="29"/>
  <c r="U1050" i="29" s="1"/>
  <c r="R1050" i="29"/>
  <c r="O1050" i="29"/>
  <c r="P1050" i="29" s="1"/>
  <c r="L1050" i="29"/>
  <c r="M1050" i="29" s="1"/>
  <c r="J1050" i="29"/>
  <c r="G1050" i="29"/>
  <c r="H1050" i="29" s="1"/>
  <c r="E1050" i="29"/>
  <c r="B1050" i="29"/>
  <c r="C1050" i="29" s="1"/>
  <c r="AJ1049" i="29"/>
  <c r="AH1049" i="29"/>
  <c r="AF1049" i="29"/>
  <c r="AD1049" i="29"/>
  <c r="AB1049" i="29"/>
  <c r="Z1049" i="29"/>
  <c r="W1049" i="29"/>
  <c r="X1049" i="29" s="1"/>
  <c r="T1049" i="29"/>
  <c r="U1049" i="29" s="1"/>
  <c r="R1049" i="29"/>
  <c r="O1049" i="29"/>
  <c r="P1049" i="29" s="1"/>
  <c r="L1049" i="29"/>
  <c r="M1049" i="29" s="1"/>
  <c r="J1049" i="29"/>
  <c r="G1049" i="29"/>
  <c r="H1049" i="29" s="1"/>
  <c r="E1049" i="29"/>
  <c r="B1049" i="29"/>
  <c r="C1049" i="29" s="1"/>
  <c r="AJ1048" i="29"/>
  <c r="AH1048" i="29"/>
  <c r="AF1048" i="29"/>
  <c r="AD1048" i="29"/>
  <c r="AB1048" i="29"/>
  <c r="Z1048" i="29"/>
  <c r="W1048" i="29"/>
  <c r="X1048" i="29" s="1"/>
  <c r="T1048" i="29"/>
  <c r="U1048" i="29" s="1"/>
  <c r="R1048" i="29"/>
  <c r="O1048" i="29"/>
  <c r="P1048" i="29" s="1"/>
  <c r="L1048" i="29"/>
  <c r="M1048" i="29" s="1"/>
  <c r="J1048" i="29"/>
  <c r="G1048" i="29"/>
  <c r="H1048" i="29" s="1"/>
  <c r="E1048" i="29"/>
  <c r="B1048" i="29"/>
  <c r="C1048" i="29" s="1"/>
  <c r="AJ1047" i="29"/>
  <c r="AH1047" i="29"/>
  <c r="AF1047" i="29"/>
  <c r="AD1047" i="29"/>
  <c r="AB1047" i="29"/>
  <c r="Z1047" i="29"/>
  <c r="W1047" i="29"/>
  <c r="X1047" i="29" s="1"/>
  <c r="T1047" i="29"/>
  <c r="U1047" i="29" s="1"/>
  <c r="R1047" i="29"/>
  <c r="O1047" i="29"/>
  <c r="P1047" i="29" s="1"/>
  <c r="L1047" i="29"/>
  <c r="M1047" i="29" s="1"/>
  <c r="J1047" i="29"/>
  <c r="G1047" i="29"/>
  <c r="H1047" i="29" s="1"/>
  <c r="E1047" i="29"/>
  <c r="B1047" i="29"/>
  <c r="C1047" i="29" s="1"/>
  <c r="AJ1046" i="29"/>
  <c r="AH1046" i="29"/>
  <c r="AF1046" i="29"/>
  <c r="AD1046" i="29"/>
  <c r="AB1046" i="29"/>
  <c r="Z1046" i="29"/>
  <c r="W1046" i="29"/>
  <c r="X1046" i="29" s="1"/>
  <c r="T1046" i="29"/>
  <c r="U1046" i="29" s="1"/>
  <c r="R1046" i="29"/>
  <c r="O1046" i="29"/>
  <c r="P1046" i="29" s="1"/>
  <c r="L1046" i="29"/>
  <c r="M1046" i="29" s="1"/>
  <c r="J1046" i="29"/>
  <c r="G1046" i="29"/>
  <c r="H1046" i="29" s="1"/>
  <c r="E1046" i="29"/>
  <c r="B1046" i="29"/>
  <c r="C1046" i="29" s="1"/>
  <c r="AJ1045" i="29"/>
  <c r="AH1045" i="29"/>
  <c r="AF1045" i="29"/>
  <c r="AD1045" i="29"/>
  <c r="AB1045" i="29"/>
  <c r="Z1045" i="29"/>
  <c r="W1045" i="29"/>
  <c r="X1045" i="29" s="1"/>
  <c r="T1045" i="29"/>
  <c r="U1045" i="29" s="1"/>
  <c r="R1045" i="29"/>
  <c r="O1045" i="29"/>
  <c r="P1045" i="29" s="1"/>
  <c r="L1045" i="29"/>
  <c r="M1045" i="29" s="1"/>
  <c r="J1045" i="29"/>
  <c r="G1045" i="29"/>
  <c r="H1045" i="29" s="1"/>
  <c r="E1045" i="29"/>
  <c r="B1045" i="29"/>
  <c r="C1045" i="29" s="1"/>
  <c r="AJ1044" i="29"/>
  <c r="AH1044" i="29"/>
  <c r="AF1044" i="29"/>
  <c r="AD1044" i="29"/>
  <c r="AB1044" i="29"/>
  <c r="Z1044" i="29"/>
  <c r="W1044" i="29"/>
  <c r="X1044" i="29" s="1"/>
  <c r="T1044" i="29"/>
  <c r="U1044" i="29" s="1"/>
  <c r="R1044" i="29"/>
  <c r="O1044" i="29"/>
  <c r="P1044" i="29" s="1"/>
  <c r="L1044" i="29"/>
  <c r="M1044" i="29" s="1"/>
  <c r="J1044" i="29"/>
  <c r="G1044" i="29"/>
  <c r="H1044" i="29" s="1"/>
  <c r="E1044" i="29"/>
  <c r="B1044" i="29"/>
  <c r="C1044" i="29" s="1"/>
  <c r="AJ1043" i="29"/>
  <c r="AH1043" i="29"/>
  <c r="AF1043" i="29"/>
  <c r="AD1043" i="29"/>
  <c r="AB1043" i="29"/>
  <c r="Z1043" i="29"/>
  <c r="W1043" i="29"/>
  <c r="X1043" i="29" s="1"/>
  <c r="T1043" i="29"/>
  <c r="U1043" i="29" s="1"/>
  <c r="R1043" i="29"/>
  <c r="O1043" i="29"/>
  <c r="P1043" i="29" s="1"/>
  <c r="L1043" i="29"/>
  <c r="M1043" i="29" s="1"/>
  <c r="J1043" i="29"/>
  <c r="G1043" i="29"/>
  <c r="H1043" i="29" s="1"/>
  <c r="E1043" i="29"/>
  <c r="B1043" i="29"/>
  <c r="C1043" i="29" s="1"/>
  <c r="AJ1042" i="29"/>
  <c r="AH1042" i="29"/>
  <c r="AF1042" i="29"/>
  <c r="AD1042" i="29"/>
  <c r="AB1042" i="29"/>
  <c r="Z1042" i="29"/>
  <c r="W1042" i="29"/>
  <c r="X1042" i="29" s="1"/>
  <c r="T1042" i="29"/>
  <c r="U1042" i="29" s="1"/>
  <c r="R1042" i="29"/>
  <c r="O1042" i="29"/>
  <c r="P1042" i="29" s="1"/>
  <c r="L1042" i="29"/>
  <c r="M1042" i="29" s="1"/>
  <c r="J1042" i="29"/>
  <c r="G1042" i="29"/>
  <c r="H1042" i="29" s="1"/>
  <c r="E1042" i="29"/>
  <c r="B1042" i="29"/>
  <c r="C1042" i="29" s="1"/>
  <c r="AJ1041" i="29"/>
  <c r="AH1041" i="29"/>
  <c r="AF1041" i="29"/>
  <c r="AD1041" i="29"/>
  <c r="AB1041" i="29"/>
  <c r="Z1041" i="29"/>
  <c r="W1041" i="29"/>
  <c r="X1041" i="29" s="1"/>
  <c r="T1041" i="29"/>
  <c r="U1041" i="29" s="1"/>
  <c r="R1041" i="29"/>
  <c r="O1041" i="29"/>
  <c r="P1041" i="29" s="1"/>
  <c r="L1041" i="29"/>
  <c r="M1041" i="29" s="1"/>
  <c r="J1041" i="29"/>
  <c r="G1041" i="29"/>
  <c r="H1041" i="29" s="1"/>
  <c r="E1041" i="29"/>
  <c r="B1041" i="29"/>
  <c r="C1041" i="29" s="1"/>
  <c r="AJ1040" i="29"/>
  <c r="AH1040" i="29"/>
  <c r="AF1040" i="29"/>
  <c r="AD1040" i="29"/>
  <c r="AB1040" i="29"/>
  <c r="Z1040" i="29"/>
  <c r="W1040" i="29"/>
  <c r="X1040" i="29" s="1"/>
  <c r="T1040" i="29"/>
  <c r="U1040" i="29" s="1"/>
  <c r="R1040" i="29"/>
  <c r="O1040" i="29"/>
  <c r="P1040" i="29" s="1"/>
  <c r="L1040" i="29"/>
  <c r="M1040" i="29" s="1"/>
  <c r="J1040" i="29"/>
  <c r="G1040" i="29"/>
  <c r="H1040" i="29" s="1"/>
  <c r="E1040" i="29"/>
  <c r="B1040" i="29"/>
  <c r="C1040" i="29" s="1"/>
  <c r="AJ1039" i="29"/>
  <c r="AH1039" i="29"/>
  <c r="AF1039" i="29"/>
  <c r="AD1039" i="29"/>
  <c r="AB1039" i="29"/>
  <c r="Z1039" i="29"/>
  <c r="W1039" i="29"/>
  <c r="X1039" i="29" s="1"/>
  <c r="T1039" i="29"/>
  <c r="U1039" i="29" s="1"/>
  <c r="R1039" i="29"/>
  <c r="O1039" i="29"/>
  <c r="P1039" i="29" s="1"/>
  <c r="L1039" i="29"/>
  <c r="M1039" i="29" s="1"/>
  <c r="J1039" i="29"/>
  <c r="G1039" i="29"/>
  <c r="H1039" i="29" s="1"/>
  <c r="E1039" i="29"/>
  <c r="B1039" i="29"/>
  <c r="C1039" i="29" s="1"/>
  <c r="AJ1038" i="29"/>
  <c r="AH1038" i="29"/>
  <c r="AF1038" i="29"/>
  <c r="AD1038" i="29"/>
  <c r="AB1038" i="29"/>
  <c r="Z1038" i="29"/>
  <c r="W1038" i="29"/>
  <c r="X1038" i="29" s="1"/>
  <c r="T1038" i="29"/>
  <c r="U1038" i="29" s="1"/>
  <c r="R1038" i="29"/>
  <c r="O1038" i="29"/>
  <c r="P1038" i="29" s="1"/>
  <c r="L1038" i="29"/>
  <c r="M1038" i="29" s="1"/>
  <c r="J1038" i="29"/>
  <c r="G1038" i="29"/>
  <c r="H1038" i="29" s="1"/>
  <c r="E1038" i="29"/>
  <c r="B1038" i="29"/>
  <c r="C1038" i="29" s="1"/>
  <c r="AJ1037" i="29"/>
  <c r="AH1037" i="29"/>
  <c r="AF1037" i="29"/>
  <c r="AD1037" i="29"/>
  <c r="AB1037" i="29"/>
  <c r="Z1037" i="29"/>
  <c r="W1037" i="29"/>
  <c r="X1037" i="29" s="1"/>
  <c r="T1037" i="29"/>
  <c r="U1037" i="29" s="1"/>
  <c r="R1037" i="29"/>
  <c r="O1037" i="29"/>
  <c r="P1037" i="29" s="1"/>
  <c r="L1037" i="29"/>
  <c r="M1037" i="29" s="1"/>
  <c r="J1037" i="29"/>
  <c r="G1037" i="29"/>
  <c r="H1037" i="29" s="1"/>
  <c r="E1037" i="29"/>
  <c r="B1037" i="29"/>
  <c r="C1037" i="29" s="1"/>
  <c r="AJ1036" i="29"/>
  <c r="AH1036" i="29"/>
  <c r="AF1036" i="29"/>
  <c r="AD1036" i="29"/>
  <c r="AB1036" i="29"/>
  <c r="Z1036" i="29"/>
  <c r="W1036" i="29"/>
  <c r="X1036" i="29" s="1"/>
  <c r="T1036" i="29"/>
  <c r="U1036" i="29" s="1"/>
  <c r="R1036" i="29"/>
  <c r="O1036" i="29"/>
  <c r="P1036" i="29" s="1"/>
  <c r="L1036" i="29"/>
  <c r="M1036" i="29" s="1"/>
  <c r="J1036" i="29"/>
  <c r="G1036" i="29"/>
  <c r="H1036" i="29" s="1"/>
  <c r="E1036" i="29"/>
  <c r="B1036" i="29"/>
  <c r="C1036" i="29" s="1"/>
  <c r="AJ1035" i="29"/>
  <c r="AH1035" i="29"/>
  <c r="AF1035" i="29"/>
  <c r="AD1035" i="29"/>
  <c r="AB1035" i="29"/>
  <c r="Z1035" i="29"/>
  <c r="W1035" i="29"/>
  <c r="X1035" i="29" s="1"/>
  <c r="T1035" i="29"/>
  <c r="U1035" i="29" s="1"/>
  <c r="R1035" i="29"/>
  <c r="O1035" i="29"/>
  <c r="P1035" i="29" s="1"/>
  <c r="L1035" i="29"/>
  <c r="M1035" i="29" s="1"/>
  <c r="J1035" i="29"/>
  <c r="G1035" i="29"/>
  <c r="H1035" i="29" s="1"/>
  <c r="E1035" i="29"/>
  <c r="B1035" i="29"/>
  <c r="C1035" i="29" s="1"/>
  <c r="AJ1034" i="29"/>
  <c r="AH1034" i="29"/>
  <c r="AF1034" i="29"/>
  <c r="AD1034" i="29"/>
  <c r="AB1034" i="29"/>
  <c r="Z1034" i="29"/>
  <c r="W1034" i="29"/>
  <c r="X1034" i="29" s="1"/>
  <c r="T1034" i="29"/>
  <c r="U1034" i="29" s="1"/>
  <c r="R1034" i="29"/>
  <c r="O1034" i="29"/>
  <c r="P1034" i="29" s="1"/>
  <c r="L1034" i="29"/>
  <c r="M1034" i="29" s="1"/>
  <c r="J1034" i="29"/>
  <c r="G1034" i="29"/>
  <c r="H1034" i="29" s="1"/>
  <c r="E1034" i="29"/>
  <c r="B1034" i="29"/>
  <c r="C1034" i="29" s="1"/>
  <c r="AJ1033" i="29"/>
  <c r="AH1033" i="29"/>
  <c r="AF1033" i="29"/>
  <c r="AD1033" i="29"/>
  <c r="AB1033" i="29"/>
  <c r="Z1033" i="29"/>
  <c r="W1033" i="29"/>
  <c r="X1033" i="29" s="1"/>
  <c r="T1033" i="29"/>
  <c r="U1033" i="29" s="1"/>
  <c r="R1033" i="29"/>
  <c r="O1033" i="29"/>
  <c r="P1033" i="29" s="1"/>
  <c r="L1033" i="29"/>
  <c r="M1033" i="29" s="1"/>
  <c r="J1033" i="29"/>
  <c r="G1033" i="29"/>
  <c r="H1033" i="29" s="1"/>
  <c r="E1033" i="29"/>
  <c r="B1033" i="29"/>
  <c r="C1033" i="29" s="1"/>
  <c r="AJ1032" i="29"/>
  <c r="AH1032" i="29"/>
  <c r="AF1032" i="29"/>
  <c r="AD1032" i="29"/>
  <c r="AB1032" i="29"/>
  <c r="Z1032" i="29"/>
  <c r="W1032" i="29"/>
  <c r="X1032" i="29" s="1"/>
  <c r="T1032" i="29"/>
  <c r="U1032" i="29" s="1"/>
  <c r="R1032" i="29"/>
  <c r="O1032" i="29"/>
  <c r="P1032" i="29" s="1"/>
  <c r="L1032" i="29"/>
  <c r="M1032" i="29" s="1"/>
  <c r="J1032" i="29"/>
  <c r="G1032" i="29"/>
  <c r="H1032" i="29" s="1"/>
  <c r="E1032" i="29"/>
  <c r="B1032" i="29"/>
  <c r="C1032" i="29" s="1"/>
  <c r="AJ1031" i="29"/>
  <c r="AH1031" i="29"/>
  <c r="AF1031" i="29"/>
  <c r="AD1031" i="29"/>
  <c r="AB1031" i="29"/>
  <c r="Z1031" i="29"/>
  <c r="W1031" i="29"/>
  <c r="X1031" i="29" s="1"/>
  <c r="T1031" i="29"/>
  <c r="U1031" i="29" s="1"/>
  <c r="R1031" i="29"/>
  <c r="O1031" i="29"/>
  <c r="P1031" i="29" s="1"/>
  <c r="L1031" i="29"/>
  <c r="M1031" i="29" s="1"/>
  <c r="J1031" i="29"/>
  <c r="G1031" i="29"/>
  <c r="H1031" i="29" s="1"/>
  <c r="E1031" i="29"/>
  <c r="B1031" i="29"/>
  <c r="C1031" i="29" s="1"/>
  <c r="AJ1030" i="29"/>
  <c r="AH1030" i="29"/>
  <c r="AF1030" i="29"/>
  <c r="AD1030" i="29"/>
  <c r="AB1030" i="29"/>
  <c r="Z1030" i="29"/>
  <c r="W1030" i="29"/>
  <c r="X1030" i="29" s="1"/>
  <c r="T1030" i="29"/>
  <c r="U1030" i="29" s="1"/>
  <c r="R1030" i="29"/>
  <c r="O1030" i="29"/>
  <c r="P1030" i="29" s="1"/>
  <c r="L1030" i="29"/>
  <c r="M1030" i="29" s="1"/>
  <c r="J1030" i="29"/>
  <c r="G1030" i="29"/>
  <c r="H1030" i="29" s="1"/>
  <c r="E1030" i="29"/>
  <c r="B1030" i="29"/>
  <c r="C1030" i="29" s="1"/>
  <c r="AJ1029" i="29"/>
  <c r="AH1029" i="29"/>
  <c r="AF1029" i="29"/>
  <c r="AD1029" i="29"/>
  <c r="AB1029" i="29"/>
  <c r="Z1029" i="29"/>
  <c r="W1029" i="29"/>
  <c r="X1029" i="29" s="1"/>
  <c r="T1029" i="29"/>
  <c r="U1029" i="29" s="1"/>
  <c r="R1029" i="29"/>
  <c r="O1029" i="29"/>
  <c r="P1029" i="29" s="1"/>
  <c r="L1029" i="29"/>
  <c r="M1029" i="29" s="1"/>
  <c r="J1029" i="29"/>
  <c r="G1029" i="29"/>
  <c r="H1029" i="29" s="1"/>
  <c r="E1029" i="29"/>
  <c r="B1029" i="29"/>
  <c r="C1029" i="29" s="1"/>
  <c r="AJ1028" i="29"/>
  <c r="AH1028" i="29"/>
  <c r="AF1028" i="29"/>
  <c r="AD1028" i="29"/>
  <c r="AB1028" i="29"/>
  <c r="Z1028" i="29"/>
  <c r="W1028" i="29"/>
  <c r="X1028" i="29" s="1"/>
  <c r="T1028" i="29"/>
  <c r="U1028" i="29" s="1"/>
  <c r="R1028" i="29"/>
  <c r="O1028" i="29"/>
  <c r="P1028" i="29" s="1"/>
  <c r="L1028" i="29"/>
  <c r="M1028" i="29" s="1"/>
  <c r="J1028" i="29"/>
  <c r="G1028" i="29"/>
  <c r="H1028" i="29" s="1"/>
  <c r="E1028" i="29"/>
  <c r="B1028" i="29"/>
  <c r="C1028" i="29" s="1"/>
  <c r="AJ1027" i="29"/>
  <c r="AH1027" i="29"/>
  <c r="AF1027" i="29"/>
  <c r="AD1027" i="29"/>
  <c r="AB1027" i="29"/>
  <c r="Z1027" i="29"/>
  <c r="W1027" i="29"/>
  <c r="X1027" i="29" s="1"/>
  <c r="T1027" i="29"/>
  <c r="U1027" i="29" s="1"/>
  <c r="R1027" i="29"/>
  <c r="O1027" i="29"/>
  <c r="P1027" i="29" s="1"/>
  <c r="L1027" i="29"/>
  <c r="M1027" i="29" s="1"/>
  <c r="J1027" i="29"/>
  <c r="G1027" i="29"/>
  <c r="H1027" i="29" s="1"/>
  <c r="E1027" i="29"/>
  <c r="B1027" i="29"/>
  <c r="C1027" i="29" s="1"/>
  <c r="AJ1026" i="29"/>
  <c r="AH1026" i="29"/>
  <c r="AF1026" i="29"/>
  <c r="AD1026" i="29"/>
  <c r="AB1026" i="29"/>
  <c r="Z1026" i="29"/>
  <c r="W1026" i="29"/>
  <c r="X1026" i="29" s="1"/>
  <c r="T1026" i="29"/>
  <c r="U1026" i="29" s="1"/>
  <c r="R1026" i="29"/>
  <c r="O1026" i="29"/>
  <c r="P1026" i="29" s="1"/>
  <c r="L1026" i="29"/>
  <c r="M1026" i="29" s="1"/>
  <c r="J1026" i="29"/>
  <c r="G1026" i="29"/>
  <c r="H1026" i="29" s="1"/>
  <c r="E1026" i="29"/>
  <c r="B1026" i="29"/>
  <c r="C1026" i="29" s="1"/>
  <c r="AJ1025" i="29"/>
  <c r="AH1025" i="29"/>
  <c r="AF1025" i="29"/>
  <c r="AD1025" i="29"/>
  <c r="AB1025" i="29"/>
  <c r="Z1025" i="29"/>
  <c r="W1025" i="29"/>
  <c r="X1025" i="29" s="1"/>
  <c r="T1025" i="29"/>
  <c r="U1025" i="29" s="1"/>
  <c r="R1025" i="29"/>
  <c r="O1025" i="29"/>
  <c r="P1025" i="29" s="1"/>
  <c r="L1025" i="29"/>
  <c r="M1025" i="29" s="1"/>
  <c r="J1025" i="29"/>
  <c r="G1025" i="29"/>
  <c r="H1025" i="29" s="1"/>
  <c r="E1025" i="29"/>
  <c r="B1025" i="29"/>
  <c r="C1025" i="29" s="1"/>
  <c r="AJ1024" i="29"/>
  <c r="AH1024" i="29"/>
  <c r="AF1024" i="29"/>
  <c r="AD1024" i="29"/>
  <c r="AB1024" i="29"/>
  <c r="Z1024" i="29"/>
  <c r="W1024" i="29"/>
  <c r="X1024" i="29" s="1"/>
  <c r="T1024" i="29"/>
  <c r="U1024" i="29" s="1"/>
  <c r="R1024" i="29"/>
  <c r="O1024" i="29"/>
  <c r="P1024" i="29" s="1"/>
  <c r="L1024" i="29"/>
  <c r="M1024" i="29" s="1"/>
  <c r="J1024" i="29"/>
  <c r="G1024" i="29"/>
  <c r="H1024" i="29" s="1"/>
  <c r="E1024" i="29"/>
  <c r="B1024" i="29"/>
  <c r="C1024" i="29" s="1"/>
  <c r="AJ1023" i="29"/>
  <c r="AH1023" i="29"/>
  <c r="AF1023" i="29"/>
  <c r="AD1023" i="29"/>
  <c r="AB1023" i="29"/>
  <c r="Z1023" i="29"/>
  <c r="W1023" i="29"/>
  <c r="X1023" i="29" s="1"/>
  <c r="T1023" i="29"/>
  <c r="U1023" i="29" s="1"/>
  <c r="R1023" i="29"/>
  <c r="O1023" i="29"/>
  <c r="P1023" i="29" s="1"/>
  <c r="L1023" i="29"/>
  <c r="M1023" i="29" s="1"/>
  <c r="J1023" i="29"/>
  <c r="G1023" i="29"/>
  <c r="H1023" i="29" s="1"/>
  <c r="E1023" i="29"/>
  <c r="B1023" i="29"/>
  <c r="C1023" i="29" s="1"/>
  <c r="AJ1022" i="29"/>
  <c r="AH1022" i="29"/>
  <c r="AF1022" i="29"/>
  <c r="AD1022" i="29"/>
  <c r="AB1022" i="29"/>
  <c r="Z1022" i="29"/>
  <c r="W1022" i="29"/>
  <c r="X1022" i="29" s="1"/>
  <c r="T1022" i="29"/>
  <c r="U1022" i="29" s="1"/>
  <c r="R1022" i="29"/>
  <c r="O1022" i="29"/>
  <c r="P1022" i="29" s="1"/>
  <c r="L1022" i="29"/>
  <c r="M1022" i="29" s="1"/>
  <c r="J1022" i="29"/>
  <c r="G1022" i="29"/>
  <c r="H1022" i="29" s="1"/>
  <c r="E1022" i="29"/>
  <c r="B1022" i="29"/>
  <c r="C1022" i="29" s="1"/>
  <c r="AJ1021" i="29"/>
  <c r="AH1021" i="29"/>
  <c r="AF1021" i="29"/>
  <c r="AD1021" i="29"/>
  <c r="AB1021" i="29"/>
  <c r="Z1021" i="29"/>
  <c r="W1021" i="29"/>
  <c r="X1021" i="29" s="1"/>
  <c r="T1021" i="29"/>
  <c r="U1021" i="29" s="1"/>
  <c r="R1021" i="29"/>
  <c r="O1021" i="29"/>
  <c r="P1021" i="29" s="1"/>
  <c r="L1021" i="29"/>
  <c r="M1021" i="29" s="1"/>
  <c r="J1021" i="29"/>
  <c r="G1021" i="29"/>
  <c r="H1021" i="29" s="1"/>
  <c r="E1021" i="29"/>
  <c r="B1021" i="29"/>
  <c r="C1021" i="29" s="1"/>
  <c r="AJ1020" i="29"/>
  <c r="AH1020" i="29"/>
  <c r="AF1020" i="29"/>
  <c r="AD1020" i="29"/>
  <c r="AB1020" i="29"/>
  <c r="Z1020" i="29"/>
  <c r="W1020" i="29"/>
  <c r="X1020" i="29" s="1"/>
  <c r="T1020" i="29"/>
  <c r="U1020" i="29" s="1"/>
  <c r="R1020" i="29"/>
  <c r="O1020" i="29"/>
  <c r="P1020" i="29" s="1"/>
  <c r="L1020" i="29"/>
  <c r="M1020" i="29" s="1"/>
  <c r="J1020" i="29"/>
  <c r="G1020" i="29"/>
  <c r="H1020" i="29" s="1"/>
  <c r="E1020" i="29"/>
  <c r="B1020" i="29"/>
  <c r="C1020" i="29" s="1"/>
  <c r="AJ1019" i="29"/>
  <c r="AH1019" i="29"/>
  <c r="AF1019" i="29"/>
  <c r="AD1019" i="29"/>
  <c r="AB1019" i="29"/>
  <c r="Z1019" i="29"/>
  <c r="W1019" i="29"/>
  <c r="X1019" i="29" s="1"/>
  <c r="T1019" i="29"/>
  <c r="U1019" i="29" s="1"/>
  <c r="R1019" i="29"/>
  <c r="O1019" i="29"/>
  <c r="P1019" i="29" s="1"/>
  <c r="L1019" i="29"/>
  <c r="M1019" i="29" s="1"/>
  <c r="J1019" i="29"/>
  <c r="G1019" i="29"/>
  <c r="H1019" i="29" s="1"/>
  <c r="E1019" i="29"/>
  <c r="B1019" i="29"/>
  <c r="C1019" i="29" s="1"/>
  <c r="AJ1018" i="29"/>
  <c r="AH1018" i="29"/>
  <c r="AF1018" i="29"/>
  <c r="AD1018" i="29"/>
  <c r="AB1018" i="29"/>
  <c r="Z1018" i="29"/>
  <c r="W1018" i="29"/>
  <c r="X1018" i="29" s="1"/>
  <c r="T1018" i="29"/>
  <c r="U1018" i="29" s="1"/>
  <c r="R1018" i="29"/>
  <c r="O1018" i="29"/>
  <c r="P1018" i="29" s="1"/>
  <c r="L1018" i="29"/>
  <c r="M1018" i="29" s="1"/>
  <c r="J1018" i="29"/>
  <c r="G1018" i="29"/>
  <c r="H1018" i="29" s="1"/>
  <c r="E1018" i="29"/>
  <c r="B1018" i="29"/>
  <c r="C1018" i="29" s="1"/>
  <c r="AJ1017" i="29"/>
  <c r="AH1017" i="29"/>
  <c r="AF1017" i="29"/>
  <c r="AD1017" i="29"/>
  <c r="AB1017" i="29"/>
  <c r="Z1017" i="29"/>
  <c r="W1017" i="29"/>
  <c r="X1017" i="29" s="1"/>
  <c r="T1017" i="29"/>
  <c r="U1017" i="29" s="1"/>
  <c r="R1017" i="29"/>
  <c r="O1017" i="29"/>
  <c r="P1017" i="29" s="1"/>
  <c r="L1017" i="29"/>
  <c r="M1017" i="29" s="1"/>
  <c r="J1017" i="29"/>
  <c r="G1017" i="29"/>
  <c r="H1017" i="29" s="1"/>
  <c r="E1017" i="29"/>
  <c r="B1017" i="29"/>
  <c r="C1017" i="29" s="1"/>
  <c r="AJ1016" i="29"/>
  <c r="AH1016" i="29"/>
  <c r="AF1016" i="29"/>
  <c r="AD1016" i="29"/>
  <c r="AB1016" i="29"/>
  <c r="Z1016" i="29"/>
  <c r="W1016" i="29"/>
  <c r="X1016" i="29" s="1"/>
  <c r="T1016" i="29"/>
  <c r="U1016" i="29" s="1"/>
  <c r="R1016" i="29"/>
  <c r="O1016" i="29"/>
  <c r="P1016" i="29" s="1"/>
  <c r="L1016" i="29"/>
  <c r="M1016" i="29" s="1"/>
  <c r="J1016" i="29"/>
  <c r="G1016" i="29"/>
  <c r="H1016" i="29" s="1"/>
  <c r="E1016" i="29"/>
  <c r="B1016" i="29"/>
  <c r="C1016" i="29" s="1"/>
  <c r="AJ1015" i="29"/>
  <c r="AH1015" i="29"/>
  <c r="AF1015" i="29"/>
  <c r="AD1015" i="29"/>
  <c r="AB1015" i="29"/>
  <c r="Z1015" i="29"/>
  <c r="W1015" i="29"/>
  <c r="X1015" i="29" s="1"/>
  <c r="T1015" i="29"/>
  <c r="U1015" i="29" s="1"/>
  <c r="R1015" i="29"/>
  <c r="O1015" i="29"/>
  <c r="P1015" i="29" s="1"/>
  <c r="L1015" i="29"/>
  <c r="M1015" i="29" s="1"/>
  <c r="J1015" i="29"/>
  <c r="G1015" i="29"/>
  <c r="H1015" i="29" s="1"/>
  <c r="E1015" i="29"/>
  <c r="B1015" i="29"/>
  <c r="C1015" i="29" s="1"/>
  <c r="AJ1014" i="29"/>
  <c r="AH1014" i="29"/>
  <c r="AF1014" i="29"/>
  <c r="AD1014" i="29"/>
  <c r="AB1014" i="29"/>
  <c r="Z1014" i="29"/>
  <c r="W1014" i="29"/>
  <c r="X1014" i="29" s="1"/>
  <c r="T1014" i="29"/>
  <c r="U1014" i="29" s="1"/>
  <c r="R1014" i="29"/>
  <c r="O1014" i="29"/>
  <c r="P1014" i="29" s="1"/>
  <c r="L1014" i="29"/>
  <c r="M1014" i="29" s="1"/>
  <c r="J1014" i="29"/>
  <c r="G1014" i="29"/>
  <c r="H1014" i="29" s="1"/>
  <c r="E1014" i="29"/>
  <c r="B1014" i="29"/>
  <c r="C1014" i="29" s="1"/>
  <c r="AJ1013" i="29"/>
  <c r="AH1013" i="29"/>
  <c r="AF1013" i="29"/>
  <c r="AD1013" i="29"/>
  <c r="AB1013" i="29"/>
  <c r="Z1013" i="29"/>
  <c r="W1013" i="29"/>
  <c r="X1013" i="29" s="1"/>
  <c r="T1013" i="29"/>
  <c r="U1013" i="29" s="1"/>
  <c r="R1013" i="29"/>
  <c r="O1013" i="29"/>
  <c r="P1013" i="29" s="1"/>
  <c r="L1013" i="29"/>
  <c r="M1013" i="29" s="1"/>
  <c r="J1013" i="29"/>
  <c r="G1013" i="29"/>
  <c r="H1013" i="29" s="1"/>
  <c r="E1013" i="29"/>
  <c r="B1013" i="29"/>
  <c r="C1013" i="29" s="1"/>
  <c r="AJ1012" i="29"/>
  <c r="AH1012" i="29"/>
  <c r="AF1012" i="29"/>
  <c r="AD1012" i="29"/>
  <c r="AB1012" i="29"/>
  <c r="Z1012" i="29"/>
  <c r="W1012" i="29"/>
  <c r="X1012" i="29" s="1"/>
  <c r="T1012" i="29"/>
  <c r="U1012" i="29" s="1"/>
  <c r="R1012" i="29"/>
  <c r="O1012" i="29"/>
  <c r="P1012" i="29" s="1"/>
  <c r="L1012" i="29"/>
  <c r="M1012" i="29" s="1"/>
  <c r="J1012" i="29"/>
  <c r="G1012" i="29"/>
  <c r="H1012" i="29" s="1"/>
  <c r="E1012" i="29"/>
  <c r="B1012" i="29"/>
  <c r="C1012" i="29" s="1"/>
  <c r="AJ1011" i="29"/>
  <c r="AH1011" i="29"/>
  <c r="AF1011" i="29"/>
  <c r="AD1011" i="29"/>
  <c r="AB1011" i="29"/>
  <c r="Z1011" i="29"/>
  <c r="W1011" i="29"/>
  <c r="X1011" i="29" s="1"/>
  <c r="T1011" i="29"/>
  <c r="U1011" i="29" s="1"/>
  <c r="R1011" i="29"/>
  <c r="O1011" i="29"/>
  <c r="P1011" i="29" s="1"/>
  <c r="L1011" i="29"/>
  <c r="M1011" i="29" s="1"/>
  <c r="J1011" i="29"/>
  <c r="G1011" i="29"/>
  <c r="H1011" i="29" s="1"/>
  <c r="E1011" i="29"/>
  <c r="B1011" i="29"/>
  <c r="C1011" i="29" s="1"/>
  <c r="AJ1010" i="29"/>
  <c r="AH1010" i="29"/>
  <c r="AF1010" i="29"/>
  <c r="AD1010" i="29"/>
  <c r="AB1010" i="29"/>
  <c r="Z1010" i="29"/>
  <c r="W1010" i="29"/>
  <c r="X1010" i="29" s="1"/>
  <c r="T1010" i="29"/>
  <c r="U1010" i="29" s="1"/>
  <c r="R1010" i="29"/>
  <c r="O1010" i="29"/>
  <c r="P1010" i="29" s="1"/>
  <c r="L1010" i="29"/>
  <c r="M1010" i="29" s="1"/>
  <c r="J1010" i="29"/>
  <c r="G1010" i="29"/>
  <c r="H1010" i="29" s="1"/>
  <c r="E1010" i="29"/>
  <c r="B1010" i="29"/>
  <c r="C1010" i="29" s="1"/>
  <c r="AJ1009" i="29"/>
  <c r="AH1009" i="29"/>
  <c r="AF1009" i="29"/>
  <c r="AD1009" i="29"/>
  <c r="AB1009" i="29"/>
  <c r="Z1009" i="29"/>
  <c r="W1009" i="29"/>
  <c r="X1009" i="29" s="1"/>
  <c r="T1009" i="29"/>
  <c r="U1009" i="29" s="1"/>
  <c r="R1009" i="29"/>
  <c r="O1009" i="29"/>
  <c r="P1009" i="29" s="1"/>
  <c r="L1009" i="29"/>
  <c r="M1009" i="29" s="1"/>
  <c r="J1009" i="29"/>
  <c r="G1009" i="29"/>
  <c r="H1009" i="29" s="1"/>
  <c r="E1009" i="29"/>
  <c r="B1009" i="29"/>
  <c r="C1009" i="29" s="1"/>
  <c r="AJ1008" i="29"/>
  <c r="AH1008" i="29"/>
  <c r="AF1008" i="29"/>
  <c r="AD1008" i="29"/>
  <c r="AB1008" i="29"/>
  <c r="Z1008" i="29"/>
  <c r="W1008" i="29"/>
  <c r="X1008" i="29" s="1"/>
  <c r="T1008" i="29"/>
  <c r="U1008" i="29" s="1"/>
  <c r="R1008" i="29"/>
  <c r="O1008" i="29"/>
  <c r="P1008" i="29" s="1"/>
  <c r="L1008" i="29"/>
  <c r="M1008" i="29" s="1"/>
  <c r="J1008" i="29"/>
  <c r="G1008" i="29"/>
  <c r="H1008" i="29" s="1"/>
  <c r="E1008" i="29"/>
  <c r="B1008" i="29"/>
  <c r="C1008" i="29" s="1"/>
  <c r="AJ1007" i="29"/>
  <c r="AH1007" i="29"/>
  <c r="AF1007" i="29"/>
  <c r="AD1007" i="29"/>
  <c r="AB1007" i="29"/>
  <c r="Z1007" i="29"/>
  <c r="W1007" i="29"/>
  <c r="X1007" i="29" s="1"/>
  <c r="T1007" i="29"/>
  <c r="U1007" i="29" s="1"/>
  <c r="R1007" i="29"/>
  <c r="O1007" i="29"/>
  <c r="P1007" i="29" s="1"/>
  <c r="L1007" i="29"/>
  <c r="M1007" i="29" s="1"/>
  <c r="J1007" i="29"/>
  <c r="G1007" i="29"/>
  <c r="H1007" i="29" s="1"/>
  <c r="E1007" i="29"/>
  <c r="B1007" i="29"/>
  <c r="C1007" i="29" s="1"/>
  <c r="AJ1006" i="29"/>
  <c r="AH1006" i="29"/>
  <c r="AF1006" i="29"/>
  <c r="AD1006" i="29"/>
  <c r="AB1006" i="29"/>
  <c r="Z1006" i="29"/>
  <c r="W1006" i="29"/>
  <c r="X1006" i="29" s="1"/>
  <c r="T1006" i="29"/>
  <c r="U1006" i="29" s="1"/>
  <c r="R1006" i="29"/>
  <c r="O1006" i="29"/>
  <c r="P1006" i="29" s="1"/>
  <c r="L1006" i="29"/>
  <c r="M1006" i="29" s="1"/>
  <c r="J1006" i="29"/>
  <c r="G1006" i="29"/>
  <c r="H1006" i="29" s="1"/>
  <c r="E1006" i="29"/>
  <c r="B1006" i="29"/>
  <c r="C1006" i="29" s="1"/>
  <c r="AJ1005" i="29"/>
  <c r="AH1005" i="29"/>
  <c r="AF1005" i="29"/>
  <c r="AD1005" i="29"/>
  <c r="AB1005" i="29"/>
  <c r="Z1005" i="29"/>
  <c r="W1005" i="29"/>
  <c r="X1005" i="29" s="1"/>
  <c r="T1005" i="29"/>
  <c r="U1005" i="29" s="1"/>
  <c r="R1005" i="29"/>
  <c r="O1005" i="29"/>
  <c r="P1005" i="29" s="1"/>
  <c r="L1005" i="29"/>
  <c r="M1005" i="29" s="1"/>
  <c r="J1005" i="29"/>
  <c r="G1005" i="29"/>
  <c r="H1005" i="29" s="1"/>
  <c r="E1005" i="29"/>
  <c r="B1005" i="29"/>
  <c r="C1005" i="29" s="1"/>
  <c r="AJ1004" i="29"/>
  <c r="AH1004" i="29"/>
  <c r="AF1004" i="29"/>
  <c r="AD1004" i="29"/>
  <c r="AB1004" i="29"/>
  <c r="Z1004" i="29"/>
  <c r="W1004" i="29"/>
  <c r="X1004" i="29" s="1"/>
  <c r="T1004" i="29"/>
  <c r="U1004" i="29" s="1"/>
  <c r="R1004" i="29"/>
  <c r="O1004" i="29"/>
  <c r="P1004" i="29" s="1"/>
  <c r="L1004" i="29"/>
  <c r="M1004" i="29" s="1"/>
  <c r="J1004" i="29"/>
  <c r="G1004" i="29"/>
  <c r="H1004" i="29" s="1"/>
  <c r="E1004" i="29"/>
  <c r="B1004" i="29"/>
  <c r="C1004" i="29" s="1"/>
  <c r="AJ1003" i="29"/>
  <c r="AH1003" i="29"/>
  <c r="AF1003" i="29"/>
  <c r="AD1003" i="29"/>
  <c r="AB1003" i="29"/>
  <c r="Z1003" i="29"/>
  <c r="W1003" i="29"/>
  <c r="X1003" i="29" s="1"/>
  <c r="T1003" i="29"/>
  <c r="U1003" i="29" s="1"/>
  <c r="R1003" i="29"/>
  <c r="O1003" i="29"/>
  <c r="P1003" i="29" s="1"/>
  <c r="L1003" i="29"/>
  <c r="M1003" i="29" s="1"/>
  <c r="J1003" i="29"/>
  <c r="G1003" i="29"/>
  <c r="H1003" i="29" s="1"/>
  <c r="E1003" i="29"/>
  <c r="B1003" i="29"/>
  <c r="C1003" i="29" s="1"/>
  <c r="AJ1002" i="29"/>
  <c r="AH1002" i="29"/>
  <c r="AF1002" i="29"/>
  <c r="AD1002" i="29"/>
  <c r="AB1002" i="29"/>
  <c r="Z1002" i="29"/>
  <c r="W1002" i="29"/>
  <c r="X1002" i="29" s="1"/>
  <c r="T1002" i="29"/>
  <c r="U1002" i="29" s="1"/>
  <c r="R1002" i="29"/>
  <c r="O1002" i="29"/>
  <c r="P1002" i="29" s="1"/>
  <c r="L1002" i="29"/>
  <c r="M1002" i="29" s="1"/>
  <c r="J1002" i="29"/>
  <c r="G1002" i="29"/>
  <c r="H1002" i="29" s="1"/>
  <c r="E1002" i="29"/>
  <c r="B1002" i="29"/>
  <c r="C1002" i="29" s="1"/>
  <c r="AJ1001" i="29"/>
  <c r="AH1001" i="29"/>
  <c r="AF1001" i="29"/>
  <c r="AD1001" i="29"/>
  <c r="AB1001" i="29"/>
  <c r="Z1001" i="29"/>
  <c r="W1001" i="29"/>
  <c r="X1001" i="29" s="1"/>
  <c r="T1001" i="29"/>
  <c r="U1001" i="29" s="1"/>
  <c r="R1001" i="29"/>
  <c r="O1001" i="29"/>
  <c r="P1001" i="29" s="1"/>
  <c r="L1001" i="29"/>
  <c r="M1001" i="29" s="1"/>
  <c r="J1001" i="29"/>
  <c r="G1001" i="29"/>
  <c r="H1001" i="29" s="1"/>
  <c r="E1001" i="29"/>
  <c r="B1001" i="29"/>
  <c r="C1001" i="29" s="1"/>
  <c r="AJ1000" i="29"/>
  <c r="AH1000" i="29"/>
  <c r="AF1000" i="29"/>
  <c r="AD1000" i="29"/>
  <c r="AB1000" i="29"/>
  <c r="Z1000" i="29"/>
  <c r="W1000" i="29"/>
  <c r="X1000" i="29" s="1"/>
  <c r="T1000" i="29"/>
  <c r="U1000" i="29" s="1"/>
  <c r="R1000" i="29"/>
  <c r="O1000" i="29"/>
  <c r="P1000" i="29" s="1"/>
  <c r="L1000" i="29"/>
  <c r="M1000" i="29" s="1"/>
  <c r="J1000" i="29"/>
  <c r="G1000" i="29"/>
  <c r="H1000" i="29" s="1"/>
  <c r="E1000" i="29"/>
  <c r="B1000" i="29"/>
  <c r="C1000" i="29" s="1"/>
  <c r="AJ999" i="29"/>
  <c r="AH999" i="29"/>
  <c r="AF999" i="29"/>
  <c r="AD999" i="29"/>
  <c r="AB999" i="29"/>
  <c r="Z999" i="29"/>
  <c r="W999" i="29"/>
  <c r="X999" i="29" s="1"/>
  <c r="T999" i="29"/>
  <c r="U999" i="29" s="1"/>
  <c r="R999" i="29"/>
  <c r="O999" i="29"/>
  <c r="P999" i="29" s="1"/>
  <c r="L999" i="29"/>
  <c r="M999" i="29" s="1"/>
  <c r="J999" i="29"/>
  <c r="G999" i="29"/>
  <c r="H999" i="29" s="1"/>
  <c r="E999" i="29"/>
  <c r="B999" i="29"/>
  <c r="C999" i="29" s="1"/>
  <c r="AJ998" i="29"/>
  <c r="AH998" i="29"/>
  <c r="AF998" i="29"/>
  <c r="AD998" i="29"/>
  <c r="AB998" i="29"/>
  <c r="Z998" i="29"/>
  <c r="W998" i="29"/>
  <c r="X998" i="29" s="1"/>
  <c r="T998" i="29"/>
  <c r="U998" i="29" s="1"/>
  <c r="R998" i="29"/>
  <c r="O998" i="29"/>
  <c r="P998" i="29" s="1"/>
  <c r="L998" i="29"/>
  <c r="M998" i="29" s="1"/>
  <c r="J998" i="29"/>
  <c r="G998" i="29"/>
  <c r="H998" i="29" s="1"/>
  <c r="E998" i="29"/>
  <c r="B998" i="29"/>
  <c r="C998" i="29" s="1"/>
  <c r="AJ997" i="29"/>
  <c r="AH997" i="29"/>
  <c r="AF997" i="29"/>
  <c r="AD997" i="29"/>
  <c r="AB997" i="29"/>
  <c r="Z997" i="29"/>
  <c r="W997" i="29"/>
  <c r="X997" i="29" s="1"/>
  <c r="T997" i="29"/>
  <c r="U997" i="29" s="1"/>
  <c r="R997" i="29"/>
  <c r="O997" i="29"/>
  <c r="P997" i="29" s="1"/>
  <c r="L997" i="29"/>
  <c r="M997" i="29" s="1"/>
  <c r="J997" i="29"/>
  <c r="G997" i="29"/>
  <c r="H997" i="29" s="1"/>
  <c r="E997" i="29"/>
  <c r="B997" i="29"/>
  <c r="C997" i="29" s="1"/>
  <c r="AJ996" i="29"/>
  <c r="AH996" i="29"/>
  <c r="AF996" i="29"/>
  <c r="AD996" i="29"/>
  <c r="AB996" i="29"/>
  <c r="Z996" i="29"/>
  <c r="W996" i="29"/>
  <c r="X996" i="29" s="1"/>
  <c r="T996" i="29"/>
  <c r="U996" i="29" s="1"/>
  <c r="R996" i="29"/>
  <c r="O996" i="29"/>
  <c r="P996" i="29" s="1"/>
  <c r="L996" i="29"/>
  <c r="M996" i="29" s="1"/>
  <c r="J996" i="29"/>
  <c r="G996" i="29"/>
  <c r="H996" i="29" s="1"/>
  <c r="E996" i="29"/>
  <c r="B996" i="29"/>
  <c r="C996" i="29" s="1"/>
  <c r="AJ995" i="29"/>
  <c r="AH995" i="29"/>
  <c r="AF995" i="29"/>
  <c r="AD995" i="29"/>
  <c r="AB995" i="29"/>
  <c r="Z995" i="29"/>
  <c r="W995" i="29"/>
  <c r="X995" i="29" s="1"/>
  <c r="T995" i="29"/>
  <c r="U995" i="29" s="1"/>
  <c r="R995" i="29"/>
  <c r="O995" i="29"/>
  <c r="P995" i="29" s="1"/>
  <c r="L995" i="29"/>
  <c r="M995" i="29" s="1"/>
  <c r="J995" i="29"/>
  <c r="G995" i="29"/>
  <c r="H995" i="29" s="1"/>
  <c r="E995" i="29"/>
  <c r="B995" i="29"/>
  <c r="C995" i="29" s="1"/>
  <c r="AJ994" i="29"/>
  <c r="AH994" i="29"/>
  <c r="AF994" i="29"/>
  <c r="AD994" i="29"/>
  <c r="AB994" i="29"/>
  <c r="Z994" i="29"/>
  <c r="W994" i="29"/>
  <c r="X994" i="29" s="1"/>
  <c r="T994" i="29"/>
  <c r="U994" i="29" s="1"/>
  <c r="R994" i="29"/>
  <c r="O994" i="29"/>
  <c r="P994" i="29" s="1"/>
  <c r="L994" i="29"/>
  <c r="M994" i="29" s="1"/>
  <c r="J994" i="29"/>
  <c r="G994" i="29"/>
  <c r="H994" i="29" s="1"/>
  <c r="E994" i="29"/>
  <c r="B994" i="29"/>
  <c r="C994" i="29" s="1"/>
  <c r="AJ993" i="29"/>
  <c r="AH993" i="29"/>
  <c r="AF993" i="29"/>
  <c r="AD993" i="29"/>
  <c r="AB993" i="29"/>
  <c r="Z993" i="29"/>
  <c r="W993" i="29"/>
  <c r="X993" i="29" s="1"/>
  <c r="T993" i="29"/>
  <c r="U993" i="29" s="1"/>
  <c r="R993" i="29"/>
  <c r="O993" i="29"/>
  <c r="P993" i="29" s="1"/>
  <c r="L993" i="29"/>
  <c r="M993" i="29" s="1"/>
  <c r="J993" i="29"/>
  <c r="G993" i="29"/>
  <c r="H993" i="29" s="1"/>
  <c r="E993" i="29"/>
  <c r="B993" i="29"/>
  <c r="C993" i="29" s="1"/>
  <c r="AJ992" i="29"/>
  <c r="AH992" i="29"/>
  <c r="AF992" i="29"/>
  <c r="AD992" i="29"/>
  <c r="AB992" i="29"/>
  <c r="Z992" i="29"/>
  <c r="W992" i="29"/>
  <c r="X992" i="29" s="1"/>
  <c r="T992" i="29"/>
  <c r="U992" i="29" s="1"/>
  <c r="R992" i="29"/>
  <c r="O992" i="29"/>
  <c r="P992" i="29" s="1"/>
  <c r="L992" i="29"/>
  <c r="M992" i="29" s="1"/>
  <c r="J992" i="29"/>
  <c r="G992" i="29"/>
  <c r="H992" i="29" s="1"/>
  <c r="E992" i="29"/>
  <c r="B992" i="29"/>
  <c r="C992" i="29" s="1"/>
  <c r="AJ991" i="29"/>
  <c r="AH991" i="29"/>
  <c r="AF991" i="29"/>
  <c r="AD991" i="29"/>
  <c r="AB991" i="29"/>
  <c r="Z991" i="29"/>
  <c r="W991" i="29"/>
  <c r="X991" i="29" s="1"/>
  <c r="T991" i="29"/>
  <c r="U991" i="29" s="1"/>
  <c r="R991" i="29"/>
  <c r="O991" i="29"/>
  <c r="P991" i="29" s="1"/>
  <c r="L991" i="29"/>
  <c r="M991" i="29" s="1"/>
  <c r="J991" i="29"/>
  <c r="G991" i="29"/>
  <c r="H991" i="29" s="1"/>
  <c r="E991" i="29"/>
  <c r="B991" i="29"/>
  <c r="C991" i="29" s="1"/>
  <c r="AJ990" i="29"/>
  <c r="AH990" i="29"/>
  <c r="AF990" i="29"/>
  <c r="AD990" i="29"/>
  <c r="AB990" i="29"/>
  <c r="Z990" i="29"/>
  <c r="W990" i="29"/>
  <c r="X990" i="29" s="1"/>
  <c r="T990" i="29"/>
  <c r="U990" i="29" s="1"/>
  <c r="R990" i="29"/>
  <c r="O990" i="29"/>
  <c r="P990" i="29" s="1"/>
  <c r="L990" i="29"/>
  <c r="M990" i="29" s="1"/>
  <c r="J990" i="29"/>
  <c r="G990" i="29"/>
  <c r="H990" i="29" s="1"/>
  <c r="E990" i="29"/>
  <c r="B990" i="29"/>
  <c r="C990" i="29" s="1"/>
  <c r="AJ989" i="29"/>
  <c r="AH989" i="29"/>
  <c r="AF989" i="29"/>
  <c r="AD989" i="29"/>
  <c r="AB989" i="29"/>
  <c r="Z989" i="29"/>
  <c r="W989" i="29"/>
  <c r="X989" i="29" s="1"/>
  <c r="T989" i="29"/>
  <c r="U989" i="29" s="1"/>
  <c r="R989" i="29"/>
  <c r="O989" i="29"/>
  <c r="P989" i="29" s="1"/>
  <c r="L989" i="29"/>
  <c r="M989" i="29" s="1"/>
  <c r="J989" i="29"/>
  <c r="G989" i="29"/>
  <c r="H989" i="29" s="1"/>
  <c r="E989" i="29"/>
  <c r="B989" i="29"/>
  <c r="C989" i="29" s="1"/>
  <c r="AJ988" i="29"/>
  <c r="AH988" i="29"/>
  <c r="AF988" i="29"/>
  <c r="AD988" i="29"/>
  <c r="AB988" i="29"/>
  <c r="Z988" i="29"/>
  <c r="W988" i="29"/>
  <c r="X988" i="29" s="1"/>
  <c r="T988" i="29"/>
  <c r="U988" i="29" s="1"/>
  <c r="R988" i="29"/>
  <c r="O988" i="29"/>
  <c r="P988" i="29" s="1"/>
  <c r="L988" i="29"/>
  <c r="M988" i="29" s="1"/>
  <c r="J988" i="29"/>
  <c r="G988" i="29"/>
  <c r="H988" i="29" s="1"/>
  <c r="E988" i="29"/>
  <c r="B988" i="29"/>
  <c r="C988" i="29" s="1"/>
  <c r="AJ987" i="29"/>
  <c r="AH987" i="29"/>
  <c r="AF987" i="29"/>
  <c r="AD987" i="29"/>
  <c r="AB987" i="29"/>
  <c r="Z987" i="29"/>
  <c r="W987" i="29"/>
  <c r="X987" i="29" s="1"/>
  <c r="T987" i="29"/>
  <c r="U987" i="29" s="1"/>
  <c r="R987" i="29"/>
  <c r="O987" i="29"/>
  <c r="P987" i="29" s="1"/>
  <c r="L987" i="29"/>
  <c r="M987" i="29" s="1"/>
  <c r="J987" i="29"/>
  <c r="G987" i="29"/>
  <c r="H987" i="29" s="1"/>
  <c r="E987" i="29"/>
  <c r="B987" i="29"/>
  <c r="C987" i="29" s="1"/>
  <c r="AJ986" i="29"/>
  <c r="AH986" i="29"/>
  <c r="AF986" i="29"/>
  <c r="AD986" i="29"/>
  <c r="AB986" i="29"/>
  <c r="Z986" i="29"/>
  <c r="W986" i="29"/>
  <c r="X986" i="29" s="1"/>
  <c r="T986" i="29"/>
  <c r="U986" i="29" s="1"/>
  <c r="R986" i="29"/>
  <c r="O986" i="29"/>
  <c r="P986" i="29" s="1"/>
  <c r="L986" i="29"/>
  <c r="M986" i="29" s="1"/>
  <c r="J986" i="29"/>
  <c r="G986" i="29"/>
  <c r="H986" i="29" s="1"/>
  <c r="E986" i="29"/>
  <c r="B986" i="29"/>
  <c r="C986" i="29" s="1"/>
  <c r="AJ985" i="29"/>
  <c r="AH985" i="29"/>
  <c r="AF985" i="29"/>
  <c r="AD985" i="29"/>
  <c r="AB985" i="29"/>
  <c r="Z985" i="29"/>
  <c r="W985" i="29"/>
  <c r="X985" i="29" s="1"/>
  <c r="T985" i="29"/>
  <c r="U985" i="29" s="1"/>
  <c r="R985" i="29"/>
  <c r="O985" i="29"/>
  <c r="P985" i="29" s="1"/>
  <c r="L985" i="29"/>
  <c r="M985" i="29" s="1"/>
  <c r="J985" i="29"/>
  <c r="G985" i="29"/>
  <c r="H985" i="29" s="1"/>
  <c r="E985" i="29"/>
  <c r="B985" i="29"/>
  <c r="C985" i="29" s="1"/>
  <c r="AJ984" i="29"/>
  <c r="AH984" i="29"/>
  <c r="AF984" i="29"/>
  <c r="AD984" i="29"/>
  <c r="AB984" i="29"/>
  <c r="Z984" i="29"/>
  <c r="W984" i="29"/>
  <c r="X984" i="29" s="1"/>
  <c r="T984" i="29"/>
  <c r="U984" i="29" s="1"/>
  <c r="R984" i="29"/>
  <c r="O984" i="29"/>
  <c r="P984" i="29" s="1"/>
  <c r="L984" i="29"/>
  <c r="M984" i="29" s="1"/>
  <c r="J984" i="29"/>
  <c r="G984" i="29"/>
  <c r="H984" i="29" s="1"/>
  <c r="E984" i="29"/>
  <c r="B984" i="29"/>
  <c r="C984" i="29" s="1"/>
  <c r="AJ983" i="29"/>
  <c r="AH983" i="29"/>
  <c r="AF983" i="29"/>
  <c r="AD983" i="29"/>
  <c r="AB983" i="29"/>
  <c r="Z983" i="29"/>
  <c r="W983" i="29"/>
  <c r="X983" i="29" s="1"/>
  <c r="T983" i="29"/>
  <c r="U983" i="29" s="1"/>
  <c r="R983" i="29"/>
  <c r="O983" i="29"/>
  <c r="P983" i="29" s="1"/>
  <c r="L983" i="29"/>
  <c r="M983" i="29" s="1"/>
  <c r="J983" i="29"/>
  <c r="G983" i="29"/>
  <c r="H983" i="29" s="1"/>
  <c r="E983" i="29"/>
  <c r="B983" i="29"/>
  <c r="C983" i="29" s="1"/>
  <c r="AJ982" i="29"/>
  <c r="AH982" i="29"/>
  <c r="AF982" i="29"/>
  <c r="AD982" i="29"/>
  <c r="AB982" i="29"/>
  <c r="Z982" i="29"/>
  <c r="W982" i="29"/>
  <c r="X982" i="29" s="1"/>
  <c r="T982" i="29"/>
  <c r="U982" i="29" s="1"/>
  <c r="R982" i="29"/>
  <c r="O982" i="29"/>
  <c r="P982" i="29" s="1"/>
  <c r="L982" i="29"/>
  <c r="M982" i="29" s="1"/>
  <c r="J982" i="29"/>
  <c r="G982" i="29"/>
  <c r="H982" i="29" s="1"/>
  <c r="E982" i="29"/>
  <c r="B982" i="29"/>
  <c r="C982" i="29" s="1"/>
  <c r="AJ981" i="29"/>
  <c r="AH981" i="29"/>
  <c r="AF981" i="29"/>
  <c r="AD981" i="29"/>
  <c r="AB981" i="29"/>
  <c r="Z981" i="29"/>
  <c r="W981" i="29"/>
  <c r="X981" i="29" s="1"/>
  <c r="T981" i="29"/>
  <c r="U981" i="29" s="1"/>
  <c r="R981" i="29"/>
  <c r="O981" i="29"/>
  <c r="P981" i="29" s="1"/>
  <c r="L981" i="29"/>
  <c r="M981" i="29" s="1"/>
  <c r="J981" i="29"/>
  <c r="G981" i="29"/>
  <c r="H981" i="29" s="1"/>
  <c r="E981" i="29"/>
  <c r="B981" i="29"/>
  <c r="C981" i="29" s="1"/>
  <c r="AJ980" i="29"/>
  <c r="AH980" i="29"/>
  <c r="AF980" i="29"/>
  <c r="AD980" i="29"/>
  <c r="AB980" i="29"/>
  <c r="Z980" i="29"/>
  <c r="W980" i="29"/>
  <c r="X980" i="29" s="1"/>
  <c r="T980" i="29"/>
  <c r="U980" i="29" s="1"/>
  <c r="R980" i="29"/>
  <c r="O980" i="29"/>
  <c r="P980" i="29" s="1"/>
  <c r="L980" i="29"/>
  <c r="M980" i="29" s="1"/>
  <c r="J980" i="29"/>
  <c r="G980" i="29"/>
  <c r="H980" i="29" s="1"/>
  <c r="E980" i="29"/>
  <c r="B980" i="29"/>
  <c r="C980" i="29" s="1"/>
  <c r="AJ979" i="29"/>
  <c r="AH979" i="29"/>
  <c r="AF979" i="29"/>
  <c r="AD979" i="29"/>
  <c r="AB979" i="29"/>
  <c r="Z979" i="29"/>
  <c r="W979" i="29"/>
  <c r="X979" i="29" s="1"/>
  <c r="T979" i="29"/>
  <c r="U979" i="29" s="1"/>
  <c r="R979" i="29"/>
  <c r="O979" i="29"/>
  <c r="P979" i="29" s="1"/>
  <c r="L979" i="29"/>
  <c r="M979" i="29" s="1"/>
  <c r="J979" i="29"/>
  <c r="G979" i="29"/>
  <c r="H979" i="29" s="1"/>
  <c r="E979" i="29"/>
  <c r="B979" i="29"/>
  <c r="C979" i="29" s="1"/>
  <c r="AJ978" i="29"/>
  <c r="AH978" i="29"/>
  <c r="AF978" i="29"/>
  <c r="AD978" i="29"/>
  <c r="AB978" i="29"/>
  <c r="Z978" i="29"/>
  <c r="W978" i="29"/>
  <c r="X978" i="29" s="1"/>
  <c r="T978" i="29"/>
  <c r="U978" i="29" s="1"/>
  <c r="R978" i="29"/>
  <c r="O978" i="29"/>
  <c r="P978" i="29" s="1"/>
  <c r="L978" i="29"/>
  <c r="M978" i="29" s="1"/>
  <c r="J978" i="29"/>
  <c r="G978" i="29"/>
  <c r="H978" i="29" s="1"/>
  <c r="E978" i="29"/>
  <c r="B978" i="29"/>
  <c r="C978" i="29" s="1"/>
  <c r="AJ977" i="29"/>
  <c r="AH977" i="29"/>
  <c r="AF977" i="29"/>
  <c r="AD977" i="29"/>
  <c r="AB977" i="29"/>
  <c r="Z977" i="29"/>
  <c r="W977" i="29"/>
  <c r="X977" i="29" s="1"/>
  <c r="T977" i="29"/>
  <c r="U977" i="29" s="1"/>
  <c r="R977" i="29"/>
  <c r="O977" i="29"/>
  <c r="P977" i="29" s="1"/>
  <c r="L977" i="29"/>
  <c r="M977" i="29" s="1"/>
  <c r="J977" i="29"/>
  <c r="G977" i="29"/>
  <c r="H977" i="29" s="1"/>
  <c r="E977" i="29"/>
  <c r="B977" i="29"/>
  <c r="C977" i="29" s="1"/>
  <c r="AJ976" i="29"/>
  <c r="AH976" i="29"/>
  <c r="AF976" i="29"/>
  <c r="AD976" i="29"/>
  <c r="AB976" i="29"/>
  <c r="Z976" i="29"/>
  <c r="W976" i="29"/>
  <c r="X976" i="29" s="1"/>
  <c r="T976" i="29"/>
  <c r="U976" i="29" s="1"/>
  <c r="R976" i="29"/>
  <c r="O976" i="29"/>
  <c r="P976" i="29" s="1"/>
  <c r="L976" i="29"/>
  <c r="M976" i="29" s="1"/>
  <c r="J976" i="29"/>
  <c r="G976" i="29"/>
  <c r="H976" i="29" s="1"/>
  <c r="E976" i="29"/>
  <c r="B976" i="29"/>
  <c r="C976" i="29" s="1"/>
  <c r="AJ975" i="29"/>
  <c r="AH975" i="29"/>
  <c r="AF975" i="29"/>
  <c r="AD975" i="29"/>
  <c r="AB975" i="29"/>
  <c r="Z975" i="29"/>
  <c r="W975" i="29"/>
  <c r="X975" i="29" s="1"/>
  <c r="T975" i="29"/>
  <c r="U975" i="29" s="1"/>
  <c r="R975" i="29"/>
  <c r="O975" i="29"/>
  <c r="P975" i="29" s="1"/>
  <c r="L975" i="29"/>
  <c r="M975" i="29" s="1"/>
  <c r="J975" i="29"/>
  <c r="G975" i="29"/>
  <c r="H975" i="29" s="1"/>
  <c r="E975" i="29"/>
  <c r="B975" i="29"/>
  <c r="C975" i="29" s="1"/>
  <c r="AJ974" i="29"/>
  <c r="AH974" i="29"/>
  <c r="AF974" i="29"/>
  <c r="AD974" i="29"/>
  <c r="AB974" i="29"/>
  <c r="Z974" i="29"/>
  <c r="W974" i="29"/>
  <c r="X974" i="29" s="1"/>
  <c r="T974" i="29"/>
  <c r="U974" i="29" s="1"/>
  <c r="R974" i="29"/>
  <c r="O974" i="29"/>
  <c r="P974" i="29" s="1"/>
  <c r="L974" i="29"/>
  <c r="M974" i="29" s="1"/>
  <c r="J974" i="29"/>
  <c r="G974" i="29"/>
  <c r="H974" i="29" s="1"/>
  <c r="E974" i="29"/>
  <c r="B974" i="29"/>
  <c r="C974" i="29" s="1"/>
  <c r="AJ973" i="29"/>
  <c r="AH973" i="29"/>
  <c r="AF973" i="29"/>
  <c r="AD973" i="29"/>
  <c r="AB973" i="29"/>
  <c r="Z973" i="29"/>
  <c r="W973" i="29"/>
  <c r="X973" i="29" s="1"/>
  <c r="T973" i="29"/>
  <c r="U973" i="29" s="1"/>
  <c r="R973" i="29"/>
  <c r="O973" i="29"/>
  <c r="P973" i="29" s="1"/>
  <c r="L973" i="29"/>
  <c r="M973" i="29" s="1"/>
  <c r="J973" i="29"/>
  <c r="G973" i="29"/>
  <c r="H973" i="29" s="1"/>
  <c r="E973" i="29"/>
  <c r="B973" i="29"/>
  <c r="C973" i="29" s="1"/>
  <c r="AJ972" i="29"/>
  <c r="AH972" i="29"/>
  <c r="AF972" i="29"/>
  <c r="AD972" i="29"/>
  <c r="AB972" i="29"/>
  <c r="Z972" i="29"/>
  <c r="W972" i="29"/>
  <c r="X972" i="29" s="1"/>
  <c r="T972" i="29"/>
  <c r="U972" i="29" s="1"/>
  <c r="R972" i="29"/>
  <c r="O972" i="29"/>
  <c r="P972" i="29" s="1"/>
  <c r="L972" i="29"/>
  <c r="M972" i="29" s="1"/>
  <c r="J972" i="29"/>
  <c r="G972" i="29"/>
  <c r="H972" i="29" s="1"/>
  <c r="E972" i="29"/>
  <c r="B972" i="29"/>
  <c r="C972" i="29" s="1"/>
  <c r="AJ971" i="29"/>
  <c r="AH971" i="29"/>
  <c r="AF971" i="29"/>
  <c r="AD971" i="29"/>
  <c r="AB971" i="29"/>
  <c r="Z971" i="29"/>
  <c r="W971" i="29"/>
  <c r="X971" i="29" s="1"/>
  <c r="T971" i="29"/>
  <c r="U971" i="29" s="1"/>
  <c r="R971" i="29"/>
  <c r="O971" i="29"/>
  <c r="P971" i="29" s="1"/>
  <c r="L971" i="29"/>
  <c r="M971" i="29" s="1"/>
  <c r="J971" i="29"/>
  <c r="G971" i="29"/>
  <c r="H971" i="29" s="1"/>
  <c r="E971" i="29"/>
  <c r="B971" i="29"/>
  <c r="C971" i="29" s="1"/>
  <c r="AJ970" i="29"/>
  <c r="AH970" i="29"/>
  <c r="AF970" i="29"/>
  <c r="AD970" i="29"/>
  <c r="AB970" i="29"/>
  <c r="Z970" i="29"/>
  <c r="W970" i="29"/>
  <c r="X970" i="29" s="1"/>
  <c r="T970" i="29"/>
  <c r="U970" i="29" s="1"/>
  <c r="R970" i="29"/>
  <c r="O970" i="29"/>
  <c r="P970" i="29" s="1"/>
  <c r="L970" i="29"/>
  <c r="M970" i="29" s="1"/>
  <c r="J970" i="29"/>
  <c r="G970" i="29"/>
  <c r="H970" i="29" s="1"/>
  <c r="E970" i="29"/>
  <c r="B970" i="29"/>
  <c r="C970" i="29" s="1"/>
  <c r="AJ969" i="29"/>
  <c r="AH969" i="29"/>
  <c r="AF969" i="29"/>
  <c r="AD969" i="29"/>
  <c r="AB969" i="29"/>
  <c r="Z969" i="29"/>
  <c r="W969" i="29"/>
  <c r="X969" i="29" s="1"/>
  <c r="T969" i="29"/>
  <c r="U969" i="29" s="1"/>
  <c r="R969" i="29"/>
  <c r="O969" i="29"/>
  <c r="P969" i="29" s="1"/>
  <c r="L969" i="29"/>
  <c r="M969" i="29" s="1"/>
  <c r="J969" i="29"/>
  <c r="G969" i="29"/>
  <c r="H969" i="29" s="1"/>
  <c r="E969" i="29"/>
  <c r="B969" i="29"/>
  <c r="C969" i="29" s="1"/>
  <c r="AJ968" i="29"/>
  <c r="AH968" i="29"/>
  <c r="AF968" i="29"/>
  <c r="AD968" i="29"/>
  <c r="AB968" i="29"/>
  <c r="Z968" i="29"/>
  <c r="W968" i="29"/>
  <c r="X968" i="29" s="1"/>
  <c r="T968" i="29"/>
  <c r="U968" i="29" s="1"/>
  <c r="R968" i="29"/>
  <c r="O968" i="29"/>
  <c r="P968" i="29" s="1"/>
  <c r="L968" i="29"/>
  <c r="M968" i="29" s="1"/>
  <c r="J968" i="29"/>
  <c r="G968" i="29"/>
  <c r="H968" i="29" s="1"/>
  <c r="E968" i="29"/>
  <c r="B968" i="29"/>
  <c r="C968" i="29" s="1"/>
  <c r="AJ967" i="29"/>
  <c r="AH967" i="29"/>
  <c r="AF967" i="29"/>
  <c r="AD967" i="29"/>
  <c r="AB967" i="29"/>
  <c r="Z967" i="29"/>
  <c r="W967" i="29"/>
  <c r="X967" i="29" s="1"/>
  <c r="T967" i="29"/>
  <c r="U967" i="29" s="1"/>
  <c r="R967" i="29"/>
  <c r="O967" i="29"/>
  <c r="P967" i="29" s="1"/>
  <c r="L967" i="29"/>
  <c r="M967" i="29" s="1"/>
  <c r="J967" i="29"/>
  <c r="G967" i="29"/>
  <c r="H967" i="29" s="1"/>
  <c r="E967" i="29"/>
  <c r="B967" i="29"/>
  <c r="C967" i="29" s="1"/>
  <c r="AJ966" i="29"/>
  <c r="AH966" i="29"/>
  <c r="AF966" i="29"/>
  <c r="AD966" i="29"/>
  <c r="AB966" i="29"/>
  <c r="Z966" i="29"/>
  <c r="W966" i="29"/>
  <c r="X966" i="29" s="1"/>
  <c r="T966" i="29"/>
  <c r="U966" i="29" s="1"/>
  <c r="R966" i="29"/>
  <c r="O966" i="29"/>
  <c r="P966" i="29" s="1"/>
  <c r="L966" i="29"/>
  <c r="M966" i="29" s="1"/>
  <c r="J966" i="29"/>
  <c r="G966" i="29"/>
  <c r="H966" i="29" s="1"/>
  <c r="E966" i="29"/>
  <c r="B966" i="29"/>
  <c r="C966" i="29" s="1"/>
  <c r="AJ965" i="29"/>
  <c r="AH965" i="29"/>
  <c r="AF965" i="29"/>
  <c r="AD965" i="29"/>
  <c r="AB965" i="29"/>
  <c r="Z965" i="29"/>
  <c r="W965" i="29"/>
  <c r="X965" i="29" s="1"/>
  <c r="T965" i="29"/>
  <c r="U965" i="29" s="1"/>
  <c r="R965" i="29"/>
  <c r="O965" i="29"/>
  <c r="P965" i="29" s="1"/>
  <c r="L965" i="29"/>
  <c r="M965" i="29" s="1"/>
  <c r="J965" i="29"/>
  <c r="G965" i="29"/>
  <c r="H965" i="29" s="1"/>
  <c r="E965" i="29"/>
  <c r="B965" i="29"/>
  <c r="C965" i="29" s="1"/>
  <c r="AJ964" i="29"/>
  <c r="AH964" i="29"/>
  <c r="AF964" i="29"/>
  <c r="AD964" i="29"/>
  <c r="AB964" i="29"/>
  <c r="Z964" i="29"/>
  <c r="W964" i="29"/>
  <c r="X964" i="29" s="1"/>
  <c r="T964" i="29"/>
  <c r="U964" i="29" s="1"/>
  <c r="R964" i="29"/>
  <c r="O964" i="29"/>
  <c r="P964" i="29" s="1"/>
  <c r="L964" i="29"/>
  <c r="M964" i="29" s="1"/>
  <c r="J964" i="29"/>
  <c r="G964" i="29"/>
  <c r="H964" i="29" s="1"/>
  <c r="E964" i="29"/>
  <c r="B964" i="29"/>
  <c r="C964" i="29" s="1"/>
  <c r="AJ963" i="29"/>
  <c r="AH963" i="29"/>
  <c r="AF963" i="29"/>
  <c r="AD963" i="29"/>
  <c r="AB963" i="29"/>
  <c r="Z963" i="29"/>
  <c r="W963" i="29"/>
  <c r="X963" i="29" s="1"/>
  <c r="T963" i="29"/>
  <c r="U963" i="29" s="1"/>
  <c r="R963" i="29"/>
  <c r="O963" i="29"/>
  <c r="P963" i="29" s="1"/>
  <c r="L963" i="29"/>
  <c r="M963" i="29" s="1"/>
  <c r="J963" i="29"/>
  <c r="G963" i="29"/>
  <c r="H963" i="29" s="1"/>
  <c r="E963" i="29"/>
  <c r="B963" i="29"/>
  <c r="C963" i="29" s="1"/>
  <c r="AJ962" i="29"/>
  <c r="AH962" i="29"/>
  <c r="AF962" i="29"/>
  <c r="AD962" i="29"/>
  <c r="AB962" i="29"/>
  <c r="Z962" i="29"/>
  <c r="W962" i="29"/>
  <c r="X962" i="29" s="1"/>
  <c r="T962" i="29"/>
  <c r="U962" i="29" s="1"/>
  <c r="R962" i="29"/>
  <c r="O962" i="29"/>
  <c r="P962" i="29" s="1"/>
  <c r="L962" i="29"/>
  <c r="M962" i="29" s="1"/>
  <c r="J962" i="29"/>
  <c r="G962" i="29"/>
  <c r="H962" i="29" s="1"/>
  <c r="E962" i="29"/>
  <c r="B962" i="29"/>
  <c r="C962" i="29" s="1"/>
  <c r="AJ961" i="29"/>
  <c r="AH961" i="29"/>
  <c r="AF961" i="29"/>
  <c r="AD961" i="29"/>
  <c r="AB961" i="29"/>
  <c r="Z961" i="29"/>
  <c r="W961" i="29"/>
  <c r="X961" i="29" s="1"/>
  <c r="T961" i="29"/>
  <c r="U961" i="29" s="1"/>
  <c r="R961" i="29"/>
  <c r="O961" i="29"/>
  <c r="P961" i="29" s="1"/>
  <c r="L961" i="29"/>
  <c r="M961" i="29" s="1"/>
  <c r="J961" i="29"/>
  <c r="G961" i="29"/>
  <c r="H961" i="29" s="1"/>
  <c r="E961" i="29"/>
  <c r="B961" i="29"/>
  <c r="C961" i="29" s="1"/>
  <c r="AJ960" i="29"/>
  <c r="AH960" i="29"/>
  <c r="AF960" i="29"/>
  <c r="AD960" i="29"/>
  <c r="AB960" i="29"/>
  <c r="Z960" i="29"/>
  <c r="W960" i="29"/>
  <c r="X960" i="29" s="1"/>
  <c r="T960" i="29"/>
  <c r="U960" i="29" s="1"/>
  <c r="R960" i="29"/>
  <c r="O960" i="29"/>
  <c r="P960" i="29" s="1"/>
  <c r="L960" i="29"/>
  <c r="M960" i="29" s="1"/>
  <c r="J960" i="29"/>
  <c r="G960" i="29"/>
  <c r="H960" i="29" s="1"/>
  <c r="E960" i="29"/>
  <c r="B960" i="29"/>
  <c r="C960" i="29" s="1"/>
  <c r="AJ959" i="29"/>
  <c r="AH959" i="29"/>
  <c r="AF959" i="29"/>
  <c r="AD959" i="29"/>
  <c r="AB959" i="29"/>
  <c r="Z959" i="29"/>
  <c r="W959" i="29"/>
  <c r="X959" i="29" s="1"/>
  <c r="T959" i="29"/>
  <c r="U959" i="29" s="1"/>
  <c r="R959" i="29"/>
  <c r="O959" i="29"/>
  <c r="P959" i="29" s="1"/>
  <c r="L959" i="29"/>
  <c r="M959" i="29" s="1"/>
  <c r="J959" i="29"/>
  <c r="G959" i="29"/>
  <c r="H959" i="29" s="1"/>
  <c r="E959" i="29"/>
  <c r="B959" i="29"/>
  <c r="C959" i="29" s="1"/>
  <c r="AJ958" i="29"/>
  <c r="AH958" i="29"/>
  <c r="AF958" i="29"/>
  <c r="AD958" i="29"/>
  <c r="AB958" i="29"/>
  <c r="Z958" i="29"/>
  <c r="W958" i="29"/>
  <c r="X958" i="29" s="1"/>
  <c r="T958" i="29"/>
  <c r="U958" i="29" s="1"/>
  <c r="R958" i="29"/>
  <c r="O958" i="29"/>
  <c r="P958" i="29" s="1"/>
  <c r="L958" i="29"/>
  <c r="M958" i="29" s="1"/>
  <c r="J958" i="29"/>
  <c r="G958" i="29"/>
  <c r="H958" i="29" s="1"/>
  <c r="E958" i="29"/>
  <c r="B958" i="29"/>
  <c r="C958" i="29" s="1"/>
  <c r="AJ957" i="29"/>
  <c r="AH957" i="29"/>
  <c r="AF957" i="29"/>
  <c r="AD957" i="29"/>
  <c r="AB957" i="29"/>
  <c r="Z957" i="29"/>
  <c r="W957" i="29"/>
  <c r="X957" i="29" s="1"/>
  <c r="T957" i="29"/>
  <c r="U957" i="29" s="1"/>
  <c r="R957" i="29"/>
  <c r="O957" i="29"/>
  <c r="P957" i="29" s="1"/>
  <c r="L957" i="29"/>
  <c r="M957" i="29" s="1"/>
  <c r="J957" i="29"/>
  <c r="G957" i="29"/>
  <c r="H957" i="29" s="1"/>
  <c r="E957" i="29"/>
  <c r="B957" i="29"/>
  <c r="C957" i="29" s="1"/>
  <c r="AJ956" i="29"/>
  <c r="AH956" i="29"/>
  <c r="AF956" i="29"/>
  <c r="AD956" i="29"/>
  <c r="AB956" i="29"/>
  <c r="Z956" i="29"/>
  <c r="W956" i="29"/>
  <c r="X956" i="29" s="1"/>
  <c r="T956" i="29"/>
  <c r="U956" i="29" s="1"/>
  <c r="R956" i="29"/>
  <c r="O956" i="29"/>
  <c r="P956" i="29" s="1"/>
  <c r="L956" i="29"/>
  <c r="M956" i="29" s="1"/>
  <c r="J956" i="29"/>
  <c r="G956" i="29"/>
  <c r="H956" i="29" s="1"/>
  <c r="E956" i="29"/>
  <c r="B956" i="29"/>
  <c r="C956" i="29" s="1"/>
  <c r="AJ955" i="29"/>
  <c r="AH955" i="29"/>
  <c r="AF955" i="29"/>
  <c r="AD955" i="29"/>
  <c r="AB955" i="29"/>
  <c r="Z955" i="29"/>
  <c r="W955" i="29"/>
  <c r="X955" i="29" s="1"/>
  <c r="T955" i="29"/>
  <c r="U955" i="29" s="1"/>
  <c r="R955" i="29"/>
  <c r="O955" i="29"/>
  <c r="P955" i="29" s="1"/>
  <c r="L955" i="29"/>
  <c r="M955" i="29" s="1"/>
  <c r="J955" i="29"/>
  <c r="G955" i="29"/>
  <c r="H955" i="29" s="1"/>
  <c r="E955" i="29"/>
  <c r="B955" i="29"/>
  <c r="C955" i="29" s="1"/>
  <c r="AJ954" i="29"/>
  <c r="AH954" i="29"/>
  <c r="AF954" i="29"/>
  <c r="AD954" i="29"/>
  <c r="AB954" i="29"/>
  <c r="Z954" i="29"/>
  <c r="W954" i="29"/>
  <c r="X954" i="29" s="1"/>
  <c r="T954" i="29"/>
  <c r="U954" i="29" s="1"/>
  <c r="R954" i="29"/>
  <c r="O954" i="29"/>
  <c r="P954" i="29" s="1"/>
  <c r="L954" i="29"/>
  <c r="M954" i="29" s="1"/>
  <c r="J954" i="29"/>
  <c r="G954" i="29"/>
  <c r="H954" i="29" s="1"/>
  <c r="E954" i="29"/>
  <c r="B954" i="29"/>
  <c r="C954" i="29" s="1"/>
  <c r="AJ953" i="29"/>
  <c r="AH953" i="29"/>
  <c r="AF953" i="29"/>
  <c r="AD953" i="29"/>
  <c r="AB953" i="29"/>
  <c r="Z953" i="29"/>
  <c r="W953" i="29"/>
  <c r="X953" i="29" s="1"/>
  <c r="T953" i="29"/>
  <c r="U953" i="29" s="1"/>
  <c r="R953" i="29"/>
  <c r="O953" i="29"/>
  <c r="P953" i="29" s="1"/>
  <c r="L953" i="29"/>
  <c r="M953" i="29" s="1"/>
  <c r="J953" i="29"/>
  <c r="G953" i="29"/>
  <c r="H953" i="29" s="1"/>
  <c r="E953" i="29"/>
  <c r="B953" i="29"/>
  <c r="C953" i="29" s="1"/>
  <c r="AJ952" i="29"/>
  <c r="AH952" i="29"/>
  <c r="AF952" i="29"/>
  <c r="AD952" i="29"/>
  <c r="AB952" i="29"/>
  <c r="Z952" i="29"/>
  <c r="W952" i="29"/>
  <c r="X952" i="29" s="1"/>
  <c r="T952" i="29"/>
  <c r="U952" i="29" s="1"/>
  <c r="R952" i="29"/>
  <c r="O952" i="29"/>
  <c r="P952" i="29" s="1"/>
  <c r="L952" i="29"/>
  <c r="M952" i="29" s="1"/>
  <c r="J952" i="29"/>
  <c r="G952" i="29"/>
  <c r="H952" i="29" s="1"/>
  <c r="E952" i="29"/>
  <c r="B952" i="29"/>
  <c r="C952" i="29" s="1"/>
  <c r="AJ951" i="29"/>
  <c r="AH951" i="29"/>
  <c r="AF951" i="29"/>
  <c r="AD951" i="29"/>
  <c r="AB951" i="29"/>
  <c r="Z951" i="29"/>
  <c r="W951" i="29"/>
  <c r="X951" i="29" s="1"/>
  <c r="T951" i="29"/>
  <c r="U951" i="29" s="1"/>
  <c r="R951" i="29"/>
  <c r="O951" i="29"/>
  <c r="P951" i="29" s="1"/>
  <c r="L951" i="29"/>
  <c r="M951" i="29" s="1"/>
  <c r="J951" i="29"/>
  <c r="G951" i="29"/>
  <c r="H951" i="29" s="1"/>
  <c r="E951" i="29"/>
  <c r="B951" i="29"/>
  <c r="C951" i="29" s="1"/>
  <c r="AJ950" i="29"/>
  <c r="AH950" i="29"/>
  <c r="AF950" i="29"/>
  <c r="AD950" i="29"/>
  <c r="AB950" i="29"/>
  <c r="Z950" i="29"/>
  <c r="W950" i="29"/>
  <c r="X950" i="29" s="1"/>
  <c r="T950" i="29"/>
  <c r="U950" i="29" s="1"/>
  <c r="R950" i="29"/>
  <c r="O950" i="29"/>
  <c r="P950" i="29" s="1"/>
  <c r="L950" i="29"/>
  <c r="M950" i="29" s="1"/>
  <c r="J950" i="29"/>
  <c r="G950" i="29"/>
  <c r="H950" i="29" s="1"/>
  <c r="E950" i="29"/>
  <c r="B950" i="29"/>
  <c r="C950" i="29" s="1"/>
  <c r="AJ949" i="29"/>
  <c r="AH949" i="29"/>
  <c r="AF949" i="29"/>
  <c r="AD949" i="29"/>
  <c r="AB949" i="29"/>
  <c r="Z949" i="29"/>
  <c r="W949" i="29"/>
  <c r="X949" i="29" s="1"/>
  <c r="T949" i="29"/>
  <c r="U949" i="29" s="1"/>
  <c r="R949" i="29"/>
  <c r="O949" i="29"/>
  <c r="P949" i="29" s="1"/>
  <c r="L949" i="29"/>
  <c r="M949" i="29" s="1"/>
  <c r="J949" i="29"/>
  <c r="G949" i="29"/>
  <c r="H949" i="29" s="1"/>
  <c r="E949" i="29"/>
  <c r="B949" i="29"/>
  <c r="C949" i="29" s="1"/>
  <c r="AJ948" i="29"/>
  <c r="AH948" i="29"/>
  <c r="AF948" i="29"/>
  <c r="AD948" i="29"/>
  <c r="AB948" i="29"/>
  <c r="Z948" i="29"/>
  <c r="W948" i="29"/>
  <c r="X948" i="29" s="1"/>
  <c r="T948" i="29"/>
  <c r="U948" i="29" s="1"/>
  <c r="R948" i="29"/>
  <c r="O948" i="29"/>
  <c r="P948" i="29" s="1"/>
  <c r="L948" i="29"/>
  <c r="M948" i="29" s="1"/>
  <c r="J948" i="29"/>
  <c r="G948" i="29"/>
  <c r="H948" i="29" s="1"/>
  <c r="E948" i="29"/>
  <c r="B948" i="29"/>
  <c r="C948" i="29" s="1"/>
  <c r="AJ947" i="29"/>
  <c r="AH947" i="29"/>
  <c r="AF947" i="29"/>
  <c r="AD947" i="29"/>
  <c r="AB947" i="29"/>
  <c r="Z947" i="29"/>
  <c r="W947" i="29"/>
  <c r="X947" i="29" s="1"/>
  <c r="T947" i="29"/>
  <c r="U947" i="29" s="1"/>
  <c r="R947" i="29"/>
  <c r="O947" i="29"/>
  <c r="P947" i="29" s="1"/>
  <c r="L947" i="29"/>
  <c r="M947" i="29" s="1"/>
  <c r="J947" i="29"/>
  <c r="G947" i="29"/>
  <c r="H947" i="29" s="1"/>
  <c r="E947" i="29"/>
  <c r="B947" i="29"/>
  <c r="C947" i="29" s="1"/>
  <c r="AJ946" i="29"/>
  <c r="AH946" i="29"/>
  <c r="AF946" i="29"/>
  <c r="AD946" i="29"/>
  <c r="AB946" i="29"/>
  <c r="Z946" i="29"/>
  <c r="W946" i="29"/>
  <c r="X946" i="29" s="1"/>
  <c r="T946" i="29"/>
  <c r="U946" i="29" s="1"/>
  <c r="R946" i="29"/>
  <c r="O946" i="29"/>
  <c r="P946" i="29" s="1"/>
  <c r="L946" i="29"/>
  <c r="M946" i="29" s="1"/>
  <c r="J946" i="29"/>
  <c r="G946" i="29"/>
  <c r="H946" i="29" s="1"/>
  <c r="E946" i="29"/>
  <c r="B946" i="29"/>
  <c r="C946" i="29" s="1"/>
  <c r="AJ945" i="29"/>
  <c r="AH945" i="29"/>
  <c r="AF945" i="29"/>
  <c r="AD945" i="29"/>
  <c r="AB945" i="29"/>
  <c r="Z945" i="29"/>
  <c r="W945" i="29"/>
  <c r="X945" i="29" s="1"/>
  <c r="T945" i="29"/>
  <c r="U945" i="29" s="1"/>
  <c r="R945" i="29"/>
  <c r="O945" i="29"/>
  <c r="P945" i="29" s="1"/>
  <c r="L945" i="29"/>
  <c r="M945" i="29" s="1"/>
  <c r="J945" i="29"/>
  <c r="G945" i="29"/>
  <c r="H945" i="29" s="1"/>
  <c r="E945" i="29"/>
  <c r="B945" i="29"/>
  <c r="C945" i="29" s="1"/>
  <c r="AJ944" i="29"/>
  <c r="AH944" i="29"/>
  <c r="AF944" i="29"/>
  <c r="AD944" i="29"/>
  <c r="AB944" i="29"/>
  <c r="Z944" i="29"/>
  <c r="W944" i="29"/>
  <c r="X944" i="29" s="1"/>
  <c r="T944" i="29"/>
  <c r="U944" i="29" s="1"/>
  <c r="R944" i="29"/>
  <c r="O944" i="29"/>
  <c r="P944" i="29" s="1"/>
  <c r="L944" i="29"/>
  <c r="M944" i="29" s="1"/>
  <c r="J944" i="29"/>
  <c r="G944" i="29"/>
  <c r="H944" i="29" s="1"/>
  <c r="E944" i="29"/>
  <c r="B944" i="29"/>
  <c r="C944" i="29" s="1"/>
  <c r="AJ943" i="29"/>
  <c r="AH943" i="29"/>
  <c r="AF943" i="29"/>
  <c r="AD943" i="29"/>
  <c r="AB943" i="29"/>
  <c r="Z943" i="29"/>
  <c r="W943" i="29"/>
  <c r="X943" i="29" s="1"/>
  <c r="T943" i="29"/>
  <c r="U943" i="29" s="1"/>
  <c r="R943" i="29"/>
  <c r="O943" i="29"/>
  <c r="P943" i="29" s="1"/>
  <c r="L943" i="29"/>
  <c r="M943" i="29" s="1"/>
  <c r="J943" i="29"/>
  <c r="G943" i="29"/>
  <c r="H943" i="29" s="1"/>
  <c r="E943" i="29"/>
  <c r="B943" i="29"/>
  <c r="C943" i="29" s="1"/>
  <c r="AJ942" i="29"/>
  <c r="AH942" i="29"/>
  <c r="AF942" i="29"/>
  <c r="AD942" i="29"/>
  <c r="AB942" i="29"/>
  <c r="Z942" i="29"/>
  <c r="W942" i="29"/>
  <c r="X942" i="29" s="1"/>
  <c r="T942" i="29"/>
  <c r="U942" i="29" s="1"/>
  <c r="R942" i="29"/>
  <c r="O942" i="29"/>
  <c r="P942" i="29" s="1"/>
  <c r="L942" i="29"/>
  <c r="M942" i="29" s="1"/>
  <c r="J942" i="29"/>
  <c r="G942" i="29"/>
  <c r="H942" i="29" s="1"/>
  <c r="E942" i="29"/>
  <c r="B942" i="29"/>
  <c r="C942" i="29" s="1"/>
  <c r="AJ941" i="29"/>
  <c r="AH941" i="29"/>
  <c r="AF941" i="29"/>
  <c r="AD941" i="29"/>
  <c r="AB941" i="29"/>
  <c r="Z941" i="29"/>
  <c r="W941" i="29"/>
  <c r="X941" i="29" s="1"/>
  <c r="T941" i="29"/>
  <c r="U941" i="29" s="1"/>
  <c r="R941" i="29"/>
  <c r="O941" i="29"/>
  <c r="P941" i="29" s="1"/>
  <c r="L941" i="29"/>
  <c r="M941" i="29" s="1"/>
  <c r="J941" i="29"/>
  <c r="G941" i="29"/>
  <c r="H941" i="29" s="1"/>
  <c r="E941" i="29"/>
  <c r="B941" i="29"/>
  <c r="C941" i="29" s="1"/>
  <c r="AJ940" i="29"/>
  <c r="AH940" i="29"/>
  <c r="AF940" i="29"/>
  <c r="AD940" i="29"/>
  <c r="AB940" i="29"/>
  <c r="Z940" i="29"/>
  <c r="W940" i="29"/>
  <c r="X940" i="29" s="1"/>
  <c r="T940" i="29"/>
  <c r="U940" i="29" s="1"/>
  <c r="R940" i="29"/>
  <c r="O940" i="29"/>
  <c r="P940" i="29" s="1"/>
  <c r="L940" i="29"/>
  <c r="M940" i="29" s="1"/>
  <c r="J940" i="29"/>
  <c r="G940" i="29"/>
  <c r="H940" i="29" s="1"/>
  <c r="E940" i="29"/>
  <c r="B940" i="29"/>
  <c r="C940" i="29" s="1"/>
  <c r="AJ939" i="29"/>
  <c r="AH939" i="29"/>
  <c r="AF939" i="29"/>
  <c r="AD939" i="29"/>
  <c r="AB939" i="29"/>
  <c r="Z939" i="29"/>
  <c r="W939" i="29"/>
  <c r="X939" i="29" s="1"/>
  <c r="T939" i="29"/>
  <c r="U939" i="29" s="1"/>
  <c r="R939" i="29"/>
  <c r="O939" i="29"/>
  <c r="P939" i="29" s="1"/>
  <c r="L939" i="29"/>
  <c r="M939" i="29" s="1"/>
  <c r="J939" i="29"/>
  <c r="G939" i="29"/>
  <c r="H939" i="29" s="1"/>
  <c r="E939" i="29"/>
  <c r="B939" i="29"/>
  <c r="C939" i="29" s="1"/>
  <c r="AJ938" i="29"/>
  <c r="AH938" i="29"/>
  <c r="AF938" i="29"/>
  <c r="AD938" i="29"/>
  <c r="AB938" i="29"/>
  <c r="Z938" i="29"/>
  <c r="W938" i="29"/>
  <c r="X938" i="29" s="1"/>
  <c r="T938" i="29"/>
  <c r="U938" i="29" s="1"/>
  <c r="R938" i="29"/>
  <c r="O938" i="29"/>
  <c r="P938" i="29" s="1"/>
  <c r="L938" i="29"/>
  <c r="M938" i="29" s="1"/>
  <c r="J938" i="29"/>
  <c r="G938" i="29"/>
  <c r="H938" i="29" s="1"/>
  <c r="E938" i="29"/>
  <c r="B938" i="29"/>
  <c r="C938" i="29" s="1"/>
  <c r="AJ937" i="29"/>
  <c r="AH937" i="29"/>
  <c r="AF937" i="29"/>
  <c r="AD937" i="29"/>
  <c r="AB937" i="29"/>
  <c r="Z937" i="29"/>
  <c r="W937" i="29"/>
  <c r="X937" i="29" s="1"/>
  <c r="T937" i="29"/>
  <c r="U937" i="29" s="1"/>
  <c r="R937" i="29"/>
  <c r="O937" i="29"/>
  <c r="P937" i="29" s="1"/>
  <c r="L937" i="29"/>
  <c r="M937" i="29" s="1"/>
  <c r="J937" i="29"/>
  <c r="G937" i="29"/>
  <c r="H937" i="29" s="1"/>
  <c r="E937" i="29"/>
  <c r="B937" i="29"/>
  <c r="C937" i="29" s="1"/>
  <c r="AJ936" i="29"/>
  <c r="AH936" i="29"/>
  <c r="AF936" i="29"/>
  <c r="AD936" i="29"/>
  <c r="AB936" i="29"/>
  <c r="Z936" i="29"/>
  <c r="W936" i="29"/>
  <c r="X936" i="29" s="1"/>
  <c r="T936" i="29"/>
  <c r="U936" i="29" s="1"/>
  <c r="R936" i="29"/>
  <c r="O936" i="29"/>
  <c r="P936" i="29" s="1"/>
  <c r="L936" i="29"/>
  <c r="M936" i="29" s="1"/>
  <c r="J936" i="29"/>
  <c r="G936" i="29"/>
  <c r="H936" i="29" s="1"/>
  <c r="E936" i="29"/>
  <c r="B936" i="29"/>
  <c r="C936" i="29" s="1"/>
  <c r="AJ935" i="29"/>
  <c r="AH935" i="29"/>
  <c r="AF935" i="29"/>
  <c r="AD935" i="29"/>
  <c r="AB935" i="29"/>
  <c r="Z935" i="29"/>
  <c r="W935" i="29"/>
  <c r="X935" i="29" s="1"/>
  <c r="T935" i="29"/>
  <c r="U935" i="29" s="1"/>
  <c r="R935" i="29"/>
  <c r="O935" i="29"/>
  <c r="P935" i="29" s="1"/>
  <c r="L935" i="29"/>
  <c r="M935" i="29" s="1"/>
  <c r="J935" i="29"/>
  <c r="G935" i="29"/>
  <c r="H935" i="29" s="1"/>
  <c r="E935" i="29"/>
  <c r="B935" i="29"/>
  <c r="C935" i="29" s="1"/>
  <c r="AJ934" i="29"/>
  <c r="AH934" i="29"/>
  <c r="AF934" i="29"/>
  <c r="AD934" i="29"/>
  <c r="AB934" i="29"/>
  <c r="Z934" i="29"/>
  <c r="W934" i="29"/>
  <c r="X934" i="29" s="1"/>
  <c r="T934" i="29"/>
  <c r="U934" i="29" s="1"/>
  <c r="R934" i="29"/>
  <c r="O934" i="29"/>
  <c r="P934" i="29" s="1"/>
  <c r="L934" i="29"/>
  <c r="M934" i="29" s="1"/>
  <c r="J934" i="29"/>
  <c r="G934" i="29"/>
  <c r="H934" i="29" s="1"/>
  <c r="E934" i="29"/>
  <c r="B934" i="29"/>
  <c r="C934" i="29" s="1"/>
  <c r="AJ933" i="29"/>
  <c r="AH933" i="29"/>
  <c r="AF933" i="29"/>
  <c r="AD933" i="29"/>
  <c r="AB933" i="29"/>
  <c r="Z933" i="29"/>
  <c r="W933" i="29"/>
  <c r="X933" i="29" s="1"/>
  <c r="T933" i="29"/>
  <c r="U933" i="29" s="1"/>
  <c r="R933" i="29"/>
  <c r="O933" i="29"/>
  <c r="P933" i="29" s="1"/>
  <c r="L933" i="29"/>
  <c r="M933" i="29" s="1"/>
  <c r="J933" i="29"/>
  <c r="G933" i="29"/>
  <c r="H933" i="29" s="1"/>
  <c r="E933" i="29"/>
  <c r="B933" i="29"/>
  <c r="C933" i="29" s="1"/>
  <c r="AJ932" i="29"/>
  <c r="AH932" i="29"/>
  <c r="AF932" i="29"/>
  <c r="AD932" i="29"/>
  <c r="AB932" i="29"/>
  <c r="Z932" i="29"/>
  <c r="W932" i="29"/>
  <c r="X932" i="29" s="1"/>
  <c r="T932" i="29"/>
  <c r="U932" i="29" s="1"/>
  <c r="R932" i="29"/>
  <c r="O932" i="29"/>
  <c r="P932" i="29" s="1"/>
  <c r="L932" i="29"/>
  <c r="M932" i="29" s="1"/>
  <c r="J932" i="29"/>
  <c r="G932" i="29"/>
  <c r="H932" i="29" s="1"/>
  <c r="E932" i="29"/>
  <c r="B932" i="29"/>
  <c r="C932" i="29" s="1"/>
  <c r="AJ931" i="29"/>
  <c r="AH931" i="29"/>
  <c r="AF931" i="29"/>
  <c r="AD931" i="29"/>
  <c r="AB931" i="29"/>
  <c r="Z931" i="29"/>
  <c r="W931" i="29"/>
  <c r="X931" i="29" s="1"/>
  <c r="T931" i="29"/>
  <c r="U931" i="29" s="1"/>
  <c r="R931" i="29"/>
  <c r="O931" i="29"/>
  <c r="P931" i="29" s="1"/>
  <c r="L931" i="29"/>
  <c r="M931" i="29" s="1"/>
  <c r="J931" i="29"/>
  <c r="G931" i="29"/>
  <c r="H931" i="29" s="1"/>
  <c r="E931" i="29"/>
  <c r="B931" i="29"/>
  <c r="C931" i="29" s="1"/>
  <c r="AJ930" i="29"/>
  <c r="AH930" i="29"/>
  <c r="AF930" i="29"/>
  <c r="AD930" i="29"/>
  <c r="AB930" i="29"/>
  <c r="Z930" i="29"/>
  <c r="W930" i="29"/>
  <c r="X930" i="29" s="1"/>
  <c r="T930" i="29"/>
  <c r="U930" i="29" s="1"/>
  <c r="R930" i="29"/>
  <c r="O930" i="29"/>
  <c r="P930" i="29" s="1"/>
  <c r="L930" i="29"/>
  <c r="M930" i="29" s="1"/>
  <c r="J930" i="29"/>
  <c r="G930" i="29"/>
  <c r="H930" i="29" s="1"/>
  <c r="E930" i="29"/>
  <c r="B930" i="29"/>
  <c r="C930" i="29" s="1"/>
  <c r="AJ929" i="29"/>
  <c r="AH929" i="29"/>
  <c r="AF929" i="29"/>
  <c r="AD929" i="29"/>
  <c r="AB929" i="29"/>
  <c r="Z929" i="29"/>
  <c r="W929" i="29"/>
  <c r="X929" i="29" s="1"/>
  <c r="T929" i="29"/>
  <c r="U929" i="29" s="1"/>
  <c r="R929" i="29"/>
  <c r="O929" i="29"/>
  <c r="P929" i="29" s="1"/>
  <c r="L929" i="29"/>
  <c r="M929" i="29" s="1"/>
  <c r="J929" i="29"/>
  <c r="G929" i="29"/>
  <c r="H929" i="29" s="1"/>
  <c r="E929" i="29"/>
  <c r="B929" i="29"/>
  <c r="C929" i="29" s="1"/>
  <c r="AJ928" i="29"/>
  <c r="AH928" i="29"/>
  <c r="AF928" i="29"/>
  <c r="AD928" i="29"/>
  <c r="AB928" i="29"/>
  <c r="Z928" i="29"/>
  <c r="W928" i="29"/>
  <c r="X928" i="29" s="1"/>
  <c r="T928" i="29"/>
  <c r="U928" i="29" s="1"/>
  <c r="R928" i="29"/>
  <c r="O928" i="29"/>
  <c r="P928" i="29" s="1"/>
  <c r="L928" i="29"/>
  <c r="M928" i="29" s="1"/>
  <c r="J928" i="29"/>
  <c r="G928" i="29"/>
  <c r="H928" i="29" s="1"/>
  <c r="E928" i="29"/>
  <c r="B928" i="29"/>
  <c r="C928" i="29" s="1"/>
  <c r="AJ927" i="29"/>
  <c r="AH927" i="29"/>
  <c r="AF927" i="29"/>
  <c r="AD927" i="29"/>
  <c r="AB927" i="29"/>
  <c r="Z927" i="29"/>
  <c r="W927" i="29"/>
  <c r="X927" i="29" s="1"/>
  <c r="T927" i="29"/>
  <c r="U927" i="29" s="1"/>
  <c r="R927" i="29"/>
  <c r="O927" i="29"/>
  <c r="P927" i="29" s="1"/>
  <c r="L927" i="29"/>
  <c r="M927" i="29" s="1"/>
  <c r="J927" i="29"/>
  <c r="G927" i="29"/>
  <c r="H927" i="29" s="1"/>
  <c r="E927" i="29"/>
  <c r="B927" i="29"/>
  <c r="C927" i="29" s="1"/>
  <c r="AJ926" i="29"/>
  <c r="AH926" i="29"/>
  <c r="AF926" i="29"/>
  <c r="AD926" i="29"/>
  <c r="AB926" i="29"/>
  <c r="Z926" i="29"/>
  <c r="W926" i="29"/>
  <c r="X926" i="29" s="1"/>
  <c r="T926" i="29"/>
  <c r="U926" i="29" s="1"/>
  <c r="R926" i="29"/>
  <c r="O926" i="29"/>
  <c r="P926" i="29" s="1"/>
  <c r="L926" i="29"/>
  <c r="M926" i="29" s="1"/>
  <c r="J926" i="29"/>
  <c r="G926" i="29"/>
  <c r="H926" i="29" s="1"/>
  <c r="E926" i="29"/>
  <c r="B926" i="29"/>
  <c r="C926" i="29" s="1"/>
  <c r="AJ925" i="29"/>
  <c r="AH925" i="29"/>
  <c r="AF925" i="29"/>
  <c r="AD925" i="29"/>
  <c r="AB925" i="29"/>
  <c r="Z925" i="29"/>
  <c r="W925" i="29"/>
  <c r="X925" i="29" s="1"/>
  <c r="T925" i="29"/>
  <c r="U925" i="29" s="1"/>
  <c r="R925" i="29"/>
  <c r="O925" i="29"/>
  <c r="P925" i="29" s="1"/>
  <c r="L925" i="29"/>
  <c r="M925" i="29" s="1"/>
  <c r="J925" i="29"/>
  <c r="G925" i="29"/>
  <c r="H925" i="29" s="1"/>
  <c r="E925" i="29"/>
  <c r="B925" i="29"/>
  <c r="C925" i="29" s="1"/>
  <c r="AJ924" i="29"/>
  <c r="AH924" i="29"/>
  <c r="AF924" i="29"/>
  <c r="AD924" i="29"/>
  <c r="AB924" i="29"/>
  <c r="Z924" i="29"/>
  <c r="W924" i="29"/>
  <c r="X924" i="29" s="1"/>
  <c r="T924" i="29"/>
  <c r="U924" i="29" s="1"/>
  <c r="R924" i="29"/>
  <c r="O924" i="29"/>
  <c r="P924" i="29" s="1"/>
  <c r="L924" i="29"/>
  <c r="M924" i="29" s="1"/>
  <c r="J924" i="29"/>
  <c r="G924" i="29"/>
  <c r="H924" i="29" s="1"/>
  <c r="E924" i="29"/>
  <c r="B924" i="29"/>
  <c r="C924" i="29" s="1"/>
  <c r="AJ923" i="29"/>
  <c r="AH923" i="29"/>
  <c r="AF923" i="29"/>
  <c r="AD923" i="29"/>
  <c r="AB923" i="29"/>
  <c r="Z923" i="29"/>
  <c r="W923" i="29"/>
  <c r="X923" i="29" s="1"/>
  <c r="T923" i="29"/>
  <c r="U923" i="29" s="1"/>
  <c r="R923" i="29"/>
  <c r="O923" i="29"/>
  <c r="P923" i="29" s="1"/>
  <c r="L923" i="29"/>
  <c r="M923" i="29" s="1"/>
  <c r="J923" i="29"/>
  <c r="G923" i="29"/>
  <c r="H923" i="29" s="1"/>
  <c r="E923" i="29"/>
  <c r="B923" i="29"/>
  <c r="C923" i="29" s="1"/>
  <c r="AJ922" i="29"/>
  <c r="AH922" i="29"/>
  <c r="AF922" i="29"/>
  <c r="AD922" i="29"/>
  <c r="AB922" i="29"/>
  <c r="Z922" i="29"/>
  <c r="W922" i="29"/>
  <c r="X922" i="29" s="1"/>
  <c r="T922" i="29"/>
  <c r="U922" i="29" s="1"/>
  <c r="R922" i="29"/>
  <c r="O922" i="29"/>
  <c r="P922" i="29" s="1"/>
  <c r="L922" i="29"/>
  <c r="M922" i="29" s="1"/>
  <c r="J922" i="29"/>
  <c r="G922" i="29"/>
  <c r="H922" i="29" s="1"/>
  <c r="E922" i="29"/>
  <c r="B922" i="29"/>
  <c r="C922" i="29" s="1"/>
  <c r="AJ921" i="29"/>
  <c r="AH921" i="29"/>
  <c r="AF921" i="29"/>
  <c r="AD921" i="29"/>
  <c r="AB921" i="29"/>
  <c r="Z921" i="29"/>
  <c r="W921" i="29"/>
  <c r="X921" i="29" s="1"/>
  <c r="T921" i="29"/>
  <c r="U921" i="29" s="1"/>
  <c r="R921" i="29"/>
  <c r="O921" i="29"/>
  <c r="P921" i="29" s="1"/>
  <c r="L921" i="29"/>
  <c r="M921" i="29" s="1"/>
  <c r="J921" i="29"/>
  <c r="G921" i="29"/>
  <c r="H921" i="29" s="1"/>
  <c r="E921" i="29"/>
  <c r="B921" i="29"/>
  <c r="C921" i="29" s="1"/>
  <c r="AJ920" i="29"/>
  <c r="AH920" i="29"/>
  <c r="AF920" i="29"/>
  <c r="AD920" i="29"/>
  <c r="AB920" i="29"/>
  <c r="Z920" i="29"/>
  <c r="W920" i="29"/>
  <c r="X920" i="29" s="1"/>
  <c r="T920" i="29"/>
  <c r="U920" i="29" s="1"/>
  <c r="R920" i="29"/>
  <c r="O920" i="29"/>
  <c r="P920" i="29" s="1"/>
  <c r="L920" i="29"/>
  <c r="M920" i="29" s="1"/>
  <c r="J920" i="29"/>
  <c r="G920" i="29"/>
  <c r="H920" i="29" s="1"/>
  <c r="E920" i="29"/>
  <c r="B920" i="29"/>
  <c r="C920" i="29" s="1"/>
  <c r="AJ919" i="29"/>
  <c r="AH919" i="29"/>
  <c r="AF919" i="29"/>
  <c r="AD919" i="29"/>
  <c r="AB919" i="29"/>
  <c r="Z919" i="29"/>
  <c r="W919" i="29"/>
  <c r="X919" i="29" s="1"/>
  <c r="T919" i="29"/>
  <c r="U919" i="29" s="1"/>
  <c r="R919" i="29"/>
  <c r="O919" i="29"/>
  <c r="P919" i="29" s="1"/>
  <c r="L919" i="29"/>
  <c r="M919" i="29" s="1"/>
  <c r="J919" i="29"/>
  <c r="G919" i="29"/>
  <c r="H919" i="29" s="1"/>
  <c r="E919" i="29"/>
  <c r="B919" i="29"/>
  <c r="C919" i="29" s="1"/>
  <c r="AJ918" i="29"/>
  <c r="AH918" i="29"/>
  <c r="AF918" i="29"/>
  <c r="AD918" i="29"/>
  <c r="AB918" i="29"/>
  <c r="Z918" i="29"/>
  <c r="W918" i="29"/>
  <c r="X918" i="29" s="1"/>
  <c r="T918" i="29"/>
  <c r="U918" i="29" s="1"/>
  <c r="R918" i="29"/>
  <c r="O918" i="29"/>
  <c r="P918" i="29" s="1"/>
  <c r="L918" i="29"/>
  <c r="M918" i="29" s="1"/>
  <c r="J918" i="29"/>
  <c r="G918" i="29"/>
  <c r="H918" i="29" s="1"/>
  <c r="E918" i="29"/>
  <c r="B918" i="29"/>
  <c r="C918" i="29" s="1"/>
  <c r="AJ917" i="29"/>
  <c r="AH917" i="29"/>
  <c r="AF917" i="29"/>
  <c r="AD917" i="29"/>
  <c r="AB917" i="29"/>
  <c r="Z917" i="29"/>
  <c r="W917" i="29"/>
  <c r="X917" i="29" s="1"/>
  <c r="T917" i="29"/>
  <c r="U917" i="29" s="1"/>
  <c r="R917" i="29"/>
  <c r="O917" i="29"/>
  <c r="P917" i="29" s="1"/>
  <c r="L917" i="29"/>
  <c r="M917" i="29" s="1"/>
  <c r="J917" i="29"/>
  <c r="G917" i="29"/>
  <c r="H917" i="29" s="1"/>
  <c r="E917" i="29"/>
  <c r="B917" i="29"/>
  <c r="C917" i="29" s="1"/>
  <c r="AJ916" i="29"/>
  <c r="AH916" i="29"/>
  <c r="AF916" i="29"/>
  <c r="AD916" i="29"/>
  <c r="AB916" i="29"/>
  <c r="Z916" i="29"/>
  <c r="W916" i="29"/>
  <c r="X916" i="29" s="1"/>
  <c r="T916" i="29"/>
  <c r="U916" i="29" s="1"/>
  <c r="R916" i="29"/>
  <c r="O916" i="29"/>
  <c r="P916" i="29" s="1"/>
  <c r="L916" i="29"/>
  <c r="M916" i="29" s="1"/>
  <c r="J916" i="29"/>
  <c r="G916" i="29"/>
  <c r="H916" i="29" s="1"/>
  <c r="E916" i="29"/>
  <c r="B916" i="29"/>
  <c r="C916" i="29" s="1"/>
  <c r="AJ915" i="29"/>
  <c r="AH915" i="29"/>
  <c r="AF915" i="29"/>
  <c r="AD915" i="29"/>
  <c r="AB915" i="29"/>
  <c r="Z915" i="29"/>
  <c r="W915" i="29"/>
  <c r="X915" i="29" s="1"/>
  <c r="T915" i="29"/>
  <c r="U915" i="29" s="1"/>
  <c r="R915" i="29"/>
  <c r="O915" i="29"/>
  <c r="P915" i="29" s="1"/>
  <c r="L915" i="29"/>
  <c r="M915" i="29" s="1"/>
  <c r="J915" i="29"/>
  <c r="G915" i="29"/>
  <c r="H915" i="29" s="1"/>
  <c r="E915" i="29"/>
  <c r="B915" i="29"/>
  <c r="C915" i="29" s="1"/>
  <c r="AJ914" i="29"/>
  <c r="AH914" i="29"/>
  <c r="AF914" i="29"/>
  <c r="AD914" i="29"/>
  <c r="AB914" i="29"/>
  <c r="Z914" i="29"/>
  <c r="W914" i="29"/>
  <c r="X914" i="29" s="1"/>
  <c r="T914" i="29"/>
  <c r="U914" i="29" s="1"/>
  <c r="R914" i="29"/>
  <c r="O914" i="29"/>
  <c r="P914" i="29" s="1"/>
  <c r="L914" i="29"/>
  <c r="M914" i="29" s="1"/>
  <c r="J914" i="29"/>
  <c r="G914" i="29"/>
  <c r="H914" i="29" s="1"/>
  <c r="E914" i="29"/>
  <c r="B914" i="29"/>
  <c r="C914" i="29" s="1"/>
  <c r="AJ913" i="29"/>
  <c r="AH913" i="29"/>
  <c r="AF913" i="29"/>
  <c r="AD913" i="29"/>
  <c r="AB913" i="29"/>
  <c r="Z913" i="29"/>
  <c r="W913" i="29"/>
  <c r="X913" i="29" s="1"/>
  <c r="T913" i="29"/>
  <c r="U913" i="29" s="1"/>
  <c r="R913" i="29"/>
  <c r="O913" i="29"/>
  <c r="P913" i="29" s="1"/>
  <c r="L913" i="29"/>
  <c r="M913" i="29" s="1"/>
  <c r="J913" i="29"/>
  <c r="G913" i="29"/>
  <c r="H913" i="29" s="1"/>
  <c r="E913" i="29"/>
  <c r="B913" i="29"/>
  <c r="C913" i="29" s="1"/>
  <c r="AJ912" i="29"/>
  <c r="AH912" i="29"/>
  <c r="AF912" i="29"/>
  <c r="AD912" i="29"/>
  <c r="AB912" i="29"/>
  <c r="Z912" i="29"/>
  <c r="W912" i="29"/>
  <c r="X912" i="29" s="1"/>
  <c r="T912" i="29"/>
  <c r="U912" i="29" s="1"/>
  <c r="R912" i="29"/>
  <c r="O912" i="29"/>
  <c r="P912" i="29" s="1"/>
  <c r="L912" i="29"/>
  <c r="M912" i="29" s="1"/>
  <c r="J912" i="29"/>
  <c r="G912" i="29"/>
  <c r="H912" i="29" s="1"/>
  <c r="E912" i="29"/>
  <c r="B912" i="29"/>
  <c r="C912" i="29" s="1"/>
  <c r="AJ911" i="29"/>
  <c r="AH911" i="29"/>
  <c r="AF911" i="29"/>
  <c r="AD911" i="29"/>
  <c r="AB911" i="29"/>
  <c r="Z911" i="29"/>
  <c r="W911" i="29"/>
  <c r="X911" i="29" s="1"/>
  <c r="T911" i="29"/>
  <c r="U911" i="29" s="1"/>
  <c r="R911" i="29"/>
  <c r="O911" i="29"/>
  <c r="P911" i="29" s="1"/>
  <c r="L911" i="29"/>
  <c r="M911" i="29" s="1"/>
  <c r="J911" i="29"/>
  <c r="G911" i="29"/>
  <c r="H911" i="29" s="1"/>
  <c r="E911" i="29"/>
  <c r="B911" i="29"/>
  <c r="C911" i="29" s="1"/>
  <c r="AJ910" i="29"/>
  <c r="AH910" i="29"/>
  <c r="AF910" i="29"/>
  <c r="AD910" i="29"/>
  <c r="AB910" i="29"/>
  <c r="Z910" i="29"/>
  <c r="W910" i="29"/>
  <c r="X910" i="29" s="1"/>
  <c r="T910" i="29"/>
  <c r="U910" i="29" s="1"/>
  <c r="R910" i="29"/>
  <c r="O910" i="29"/>
  <c r="P910" i="29" s="1"/>
  <c r="L910" i="29"/>
  <c r="M910" i="29" s="1"/>
  <c r="J910" i="29"/>
  <c r="G910" i="29"/>
  <c r="H910" i="29" s="1"/>
  <c r="E910" i="29"/>
  <c r="B910" i="29"/>
  <c r="C910" i="29" s="1"/>
  <c r="AJ909" i="29"/>
  <c r="AH909" i="29"/>
  <c r="AF909" i="29"/>
  <c r="AD909" i="29"/>
  <c r="AB909" i="29"/>
  <c r="Z909" i="29"/>
  <c r="W909" i="29"/>
  <c r="X909" i="29" s="1"/>
  <c r="T909" i="29"/>
  <c r="U909" i="29" s="1"/>
  <c r="R909" i="29"/>
  <c r="O909" i="29"/>
  <c r="P909" i="29" s="1"/>
  <c r="L909" i="29"/>
  <c r="M909" i="29" s="1"/>
  <c r="J909" i="29"/>
  <c r="G909" i="29"/>
  <c r="H909" i="29" s="1"/>
  <c r="E909" i="29"/>
  <c r="B909" i="29"/>
  <c r="C909" i="29" s="1"/>
  <c r="AJ908" i="29"/>
  <c r="AH908" i="29"/>
  <c r="AF908" i="29"/>
  <c r="AD908" i="29"/>
  <c r="AB908" i="29"/>
  <c r="Z908" i="29"/>
  <c r="W908" i="29"/>
  <c r="X908" i="29" s="1"/>
  <c r="T908" i="29"/>
  <c r="U908" i="29" s="1"/>
  <c r="R908" i="29"/>
  <c r="O908" i="29"/>
  <c r="P908" i="29" s="1"/>
  <c r="L908" i="29"/>
  <c r="M908" i="29" s="1"/>
  <c r="J908" i="29"/>
  <c r="G908" i="29"/>
  <c r="H908" i="29" s="1"/>
  <c r="E908" i="29"/>
  <c r="B908" i="29"/>
  <c r="C908" i="29" s="1"/>
  <c r="AJ907" i="29"/>
  <c r="AH907" i="29"/>
  <c r="AF907" i="29"/>
  <c r="AD907" i="29"/>
  <c r="AB907" i="29"/>
  <c r="Z907" i="29"/>
  <c r="W907" i="29"/>
  <c r="X907" i="29" s="1"/>
  <c r="T907" i="29"/>
  <c r="U907" i="29" s="1"/>
  <c r="R907" i="29"/>
  <c r="O907" i="29"/>
  <c r="P907" i="29" s="1"/>
  <c r="L907" i="29"/>
  <c r="M907" i="29" s="1"/>
  <c r="J907" i="29"/>
  <c r="G907" i="29"/>
  <c r="H907" i="29" s="1"/>
  <c r="E907" i="29"/>
  <c r="B907" i="29"/>
  <c r="C907" i="29" s="1"/>
  <c r="AJ906" i="29"/>
  <c r="AH906" i="29"/>
  <c r="AF906" i="29"/>
  <c r="AD906" i="29"/>
  <c r="AB906" i="29"/>
  <c r="Z906" i="29"/>
  <c r="W906" i="29"/>
  <c r="X906" i="29" s="1"/>
  <c r="T906" i="29"/>
  <c r="U906" i="29" s="1"/>
  <c r="R906" i="29"/>
  <c r="O906" i="29"/>
  <c r="P906" i="29" s="1"/>
  <c r="L906" i="29"/>
  <c r="M906" i="29" s="1"/>
  <c r="J906" i="29"/>
  <c r="G906" i="29"/>
  <c r="H906" i="29" s="1"/>
  <c r="E906" i="29"/>
  <c r="B906" i="29"/>
  <c r="C906" i="29" s="1"/>
  <c r="AJ905" i="29"/>
  <c r="AH905" i="29"/>
  <c r="AF905" i="29"/>
  <c r="AD905" i="29"/>
  <c r="AB905" i="29"/>
  <c r="Z905" i="29"/>
  <c r="W905" i="29"/>
  <c r="X905" i="29" s="1"/>
  <c r="T905" i="29"/>
  <c r="U905" i="29" s="1"/>
  <c r="R905" i="29"/>
  <c r="O905" i="29"/>
  <c r="P905" i="29" s="1"/>
  <c r="L905" i="29"/>
  <c r="M905" i="29" s="1"/>
  <c r="J905" i="29"/>
  <c r="G905" i="29"/>
  <c r="H905" i="29" s="1"/>
  <c r="E905" i="29"/>
  <c r="B905" i="29"/>
  <c r="C905" i="29" s="1"/>
  <c r="AJ904" i="29"/>
  <c r="AH904" i="29"/>
  <c r="AF904" i="29"/>
  <c r="AD904" i="29"/>
  <c r="AB904" i="29"/>
  <c r="Z904" i="29"/>
  <c r="W904" i="29"/>
  <c r="X904" i="29" s="1"/>
  <c r="T904" i="29"/>
  <c r="U904" i="29" s="1"/>
  <c r="R904" i="29"/>
  <c r="O904" i="29"/>
  <c r="P904" i="29" s="1"/>
  <c r="L904" i="29"/>
  <c r="M904" i="29" s="1"/>
  <c r="J904" i="29"/>
  <c r="G904" i="29"/>
  <c r="H904" i="29" s="1"/>
  <c r="E904" i="29"/>
  <c r="B904" i="29"/>
  <c r="C904" i="29" s="1"/>
  <c r="AJ903" i="29"/>
  <c r="AH903" i="29"/>
  <c r="AF903" i="29"/>
  <c r="AD903" i="29"/>
  <c r="AB903" i="29"/>
  <c r="Z903" i="29"/>
  <c r="W903" i="29"/>
  <c r="X903" i="29" s="1"/>
  <c r="T903" i="29"/>
  <c r="U903" i="29" s="1"/>
  <c r="R903" i="29"/>
  <c r="O903" i="29"/>
  <c r="P903" i="29" s="1"/>
  <c r="L903" i="29"/>
  <c r="M903" i="29" s="1"/>
  <c r="J903" i="29"/>
  <c r="G903" i="29"/>
  <c r="H903" i="29" s="1"/>
  <c r="E903" i="29"/>
  <c r="B903" i="29"/>
  <c r="C903" i="29" s="1"/>
  <c r="AJ902" i="29"/>
  <c r="AH902" i="29"/>
  <c r="AF902" i="29"/>
  <c r="AD902" i="29"/>
  <c r="AB902" i="29"/>
  <c r="Z902" i="29"/>
  <c r="W902" i="29"/>
  <c r="X902" i="29" s="1"/>
  <c r="T902" i="29"/>
  <c r="U902" i="29" s="1"/>
  <c r="R902" i="29"/>
  <c r="O902" i="29"/>
  <c r="P902" i="29" s="1"/>
  <c r="L902" i="29"/>
  <c r="M902" i="29" s="1"/>
  <c r="J902" i="29"/>
  <c r="G902" i="29"/>
  <c r="H902" i="29" s="1"/>
  <c r="E902" i="29"/>
  <c r="B902" i="29"/>
  <c r="C902" i="29" s="1"/>
  <c r="AJ901" i="29"/>
  <c r="AH901" i="29"/>
  <c r="AF901" i="29"/>
  <c r="AD901" i="29"/>
  <c r="AB901" i="29"/>
  <c r="Z901" i="29"/>
  <c r="W901" i="29"/>
  <c r="X901" i="29" s="1"/>
  <c r="T901" i="29"/>
  <c r="U901" i="29" s="1"/>
  <c r="R901" i="29"/>
  <c r="O901" i="29"/>
  <c r="P901" i="29" s="1"/>
  <c r="L901" i="29"/>
  <c r="M901" i="29" s="1"/>
  <c r="J901" i="29"/>
  <c r="G901" i="29"/>
  <c r="H901" i="29" s="1"/>
  <c r="E901" i="29"/>
  <c r="B901" i="29"/>
  <c r="C901" i="29" s="1"/>
  <c r="AJ900" i="29"/>
  <c r="AH900" i="29"/>
  <c r="AF900" i="29"/>
  <c r="AD900" i="29"/>
  <c r="AB900" i="29"/>
  <c r="Z900" i="29"/>
  <c r="W900" i="29"/>
  <c r="X900" i="29" s="1"/>
  <c r="T900" i="29"/>
  <c r="U900" i="29" s="1"/>
  <c r="R900" i="29"/>
  <c r="O900" i="29"/>
  <c r="P900" i="29" s="1"/>
  <c r="L900" i="29"/>
  <c r="M900" i="29" s="1"/>
  <c r="J900" i="29"/>
  <c r="G900" i="29"/>
  <c r="H900" i="29" s="1"/>
  <c r="E900" i="29"/>
  <c r="B900" i="29"/>
  <c r="C900" i="29" s="1"/>
  <c r="AJ899" i="29"/>
  <c r="AH899" i="29"/>
  <c r="AF899" i="29"/>
  <c r="AD899" i="29"/>
  <c r="AB899" i="29"/>
  <c r="Z899" i="29"/>
  <c r="W899" i="29"/>
  <c r="X899" i="29" s="1"/>
  <c r="T899" i="29"/>
  <c r="U899" i="29" s="1"/>
  <c r="R899" i="29"/>
  <c r="O899" i="29"/>
  <c r="P899" i="29" s="1"/>
  <c r="L899" i="29"/>
  <c r="M899" i="29" s="1"/>
  <c r="J899" i="29"/>
  <c r="G899" i="29"/>
  <c r="H899" i="29" s="1"/>
  <c r="E899" i="29"/>
  <c r="B899" i="29"/>
  <c r="C899" i="29" s="1"/>
  <c r="AJ898" i="29"/>
  <c r="AH898" i="29"/>
  <c r="AF898" i="29"/>
  <c r="AD898" i="29"/>
  <c r="AB898" i="29"/>
  <c r="Z898" i="29"/>
  <c r="W898" i="29"/>
  <c r="X898" i="29" s="1"/>
  <c r="T898" i="29"/>
  <c r="U898" i="29" s="1"/>
  <c r="R898" i="29"/>
  <c r="O898" i="29"/>
  <c r="P898" i="29" s="1"/>
  <c r="L898" i="29"/>
  <c r="M898" i="29" s="1"/>
  <c r="J898" i="29"/>
  <c r="G898" i="29"/>
  <c r="H898" i="29" s="1"/>
  <c r="E898" i="29"/>
  <c r="B898" i="29"/>
  <c r="C898" i="29" s="1"/>
  <c r="AJ897" i="29"/>
  <c r="AH897" i="29"/>
  <c r="AF897" i="29"/>
  <c r="AD897" i="29"/>
  <c r="AB897" i="29"/>
  <c r="Z897" i="29"/>
  <c r="W897" i="29"/>
  <c r="X897" i="29" s="1"/>
  <c r="T897" i="29"/>
  <c r="U897" i="29" s="1"/>
  <c r="R897" i="29"/>
  <c r="O897" i="29"/>
  <c r="P897" i="29" s="1"/>
  <c r="L897" i="29"/>
  <c r="M897" i="29" s="1"/>
  <c r="J897" i="29"/>
  <c r="G897" i="29"/>
  <c r="H897" i="29" s="1"/>
  <c r="E897" i="29"/>
  <c r="B897" i="29"/>
  <c r="C897" i="29" s="1"/>
  <c r="AJ896" i="29"/>
  <c r="AH896" i="29"/>
  <c r="AF896" i="29"/>
  <c r="AD896" i="29"/>
  <c r="AB896" i="29"/>
  <c r="Z896" i="29"/>
  <c r="W896" i="29"/>
  <c r="X896" i="29" s="1"/>
  <c r="T896" i="29"/>
  <c r="U896" i="29" s="1"/>
  <c r="R896" i="29"/>
  <c r="O896" i="29"/>
  <c r="P896" i="29" s="1"/>
  <c r="L896" i="29"/>
  <c r="M896" i="29" s="1"/>
  <c r="J896" i="29"/>
  <c r="G896" i="29"/>
  <c r="H896" i="29" s="1"/>
  <c r="E896" i="29"/>
  <c r="B896" i="29"/>
  <c r="C896" i="29" s="1"/>
  <c r="AJ895" i="29"/>
  <c r="AH895" i="29"/>
  <c r="AF895" i="29"/>
  <c r="AD895" i="29"/>
  <c r="AB895" i="29"/>
  <c r="Z895" i="29"/>
  <c r="W895" i="29"/>
  <c r="X895" i="29" s="1"/>
  <c r="T895" i="29"/>
  <c r="U895" i="29" s="1"/>
  <c r="R895" i="29"/>
  <c r="O895" i="29"/>
  <c r="P895" i="29" s="1"/>
  <c r="L895" i="29"/>
  <c r="M895" i="29" s="1"/>
  <c r="J895" i="29"/>
  <c r="G895" i="29"/>
  <c r="H895" i="29" s="1"/>
  <c r="E895" i="29"/>
  <c r="B895" i="29"/>
  <c r="C895" i="29" s="1"/>
  <c r="AJ894" i="29"/>
  <c r="AH894" i="29"/>
  <c r="AF894" i="29"/>
  <c r="AD894" i="29"/>
  <c r="AB894" i="29"/>
  <c r="Z894" i="29"/>
  <c r="W894" i="29"/>
  <c r="X894" i="29" s="1"/>
  <c r="T894" i="29"/>
  <c r="U894" i="29" s="1"/>
  <c r="R894" i="29"/>
  <c r="O894" i="29"/>
  <c r="P894" i="29" s="1"/>
  <c r="L894" i="29"/>
  <c r="M894" i="29" s="1"/>
  <c r="J894" i="29"/>
  <c r="G894" i="29"/>
  <c r="H894" i="29" s="1"/>
  <c r="E894" i="29"/>
  <c r="B894" i="29"/>
  <c r="C894" i="29" s="1"/>
  <c r="AJ893" i="29"/>
  <c r="AH893" i="29"/>
  <c r="AF893" i="29"/>
  <c r="AD893" i="29"/>
  <c r="AB893" i="29"/>
  <c r="Z893" i="29"/>
  <c r="W893" i="29"/>
  <c r="X893" i="29" s="1"/>
  <c r="T893" i="29"/>
  <c r="U893" i="29" s="1"/>
  <c r="R893" i="29"/>
  <c r="O893" i="29"/>
  <c r="P893" i="29" s="1"/>
  <c r="L893" i="29"/>
  <c r="M893" i="29" s="1"/>
  <c r="J893" i="29"/>
  <c r="G893" i="29"/>
  <c r="H893" i="29" s="1"/>
  <c r="E893" i="29"/>
  <c r="B893" i="29"/>
  <c r="C893" i="29" s="1"/>
  <c r="AJ892" i="29"/>
  <c r="AH892" i="29"/>
  <c r="AF892" i="29"/>
  <c r="AD892" i="29"/>
  <c r="AB892" i="29"/>
  <c r="Z892" i="29"/>
  <c r="W892" i="29"/>
  <c r="X892" i="29" s="1"/>
  <c r="T892" i="29"/>
  <c r="U892" i="29" s="1"/>
  <c r="R892" i="29"/>
  <c r="O892" i="29"/>
  <c r="P892" i="29" s="1"/>
  <c r="L892" i="29"/>
  <c r="M892" i="29" s="1"/>
  <c r="J892" i="29"/>
  <c r="G892" i="29"/>
  <c r="H892" i="29" s="1"/>
  <c r="E892" i="29"/>
  <c r="B892" i="29"/>
  <c r="C892" i="29" s="1"/>
  <c r="AJ891" i="29"/>
  <c r="AH891" i="29"/>
  <c r="AF891" i="29"/>
  <c r="AD891" i="29"/>
  <c r="AB891" i="29"/>
  <c r="Z891" i="29"/>
  <c r="W891" i="29"/>
  <c r="X891" i="29" s="1"/>
  <c r="T891" i="29"/>
  <c r="U891" i="29" s="1"/>
  <c r="R891" i="29"/>
  <c r="O891" i="29"/>
  <c r="P891" i="29" s="1"/>
  <c r="L891" i="29"/>
  <c r="M891" i="29" s="1"/>
  <c r="J891" i="29"/>
  <c r="G891" i="29"/>
  <c r="H891" i="29" s="1"/>
  <c r="E891" i="29"/>
  <c r="B891" i="29"/>
  <c r="C891" i="29" s="1"/>
  <c r="AJ890" i="29"/>
  <c r="AH890" i="29"/>
  <c r="AF890" i="29"/>
  <c r="AD890" i="29"/>
  <c r="AB890" i="29"/>
  <c r="Z890" i="29"/>
  <c r="W890" i="29"/>
  <c r="X890" i="29" s="1"/>
  <c r="T890" i="29"/>
  <c r="U890" i="29" s="1"/>
  <c r="R890" i="29"/>
  <c r="O890" i="29"/>
  <c r="P890" i="29" s="1"/>
  <c r="L890" i="29"/>
  <c r="M890" i="29" s="1"/>
  <c r="J890" i="29"/>
  <c r="G890" i="29"/>
  <c r="H890" i="29" s="1"/>
  <c r="E890" i="29"/>
  <c r="B890" i="29"/>
  <c r="C890" i="29" s="1"/>
  <c r="AJ889" i="29"/>
  <c r="AH889" i="29"/>
  <c r="AF889" i="29"/>
  <c r="AD889" i="29"/>
  <c r="AB889" i="29"/>
  <c r="Z889" i="29"/>
  <c r="W889" i="29"/>
  <c r="X889" i="29" s="1"/>
  <c r="T889" i="29"/>
  <c r="U889" i="29" s="1"/>
  <c r="R889" i="29"/>
  <c r="O889" i="29"/>
  <c r="P889" i="29" s="1"/>
  <c r="L889" i="29"/>
  <c r="M889" i="29" s="1"/>
  <c r="J889" i="29"/>
  <c r="G889" i="29"/>
  <c r="H889" i="29" s="1"/>
  <c r="E889" i="29"/>
  <c r="B889" i="29"/>
  <c r="C889" i="29" s="1"/>
  <c r="AJ888" i="29"/>
  <c r="AH888" i="29"/>
  <c r="AF888" i="29"/>
  <c r="AD888" i="29"/>
  <c r="AB888" i="29"/>
  <c r="Z888" i="29"/>
  <c r="W888" i="29"/>
  <c r="X888" i="29" s="1"/>
  <c r="T888" i="29"/>
  <c r="U888" i="29" s="1"/>
  <c r="R888" i="29"/>
  <c r="O888" i="29"/>
  <c r="P888" i="29" s="1"/>
  <c r="L888" i="29"/>
  <c r="M888" i="29" s="1"/>
  <c r="J888" i="29"/>
  <c r="G888" i="29"/>
  <c r="H888" i="29" s="1"/>
  <c r="E888" i="29"/>
  <c r="B888" i="29"/>
  <c r="C888" i="29" s="1"/>
  <c r="AJ887" i="29"/>
  <c r="AH887" i="29"/>
  <c r="AF887" i="29"/>
  <c r="AD887" i="29"/>
  <c r="AB887" i="29"/>
  <c r="Z887" i="29"/>
  <c r="W887" i="29"/>
  <c r="X887" i="29" s="1"/>
  <c r="T887" i="29"/>
  <c r="U887" i="29" s="1"/>
  <c r="R887" i="29"/>
  <c r="O887" i="29"/>
  <c r="P887" i="29" s="1"/>
  <c r="L887" i="29"/>
  <c r="M887" i="29" s="1"/>
  <c r="J887" i="29"/>
  <c r="G887" i="29"/>
  <c r="H887" i="29" s="1"/>
  <c r="E887" i="29"/>
  <c r="B887" i="29"/>
  <c r="C887" i="29" s="1"/>
  <c r="AJ886" i="29"/>
  <c r="AH886" i="29"/>
  <c r="AF886" i="29"/>
  <c r="AD886" i="29"/>
  <c r="AB886" i="29"/>
  <c r="Z886" i="29"/>
  <c r="W886" i="29"/>
  <c r="X886" i="29" s="1"/>
  <c r="T886" i="29"/>
  <c r="U886" i="29" s="1"/>
  <c r="R886" i="29"/>
  <c r="O886" i="29"/>
  <c r="P886" i="29" s="1"/>
  <c r="L886" i="29"/>
  <c r="M886" i="29" s="1"/>
  <c r="J886" i="29"/>
  <c r="G886" i="29"/>
  <c r="H886" i="29" s="1"/>
  <c r="E886" i="29"/>
  <c r="B886" i="29"/>
  <c r="C886" i="29" s="1"/>
  <c r="AJ885" i="29"/>
  <c r="AH885" i="29"/>
  <c r="AF885" i="29"/>
  <c r="AD885" i="29"/>
  <c r="AB885" i="29"/>
  <c r="Z885" i="29"/>
  <c r="W885" i="29"/>
  <c r="X885" i="29" s="1"/>
  <c r="T885" i="29"/>
  <c r="U885" i="29" s="1"/>
  <c r="R885" i="29"/>
  <c r="O885" i="29"/>
  <c r="P885" i="29" s="1"/>
  <c r="L885" i="29"/>
  <c r="M885" i="29" s="1"/>
  <c r="J885" i="29"/>
  <c r="G885" i="29"/>
  <c r="H885" i="29" s="1"/>
  <c r="E885" i="29"/>
  <c r="B885" i="29"/>
  <c r="C885" i="29" s="1"/>
  <c r="AJ884" i="29"/>
  <c r="AH884" i="29"/>
  <c r="AF884" i="29"/>
  <c r="AD884" i="29"/>
  <c r="AB884" i="29"/>
  <c r="Z884" i="29"/>
  <c r="W884" i="29"/>
  <c r="X884" i="29" s="1"/>
  <c r="T884" i="29"/>
  <c r="U884" i="29" s="1"/>
  <c r="R884" i="29"/>
  <c r="O884" i="29"/>
  <c r="P884" i="29" s="1"/>
  <c r="L884" i="29"/>
  <c r="M884" i="29" s="1"/>
  <c r="J884" i="29"/>
  <c r="G884" i="29"/>
  <c r="H884" i="29" s="1"/>
  <c r="E884" i="29"/>
  <c r="B884" i="29"/>
  <c r="C884" i="29" s="1"/>
  <c r="AJ883" i="29"/>
  <c r="AH883" i="29"/>
  <c r="AF883" i="29"/>
  <c r="AD883" i="29"/>
  <c r="AB883" i="29"/>
  <c r="Z883" i="29"/>
  <c r="W883" i="29"/>
  <c r="X883" i="29" s="1"/>
  <c r="T883" i="29"/>
  <c r="U883" i="29" s="1"/>
  <c r="R883" i="29"/>
  <c r="O883" i="29"/>
  <c r="P883" i="29" s="1"/>
  <c r="L883" i="29"/>
  <c r="M883" i="29" s="1"/>
  <c r="J883" i="29"/>
  <c r="G883" i="29"/>
  <c r="H883" i="29" s="1"/>
  <c r="E883" i="29"/>
  <c r="B883" i="29"/>
  <c r="C883" i="29" s="1"/>
  <c r="AJ882" i="29"/>
  <c r="AH882" i="29"/>
  <c r="AF882" i="29"/>
  <c r="AD882" i="29"/>
  <c r="AB882" i="29"/>
  <c r="Z882" i="29"/>
  <c r="W882" i="29"/>
  <c r="X882" i="29" s="1"/>
  <c r="T882" i="29"/>
  <c r="U882" i="29" s="1"/>
  <c r="R882" i="29"/>
  <c r="O882" i="29"/>
  <c r="P882" i="29" s="1"/>
  <c r="L882" i="29"/>
  <c r="M882" i="29" s="1"/>
  <c r="J882" i="29"/>
  <c r="G882" i="29"/>
  <c r="H882" i="29" s="1"/>
  <c r="E882" i="29"/>
  <c r="B882" i="29"/>
  <c r="C882" i="29" s="1"/>
  <c r="AJ881" i="29"/>
  <c r="AH881" i="29"/>
  <c r="AF881" i="29"/>
  <c r="AD881" i="29"/>
  <c r="AB881" i="29"/>
  <c r="Z881" i="29"/>
  <c r="W881" i="29"/>
  <c r="X881" i="29" s="1"/>
  <c r="T881" i="29"/>
  <c r="U881" i="29" s="1"/>
  <c r="R881" i="29"/>
  <c r="O881" i="29"/>
  <c r="P881" i="29" s="1"/>
  <c r="L881" i="29"/>
  <c r="M881" i="29" s="1"/>
  <c r="J881" i="29"/>
  <c r="G881" i="29"/>
  <c r="H881" i="29" s="1"/>
  <c r="E881" i="29"/>
  <c r="B881" i="29"/>
  <c r="C881" i="29" s="1"/>
  <c r="AJ880" i="29"/>
  <c r="AH880" i="29"/>
  <c r="AF880" i="29"/>
  <c r="AD880" i="29"/>
  <c r="AB880" i="29"/>
  <c r="Z880" i="29"/>
  <c r="W880" i="29"/>
  <c r="X880" i="29" s="1"/>
  <c r="T880" i="29"/>
  <c r="U880" i="29" s="1"/>
  <c r="R880" i="29"/>
  <c r="O880" i="29"/>
  <c r="P880" i="29" s="1"/>
  <c r="L880" i="29"/>
  <c r="M880" i="29" s="1"/>
  <c r="J880" i="29"/>
  <c r="G880" i="29"/>
  <c r="H880" i="29" s="1"/>
  <c r="E880" i="29"/>
  <c r="B880" i="29"/>
  <c r="C880" i="29" s="1"/>
  <c r="AJ879" i="29"/>
  <c r="AH879" i="29"/>
  <c r="AF879" i="29"/>
  <c r="AD879" i="29"/>
  <c r="AB879" i="29"/>
  <c r="Z879" i="29"/>
  <c r="W879" i="29"/>
  <c r="X879" i="29" s="1"/>
  <c r="T879" i="29"/>
  <c r="U879" i="29" s="1"/>
  <c r="R879" i="29"/>
  <c r="O879" i="29"/>
  <c r="P879" i="29" s="1"/>
  <c r="L879" i="29"/>
  <c r="M879" i="29" s="1"/>
  <c r="J879" i="29"/>
  <c r="G879" i="29"/>
  <c r="H879" i="29" s="1"/>
  <c r="E879" i="29"/>
  <c r="B879" i="29"/>
  <c r="C879" i="29" s="1"/>
  <c r="AJ878" i="29"/>
  <c r="AH878" i="29"/>
  <c r="AF878" i="29"/>
  <c r="AD878" i="29"/>
  <c r="AB878" i="29"/>
  <c r="Z878" i="29"/>
  <c r="W878" i="29"/>
  <c r="X878" i="29" s="1"/>
  <c r="T878" i="29"/>
  <c r="U878" i="29" s="1"/>
  <c r="R878" i="29"/>
  <c r="O878" i="29"/>
  <c r="P878" i="29" s="1"/>
  <c r="L878" i="29"/>
  <c r="M878" i="29" s="1"/>
  <c r="J878" i="29"/>
  <c r="G878" i="29"/>
  <c r="H878" i="29" s="1"/>
  <c r="E878" i="29"/>
  <c r="B878" i="29"/>
  <c r="C878" i="29" s="1"/>
  <c r="AJ877" i="29"/>
  <c r="AH877" i="29"/>
  <c r="AF877" i="29"/>
  <c r="AD877" i="29"/>
  <c r="AB877" i="29"/>
  <c r="Z877" i="29"/>
  <c r="W877" i="29"/>
  <c r="X877" i="29" s="1"/>
  <c r="T877" i="29"/>
  <c r="U877" i="29" s="1"/>
  <c r="R877" i="29"/>
  <c r="O877" i="29"/>
  <c r="P877" i="29" s="1"/>
  <c r="L877" i="29"/>
  <c r="M877" i="29" s="1"/>
  <c r="J877" i="29"/>
  <c r="G877" i="29"/>
  <c r="H877" i="29" s="1"/>
  <c r="E877" i="29"/>
  <c r="B877" i="29"/>
  <c r="C877" i="29" s="1"/>
  <c r="AJ876" i="29"/>
  <c r="AH876" i="29"/>
  <c r="AF876" i="29"/>
  <c r="AD876" i="29"/>
  <c r="AB876" i="29"/>
  <c r="Z876" i="29"/>
  <c r="W876" i="29"/>
  <c r="X876" i="29" s="1"/>
  <c r="T876" i="29"/>
  <c r="U876" i="29" s="1"/>
  <c r="R876" i="29"/>
  <c r="O876" i="29"/>
  <c r="P876" i="29" s="1"/>
  <c r="L876" i="29"/>
  <c r="M876" i="29" s="1"/>
  <c r="J876" i="29"/>
  <c r="G876" i="29"/>
  <c r="H876" i="29" s="1"/>
  <c r="E876" i="29"/>
  <c r="B876" i="29"/>
  <c r="C876" i="29" s="1"/>
  <c r="AJ875" i="29"/>
  <c r="AH875" i="29"/>
  <c r="AF875" i="29"/>
  <c r="AD875" i="29"/>
  <c r="AB875" i="29"/>
  <c r="Z875" i="29"/>
  <c r="W875" i="29"/>
  <c r="X875" i="29" s="1"/>
  <c r="T875" i="29"/>
  <c r="U875" i="29" s="1"/>
  <c r="R875" i="29"/>
  <c r="O875" i="29"/>
  <c r="P875" i="29" s="1"/>
  <c r="L875" i="29"/>
  <c r="M875" i="29" s="1"/>
  <c r="J875" i="29"/>
  <c r="G875" i="29"/>
  <c r="H875" i="29" s="1"/>
  <c r="E875" i="29"/>
  <c r="B875" i="29"/>
  <c r="C875" i="29" s="1"/>
  <c r="AJ874" i="29"/>
  <c r="AH874" i="29"/>
  <c r="AF874" i="29"/>
  <c r="AD874" i="29"/>
  <c r="AB874" i="29"/>
  <c r="Z874" i="29"/>
  <c r="W874" i="29"/>
  <c r="X874" i="29" s="1"/>
  <c r="T874" i="29"/>
  <c r="U874" i="29" s="1"/>
  <c r="R874" i="29"/>
  <c r="O874" i="29"/>
  <c r="P874" i="29" s="1"/>
  <c r="L874" i="29"/>
  <c r="M874" i="29" s="1"/>
  <c r="J874" i="29"/>
  <c r="G874" i="29"/>
  <c r="H874" i="29" s="1"/>
  <c r="E874" i="29"/>
  <c r="B874" i="29"/>
  <c r="C874" i="29" s="1"/>
  <c r="AJ873" i="29"/>
  <c r="AH873" i="29"/>
  <c r="AF873" i="29"/>
  <c r="AD873" i="29"/>
  <c r="AB873" i="29"/>
  <c r="Z873" i="29"/>
  <c r="W873" i="29"/>
  <c r="X873" i="29" s="1"/>
  <c r="T873" i="29"/>
  <c r="U873" i="29" s="1"/>
  <c r="R873" i="29"/>
  <c r="O873" i="29"/>
  <c r="P873" i="29" s="1"/>
  <c r="L873" i="29"/>
  <c r="M873" i="29" s="1"/>
  <c r="J873" i="29"/>
  <c r="G873" i="29"/>
  <c r="H873" i="29" s="1"/>
  <c r="E873" i="29"/>
  <c r="B873" i="29"/>
  <c r="C873" i="29" s="1"/>
  <c r="AJ872" i="29"/>
  <c r="AH872" i="29"/>
  <c r="AF872" i="29"/>
  <c r="AD872" i="29"/>
  <c r="AB872" i="29"/>
  <c r="Z872" i="29"/>
  <c r="W872" i="29"/>
  <c r="X872" i="29" s="1"/>
  <c r="T872" i="29"/>
  <c r="U872" i="29" s="1"/>
  <c r="R872" i="29"/>
  <c r="O872" i="29"/>
  <c r="P872" i="29" s="1"/>
  <c r="L872" i="29"/>
  <c r="M872" i="29" s="1"/>
  <c r="J872" i="29"/>
  <c r="G872" i="29"/>
  <c r="H872" i="29" s="1"/>
  <c r="E872" i="29"/>
  <c r="B872" i="29"/>
  <c r="C872" i="29" s="1"/>
  <c r="AJ871" i="29"/>
  <c r="AH871" i="29"/>
  <c r="AF871" i="29"/>
  <c r="AD871" i="29"/>
  <c r="AB871" i="29"/>
  <c r="Z871" i="29"/>
  <c r="W871" i="29"/>
  <c r="X871" i="29" s="1"/>
  <c r="T871" i="29"/>
  <c r="U871" i="29" s="1"/>
  <c r="R871" i="29"/>
  <c r="O871" i="29"/>
  <c r="P871" i="29" s="1"/>
  <c r="L871" i="29"/>
  <c r="M871" i="29" s="1"/>
  <c r="J871" i="29"/>
  <c r="G871" i="29"/>
  <c r="H871" i="29" s="1"/>
  <c r="E871" i="29"/>
  <c r="B871" i="29"/>
  <c r="C871" i="29" s="1"/>
  <c r="AJ870" i="29"/>
  <c r="AH870" i="29"/>
  <c r="AF870" i="29"/>
  <c r="AD870" i="29"/>
  <c r="AB870" i="29"/>
  <c r="Z870" i="29"/>
  <c r="W870" i="29"/>
  <c r="X870" i="29" s="1"/>
  <c r="T870" i="29"/>
  <c r="U870" i="29" s="1"/>
  <c r="R870" i="29"/>
  <c r="O870" i="29"/>
  <c r="P870" i="29" s="1"/>
  <c r="L870" i="29"/>
  <c r="M870" i="29" s="1"/>
  <c r="J870" i="29"/>
  <c r="G870" i="29"/>
  <c r="H870" i="29" s="1"/>
  <c r="E870" i="29"/>
  <c r="B870" i="29"/>
  <c r="C870" i="29" s="1"/>
  <c r="AJ869" i="29"/>
  <c r="AH869" i="29"/>
  <c r="AF869" i="29"/>
  <c r="AD869" i="29"/>
  <c r="AB869" i="29"/>
  <c r="Z869" i="29"/>
  <c r="W869" i="29"/>
  <c r="X869" i="29" s="1"/>
  <c r="T869" i="29"/>
  <c r="U869" i="29" s="1"/>
  <c r="R869" i="29"/>
  <c r="O869" i="29"/>
  <c r="P869" i="29" s="1"/>
  <c r="L869" i="29"/>
  <c r="M869" i="29" s="1"/>
  <c r="J869" i="29"/>
  <c r="G869" i="29"/>
  <c r="H869" i="29" s="1"/>
  <c r="E869" i="29"/>
  <c r="B869" i="29"/>
  <c r="C869" i="29" s="1"/>
  <c r="AJ868" i="29"/>
  <c r="AH868" i="29"/>
  <c r="AF868" i="29"/>
  <c r="AD868" i="29"/>
  <c r="AB868" i="29"/>
  <c r="Z868" i="29"/>
  <c r="W868" i="29"/>
  <c r="X868" i="29" s="1"/>
  <c r="T868" i="29"/>
  <c r="U868" i="29" s="1"/>
  <c r="R868" i="29"/>
  <c r="O868" i="29"/>
  <c r="P868" i="29" s="1"/>
  <c r="L868" i="29"/>
  <c r="M868" i="29" s="1"/>
  <c r="J868" i="29"/>
  <c r="G868" i="29"/>
  <c r="H868" i="29" s="1"/>
  <c r="E868" i="29"/>
  <c r="B868" i="29"/>
  <c r="C868" i="29" s="1"/>
  <c r="AJ867" i="29"/>
  <c r="AH867" i="29"/>
  <c r="AF867" i="29"/>
  <c r="AD867" i="29"/>
  <c r="AB867" i="29"/>
  <c r="Z867" i="29"/>
  <c r="W867" i="29"/>
  <c r="X867" i="29" s="1"/>
  <c r="T867" i="29"/>
  <c r="U867" i="29" s="1"/>
  <c r="R867" i="29"/>
  <c r="O867" i="29"/>
  <c r="P867" i="29" s="1"/>
  <c r="L867" i="29"/>
  <c r="M867" i="29" s="1"/>
  <c r="J867" i="29"/>
  <c r="G867" i="29"/>
  <c r="H867" i="29" s="1"/>
  <c r="E867" i="29"/>
  <c r="B867" i="29"/>
  <c r="C867" i="29" s="1"/>
  <c r="AJ866" i="29"/>
  <c r="AH866" i="29"/>
  <c r="AF866" i="29"/>
  <c r="AD866" i="29"/>
  <c r="AB866" i="29"/>
  <c r="Z866" i="29"/>
  <c r="W866" i="29"/>
  <c r="X866" i="29" s="1"/>
  <c r="T866" i="29"/>
  <c r="U866" i="29" s="1"/>
  <c r="R866" i="29"/>
  <c r="O866" i="29"/>
  <c r="P866" i="29" s="1"/>
  <c r="L866" i="29"/>
  <c r="M866" i="29" s="1"/>
  <c r="J866" i="29"/>
  <c r="G866" i="29"/>
  <c r="H866" i="29" s="1"/>
  <c r="E866" i="29"/>
  <c r="B866" i="29"/>
  <c r="C866" i="29" s="1"/>
  <c r="AJ865" i="29"/>
  <c r="AH865" i="29"/>
  <c r="AF865" i="29"/>
  <c r="AD865" i="29"/>
  <c r="AB865" i="29"/>
  <c r="Z865" i="29"/>
  <c r="W865" i="29"/>
  <c r="X865" i="29" s="1"/>
  <c r="T865" i="29"/>
  <c r="U865" i="29" s="1"/>
  <c r="R865" i="29"/>
  <c r="O865" i="29"/>
  <c r="P865" i="29" s="1"/>
  <c r="L865" i="29"/>
  <c r="M865" i="29" s="1"/>
  <c r="J865" i="29"/>
  <c r="G865" i="29"/>
  <c r="H865" i="29" s="1"/>
  <c r="E865" i="29"/>
  <c r="B865" i="29"/>
  <c r="C865" i="29" s="1"/>
  <c r="AJ864" i="29"/>
  <c r="AH864" i="29"/>
  <c r="AF864" i="29"/>
  <c r="AD864" i="29"/>
  <c r="AB864" i="29"/>
  <c r="Z864" i="29"/>
  <c r="W864" i="29"/>
  <c r="X864" i="29" s="1"/>
  <c r="T864" i="29"/>
  <c r="U864" i="29" s="1"/>
  <c r="R864" i="29"/>
  <c r="O864" i="29"/>
  <c r="P864" i="29" s="1"/>
  <c r="L864" i="29"/>
  <c r="M864" i="29" s="1"/>
  <c r="J864" i="29"/>
  <c r="G864" i="29"/>
  <c r="H864" i="29" s="1"/>
  <c r="E864" i="29"/>
  <c r="B864" i="29"/>
  <c r="C864" i="29" s="1"/>
  <c r="AJ863" i="29"/>
  <c r="AH863" i="29"/>
  <c r="AF863" i="29"/>
  <c r="AD863" i="29"/>
  <c r="AB863" i="29"/>
  <c r="Z863" i="29"/>
  <c r="W863" i="29"/>
  <c r="X863" i="29" s="1"/>
  <c r="T863" i="29"/>
  <c r="U863" i="29" s="1"/>
  <c r="R863" i="29"/>
  <c r="O863" i="29"/>
  <c r="P863" i="29" s="1"/>
  <c r="L863" i="29"/>
  <c r="M863" i="29" s="1"/>
  <c r="J863" i="29"/>
  <c r="G863" i="29"/>
  <c r="H863" i="29" s="1"/>
  <c r="E863" i="29"/>
  <c r="B863" i="29"/>
  <c r="C863" i="29" s="1"/>
  <c r="AJ862" i="29"/>
  <c r="AH862" i="29"/>
  <c r="AF862" i="29"/>
  <c r="AD862" i="29"/>
  <c r="AB862" i="29"/>
  <c r="Z862" i="29"/>
  <c r="W862" i="29"/>
  <c r="X862" i="29" s="1"/>
  <c r="T862" i="29"/>
  <c r="U862" i="29" s="1"/>
  <c r="R862" i="29"/>
  <c r="O862" i="29"/>
  <c r="P862" i="29" s="1"/>
  <c r="L862" i="29"/>
  <c r="M862" i="29" s="1"/>
  <c r="J862" i="29"/>
  <c r="G862" i="29"/>
  <c r="H862" i="29" s="1"/>
  <c r="E862" i="29"/>
  <c r="B862" i="29"/>
  <c r="C862" i="29" s="1"/>
  <c r="AJ861" i="29"/>
  <c r="AH861" i="29"/>
  <c r="AF861" i="29"/>
  <c r="AD861" i="29"/>
  <c r="AB861" i="29"/>
  <c r="Z861" i="29"/>
  <c r="W861" i="29"/>
  <c r="X861" i="29" s="1"/>
  <c r="T861" i="29"/>
  <c r="U861" i="29" s="1"/>
  <c r="R861" i="29"/>
  <c r="O861" i="29"/>
  <c r="P861" i="29" s="1"/>
  <c r="L861" i="29"/>
  <c r="M861" i="29" s="1"/>
  <c r="J861" i="29"/>
  <c r="G861" i="29"/>
  <c r="H861" i="29" s="1"/>
  <c r="E861" i="29"/>
  <c r="B861" i="29"/>
  <c r="C861" i="29" s="1"/>
  <c r="AJ860" i="29"/>
  <c r="AH860" i="29"/>
  <c r="AF860" i="29"/>
  <c r="AD860" i="29"/>
  <c r="AB860" i="29"/>
  <c r="Z860" i="29"/>
  <c r="W860" i="29"/>
  <c r="X860" i="29" s="1"/>
  <c r="T860" i="29"/>
  <c r="U860" i="29" s="1"/>
  <c r="R860" i="29"/>
  <c r="O860" i="29"/>
  <c r="P860" i="29" s="1"/>
  <c r="L860" i="29"/>
  <c r="M860" i="29" s="1"/>
  <c r="J860" i="29"/>
  <c r="G860" i="29"/>
  <c r="H860" i="29" s="1"/>
  <c r="E860" i="29"/>
  <c r="B860" i="29"/>
  <c r="C860" i="29" s="1"/>
  <c r="AJ859" i="29"/>
  <c r="AH859" i="29"/>
  <c r="AF859" i="29"/>
  <c r="AD859" i="29"/>
  <c r="AB859" i="29"/>
  <c r="Z859" i="29"/>
  <c r="W859" i="29"/>
  <c r="X859" i="29" s="1"/>
  <c r="T859" i="29"/>
  <c r="U859" i="29" s="1"/>
  <c r="R859" i="29"/>
  <c r="O859" i="29"/>
  <c r="P859" i="29" s="1"/>
  <c r="L859" i="29"/>
  <c r="M859" i="29" s="1"/>
  <c r="J859" i="29"/>
  <c r="G859" i="29"/>
  <c r="H859" i="29" s="1"/>
  <c r="E859" i="29"/>
  <c r="B859" i="29"/>
  <c r="C859" i="29" s="1"/>
  <c r="AJ858" i="29"/>
  <c r="AH858" i="29"/>
  <c r="AF858" i="29"/>
  <c r="AD858" i="29"/>
  <c r="AB858" i="29"/>
  <c r="Z858" i="29"/>
  <c r="W858" i="29"/>
  <c r="X858" i="29" s="1"/>
  <c r="T858" i="29"/>
  <c r="U858" i="29" s="1"/>
  <c r="R858" i="29"/>
  <c r="O858" i="29"/>
  <c r="P858" i="29" s="1"/>
  <c r="L858" i="29"/>
  <c r="M858" i="29" s="1"/>
  <c r="J858" i="29"/>
  <c r="G858" i="29"/>
  <c r="H858" i="29" s="1"/>
  <c r="E858" i="29"/>
  <c r="B858" i="29"/>
  <c r="C858" i="29" s="1"/>
  <c r="AJ857" i="29"/>
  <c r="AH857" i="29"/>
  <c r="AF857" i="29"/>
  <c r="AD857" i="29"/>
  <c r="AB857" i="29"/>
  <c r="Z857" i="29"/>
  <c r="W857" i="29"/>
  <c r="X857" i="29" s="1"/>
  <c r="T857" i="29"/>
  <c r="U857" i="29" s="1"/>
  <c r="R857" i="29"/>
  <c r="O857" i="29"/>
  <c r="P857" i="29" s="1"/>
  <c r="L857" i="29"/>
  <c r="M857" i="29" s="1"/>
  <c r="J857" i="29"/>
  <c r="G857" i="29"/>
  <c r="H857" i="29" s="1"/>
  <c r="E857" i="29"/>
  <c r="B857" i="29"/>
  <c r="C857" i="29" s="1"/>
  <c r="AJ856" i="29"/>
  <c r="AH856" i="29"/>
  <c r="AF856" i="29"/>
  <c r="AD856" i="29"/>
  <c r="AB856" i="29"/>
  <c r="Z856" i="29"/>
  <c r="W856" i="29"/>
  <c r="X856" i="29" s="1"/>
  <c r="T856" i="29"/>
  <c r="U856" i="29" s="1"/>
  <c r="R856" i="29"/>
  <c r="O856" i="29"/>
  <c r="P856" i="29" s="1"/>
  <c r="L856" i="29"/>
  <c r="M856" i="29" s="1"/>
  <c r="J856" i="29"/>
  <c r="G856" i="29"/>
  <c r="H856" i="29" s="1"/>
  <c r="E856" i="29"/>
  <c r="B856" i="29"/>
  <c r="C856" i="29" s="1"/>
  <c r="AJ855" i="29"/>
  <c r="AH855" i="29"/>
  <c r="AF855" i="29"/>
  <c r="AD855" i="29"/>
  <c r="AB855" i="29"/>
  <c r="Z855" i="29"/>
  <c r="W855" i="29"/>
  <c r="X855" i="29" s="1"/>
  <c r="T855" i="29"/>
  <c r="U855" i="29" s="1"/>
  <c r="R855" i="29"/>
  <c r="O855" i="29"/>
  <c r="P855" i="29" s="1"/>
  <c r="L855" i="29"/>
  <c r="M855" i="29" s="1"/>
  <c r="J855" i="29"/>
  <c r="G855" i="29"/>
  <c r="H855" i="29" s="1"/>
  <c r="E855" i="29"/>
  <c r="B855" i="29"/>
  <c r="C855" i="29" s="1"/>
  <c r="AJ854" i="29"/>
  <c r="AH854" i="29"/>
  <c r="AF854" i="29"/>
  <c r="AD854" i="29"/>
  <c r="AB854" i="29"/>
  <c r="Z854" i="29"/>
  <c r="W854" i="29"/>
  <c r="X854" i="29" s="1"/>
  <c r="T854" i="29"/>
  <c r="U854" i="29" s="1"/>
  <c r="R854" i="29"/>
  <c r="O854" i="29"/>
  <c r="P854" i="29" s="1"/>
  <c r="L854" i="29"/>
  <c r="M854" i="29" s="1"/>
  <c r="J854" i="29"/>
  <c r="G854" i="29"/>
  <c r="H854" i="29" s="1"/>
  <c r="E854" i="29"/>
  <c r="B854" i="29"/>
  <c r="C854" i="29" s="1"/>
  <c r="AJ853" i="29"/>
  <c r="AH853" i="29"/>
  <c r="AF853" i="29"/>
  <c r="AD853" i="29"/>
  <c r="AB853" i="29"/>
  <c r="Z853" i="29"/>
  <c r="W853" i="29"/>
  <c r="X853" i="29" s="1"/>
  <c r="T853" i="29"/>
  <c r="U853" i="29" s="1"/>
  <c r="R853" i="29"/>
  <c r="O853" i="29"/>
  <c r="P853" i="29" s="1"/>
  <c r="L853" i="29"/>
  <c r="M853" i="29" s="1"/>
  <c r="J853" i="29"/>
  <c r="G853" i="29"/>
  <c r="H853" i="29" s="1"/>
  <c r="E853" i="29"/>
  <c r="B853" i="29"/>
  <c r="C853" i="29" s="1"/>
  <c r="AJ852" i="29"/>
  <c r="AH852" i="29"/>
  <c r="AF852" i="29"/>
  <c r="AD852" i="29"/>
  <c r="AB852" i="29"/>
  <c r="Z852" i="29"/>
  <c r="W852" i="29"/>
  <c r="X852" i="29" s="1"/>
  <c r="T852" i="29"/>
  <c r="U852" i="29" s="1"/>
  <c r="R852" i="29"/>
  <c r="O852" i="29"/>
  <c r="P852" i="29" s="1"/>
  <c r="L852" i="29"/>
  <c r="M852" i="29" s="1"/>
  <c r="J852" i="29"/>
  <c r="G852" i="29"/>
  <c r="H852" i="29" s="1"/>
  <c r="E852" i="29"/>
  <c r="B852" i="29"/>
  <c r="C852" i="29" s="1"/>
  <c r="AJ851" i="29"/>
  <c r="AH851" i="29"/>
  <c r="AF851" i="29"/>
  <c r="AD851" i="29"/>
  <c r="AB851" i="29"/>
  <c r="Z851" i="29"/>
  <c r="W851" i="29"/>
  <c r="X851" i="29" s="1"/>
  <c r="T851" i="29"/>
  <c r="U851" i="29" s="1"/>
  <c r="R851" i="29"/>
  <c r="O851" i="29"/>
  <c r="P851" i="29" s="1"/>
  <c r="L851" i="29"/>
  <c r="M851" i="29" s="1"/>
  <c r="J851" i="29"/>
  <c r="G851" i="29"/>
  <c r="H851" i="29" s="1"/>
  <c r="E851" i="29"/>
  <c r="B851" i="29"/>
  <c r="C851" i="29" s="1"/>
  <c r="AJ850" i="29"/>
  <c r="AH850" i="29"/>
  <c r="AF850" i="29"/>
  <c r="AD850" i="29"/>
  <c r="AB850" i="29"/>
  <c r="Z850" i="29"/>
  <c r="W850" i="29"/>
  <c r="X850" i="29" s="1"/>
  <c r="T850" i="29"/>
  <c r="U850" i="29" s="1"/>
  <c r="R850" i="29"/>
  <c r="O850" i="29"/>
  <c r="P850" i="29" s="1"/>
  <c r="L850" i="29"/>
  <c r="M850" i="29" s="1"/>
  <c r="J850" i="29"/>
  <c r="G850" i="29"/>
  <c r="H850" i="29" s="1"/>
  <c r="E850" i="29"/>
  <c r="B850" i="29"/>
  <c r="C850" i="29" s="1"/>
  <c r="AJ849" i="29"/>
  <c r="AH849" i="29"/>
  <c r="AF849" i="29"/>
  <c r="AD849" i="29"/>
  <c r="AB849" i="29"/>
  <c r="Z849" i="29"/>
  <c r="W849" i="29"/>
  <c r="X849" i="29" s="1"/>
  <c r="T849" i="29"/>
  <c r="U849" i="29" s="1"/>
  <c r="R849" i="29"/>
  <c r="O849" i="29"/>
  <c r="P849" i="29" s="1"/>
  <c r="L849" i="29"/>
  <c r="M849" i="29" s="1"/>
  <c r="J849" i="29"/>
  <c r="G849" i="29"/>
  <c r="H849" i="29" s="1"/>
  <c r="E849" i="29"/>
  <c r="B849" i="29"/>
  <c r="C849" i="29" s="1"/>
  <c r="AJ848" i="29"/>
  <c r="AH848" i="29"/>
  <c r="AF848" i="29"/>
  <c r="AD848" i="29"/>
  <c r="AB848" i="29"/>
  <c r="Z848" i="29"/>
  <c r="W848" i="29"/>
  <c r="X848" i="29" s="1"/>
  <c r="T848" i="29"/>
  <c r="U848" i="29" s="1"/>
  <c r="R848" i="29"/>
  <c r="O848" i="29"/>
  <c r="P848" i="29" s="1"/>
  <c r="L848" i="29"/>
  <c r="M848" i="29" s="1"/>
  <c r="J848" i="29"/>
  <c r="G848" i="29"/>
  <c r="H848" i="29" s="1"/>
  <c r="E848" i="29"/>
  <c r="B848" i="29"/>
  <c r="C848" i="29" s="1"/>
  <c r="AJ847" i="29"/>
  <c r="AH847" i="29"/>
  <c r="AF847" i="29"/>
  <c r="AD847" i="29"/>
  <c r="AB847" i="29"/>
  <c r="Z847" i="29"/>
  <c r="W847" i="29"/>
  <c r="X847" i="29" s="1"/>
  <c r="T847" i="29"/>
  <c r="U847" i="29" s="1"/>
  <c r="R847" i="29"/>
  <c r="O847" i="29"/>
  <c r="P847" i="29" s="1"/>
  <c r="L847" i="29"/>
  <c r="M847" i="29" s="1"/>
  <c r="J847" i="29"/>
  <c r="G847" i="29"/>
  <c r="H847" i="29" s="1"/>
  <c r="E847" i="29"/>
  <c r="B847" i="29"/>
  <c r="C847" i="29" s="1"/>
  <c r="AJ846" i="29"/>
  <c r="AH846" i="29"/>
  <c r="AF846" i="29"/>
  <c r="AD846" i="29"/>
  <c r="AB846" i="29"/>
  <c r="Z846" i="29"/>
  <c r="W846" i="29"/>
  <c r="X846" i="29" s="1"/>
  <c r="T846" i="29"/>
  <c r="U846" i="29" s="1"/>
  <c r="R846" i="29"/>
  <c r="O846" i="29"/>
  <c r="P846" i="29" s="1"/>
  <c r="L846" i="29"/>
  <c r="M846" i="29" s="1"/>
  <c r="J846" i="29"/>
  <c r="G846" i="29"/>
  <c r="H846" i="29" s="1"/>
  <c r="E846" i="29"/>
  <c r="B846" i="29"/>
  <c r="C846" i="29" s="1"/>
  <c r="AJ845" i="29"/>
  <c r="AH845" i="29"/>
  <c r="AF845" i="29"/>
  <c r="AD845" i="29"/>
  <c r="AB845" i="29"/>
  <c r="Z845" i="29"/>
  <c r="W845" i="29"/>
  <c r="X845" i="29" s="1"/>
  <c r="T845" i="29"/>
  <c r="U845" i="29" s="1"/>
  <c r="R845" i="29"/>
  <c r="O845" i="29"/>
  <c r="P845" i="29" s="1"/>
  <c r="L845" i="29"/>
  <c r="M845" i="29" s="1"/>
  <c r="J845" i="29"/>
  <c r="G845" i="29"/>
  <c r="H845" i="29" s="1"/>
  <c r="E845" i="29"/>
  <c r="B845" i="29"/>
  <c r="C845" i="29" s="1"/>
  <c r="AJ844" i="29"/>
  <c r="AH844" i="29"/>
  <c r="AF844" i="29"/>
  <c r="AD844" i="29"/>
  <c r="AB844" i="29"/>
  <c r="Z844" i="29"/>
  <c r="W844" i="29"/>
  <c r="X844" i="29" s="1"/>
  <c r="T844" i="29"/>
  <c r="U844" i="29" s="1"/>
  <c r="R844" i="29"/>
  <c r="O844" i="29"/>
  <c r="P844" i="29" s="1"/>
  <c r="L844" i="29"/>
  <c r="M844" i="29" s="1"/>
  <c r="J844" i="29"/>
  <c r="G844" i="29"/>
  <c r="H844" i="29" s="1"/>
  <c r="E844" i="29"/>
  <c r="B844" i="29"/>
  <c r="C844" i="29" s="1"/>
  <c r="AJ843" i="29"/>
  <c r="AH843" i="29"/>
  <c r="AF843" i="29"/>
  <c r="AD843" i="29"/>
  <c r="AB843" i="29"/>
  <c r="Z843" i="29"/>
  <c r="W843" i="29"/>
  <c r="X843" i="29" s="1"/>
  <c r="T843" i="29"/>
  <c r="U843" i="29" s="1"/>
  <c r="R843" i="29"/>
  <c r="O843" i="29"/>
  <c r="P843" i="29" s="1"/>
  <c r="L843" i="29"/>
  <c r="M843" i="29" s="1"/>
  <c r="J843" i="29"/>
  <c r="G843" i="29"/>
  <c r="H843" i="29" s="1"/>
  <c r="E843" i="29"/>
  <c r="B843" i="29"/>
  <c r="C843" i="29" s="1"/>
  <c r="AJ842" i="29"/>
  <c r="AH842" i="29"/>
  <c r="AF842" i="29"/>
  <c r="AD842" i="29"/>
  <c r="AB842" i="29"/>
  <c r="Z842" i="29"/>
  <c r="W842" i="29"/>
  <c r="X842" i="29" s="1"/>
  <c r="T842" i="29"/>
  <c r="U842" i="29" s="1"/>
  <c r="R842" i="29"/>
  <c r="O842" i="29"/>
  <c r="P842" i="29" s="1"/>
  <c r="L842" i="29"/>
  <c r="M842" i="29" s="1"/>
  <c r="J842" i="29"/>
  <c r="G842" i="29"/>
  <c r="H842" i="29" s="1"/>
  <c r="E842" i="29"/>
  <c r="B842" i="29"/>
  <c r="C842" i="29" s="1"/>
  <c r="AJ841" i="29"/>
  <c r="AH841" i="29"/>
  <c r="AF841" i="29"/>
  <c r="AD841" i="29"/>
  <c r="AB841" i="29"/>
  <c r="Z841" i="29"/>
  <c r="W841" i="29"/>
  <c r="X841" i="29" s="1"/>
  <c r="T841" i="29"/>
  <c r="U841" i="29" s="1"/>
  <c r="R841" i="29"/>
  <c r="O841" i="29"/>
  <c r="P841" i="29" s="1"/>
  <c r="L841" i="29"/>
  <c r="M841" i="29" s="1"/>
  <c r="J841" i="29"/>
  <c r="G841" i="29"/>
  <c r="H841" i="29" s="1"/>
  <c r="E841" i="29"/>
  <c r="B841" i="29"/>
  <c r="C841" i="29" s="1"/>
  <c r="AJ840" i="29"/>
  <c r="AH840" i="29"/>
  <c r="AF840" i="29"/>
  <c r="AD840" i="29"/>
  <c r="AB840" i="29"/>
  <c r="Z840" i="29"/>
  <c r="W840" i="29"/>
  <c r="X840" i="29" s="1"/>
  <c r="T840" i="29"/>
  <c r="U840" i="29" s="1"/>
  <c r="R840" i="29"/>
  <c r="O840" i="29"/>
  <c r="P840" i="29" s="1"/>
  <c r="L840" i="29"/>
  <c r="M840" i="29" s="1"/>
  <c r="J840" i="29"/>
  <c r="G840" i="29"/>
  <c r="H840" i="29" s="1"/>
  <c r="E840" i="29"/>
  <c r="B840" i="29"/>
  <c r="C840" i="29" s="1"/>
  <c r="AJ839" i="29"/>
  <c r="AH839" i="29"/>
  <c r="AF839" i="29"/>
  <c r="AD839" i="29"/>
  <c r="AB839" i="29"/>
  <c r="Z839" i="29"/>
  <c r="W839" i="29"/>
  <c r="X839" i="29" s="1"/>
  <c r="T839" i="29"/>
  <c r="U839" i="29" s="1"/>
  <c r="R839" i="29"/>
  <c r="O839" i="29"/>
  <c r="P839" i="29" s="1"/>
  <c r="L839" i="29"/>
  <c r="M839" i="29" s="1"/>
  <c r="J839" i="29"/>
  <c r="G839" i="29"/>
  <c r="H839" i="29" s="1"/>
  <c r="E839" i="29"/>
  <c r="B839" i="29"/>
  <c r="C839" i="29" s="1"/>
  <c r="AJ838" i="29"/>
  <c r="AH838" i="29"/>
  <c r="AF838" i="29"/>
  <c r="AD838" i="29"/>
  <c r="AB838" i="29"/>
  <c r="Z838" i="29"/>
  <c r="W838" i="29"/>
  <c r="X838" i="29" s="1"/>
  <c r="T838" i="29"/>
  <c r="U838" i="29" s="1"/>
  <c r="R838" i="29"/>
  <c r="O838" i="29"/>
  <c r="P838" i="29" s="1"/>
  <c r="L838" i="29"/>
  <c r="M838" i="29" s="1"/>
  <c r="J838" i="29"/>
  <c r="G838" i="29"/>
  <c r="H838" i="29" s="1"/>
  <c r="E838" i="29"/>
  <c r="B838" i="29"/>
  <c r="C838" i="29" s="1"/>
  <c r="AJ837" i="29"/>
  <c r="AH837" i="29"/>
  <c r="AF837" i="29"/>
  <c r="AD837" i="29"/>
  <c r="AB837" i="29"/>
  <c r="Z837" i="29"/>
  <c r="W837" i="29"/>
  <c r="X837" i="29" s="1"/>
  <c r="T837" i="29"/>
  <c r="U837" i="29" s="1"/>
  <c r="R837" i="29"/>
  <c r="O837" i="29"/>
  <c r="P837" i="29" s="1"/>
  <c r="L837" i="29"/>
  <c r="M837" i="29" s="1"/>
  <c r="J837" i="29"/>
  <c r="G837" i="29"/>
  <c r="H837" i="29" s="1"/>
  <c r="E837" i="29"/>
  <c r="B837" i="29"/>
  <c r="C837" i="29" s="1"/>
  <c r="AJ836" i="29"/>
  <c r="AH836" i="29"/>
  <c r="AF836" i="29"/>
  <c r="AD836" i="29"/>
  <c r="AB836" i="29"/>
  <c r="Z836" i="29"/>
  <c r="W836" i="29"/>
  <c r="X836" i="29" s="1"/>
  <c r="T836" i="29"/>
  <c r="U836" i="29" s="1"/>
  <c r="R836" i="29"/>
  <c r="O836" i="29"/>
  <c r="P836" i="29" s="1"/>
  <c r="L836" i="29"/>
  <c r="M836" i="29" s="1"/>
  <c r="J836" i="29"/>
  <c r="G836" i="29"/>
  <c r="H836" i="29" s="1"/>
  <c r="E836" i="29"/>
  <c r="B836" i="29"/>
  <c r="C836" i="29" s="1"/>
  <c r="AJ835" i="29"/>
  <c r="AH835" i="29"/>
  <c r="AF835" i="29"/>
  <c r="AD835" i="29"/>
  <c r="AB835" i="29"/>
  <c r="Z835" i="29"/>
  <c r="W835" i="29"/>
  <c r="X835" i="29" s="1"/>
  <c r="T835" i="29"/>
  <c r="U835" i="29" s="1"/>
  <c r="R835" i="29"/>
  <c r="O835" i="29"/>
  <c r="P835" i="29" s="1"/>
  <c r="L835" i="29"/>
  <c r="M835" i="29" s="1"/>
  <c r="J835" i="29"/>
  <c r="G835" i="29"/>
  <c r="H835" i="29" s="1"/>
  <c r="E835" i="29"/>
  <c r="B835" i="29"/>
  <c r="C835" i="29" s="1"/>
  <c r="AJ834" i="29"/>
  <c r="AH834" i="29"/>
  <c r="AF834" i="29"/>
  <c r="AD834" i="29"/>
  <c r="AB834" i="29"/>
  <c r="Z834" i="29"/>
  <c r="W834" i="29"/>
  <c r="X834" i="29" s="1"/>
  <c r="T834" i="29"/>
  <c r="U834" i="29" s="1"/>
  <c r="R834" i="29"/>
  <c r="O834" i="29"/>
  <c r="P834" i="29" s="1"/>
  <c r="L834" i="29"/>
  <c r="M834" i="29" s="1"/>
  <c r="J834" i="29"/>
  <c r="G834" i="29"/>
  <c r="H834" i="29" s="1"/>
  <c r="E834" i="29"/>
  <c r="B834" i="29"/>
  <c r="C834" i="29" s="1"/>
  <c r="AJ833" i="29"/>
  <c r="AH833" i="29"/>
  <c r="AF833" i="29"/>
  <c r="AD833" i="29"/>
  <c r="AB833" i="29"/>
  <c r="Z833" i="29"/>
  <c r="W833" i="29"/>
  <c r="X833" i="29" s="1"/>
  <c r="T833" i="29"/>
  <c r="U833" i="29" s="1"/>
  <c r="R833" i="29"/>
  <c r="O833" i="29"/>
  <c r="P833" i="29" s="1"/>
  <c r="L833" i="29"/>
  <c r="M833" i="29" s="1"/>
  <c r="J833" i="29"/>
  <c r="G833" i="29"/>
  <c r="H833" i="29" s="1"/>
  <c r="E833" i="29"/>
  <c r="B833" i="29"/>
  <c r="C833" i="29" s="1"/>
  <c r="AJ832" i="29"/>
  <c r="AH832" i="29"/>
  <c r="AF832" i="29"/>
  <c r="AD832" i="29"/>
  <c r="AB832" i="29"/>
  <c r="Z832" i="29"/>
  <c r="W832" i="29"/>
  <c r="X832" i="29" s="1"/>
  <c r="T832" i="29"/>
  <c r="U832" i="29" s="1"/>
  <c r="R832" i="29"/>
  <c r="O832" i="29"/>
  <c r="P832" i="29" s="1"/>
  <c r="L832" i="29"/>
  <c r="M832" i="29" s="1"/>
  <c r="J832" i="29"/>
  <c r="G832" i="29"/>
  <c r="H832" i="29" s="1"/>
  <c r="E832" i="29"/>
  <c r="B832" i="29"/>
  <c r="C832" i="29" s="1"/>
  <c r="AJ831" i="29"/>
  <c r="AH831" i="29"/>
  <c r="AF831" i="29"/>
  <c r="AD831" i="29"/>
  <c r="AB831" i="29"/>
  <c r="Z831" i="29"/>
  <c r="W831" i="29"/>
  <c r="X831" i="29" s="1"/>
  <c r="T831" i="29"/>
  <c r="U831" i="29" s="1"/>
  <c r="R831" i="29"/>
  <c r="O831" i="29"/>
  <c r="P831" i="29" s="1"/>
  <c r="L831" i="29"/>
  <c r="M831" i="29" s="1"/>
  <c r="J831" i="29"/>
  <c r="G831" i="29"/>
  <c r="H831" i="29" s="1"/>
  <c r="E831" i="29"/>
  <c r="B831" i="29"/>
  <c r="C831" i="29" s="1"/>
  <c r="AJ830" i="29"/>
  <c r="AH830" i="29"/>
  <c r="AF830" i="29"/>
  <c r="AD830" i="29"/>
  <c r="AB830" i="29"/>
  <c r="Z830" i="29"/>
  <c r="W830" i="29"/>
  <c r="X830" i="29" s="1"/>
  <c r="T830" i="29"/>
  <c r="U830" i="29" s="1"/>
  <c r="R830" i="29"/>
  <c r="O830" i="29"/>
  <c r="P830" i="29" s="1"/>
  <c r="L830" i="29"/>
  <c r="M830" i="29" s="1"/>
  <c r="J830" i="29"/>
  <c r="G830" i="29"/>
  <c r="H830" i="29" s="1"/>
  <c r="E830" i="29"/>
  <c r="B830" i="29"/>
  <c r="C830" i="29" s="1"/>
  <c r="AJ829" i="29"/>
  <c r="AH829" i="29"/>
  <c r="AF829" i="29"/>
  <c r="AD829" i="29"/>
  <c r="AB829" i="29"/>
  <c r="Z829" i="29"/>
  <c r="W829" i="29"/>
  <c r="X829" i="29" s="1"/>
  <c r="T829" i="29"/>
  <c r="U829" i="29" s="1"/>
  <c r="R829" i="29"/>
  <c r="O829" i="29"/>
  <c r="P829" i="29" s="1"/>
  <c r="L829" i="29"/>
  <c r="M829" i="29" s="1"/>
  <c r="J829" i="29"/>
  <c r="G829" i="29"/>
  <c r="H829" i="29" s="1"/>
  <c r="E829" i="29"/>
  <c r="B829" i="29"/>
  <c r="C829" i="29" s="1"/>
  <c r="AJ828" i="29"/>
  <c r="AH828" i="29"/>
  <c r="AF828" i="29"/>
  <c r="AD828" i="29"/>
  <c r="AB828" i="29"/>
  <c r="Z828" i="29"/>
  <c r="W828" i="29"/>
  <c r="X828" i="29" s="1"/>
  <c r="T828" i="29"/>
  <c r="U828" i="29" s="1"/>
  <c r="R828" i="29"/>
  <c r="O828" i="29"/>
  <c r="P828" i="29" s="1"/>
  <c r="L828" i="29"/>
  <c r="M828" i="29" s="1"/>
  <c r="J828" i="29"/>
  <c r="G828" i="29"/>
  <c r="H828" i="29" s="1"/>
  <c r="E828" i="29"/>
  <c r="B828" i="29"/>
  <c r="C828" i="29" s="1"/>
  <c r="AJ827" i="29"/>
  <c r="AH827" i="29"/>
  <c r="AF827" i="29"/>
  <c r="AD827" i="29"/>
  <c r="AB827" i="29"/>
  <c r="Z827" i="29"/>
  <c r="W827" i="29"/>
  <c r="X827" i="29" s="1"/>
  <c r="T827" i="29"/>
  <c r="U827" i="29" s="1"/>
  <c r="R827" i="29"/>
  <c r="O827" i="29"/>
  <c r="P827" i="29" s="1"/>
  <c r="L827" i="29"/>
  <c r="M827" i="29" s="1"/>
  <c r="J827" i="29"/>
  <c r="G827" i="29"/>
  <c r="H827" i="29" s="1"/>
  <c r="E827" i="29"/>
  <c r="B827" i="29"/>
  <c r="C827" i="29" s="1"/>
  <c r="AJ826" i="29"/>
  <c r="AH826" i="29"/>
  <c r="AF826" i="29"/>
  <c r="AD826" i="29"/>
  <c r="AB826" i="29"/>
  <c r="Z826" i="29"/>
  <c r="W826" i="29"/>
  <c r="X826" i="29" s="1"/>
  <c r="T826" i="29"/>
  <c r="U826" i="29" s="1"/>
  <c r="R826" i="29"/>
  <c r="O826" i="29"/>
  <c r="P826" i="29" s="1"/>
  <c r="L826" i="29"/>
  <c r="M826" i="29" s="1"/>
  <c r="J826" i="29"/>
  <c r="G826" i="29"/>
  <c r="H826" i="29" s="1"/>
  <c r="E826" i="29"/>
  <c r="B826" i="29"/>
  <c r="C826" i="29" s="1"/>
  <c r="AJ825" i="29"/>
  <c r="AH825" i="29"/>
  <c r="AF825" i="29"/>
  <c r="AD825" i="29"/>
  <c r="AB825" i="29"/>
  <c r="Z825" i="29"/>
  <c r="W825" i="29"/>
  <c r="X825" i="29" s="1"/>
  <c r="T825" i="29"/>
  <c r="U825" i="29" s="1"/>
  <c r="R825" i="29"/>
  <c r="O825" i="29"/>
  <c r="P825" i="29" s="1"/>
  <c r="L825" i="29"/>
  <c r="M825" i="29" s="1"/>
  <c r="J825" i="29"/>
  <c r="G825" i="29"/>
  <c r="H825" i="29" s="1"/>
  <c r="E825" i="29"/>
  <c r="B825" i="29"/>
  <c r="C825" i="29" s="1"/>
  <c r="AJ824" i="29"/>
  <c r="AH824" i="29"/>
  <c r="AF824" i="29"/>
  <c r="AD824" i="29"/>
  <c r="AB824" i="29"/>
  <c r="Z824" i="29"/>
  <c r="W824" i="29"/>
  <c r="X824" i="29" s="1"/>
  <c r="T824" i="29"/>
  <c r="U824" i="29" s="1"/>
  <c r="R824" i="29"/>
  <c r="O824" i="29"/>
  <c r="P824" i="29" s="1"/>
  <c r="L824" i="29"/>
  <c r="M824" i="29" s="1"/>
  <c r="J824" i="29"/>
  <c r="G824" i="29"/>
  <c r="H824" i="29" s="1"/>
  <c r="E824" i="29"/>
  <c r="B824" i="29"/>
  <c r="C824" i="29" s="1"/>
  <c r="AJ823" i="29"/>
  <c r="AH823" i="29"/>
  <c r="AF823" i="29"/>
  <c r="AD823" i="29"/>
  <c r="AB823" i="29"/>
  <c r="Z823" i="29"/>
  <c r="W823" i="29"/>
  <c r="X823" i="29" s="1"/>
  <c r="T823" i="29"/>
  <c r="U823" i="29" s="1"/>
  <c r="R823" i="29"/>
  <c r="O823" i="29"/>
  <c r="P823" i="29" s="1"/>
  <c r="L823" i="29"/>
  <c r="M823" i="29" s="1"/>
  <c r="J823" i="29"/>
  <c r="G823" i="29"/>
  <c r="H823" i="29" s="1"/>
  <c r="E823" i="29"/>
  <c r="B823" i="29"/>
  <c r="C823" i="29" s="1"/>
  <c r="AJ822" i="29"/>
  <c r="AH822" i="29"/>
  <c r="AF822" i="29"/>
  <c r="AD822" i="29"/>
  <c r="AB822" i="29"/>
  <c r="Z822" i="29"/>
  <c r="W822" i="29"/>
  <c r="X822" i="29" s="1"/>
  <c r="T822" i="29"/>
  <c r="U822" i="29" s="1"/>
  <c r="R822" i="29"/>
  <c r="O822" i="29"/>
  <c r="P822" i="29" s="1"/>
  <c r="L822" i="29"/>
  <c r="M822" i="29" s="1"/>
  <c r="J822" i="29"/>
  <c r="G822" i="29"/>
  <c r="H822" i="29" s="1"/>
  <c r="E822" i="29"/>
  <c r="B822" i="29"/>
  <c r="C822" i="29" s="1"/>
  <c r="AJ821" i="29"/>
  <c r="AH821" i="29"/>
  <c r="AF821" i="29"/>
  <c r="AD821" i="29"/>
  <c r="AB821" i="29"/>
  <c r="Z821" i="29"/>
  <c r="W821" i="29"/>
  <c r="X821" i="29" s="1"/>
  <c r="T821" i="29"/>
  <c r="U821" i="29" s="1"/>
  <c r="R821" i="29"/>
  <c r="O821" i="29"/>
  <c r="P821" i="29" s="1"/>
  <c r="L821" i="29"/>
  <c r="M821" i="29" s="1"/>
  <c r="J821" i="29"/>
  <c r="G821" i="29"/>
  <c r="H821" i="29" s="1"/>
  <c r="E821" i="29"/>
  <c r="B821" i="29"/>
  <c r="C821" i="29" s="1"/>
  <c r="AJ820" i="29"/>
  <c r="AH820" i="29"/>
  <c r="AF820" i="29"/>
  <c r="AD820" i="29"/>
  <c r="AB820" i="29"/>
  <c r="Z820" i="29"/>
  <c r="W820" i="29"/>
  <c r="X820" i="29" s="1"/>
  <c r="T820" i="29"/>
  <c r="U820" i="29" s="1"/>
  <c r="R820" i="29"/>
  <c r="O820" i="29"/>
  <c r="P820" i="29" s="1"/>
  <c r="L820" i="29"/>
  <c r="M820" i="29" s="1"/>
  <c r="J820" i="29"/>
  <c r="G820" i="29"/>
  <c r="H820" i="29" s="1"/>
  <c r="E820" i="29"/>
  <c r="B820" i="29"/>
  <c r="C820" i="29" s="1"/>
  <c r="AJ819" i="29"/>
  <c r="AH819" i="29"/>
  <c r="AF819" i="29"/>
  <c r="AD819" i="29"/>
  <c r="AB819" i="29"/>
  <c r="Z819" i="29"/>
  <c r="W819" i="29"/>
  <c r="X819" i="29" s="1"/>
  <c r="T819" i="29"/>
  <c r="U819" i="29" s="1"/>
  <c r="R819" i="29"/>
  <c r="O819" i="29"/>
  <c r="P819" i="29" s="1"/>
  <c r="L819" i="29"/>
  <c r="M819" i="29" s="1"/>
  <c r="J819" i="29"/>
  <c r="G819" i="29"/>
  <c r="H819" i="29" s="1"/>
  <c r="E819" i="29"/>
  <c r="B819" i="29"/>
  <c r="C819" i="29" s="1"/>
  <c r="AJ818" i="29"/>
  <c r="AH818" i="29"/>
  <c r="AF818" i="29"/>
  <c r="AD818" i="29"/>
  <c r="AB818" i="29"/>
  <c r="Z818" i="29"/>
  <c r="W818" i="29"/>
  <c r="X818" i="29" s="1"/>
  <c r="T818" i="29"/>
  <c r="U818" i="29" s="1"/>
  <c r="R818" i="29"/>
  <c r="O818" i="29"/>
  <c r="P818" i="29" s="1"/>
  <c r="L818" i="29"/>
  <c r="M818" i="29" s="1"/>
  <c r="J818" i="29"/>
  <c r="G818" i="29"/>
  <c r="H818" i="29" s="1"/>
  <c r="E818" i="29"/>
  <c r="B818" i="29"/>
  <c r="C818" i="29" s="1"/>
  <c r="AJ817" i="29"/>
  <c r="AH817" i="29"/>
  <c r="AF817" i="29"/>
  <c r="AD817" i="29"/>
  <c r="AB817" i="29"/>
  <c r="Z817" i="29"/>
  <c r="W817" i="29"/>
  <c r="X817" i="29" s="1"/>
  <c r="T817" i="29"/>
  <c r="U817" i="29" s="1"/>
  <c r="R817" i="29"/>
  <c r="O817" i="29"/>
  <c r="P817" i="29" s="1"/>
  <c r="L817" i="29"/>
  <c r="M817" i="29" s="1"/>
  <c r="J817" i="29"/>
  <c r="G817" i="29"/>
  <c r="H817" i="29" s="1"/>
  <c r="E817" i="29"/>
  <c r="B817" i="29"/>
  <c r="C817" i="29" s="1"/>
  <c r="AJ816" i="29"/>
  <c r="AH816" i="29"/>
  <c r="AF816" i="29"/>
  <c r="AD816" i="29"/>
  <c r="AB816" i="29"/>
  <c r="Z816" i="29"/>
  <c r="W816" i="29"/>
  <c r="X816" i="29" s="1"/>
  <c r="T816" i="29"/>
  <c r="U816" i="29" s="1"/>
  <c r="R816" i="29"/>
  <c r="O816" i="29"/>
  <c r="P816" i="29" s="1"/>
  <c r="L816" i="29"/>
  <c r="M816" i="29" s="1"/>
  <c r="J816" i="29"/>
  <c r="G816" i="29"/>
  <c r="H816" i="29" s="1"/>
  <c r="E816" i="29"/>
  <c r="B816" i="29"/>
  <c r="C816" i="29" s="1"/>
  <c r="AJ815" i="29"/>
  <c r="AH815" i="29"/>
  <c r="AF815" i="29"/>
  <c r="AD815" i="29"/>
  <c r="AB815" i="29"/>
  <c r="Z815" i="29"/>
  <c r="W815" i="29"/>
  <c r="X815" i="29" s="1"/>
  <c r="T815" i="29"/>
  <c r="U815" i="29" s="1"/>
  <c r="R815" i="29"/>
  <c r="O815" i="29"/>
  <c r="P815" i="29" s="1"/>
  <c r="L815" i="29"/>
  <c r="M815" i="29" s="1"/>
  <c r="J815" i="29"/>
  <c r="G815" i="29"/>
  <c r="H815" i="29" s="1"/>
  <c r="E815" i="29"/>
  <c r="B815" i="29"/>
  <c r="C815" i="29" s="1"/>
  <c r="AJ814" i="29"/>
  <c r="AH814" i="29"/>
  <c r="AF814" i="29"/>
  <c r="AD814" i="29"/>
  <c r="AB814" i="29"/>
  <c r="Z814" i="29"/>
  <c r="W814" i="29"/>
  <c r="X814" i="29" s="1"/>
  <c r="T814" i="29"/>
  <c r="U814" i="29" s="1"/>
  <c r="R814" i="29"/>
  <c r="O814" i="29"/>
  <c r="P814" i="29" s="1"/>
  <c r="L814" i="29"/>
  <c r="M814" i="29" s="1"/>
  <c r="J814" i="29"/>
  <c r="G814" i="29"/>
  <c r="H814" i="29" s="1"/>
  <c r="E814" i="29"/>
  <c r="B814" i="29"/>
  <c r="C814" i="29" s="1"/>
  <c r="AJ813" i="29"/>
  <c r="AH813" i="29"/>
  <c r="AF813" i="29"/>
  <c r="AD813" i="29"/>
  <c r="AB813" i="29"/>
  <c r="Z813" i="29"/>
  <c r="W813" i="29"/>
  <c r="X813" i="29" s="1"/>
  <c r="T813" i="29"/>
  <c r="U813" i="29" s="1"/>
  <c r="R813" i="29"/>
  <c r="O813" i="29"/>
  <c r="P813" i="29" s="1"/>
  <c r="L813" i="29"/>
  <c r="M813" i="29" s="1"/>
  <c r="J813" i="29"/>
  <c r="G813" i="29"/>
  <c r="H813" i="29" s="1"/>
  <c r="E813" i="29"/>
  <c r="B813" i="29"/>
  <c r="C813" i="29" s="1"/>
  <c r="AJ812" i="29"/>
  <c r="AH812" i="29"/>
  <c r="AF812" i="29"/>
  <c r="AD812" i="29"/>
  <c r="AB812" i="29"/>
  <c r="Z812" i="29"/>
  <c r="W812" i="29"/>
  <c r="X812" i="29" s="1"/>
  <c r="T812" i="29"/>
  <c r="U812" i="29" s="1"/>
  <c r="R812" i="29"/>
  <c r="O812" i="29"/>
  <c r="P812" i="29" s="1"/>
  <c r="L812" i="29"/>
  <c r="M812" i="29" s="1"/>
  <c r="J812" i="29"/>
  <c r="G812" i="29"/>
  <c r="H812" i="29" s="1"/>
  <c r="E812" i="29"/>
  <c r="B812" i="29"/>
  <c r="C812" i="29" s="1"/>
  <c r="AJ811" i="29"/>
  <c r="AH811" i="29"/>
  <c r="AF811" i="29"/>
  <c r="AD811" i="29"/>
  <c r="AB811" i="29"/>
  <c r="Z811" i="29"/>
  <c r="W811" i="29"/>
  <c r="X811" i="29" s="1"/>
  <c r="T811" i="29"/>
  <c r="U811" i="29" s="1"/>
  <c r="R811" i="29"/>
  <c r="O811" i="29"/>
  <c r="P811" i="29" s="1"/>
  <c r="L811" i="29"/>
  <c r="M811" i="29" s="1"/>
  <c r="J811" i="29"/>
  <c r="G811" i="29"/>
  <c r="H811" i="29" s="1"/>
  <c r="E811" i="29"/>
  <c r="B811" i="29"/>
  <c r="C811" i="29" s="1"/>
  <c r="AJ810" i="29"/>
  <c r="AH810" i="29"/>
  <c r="AF810" i="29"/>
  <c r="AD810" i="29"/>
  <c r="AB810" i="29"/>
  <c r="Z810" i="29"/>
  <c r="W810" i="29"/>
  <c r="X810" i="29" s="1"/>
  <c r="T810" i="29"/>
  <c r="U810" i="29" s="1"/>
  <c r="R810" i="29"/>
  <c r="O810" i="29"/>
  <c r="P810" i="29" s="1"/>
  <c r="L810" i="29"/>
  <c r="M810" i="29" s="1"/>
  <c r="J810" i="29"/>
  <c r="G810" i="29"/>
  <c r="H810" i="29" s="1"/>
  <c r="E810" i="29"/>
  <c r="B810" i="29"/>
  <c r="C810" i="29" s="1"/>
  <c r="AJ809" i="29"/>
  <c r="AH809" i="29"/>
  <c r="AF809" i="29"/>
  <c r="AD809" i="29"/>
  <c r="AB809" i="29"/>
  <c r="Z809" i="29"/>
  <c r="W809" i="29"/>
  <c r="X809" i="29" s="1"/>
  <c r="T809" i="29"/>
  <c r="U809" i="29" s="1"/>
  <c r="R809" i="29"/>
  <c r="O809" i="29"/>
  <c r="P809" i="29" s="1"/>
  <c r="L809" i="29"/>
  <c r="M809" i="29" s="1"/>
  <c r="J809" i="29"/>
  <c r="G809" i="29"/>
  <c r="H809" i="29" s="1"/>
  <c r="E809" i="29"/>
  <c r="B809" i="29"/>
  <c r="C809" i="29" s="1"/>
  <c r="AJ808" i="29"/>
  <c r="AH808" i="29"/>
  <c r="AF808" i="29"/>
  <c r="AD808" i="29"/>
  <c r="AB808" i="29"/>
  <c r="Z808" i="29"/>
  <c r="W808" i="29"/>
  <c r="X808" i="29" s="1"/>
  <c r="T808" i="29"/>
  <c r="U808" i="29" s="1"/>
  <c r="R808" i="29"/>
  <c r="O808" i="29"/>
  <c r="P808" i="29" s="1"/>
  <c r="L808" i="29"/>
  <c r="M808" i="29" s="1"/>
  <c r="J808" i="29"/>
  <c r="G808" i="29"/>
  <c r="H808" i="29" s="1"/>
  <c r="E808" i="29"/>
  <c r="B808" i="29"/>
  <c r="C808" i="29" s="1"/>
  <c r="AJ807" i="29"/>
  <c r="AH807" i="29"/>
  <c r="AF807" i="29"/>
  <c r="AD807" i="29"/>
  <c r="AB807" i="29"/>
  <c r="Z807" i="29"/>
  <c r="W807" i="29"/>
  <c r="X807" i="29" s="1"/>
  <c r="T807" i="29"/>
  <c r="U807" i="29" s="1"/>
  <c r="R807" i="29"/>
  <c r="O807" i="29"/>
  <c r="P807" i="29" s="1"/>
  <c r="L807" i="29"/>
  <c r="M807" i="29" s="1"/>
  <c r="J807" i="29"/>
  <c r="G807" i="29"/>
  <c r="H807" i="29" s="1"/>
  <c r="E807" i="29"/>
  <c r="B807" i="29"/>
  <c r="C807" i="29" s="1"/>
  <c r="AJ806" i="29"/>
  <c r="AH806" i="29"/>
  <c r="AF806" i="29"/>
  <c r="AD806" i="29"/>
  <c r="AB806" i="29"/>
  <c r="Z806" i="29"/>
  <c r="W806" i="29"/>
  <c r="X806" i="29" s="1"/>
  <c r="T806" i="29"/>
  <c r="U806" i="29" s="1"/>
  <c r="R806" i="29"/>
  <c r="O806" i="29"/>
  <c r="P806" i="29" s="1"/>
  <c r="L806" i="29"/>
  <c r="M806" i="29" s="1"/>
  <c r="J806" i="29"/>
  <c r="G806" i="29"/>
  <c r="H806" i="29" s="1"/>
  <c r="E806" i="29"/>
  <c r="B806" i="29"/>
  <c r="C806" i="29" s="1"/>
  <c r="AJ805" i="29"/>
  <c r="AH805" i="29"/>
  <c r="AF805" i="29"/>
  <c r="AD805" i="29"/>
  <c r="AB805" i="29"/>
  <c r="Z805" i="29"/>
  <c r="W805" i="29"/>
  <c r="X805" i="29" s="1"/>
  <c r="T805" i="29"/>
  <c r="U805" i="29" s="1"/>
  <c r="R805" i="29"/>
  <c r="O805" i="29"/>
  <c r="P805" i="29" s="1"/>
  <c r="L805" i="29"/>
  <c r="M805" i="29" s="1"/>
  <c r="J805" i="29"/>
  <c r="G805" i="29"/>
  <c r="H805" i="29" s="1"/>
  <c r="E805" i="29"/>
  <c r="B805" i="29"/>
  <c r="C805" i="29" s="1"/>
  <c r="AJ804" i="29"/>
  <c r="AH804" i="29"/>
  <c r="AF804" i="29"/>
  <c r="AD804" i="29"/>
  <c r="AB804" i="29"/>
  <c r="Z804" i="29"/>
  <c r="W804" i="29"/>
  <c r="X804" i="29" s="1"/>
  <c r="T804" i="29"/>
  <c r="U804" i="29" s="1"/>
  <c r="R804" i="29"/>
  <c r="O804" i="29"/>
  <c r="P804" i="29" s="1"/>
  <c r="L804" i="29"/>
  <c r="M804" i="29" s="1"/>
  <c r="J804" i="29"/>
  <c r="G804" i="29"/>
  <c r="H804" i="29" s="1"/>
  <c r="E804" i="29"/>
  <c r="B804" i="29"/>
  <c r="C804" i="29" s="1"/>
  <c r="AJ803" i="29"/>
  <c r="AH803" i="29"/>
  <c r="AF803" i="29"/>
  <c r="AD803" i="29"/>
  <c r="AB803" i="29"/>
  <c r="Z803" i="29"/>
  <c r="W803" i="29"/>
  <c r="X803" i="29" s="1"/>
  <c r="T803" i="29"/>
  <c r="U803" i="29" s="1"/>
  <c r="R803" i="29"/>
  <c r="O803" i="29"/>
  <c r="P803" i="29" s="1"/>
  <c r="L803" i="29"/>
  <c r="M803" i="29" s="1"/>
  <c r="J803" i="29"/>
  <c r="G803" i="29"/>
  <c r="H803" i="29" s="1"/>
  <c r="E803" i="29"/>
  <c r="B803" i="29"/>
  <c r="C803" i="29" s="1"/>
  <c r="AJ802" i="29"/>
  <c r="AH802" i="29"/>
  <c r="AF802" i="29"/>
  <c r="AD802" i="29"/>
  <c r="AB802" i="29"/>
  <c r="Z802" i="29"/>
  <c r="W802" i="29"/>
  <c r="X802" i="29" s="1"/>
  <c r="T802" i="29"/>
  <c r="U802" i="29" s="1"/>
  <c r="R802" i="29"/>
  <c r="O802" i="29"/>
  <c r="P802" i="29" s="1"/>
  <c r="L802" i="29"/>
  <c r="M802" i="29" s="1"/>
  <c r="J802" i="29"/>
  <c r="G802" i="29"/>
  <c r="H802" i="29" s="1"/>
  <c r="E802" i="29"/>
  <c r="B802" i="29"/>
  <c r="C802" i="29" s="1"/>
  <c r="AJ801" i="29"/>
  <c r="AH801" i="29"/>
  <c r="AF801" i="29"/>
  <c r="AD801" i="29"/>
  <c r="AB801" i="29"/>
  <c r="Z801" i="29"/>
  <c r="W801" i="29"/>
  <c r="X801" i="29" s="1"/>
  <c r="T801" i="29"/>
  <c r="U801" i="29" s="1"/>
  <c r="R801" i="29"/>
  <c r="O801" i="29"/>
  <c r="P801" i="29" s="1"/>
  <c r="L801" i="29"/>
  <c r="M801" i="29" s="1"/>
  <c r="J801" i="29"/>
  <c r="G801" i="29"/>
  <c r="H801" i="29" s="1"/>
  <c r="E801" i="29"/>
  <c r="B801" i="29"/>
  <c r="C801" i="29" s="1"/>
  <c r="AJ800" i="29"/>
  <c r="AH800" i="29"/>
  <c r="AF800" i="29"/>
  <c r="AD800" i="29"/>
  <c r="AB800" i="29"/>
  <c r="Z800" i="29"/>
  <c r="W800" i="29"/>
  <c r="X800" i="29" s="1"/>
  <c r="T800" i="29"/>
  <c r="U800" i="29" s="1"/>
  <c r="R800" i="29"/>
  <c r="O800" i="29"/>
  <c r="P800" i="29" s="1"/>
  <c r="L800" i="29"/>
  <c r="M800" i="29" s="1"/>
  <c r="J800" i="29"/>
  <c r="G800" i="29"/>
  <c r="H800" i="29" s="1"/>
  <c r="E800" i="29"/>
  <c r="B800" i="29"/>
  <c r="C800" i="29" s="1"/>
  <c r="AJ799" i="29"/>
  <c r="AH799" i="29"/>
  <c r="AF799" i="29"/>
  <c r="AD799" i="29"/>
  <c r="AB799" i="29"/>
  <c r="Z799" i="29"/>
  <c r="W799" i="29"/>
  <c r="X799" i="29" s="1"/>
  <c r="T799" i="29"/>
  <c r="U799" i="29" s="1"/>
  <c r="R799" i="29"/>
  <c r="O799" i="29"/>
  <c r="P799" i="29" s="1"/>
  <c r="L799" i="29"/>
  <c r="M799" i="29" s="1"/>
  <c r="J799" i="29"/>
  <c r="G799" i="29"/>
  <c r="H799" i="29" s="1"/>
  <c r="E799" i="29"/>
  <c r="B799" i="29"/>
  <c r="C799" i="29" s="1"/>
  <c r="AJ798" i="29"/>
  <c r="AH798" i="29"/>
  <c r="AF798" i="29"/>
  <c r="AD798" i="29"/>
  <c r="AB798" i="29"/>
  <c r="Z798" i="29"/>
  <c r="W798" i="29"/>
  <c r="X798" i="29" s="1"/>
  <c r="T798" i="29"/>
  <c r="U798" i="29" s="1"/>
  <c r="R798" i="29"/>
  <c r="O798" i="29"/>
  <c r="P798" i="29" s="1"/>
  <c r="L798" i="29"/>
  <c r="M798" i="29" s="1"/>
  <c r="J798" i="29"/>
  <c r="G798" i="29"/>
  <c r="H798" i="29" s="1"/>
  <c r="E798" i="29"/>
  <c r="B798" i="29"/>
  <c r="C798" i="29" s="1"/>
  <c r="AJ797" i="29"/>
  <c r="AH797" i="29"/>
  <c r="AF797" i="29"/>
  <c r="AD797" i="29"/>
  <c r="AB797" i="29"/>
  <c r="Z797" i="29"/>
  <c r="W797" i="29"/>
  <c r="X797" i="29" s="1"/>
  <c r="T797" i="29"/>
  <c r="U797" i="29" s="1"/>
  <c r="R797" i="29"/>
  <c r="O797" i="29"/>
  <c r="P797" i="29" s="1"/>
  <c r="L797" i="29"/>
  <c r="M797" i="29" s="1"/>
  <c r="J797" i="29"/>
  <c r="G797" i="29"/>
  <c r="H797" i="29" s="1"/>
  <c r="E797" i="29"/>
  <c r="B797" i="29"/>
  <c r="C797" i="29" s="1"/>
  <c r="AJ796" i="29"/>
  <c r="AH796" i="29"/>
  <c r="AF796" i="29"/>
  <c r="AD796" i="29"/>
  <c r="AB796" i="29"/>
  <c r="Z796" i="29"/>
  <c r="W796" i="29"/>
  <c r="X796" i="29" s="1"/>
  <c r="T796" i="29"/>
  <c r="U796" i="29" s="1"/>
  <c r="R796" i="29"/>
  <c r="O796" i="29"/>
  <c r="P796" i="29" s="1"/>
  <c r="L796" i="29"/>
  <c r="M796" i="29" s="1"/>
  <c r="J796" i="29"/>
  <c r="G796" i="29"/>
  <c r="H796" i="29" s="1"/>
  <c r="E796" i="29"/>
  <c r="B796" i="29"/>
  <c r="C796" i="29" s="1"/>
  <c r="AJ795" i="29"/>
  <c r="AH795" i="29"/>
  <c r="AF795" i="29"/>
  <c r="AD795" i="29"/>
  <c r="AB795" i="29"/>
  <c r="Z795" i="29"/>
  <c r="W795" i="29"/>
  <c r="X795" i="29" s="1"/>
  <c r="T795" i="29"/>
  <c r="U795" i="29" s="1"/>
  <c r="R795" i="29"/>
  <c r="O795" i="29"/>
  <c r="P795" i="29" s="1"/>
  <c r="L795" i="29"/>
  <c r="M795" i="29" s="1"/>
  <c r="J795" i="29"/>
  <c r="G795" i="29"/>
  <c r="H795" i="29" s="1"/>
  <c r="E795" i="29"/>
  <c r="B795" i="29"/>
  <c r="C795" i="29" s="1"/>
  <c r="AJ794" i="29"/>
  <c r="AH794" i="29"/>
  <c r="AF794" i="29"/>
  <c r="AD794" i="29"/>
  <c r="AB794" i="29"/>
  <c r="Z794" i="29"/>
  <c r="W794" i="29"/>
  <c r="X794" i="29" s="1"/>
  <c r="T794" i="29"/>
  <c r="U794" i="29" s="1"/>
  <c r="R794" i="29"/>
  <c r="O794" i="29"/>
  <c r="P794" i="29" s="1"/>
  <c r="L794" i="29"/>
  <c r="M794" i="29" s="1"/>
  <c r="J794" i="29"/>
  <c r="G794" i="29"/>
  <c r="H794" i="29" s="1"/>
  <c r="E794" i="29"/>
  <c r="B794" i="29"/>
  <c r="C794" i="29" s="1"/>
  <c r="AJ793" i="29"/>
  <c r="AH793" i="29"/>
  <c r="AF793" i="29"/>
  <c r="AD793" i="29"/>
  <c r="AB793" i="29"/>
  <c r="Z793" i="29"/>
  <c r="W793" i="29"/>
  <c r="X793" i="29" s="1"/>
  <c r="T793" i="29"/>
  <c r="U793" i="29" s="1"/>
  <c r="R793" i="29"/>
  <c r="O793" i="29"/>
  <c r="P793" i="29" s="1"/>
  <c r="L793" i="29"/>
  <c r="M793" i="29" s="1"/>
  <c r="J793" i="29"/>
  <c r="G793" i="29"/>
  <c r="H793" i="29" s="1"/>
  <c r="E793" i="29"/>
  <c r="B793" i="29"/>
  <c r="C793" i="29" s="1"/>
  <c r="AJ792" i="29"/>
  <c r="AH792" i="29"/>
  <c r="AF792" i="29"/>
  <c r="AD792" i="29"/>
  <c r="AB792" i="29"/>
  <c r="Z792" i="29"/>
  <c r="W792" i="29"/>
  <c r="X792" i="29" s="1"/>
  <c r="T792" i="29"/>
  <c r="U792" i="29" s="1"/>
  <c r="R792" i="29"/>
  <c r="O792" i="29"/>
  <c r="P792" i="29" s="1"/>
  <c r="L792" i="29"/>
  <c r="M792" i="29" s="1"/>
  <c r="J792" i="29"/>
  <c r="G792" i="29"/>
  <c r="H792" i="29" s="1"/>
  <c r="E792" i="29"/>
  <c r="B792" i="29"/>
  <c r="C792" i="29" s="1"/>
  <c r="AJ791" i="29"/>
  <c r="AH791" i="29"/>
  <c r="AF791" i="29"/>
  <c r="AD791" i="29"/>
  <c r="AB791" i="29"/>
  <c r="Z791" i="29"/>
  <c r="W791" i="29"/>
  <c r="X791" i="29" s="1"/>
  <c r="T791" i="29"/>
  <c r="U791" i="29" s="1"/>
  <c r="R791" i="29"/>
  <c r="O791" i="29"/>
  <c r="P791" i="29" s="1"/>
  <c r="L791" i="29"/>
  <c r="M791" i="29" s="1"/>
  <c r="J791" i="29"/>
  <c r="G791" i="29"/>
  <c r="H791" i="29" s="1"/>
  <c r="E791" i="29"/>
  <c r="B791" i="29"/>
  <c r="C791" i="29" s="1"/>
  <c r="AJ790" i="29"/>
  <c r="AH790" i="29"/>
  <c r="AF790" i="29"/>
  <c r="AD790" i="29"/>
  <c r="AB790" i="29"/>
  <c r="Z790" i="29"/>
  <c r="W790" i="29"/>
  <c r="X790" i="29" s="1"/>
  <c r="T790" i="29"/>
  <c r="U790" i="29" s="1"/>
  <c r="R790" i="29"/>
  <c r="O790" i="29"/>
  <c r="P790" i="29" s="1"/>
  <c r="L790" i="29"/>
  <c r="M790" i="29" s="1"/>
  <c r="J790" i="29"/>
  <c r="G790" i="29"/>
  <c r="H790" i="29" s="1"/>
  <c r="E790" i="29"/>
  <c r="B790" i="29"/>
  <c r="C790" i="29" s="1"/>
  <c r="AJ789" i="29"/>
  <c r="AH789" i="29"/>
  <c r="AF789" i="29"/>
  <c r="AD789" i="29"/>
  <c r="AB789" i="29"/>
  <c r="Z789" i="29"/>
  <c r="W789" i="29"/>
  <c r="X789" i="29" s="1"/>
  <c r="T789" i="29"/>
  <c r="U789" i="29" s="1"/>
  <c r="R789" i="29"/>
  <c r="O789" i="29"/>
  <c r="P789" i="29" s="1"/>
  <c r="L789" i="29"/>
  <c r="M789" i="29" s="1"/>
  <c r="J789" i="29"/>
  <c r="G789" i="29"/>
  <c r="H789" i="29" s="1"/>
  <c r="E789" i="29"/>
  <c r="B789" i="29"/>
  <c r="C789" i="29" s="1"/>
  <c r="AJ788" i="29"/>
  <c r="AH788" i="29"/>
  <c r="AF788" i="29"/>
  <c r="AD788" i="29"/>
  <c r="AB788" i="29"/>
  <c r="Z788" i="29"/>
  <c r="W788" i="29"/>
  <c r="X788" i="29" s="1"/>
  <c r="T788" i="29"/>
  <c r="U788" i="29" s="1"/>
  <c r="R788" i="29"/>
  <c r="O788" i="29"/>
  <c r="P788" i="29" s="1"/>
  <c r="L788" i="29"/>
  <c r="M788" i="29" s="1"/>
  <c r="J788" i="29"/>
  <c r="G788" i="29"/>
  <c r="H788" i="29" s="1"/>
  <c r="E788" i="29"/>
  <c r="B788" i="29"/>
  <c r="C788" i="29" s="1"/>
  <c r="AJ787" i="29"/>
  <c r="AH787" i="29"/>
  <c r="AF787" i="29"/>
  <c r="AD787" i="29"/>
  <c r="AB787" i="29"/>
  <c r="Z787" i="29"/>
  <c r="W787" i="29"/>
  <c r="X787" i="29" s="1"/>
  <c r="T787" i="29"/>
  <c r="U787" i="29" s="1"/>
  <c r="R787" i="29"/>
  <c r="O787" i="29"/>
  <c r="P787" i="29" s="1"/>
  <c r="L787" i="29"/>
  <c r="M787" i="29" s="1"/>
  <c r="J787" i="29"/>
  <c r="G787" i="29"/>
  <c r="H787" i="29" s="1"/>
  <c r="E787" i="29"/>
  <c r="B787" i="29"/>
  <c r="C787" i="29" s="1"/>
  <c r="AJ786" i="29"/>
  <c r="AH786" i="29"/>
  <c r="AF786" i="29"/>
  <c r="AD786" i="29"/>
  <c r="AB786" i="29"/>
  <c r="Z786" i="29"/>
  <c r="W786" i="29"/>
  <c r="X786" i="29" s="1"/>
  <c r="T786" i="29"/>
  <c r="U786" i="29" s="1"/>
  <c r="R786" i="29"/>
  <c r="O786" i="29"/>
  <c r="P786" i="29" s="1"/>
  <c r="L786" i="29"/>
  <c r="M786" i="29" s="1"/>
  <c r="J786" i="29"/>
  <c r="G786" i="29"/>
  <c r="H786" i="29" s="1"/>
  <c r="E786" i="29"/>
  <c r="B786" i="29"/>
  <c r="C786" i="29" s="1"/>
  <c r="AJ785" i="29"/>
  <c r="AH785" i="29"/>
  <c r="AF785" i="29"/>
  <c r="AD785" i="29"/>
  <c r="AB785" i="29"/>
  <c r="Z785" i="29"/>
  <c r="W785" i="29"/>
  <c r="X785" i="29" s="1"/>
  <c r="T785" i="29"/>
  <c r="U785" i="29" s="1"/>
  <c r="R785" i="29"/>
  <c r="O785" i="29"/>
  <c r="P785" i="29" s="1"/>
  <c r="L785" i="29"/>
  <c r="M785" i="29" s="1"/>
  <c r="J785" i="29"/>
  <c r="G785" i="29"/>
  <c r="H785" i="29" s="1"/>
  <c r="E785" i="29"/>
  <c r="B785" i="29"/>
  <c r="C785" i="29" s="1"/>
  <c r="AJ784" i="29"/>
  <c r="AH784" i="29"/>
  <c r="AF784" i="29"/>
  <c r="AD784" i="29"/>
  <c r="AB784" i="29"/>
  <c r="Z784" i="29"/>
  <c r="W784" i="29"/>
  <c r="X784" i="29" s="1"/>
  <c r="T784" i="29"/>
  <c r="U784" i="29" s="1"/>
  <c r="R784" i="29"/>
  <c r="O784" i="29"/>
  <c r="P784" i="29" s="1"/>
  <c r="L784" i="29"/>
  <c r="M784" i="29" s="1"/>
  <c r="J784" i="29"/>
  <c r="G784" i="29"/>
  <c r="H784" i="29" s="1"/>
  <c r="E784" i="29"/>
  <c r="B784" i="29"/>
  <c r="C784" i="29" s="1"/>
  <c r="AJ783" i="29"/>
  <c r="AH783" i="29"/>
  <c r="AF783" i="29"/>
  <c r="AD783" i="29"/>
  <c r="AB783" i="29"/>
  <c r="Z783" i="29"/>
  <c r="W783" i="29"/>
  <c r="X783" i="29" s="1"/>
  <c r="T783" i="29"/>
  <c r="U783" i="29" s="1"/>
  <c r="R783" i="29"/>
  <c r="O783" i="29"/>
  <c r="P783" i="29" s="1"/>
  <c r="L783" i="29"/>
  <c r="M783" i="29" s="1"/>
  <c r="J783" i="29"/>
  <c r="G783" i="29"/>
  <c r="H783" i="29" s="1"/>
  <c r="E783" i="29"/>
  <c r="B783" i="29"/>
  <c r="C783" i="29" s="1"/>
  <c r="AJ782" i="29"/>
  <c r="AH782" i="29"/>
  <c r="AF782" i="29"/>
  <c r="AD782" i="29"/>
  <c r="AB782" i="29"/>
  <c r="Z782" i="29"/>
  <c r="W782" i="29"/>
  <c r="X782" i="29" s="1"/>
  <c r="T782" i="29"/>
  <c r="U782" i="29" s="1"/>
  <c r="R782" i="29"/>
  <c r="O782" i="29"/>
  <c r="P782" i="29" s="1"/>
  <c r="L782" i="29"/>
  <c r="M782" i="29" s="1"/>
  <c r="J782" i="29"/>
  <c r="G782" i="29"/>
  <c r="H782" i="29" s="1"/>
  <c r="E782" i="29"/>
  <c r="B782" i="29"/>
  <c r="C782" i="29" s="1"/>
  <c r="AJ781" i="29"/>
  <c r="AH781" i="29"/>
  <c r="AF781" i="29"/>
  <c r="AD781" i="29"/>
  <c r="AB781" i="29"/>
  <c r="Z781" i="29"/>
  <c r="W781" i="29"/>
  <c r="X781" i="29" s="1"/>
  <c r="T781" i="29"/>
  <c r="U781" i="29" s="1"/>
  <c r="R781" i="29"/>
  <c r="O781" i="29"/>
  <c r="P781" i="29" s="1"/>
  <c r="L781" i="29"/>
  <c r="M781" i="29" s="1"/>
  <c r="J781" i="29"/>
  <c r="G781" i="29"/>
  <c r="H781" i="29" s="1"/>
  <c r="E781" i="29"/>
  <c r="B781" i="29"/>
  <c r="C781" i="29" s="1"/>
  <c r="AJ780" i="29"/>
  <c r="AH780" i="29"/>
  <c r="AF780" i="29"/>
  <c r="AD780" i="29"/>
  <c r="AB780" i="29"/>
  <c r="Z780" i="29"/>
  <c r="W780" i="29"/>
  <c r="X780" i="29" s="1"/>
  <c r="T780" i="29"/>
  <c r="U780" i="29" s="1"/>
  <c r="R780" i="29"/>
  <c r="O780" i="29"/>
  <c r="P780" i="29" s="1"/>
  <c r="L780" i="29"/>
  <c r="M780" i="29" s="1"/>
  <c r="J780" i="29"/>
  <c r="G780" i="29"/>
  <c r="H780" i="29" s="1"/>
  <c r="E780" i="29"/>
  <c r="B780" i="29"/>
  <c r="C780" i="29" s="1"/>
  <c r="AJ779" i="29"/>
  <c r="AH779" i="29"/>
  <c r="AF779" i="29"/>
  <c r="AD779" i="29"/>
  <c r="AB779" i="29"/>
  <c r="Z779" i="29"/>
  <c r="W779" i="29"/>
  <c r="X779" i="29" s="1"/>
  <c r="T779" i="29"/>
  <c r="U779" i="29" s="1"/>
  <c r="R779" i="29"/>
  <c r="O779" i="29"/>
  <c r="P779" i="29" s="1"/>
  <c r="L779" i="29"/>
  <c r="M779" i="29" s="1"/>
  <c r="J779" i="29"/>
  <c r="G779" i="29"/>
  <c r="H779" i="29" s="1"/>
  <c r="E779" i="29"/>
  <c r="B779" i="29"/>
  <c r="C779" i="29" s="1"/>
  <c r="AJ778" i="29"/>
  <c r="AH778" i="29"/>
  <c r="AF778" i="29"/>
  <c r="AD778" i="29"/>
  <c r="AB778" i="29"/>
  <c r="Z778" i="29"/>
  <c r="W778" i="29"/>
  <c r="X778" i="29" s="1"/>
  <c r="T778" i="29"/>
  <c r="U778" i="29" s="1"/>
  <c r="R778" i="29"/>
  <c r="O778" i="29"/>
  <c r="P778" i="29" s="1"/>
  <c r="L778" i="29"/>
  <c r="M778" i="29" s="1"/>
  <c r="J778" i="29"/>
  <c r="G778" i="29"/>
  <c r="H778" i="29" s="1"/>
  <c r="E778" i="29"/>
  <c r="B778" i="29"/>
  <c r="C778" i="29" s="1"/>
  <c r="AJ777" i="29"/>
  <c r="AH777" i="29"/>
  <c r="AF777" i="29"/>
  <c r="AD777" i="29"/>
  <c r="AB777" i="29"/>
  <c r="Z777" i="29"/>
  <c r="W777" i="29"/>
  <c r="X777" i="29" s="1"/>
  <c r="T777" i="29"/>
  <c r="U777" i="29" s="1"/>
  <c r="R777" i="29"/>
  <c r="O777" i="29"/>
  <c r="P777" i="29" s="1"/>
  <c r="L777" i="29"/>
  <c r="M777" i="29" s="1"/>
  <c r="J777" i="29"/>
  <c r="G777" i="29"/>
  <c r="H777" i="29" s="1"/>
  <c r="E777" i="29"/>
  <c r="B777" i="29"/>
  <c r="C777" i="29" s="1"/>
  <c r="AJ776" i="29"/>
  <c r="AH776" i="29"/>
  <c r="AF776" i="29"/>
  <c r="AD776" i="29"/>
  <c r="AB776" i="29"/>
  <c r="Z776" i="29"/>
  <c r="W776" i="29"/>
  <c r="X776" i="29" s="1"/>
  <c r="T776" i="29"/>
  <c r="U776" i="29" s="1"/>
  <c r="R776" i="29"/>
  <c r="O776" i="29"/>
  <c r="P776" i="29" s="1"/>
  <c r="L776" i="29"/>
  <c r="M776" i="29" s="1"/>
  <c r="J776" i="29"/>
  <c r="G776" i="29"/>
  <c r="H776" i="29" s="1"/>
  <c r="E776" i="29"/>
  <c r="B776" i="29"/>
  <c r="C776" i="29" s="1"/>
  <c r="AJ775" i="29"/>
  <c r="AH775" i="29"/>
  <c r="AF775" i="29"/>
  <c r="AD775" i="29"/>
  <c r="AB775" i="29"/>
  <c r="Z775" i="29"/>
  <c r="W775" i="29"/>
  <c r="X775" i="29" s="1"/>
  <c r="T775" i="29"/>
  <c r="U775" i="29" s="1"/>
  <c r="R775" i="29"/>
  <c r="O775" i="29"/>
  <c r="P775" i="29" s="1"/>
  <c r="L775" i="29"/>
  <c r="M775" i="29" s="1"/>
  <c r="J775" i="29"/>
  <c r="G775" i="29"/>
  <c r="H775" i="29" s="1"/>
  <c r="E775" i="29"/>
  <c r="B775" i="29"/>
  <c r="C775" i="29" s="1"/>
  <c r="AJ774" i="29"/>
  <c r="AH774" i="29"/>
  <c r="AF774" i="29"/>
  <c r="AD774" i="29"/>
  <c r="AB774" i="29"/>
  <c r="Z774" i="29"/>
  <c r="W774" i="29"/>
  <c r="X774" i="29" s="1"/>
  <c r="T774" i="29"/>
  <c r="U774" i="29" s="1"/>
  <c r="R774" i="29"/>
  <c r="O774" i="29"/>
  <c r="P774" i="29" s="1"/>
  <c r="L774" i="29"/>
  <c r="M774" i="29" s="1"/>
  <c r="J774" i="29"/>
  <c r="G774" i="29"/>
  <c r="H774" i="29" s="1"/>
  <c r="E774" i="29"/>
  <c r="B774" i="29"/>
  <c r="C774" i="29" s="1"/>
  <c r="AJ773" i="29"/>
  <c r="AH773" i="29"/>
  <c r="AF773" i="29"/>
  <c r="AD773" i="29"/>
  <c r="AB773" i="29"/>
  <c r="Z773" i="29"/>
  <c r="W773" i="29"/>
  <c r="X773" i="29" s="1"/>
  <c r="T773" i="29"/>
  <c r="U773" i="29" s="1"/>
  <c r="R773" i="29"/>
  <c r="O773" i="29"/>
  <c r="P773" i="29" s="1"/>
  <c r="L773" i="29"/>
  <c r="M773" i="29" s="1"/>
  <c r="J773" i="29"/>
  <c r="G773" i="29"/>
  <c r="H773" i="29" s="1"/>
  <c r="E773" i="29"/>
  <c r="B773" i="29"/>
  <c r="C773" i="29" s="1"/>
  <c r="AJ772" i="29"/>
  <c r="AH772" i="29"/>
  <c r="AF772" i="29"/>
  <c r="AD772" i="29"/>
  <c r="AB772" i="29"/>
  <c r="Z772" i="29"/>
  <c r="W772" i="29"/>
  <c r="X772" i="29" s="1"/>
  <c r="T772" i="29"/>
  <c r="U772" i="29" s="1"/>
  <c r="R772" i="29"/>
  <c r="O772" i="29"/>
  <c r="P772" i="29" s="1"/>
  <c r="L772" i="29"/>
  <c r="M772" i="29" s="1"/>
  <c r="J772" i="29"/>
  <c r="G772" i="29"/>
  <c r="H772" i="29" s="1"/>
  <c r="E772" i="29"/>
  <c r="B772" i="29"/>
  <c r="C772" i="29" s="1"/>
  <c r="AJ771" i="29"/>
  <c r="AH771" i="29"/>
  <c r="AF771" i="29"/>
  <c r="AD771" i="29"/>
  <c r="AB771" i="29"/>
  <c r="Z771" i="29"/>
  <c r="W771" i="29"/>
  <c r="X771" i="29" s="1"/>
  <c r="T771" i="29"/>
  <c r="U771" i="29" s="1"/>
  <c r="R771" i="29"/>
  <c r="O771" i="29"/>
  <c r="P771" i="29" s="1"/>
  <c r="L771" i="29"/>
  <c r="M771" i="29" s="1"/>
  <c r="J771" i="29"/>
  <c r="G771" i="29"/>
  <c r="H771" i="29" s="1"/>
  <c r="E771" i="29"/>
  <c r="B771" i="29"/>
  <c r="C771" i="29" s="1"/>
  <c r="AJ770" i="29"/>
  <c r="AH770" i="29"/>
  <c r="AF770" i="29"/>
  <c r="AD770" i="29"/>
  <c r="AB770" i="29"/>
  <c r="Z770" i="29"/>
  <c r="W770" i="29"/>
  <c r="X770" i="29" s="1"/>
  <c r="T770" i="29"/>
  <c r="U770" i="29" s="1"/>
  <c r="R770" i="29"/>
  <c r="O770" i="29"/>
  <c r="P770" i="29" s="1"/>
  <c r="L770" i="29"/>
  <c r="M770" i="29" s="1"/>
  <c r="J770" i="29"/>
  <c r="G770" i="29"/>
  <c r="H770" i="29" s="1"/>
  <c r="E770" i="29"/>
  <c r="B770" i="29"/>
  <c r="C770" i="29" s="1"/>
  <c r="AJ769" i="29"/>
  <c r="AH769" i="29"/>
  <c r="AF769" i="29"/>
  <c r="AD769" i="29"/>
  <c r="AB769" i="29"/>
  <c r="Z769" i="29"/>
  <c r="W769" i="29"/>
  <c r="X769" i="29" s="1"/>
  <c r="T769" i="29"/>
  <c r="U769" i="29" s="1"/>
  <c r="R769" i="29"/>
  <c r="O769" i="29"/>
  <c r="P769" i="29" s="1"/>
  <c r="L769" i="29"/>
  <c r="M769" i="29" s="1"/>
  <c r="J769" i="29"/>
  <c r="G769" i="29"/>
  <c r="H769" i="29" s="1"/>
  <c r="E769" i="29"/>
  <c r="B769" i="29"/>
  <c r="C769" i="29" s="1"/>
  <c r="AJ768" i="29"/>
  <c r="AH768" i="29"/>
  <c r="AF768" i="29"/>
  <c r="AD768" i="29"/>
  <c r="AB768" i="29"/>
  <c r="Z768" i="29"/>
  <c r="W768" i="29"/>
  <c r="X768" i="29" s="1"/>
  <c r="T768" i="29"/>
  <c r="U768" i="29" s="1"/>
  <c r="R768" i="29"/>
  <c r="O768" i="29"/>
  <c r="P768" i="29" s="1"/>
  <c r="L768" i="29"/>
  <c r="M768" i="29" s="1"/>
  <c r="J768" i="29"/>
  <c r="G768" i="29"/>
  <c r="H768" i="29" s="1"/>
  <c r="E768" i="29"/>
  <c r="B768" i="29"/>
  <c r="C768" i="29" s="1"/>
  <c r="AJ767" i="29"/>
  <c r="AH767" i="29"/>
  <c r="AF767" i="29"/>
  <c r="AD767" i="29"/>
  <c r="AB767" i="29"/>
  <c r="Z767" i="29"/>
  <c r="W767" i="29"/>
  <c r="X767" i="29" s="1"/>
  <c r="T767" i="29"/>
  <c r="U767" i="29" s="1"/>
  <c r="R767" i="29"/>
  <c r="O767" i="29"/>
  <c r="P767" i="29" s="1"/>
  <c r="L767" i="29"/>
  <c r="M767" i="29" s="1"/>
  <c r="J767" i="29"/>
  <c r="G767" i="29"/>
  <c r="H767" i="29" s="1"/>
  <c r="E767" i="29"/>
  <c r="B767" i="29"/>
  <c r="C767" i="29" s="1"/>
  <c r="AJ766" i="29"/>
  <c r="AH766" i="29"/>
  <c r="AF766" i="29"/>
  <c r="AD766" i="29"/>
  <c r="AB766" i="29"/>
  <c r="Z766" i="29"/>
  <c r="W766" i="29"/>
  <c r="X766" i="29" s="1"/>
  <c r="T766" i="29"/>
  <c r="U766" i="29" s="1"/>
  <c r="R766" i="29"/>
  <c r="O766" i="29"/>
  <c r="P766" i="29" s="1"/>
  <c r="L766" i="29"/>
  <c r="M766" i="29" s="1"/>
  <c r="J766" i="29"/>
  <c r="G766" i="29"/>
  <c r="H766" i="29" s="1"/>
  <c r="E766" i="29"/>
  <c r="B766" i="29"/>
  <c r="C766" i="29" s="1"/>
  <c r="AJ765" i="29"/>
  <c r="AH765" i="29"/>
  <c r="AF765" i="29"/>
  <c r="AD765" i="29"/>
  <c r="AB765" i="29"/>
  <c r="Z765" i="29"/>
  <c r="W765" i="29"/>
  <c r="X765" i="29" s="1"/>
  <c r="T765" i="29"/>
  <c r="U765" i="29" s="1"/>
  <c r="R765" i="29"/>
  <c r="O765" i="29"/>
  <c r="P765" i="29" s="1"/>
  <c r="L765" i="29"/>
  <c r="M765" i="29" s="1"/>
  <c r="J765" i="29"/>
  <c r="G765" i="29"/>
  <c r="H765" i="29" s="1"/>
  <c r="E765" i="29"/>
  <c r="B765" i="29"/>
  <c r="C765" i="29" s="1"/>
  <c r="AJ764" i="29"/>
  <c r="AH764" i="29"/>
  <c r="AF764" i="29"/>
  <c r="AD764" i="29"/>
  <c r="AB764" i="29"/>
  <c r="Z764" i="29"/>
  <c r="W764" i="29"/>
  <c r="X764" i="29" s="1"/>
  <c r="T764" i="29"/>
  <c r="U764" i="29" s="1"/>
  <c r="R764" i="29"/>
  <c r="O764" i="29"/>
  <c r="P764" i="29" s="1"/>
  <c r="L764" i="29"/>
  <c r="M764" i="29" s="1"/>
  <c r="J764" i="29"/>
  <c r="G764" i="29"/>
  <c r="H764" i="29" s="1"/>
  <c r="E764" i="29"/>
  <c r="B764" i="29"/>
  <c r="C764" i="29" s="1"/>
  <c r="AJ763" i="29"/>
  <c r="AH763" i="29"/>
  <c r="AF763" i="29"/>
  <c r="AD763" i="29"/>
  <c r="AB763" i="29"/>
  <c r="Z763" i="29"/>
  <c r="W763" i="29"/>
  <c r="X763" i="29" s="1"/>
  <c r="T763" i="29"/>
  <c r="U763" i="29" s="1"/>
  <c r="R763" i="29"/>
  <c r="O763" i="29"/>
  <c r="P763" i="29" s="1"/>
  <c r="L763" i="29"/>
  <c r="M763" i="29" s="1"/>
  <c r="J763" i="29"/>
  <c r="G763" i="29"/>
  <c r="H763" i="29" s="1"/>
  <c r="E763" i="29"/>
  <c r="B763" i="29"/>
  <c r="C763" i="29" s="1"/>
  <c r="AJ762" i="29"/>
  <c r="AH762" i="29"/>
  <c r="AF762" i="29"/>
  <c r="AD762" i="29"/>
  <c r="AB762" i="29"/>
  <c r="Z762" i="29"/>
  <c r="W762" i="29"/>
  <c r="X762" i="29" s="1"/>
  <c r="T762" i="29"/>
  <c r="U762" i="29" s="1"/>
  <c r="R762" i="29"/>
  <c r="O762" i="29"/>
  <c r="P762" i="29" s="1"/>
  <c r="L762" i="29"/>
  <c r="M762" i="29" s="1"/>
  <c r="J762" i="29"/>
  <c r="G762" i="29"/>
  <c r="H762" i="29" s="1"/>
  <c r="E762" i="29"/>
  <c r="B762" i="29"/>
  <c r="C762" i="29" s="1"/>
  <c r="AJ761" i="29"/>
  <c r="AH761" i="29"/>
  <c r="AF761" i="29"/>
  <c r="AD761" i="29"/>
  <c r="AB761" i="29"/>
  <c r="Z761" i="29"/>
  <c r="W761" i="29"/>
  <c r="X761" i="29" s="1"/>
  <c r="T761" i="29"/>
  <c r="U761" i="29" s="1"/>
  <c r="R761" i="29"/>
  <c r="O761" i="29"/>
  <c r="P761" i="29" s="1"/>
  <c r="L761" i="29"/>
  <c r="M761" i="29" s="1"/>
  <c r="J761" i="29"/>
  <c r="G761" i="29"/>
  <c r="H761" i="29" s="1"/>
  <c r="E761" i="29"/>
  <c r="B761" i="29"/>
  <c r="C761" i="29" s="1"/>
  <c r="AJ760" i="29"/>
  <c r="AH760" i="29"/>
  <c r="AF760" i="29"/>
  <c r="AD760" i="29"/>
  <c r="AB760" i="29"/>
  <c r="Z760" i="29"/>
  <c r="W760" i="29"/>
  <c r="X760" i="29" s="1"/>
  <c r="T760" i="29"/>
  <c r="U760" i="29" s="1"/>
  <c r="R760" i="29"/>
  <c r="O760" i="29"/>
  <c r="P760" i="29" s="1"/>
  <c r="L760" i="29"/>
  <c r="M760" i="29" s="1"/>
  <c r="J760" i="29"/>
  <c r="G760" i="29"/>
  <c r="H760" i="29" s="1"/>
  <c r="E760" i="29"/>
  <c r="B760" i="29"/>
  <c r="C760" i="29" s="1"/>
  <c r="AJ759" i="29"/>
  <c r="AH759" i="29"/>
  <c r="AF759" i="29"/>
  <c r="AD759" i="29"/>
  <c r="AB759" i="29"/>
  <c r="Z759" i="29"/>
  <c r="W759" i="29"/>
  <c r="X759" i="29" s="1"/>
  <c r="T759" i="29"/>
  <c r="U759" i="29" s="1"/>
  <c r="R759" i="29"/>
  <c r="O759" i="29"/>
  <c r="P759" i="29" s="1"/>
  <c r="L759" i="29"/>
  <c r="M759" i="29" s="1"/>
  <c r="J759" i="29"/>
  <c r="G759" i="29"/>
  <c r="H759" i="29" s="1"/>
  <c r="E759" i="29"/>
  <c r="B759" i="29"/>
  <c r="C759" i="29" s="1"/>
  <c r="AJ758" i="29"/>
  <c r="AH758" i="29"/>
  <c r="AF758" i="29"/>
  <c r="AD758" i="29"/>
  <c r="AB758" i="29"/>
  <c r="Z758" i="29"/>
  <c r="W758" i="29"/>
  <c r="X758" i="29" s="1"/>
  <c r="T758" i="29"/>
  <c r="U758" i="29" s="1"/>
  <c r="R758" i="29"/>
  <c r="O758" i="29"/>
  <c r="P758" i="29" s="1"/>
  <c r="L758" i="29"/>
  <c r="M758" i="29" s="1"/>
  <c r="J758" i="29"/>
  <c r="G758" i="29"/>
  <c r="H758" i="29" s="1"/>
  <c r="E758" i="29"/>
  <c r="B758" i="29"/>
  <c r="C758" i="29" s="1"/>
  <c r="AJ757" i="29"/>
  <c r="AH757" i="29"/>
  <c r="AF757" i="29"/>
  <c r="AD757" i="29"/>
  <c r="AB757" i="29"/>
  <c r="Z757" i="29"/>
  <c r="W757" i="29"/>
  <c r="X757" i="29" s="1"/>
  <c r="T757" i="29"/>
  <c r="U757" i="29" s="1"/>
  <c r="R757" i="29"/>
  <c r="O757" i="29"/>
  <c r="P757" i="29" s="1"/>
  <c r="L757" i="29"/>
  <c r="M757" i="29" s="1"/>
  <c r="J757" i="29"/>
  <c r="G757" i="29"/>
  <c r="H757" i="29" s="1"/>
  <c r="E757" i="29"/>
  <c r="B757" i="29"/>
  <c r="C757" i="29" s="1"/>
  <c r="AJ756" i="29"/>
  <c r="AH756" i="29"/>
  <c r="AF756" i="29"/>
  <c r="AD756" i="29"/>
  <c r="AB756" i="29"/>
  <c r="Z756" i="29"/>
  <c r="W756" i="29"/>
  <c r="X756" i="29" s="1"/>
  <c r="T756" i="29"/>
  <c r="U756" i="29" s="1"/>
  <c r="R756" i="29"/>
  <c r="O756" i="29"/>
  <c r="P756" i="29" s="1"/>
  <c r="L756" i="29"/>
  <c r="M756" i="29" s="1"/>
  <c r="J756" i="29"/>
  <c r="G756" i="29"/>
  <c r="H756" i="29" s="1"/>
  <c r="E756" i="29"/>
  <c r="B756" i="29"/>
  <c r="C756" i="29" s="1"/>
  <c r="AJ755" i="29"/>
  <c r="AH755" i="29"/>
  <c r="AF755" i="29"/>
  <c r="AD755" i="29"/>
  <c r="AB755" i="29"/>
  <c r="Z755" i="29"/>
  <c r="W755" i="29"/>
  <c r="X755" i="29" s="1"/>
  <c r="T755" i="29"/>
  <c r="U755" i="29" s="1"/>
  <c r="R755" i="29"/>
  <c r="O755" i="29"/>
  <c r="P755" i="29" s="1"/>
  <c r="L755" i="29"/>
  <c r="M755" i="29" s="1"/>
  <c r="J755" i="29"/>
  <c r="G755" i="29"/>
  <c r="H755" i="29" s="1"/>
  <c r="E755" i="29"/>
  <c r="B755" i="29"/>
  <c r="C755" i="29" s="1"/>
  <c r="AJ754" i="29"/>
  <c r="AH754" i="29"/>
  <c r="AF754" i="29"/>
  <c r="AD754" i="29"/>
  <c r="AB754" i="29"/>
  <c r="Z754" i="29"/>
  <c r="W754" i="29"/>
  <c r="X754" i="29" s="1"/>
  <c r="T754" i="29"/>
  <c r="U754" i="29" s="1"/>
  <c r="R754" i="29"/>
  <c r="O754" i="29"/>
  <c r="P754" i="29" s="1"/>
  <c r="L754" i="29"/>
  <c r="M754" i="29" s="1"/>
  <c r="J754" i="29"/>
  <c r="G754" i="29"/>
  <c r="H754" i="29" s="1"/>
  <c r="E754" i="29"/>
  <c r="B754" i="29"/>
  <c r="C754" i="29" s="1"/>
  <c r="AJ753" i="29"/>
  <c r="AH753" i="29"/>
  <c r="AF753" i="29"/>
  <c r="AD753" i="29"/>
  <c r="AB753" i="29"/>
  <c r="Z753" i="29"/>
  <c r="W753" i="29"/>
  <c r="X753" i="29" s="1"/>
  <c r="T753" i="29"/>
  <c r="U753" i="29" s="1"/>
  <c r="R753" i="29"/>
  <c r="O753" i="29"/>
  <c r="P753" i="29" s="1"/>
  <c r="L753" i="29"/>
  <c r="M753" i="29" s="1"/>
  <c r="J753" i="29"/>
  <c r="G753" i="29"/>
  <c r="H753" i="29" s="1"/>
  <c r="E753" i="29"/>
  <c r="B753" i="29"/>
  <c r="C753" i="29" s="1"/>
  <c r="AJ752" i="29"/>
  <c r="AH752" i="29"/>
  <c r="AF752" i="29"/>
  <c r="AD752" i="29"/>
  <c r="AB752" i="29"/>
  <c r="Z752" i="29"/>
  <c r="W752" i="29"/>
  <c r="X752" i="29" s="1"/>
  <c r="T752" i="29"/>
  <c r="U752" i="29" s="1"/>
  <c r="R752" i="29"/>
  <c r="O752" i="29"/>
  <c r="P752" i="29" s="1"/>
  <c r="L752" i="29"/>
  <c r="M752" i="29" s="1"/>
  <c r="J752" i="29"/>
  <c r="G752" i="29"/>
  <c r="H752" i="29" s="1"/>
  <c r="E752" i="29"/>
  <c r="B752" i="29"/>
  <c r="C752" i="29" s="1"/>
  <c r="AJ751" i="29"/>
  <c r="AH751" i="29"/>
  <c r="AF751" i="29"/>
  <c r="AD751" i="29"/>
  <c r="AB751" i="29"/>
  <c r="Z751" i="29"/>
  <c r="W751" i="29"/>
  <c r="X751" i="29" s="1"/>
  <c r="T751" i="29"/>
  <c r="U751" i="29" s="1"/>
  <c r="R751" i="29"/>
  <c r="O751" i="29"/>
  <c r="P751" i="29" s="1"/>
  <c r="L751" i="29"/>
  <c r="M751" i="29" s="1"/>
  <c r="J751" i="29"/>
  <c r="G751" i="29"/>
  <c r="H751" i="29" s="1"/>
  <c r="E751" i="29"/>
  <c r="B751" i="29"/>
  <c r="C751" i="29" s="1"/>
  <c r="AJ750" i="29"/>
  <c r="AH750" i="29"/>
  <c r="AF750" i="29"/>
  <c r="AD750" i="29"/>
  <c r="AB750" i="29"/>
  <c r="Z750" i="29"/>
  <c r="W750" i="29"/>
  <c r="X750" i="29" s="1"/>
  <c r="T750" i="29"/>
  <c r="U750" i="29" s="1"/>
  <c r="R750" i="29"/>
  <c r="O750" i="29"/>
  <c r="P750" i="29" s="1"/>
  <c r="L750" i="29"/>
  <c r="M750" i="29" s="1"/>
  <c r="J750" i="29"/>
  <c r="G750" i="29"/>
  <c r="H750" i="29" s="1"/>
  <c r="E750" i="29"/>
  <c r="B750" i="29"/>
  <c r="C750" i="29" s="1"/>
  <c r="AJ749" i="29"/>
  <c r="AH749" i="29"/>
  <c r="AF749" i="29"/>
  <c r="AD749" i="29"/>
  <c r="AB749" i="29"/>
  <c r="Z749" i="29"/>
  <c r="W749" i="29"/>
  <c r="X749" i="29" s="1"/>
  <c r="T749" i="29"/>
  <c r="U749" i="29" s="1"/>
  <c r="R749" i="29"/>
  <c r="O749" i="29"/>
  <c r="P749" i="29" s="1"/>
  <c r="L749" i="29"/>
  <c r="M749" i="29" s="1"/>
  <c r="J749" i="29"/>
  <c r="G749" i="29"/>
  <c r="H749" i="29" s="1"/>
  <c r="E749" i="29"/>
  <c r="B749" i="29"/>
  <c r="C749" i="29" s="1"/>
  <c r="AJ748" i="29"/>
  <c r="AH748" i="29"/>
  <c r="AF748" i="29"/>
  <c r="AD748" i="29"/>
  <c r="AB748" i="29"/>
  <c r="Z748" i="29"/>
  <c r="W748" i="29"/>
  <c r="X748" i="29" s="1"/>
  <c r="T748" i="29"/>
  <c r="U748" i="29" s="1"/>
  <c r="R748" i="29"/>
  <c r="O748" i="29"/>
  <c r="P748" i="29" s="1"/>
  <c r="L748" i="29"/>
  <c r="M748" i="29" s="1"/>
  <c r="J748" i="29"/>
  <c r="G748" i="29"/>
  <c r="H748" i="29" s="1"/>
  <c r="E748" i="29"/>
  <c r="B748" i="29"/>
  <c r="C748" i="29" s="1"/>
  <c r="AJ747" i="29"/>
  <c r="AH747" i="29"/>
  <c r="AF747" i="29"/>
  <c r="AD747" i="29"/>
  <c r="AB747" i="29"/>
  <c r="Z747" i="29"/>
  <c r="W747" i="29"/>
  <c r="X747" i="29" s="1"/>
  <c r="T747" i="29"/>
  <c r="U747" i="29" s="1"/>
  <c r="R747" i="29"/>
  <c r="O747" i="29"/>
  <c r="P747" i="29" s="1"/>
  <c r="L747" i="29"/>
  <c r="M747" i="29" s="1"/>
  <c r="J747" i="29"/>
  <c r="G747" i="29"/>
  <c r="H747" i="29" s="1"/>
  <c r="E747" i="29"/>
  <c r="B747" i="29"/>
  <c r="C747" i="29" s="1"/>
  <c r="AJ746" i="29"/>
  <c r="AH746" i="29"/>
  <c r="AF746" i="29"/>
  <c r="AD746" i="29"/>
  <c r="AB746" i="29"/>
  <c r="Z746" i="29"/>
  <c r="W746" i="29"/>
  <c r="X746" i="29" s="1"/>
  <c r="T746" i="29"/>
  <c r="U746" i="29" s="1"/>
  <c r="R746" i="29"/>
  <c r="O746" i="29"/>
  <c r="P746" i="29" s="1"/>
  <c r="L746" i="29"/>
  <c r="M746" i="29" s="1"/>
  <c r="J746" i="29"/>
  <c r="G746" i="29"/>
  <c r="H746" i="29" s="1"/>
  <c r="E746" i="29"/>
  <c r="B746" i="29"/>
  <c r="C746" i="29" s="1"/>
  <c r="AJ745" i="29"/>
  <c r="AH745" i="29"/>
  <c r="AF745" i="29"/>
  <c r="AD745" i="29"/>
  <c r="AB745" i="29"/>
  <c r="Z745" i="29"/>
  <c r="W745" i="29"/>
  <c r="X745" i="29" s="1"/>
  <c r="T745" i="29"/>
  <c r="U745" i="29" s="1"/>
  <c r="R745" i="29"/>
  <c r="O745" i="29"/>
  <c r="P745" i="29" s="1"/>
  <c r="L745" i="29"/>
  <c r="M745" i="29" s="1"/>
  <c r="J745" i="29"/>
  <c r="G745" i="29"/>
  <c r="H745" i="29" s="1"/>
  <c r="E745" i="29"/>
  <c r="B745" i="29"/>
  <c r="C745" i="29" s="1"/>
  <c r="AJ744" i="29"/>
  <c r="AH744" i="29"/>
  <c r="AF744" i="29"/>
  <c r="AD744" i="29"/>
  <c r="AB744" i="29"/>
  <c r="Z744" i="29"/>
  <c r="W744" i="29"/>
  <c r="X744" i="29" s="1"/>
  <c r="T744" i="29"/>
  <c r="U744" i="29" s="1"/>
  <c r="R744" i="29"/>
  <c r="O744" i="29"/>
  <c r="P744" i="29" s="1"/>
  <c r="L744" i="29"/>
  <c r="M744" i="29" s="1"/>
  <c r="J744" i="29"/>
  <c r="G744" i="29"/>
  <c r="H744" i="29" s="1"/>
  <c r="E744" i="29"/>
  <c r="B744" i="29"/>
  <c r="C744" i="29" s="1"/>
  <c r="AJ743" i="29"/>
  <c r="AH743" i="29"/>
  <c r="AF743" i="29"/>
  <c r="AD743" i="29"/>
  <c r="AB743" i="29"/>
  <c r="Z743" i="29"/>
  <c r="W743" i="29"/>
  <c r="X743" i="29" s="1"/>
  <c r="T743" i="29"/>
  <c r="U743" i="29" s="1"/>
  <c r="R743" i="29"/>
  <c r="O743" i="29"/>
  <c r="P743" i="29" s="1"/>
  <c r="L743" i="29"/>
  <c r="M743" i="29" s="1"/>
  <c r="J743" i="29"/>
  <c r="G743" i="29"/>
  <c r="H743" i="29" s="1"/>
  <c r="E743" i="29"/>
  <c r="B743" i="29"/>
  <c r="C743" i="29" s="1"/>
  <c r="AJ742" i="29"/>
  <c r="AH742" i="29"/>
  <c r="AF742" i="29"/>
  <c r="AD742" i="29"/>
  <c r="AB742" i="29"/>
  <c r="Z742" i="29"/>
  <c r="W742" i="29"/>
  <c r="X742" i="29" s="1"/>
  <c r="T742" i="29"/>
  <c r="U742" i="29" s="1"/>
  <c r="R742" i="29"/>
  <c r="O742" i="29"/>
  <c r="P742" i="29" s="1"/>
  <c r="L742" i="29"/>
  <c r="M742" i="29" s="1"/>
  <c r="J742" i="29"/>
  <c r="G742" i="29"/>
  <c r="H742" i="29" s="1"/>
  <c r="E742" i="29"/>
  <c r="B742" i="29"/>
  <c r="C742" i="29" s="1"/>
  <c r="AJ741" i="29"/>
  <c r="AH741" i="29"/>
  <c r="AF741" i="29"/>
  <c r="AD741" i="29"/>
  <c r="AB741" i="29"/>
  <c r="Z741" i="29"/>
  <c r="W741" i="29"/>
  <c r="X741" i="29" s="1"/>
  <c r="T741" i="29"/>
  <c r="U741" i="29" s="1"/>
  <c r="R741" i="29"/>
  <c r="O741" i="29"/>
  <c r="P741" i="29" s="1"/>
  <c r="L741" i="29"/>
  <c r="M741" i="29" s="1"/>
  <c r="J741" i="29"/>
  <c r="G741" i="29"/>
  <c r="H741" i="29" s="1"/>
  <c r="E741" i="29"/>
  <c r="B741" i="29"/>
  <c r="C741" i="29" s="1"/>
  <c r="AJ740" i="29"/>
  <c r="AH740" i="29"/>
  <c r="AF740" i="29"/>
  <c r="AD740" i="29"/>
  <c r="AB740" i="29"/>
  <c r="Z740" i="29"/>
  <c r="W740" i="29"/>
  <c r="X740" i="29" s="1"/>
  <c r="T740" i="29"/>
  <c r="U740" i="29" s="1"/>
  <c r="R740" i="29"/>
  <c r="O740" i="29"/>
  <c r="P740" i="29" s="1"/>
  <c r="L740" i="29"/>
  <c r="M740" i="29" s="1"/>
  <c r="J740" i="29"/>
  <c r="G740" i="29"/>
  <c r="H740" i="29" s="1"/>
  <c r="E740" i="29"/>
  <c r="B740" i="29"/>
  <c r="C740" i="29" s="1"/>
  <c r="AJ739" i="29"/>
  <c r="AH739" i="29"/>
  <c r="AF739" i="29"/>
  <c r="AD739" i="29"/>
  <c r="AB739" i="29"/>
  <c r="Z739" i="29"/>
  <c r="W739" i="29"/>
  <c r="X739" i="29" s="1"/>
  <c r="T739" i="29"/>
  <c r="U739" i="29" s="1"/>
  <c r="R739" i="29"/>
  <c r="O739" i="29"/>
  <c r="P739" i="29" s="1"/>
  <c r="L739" i="29"/>
  <c r="M739" i="29" s="1"/>
  <c r="J739" i="29"/>
  <c r="G739" i="29"/>
  <c r="H739" i="29" s="1"/>
  <c r="E739" i="29"/>
  <c r="B739" i="29"/>
  <c r="C739" i="29" s="1"/>
  <c r="AJ738" i="29"/>
  <c r="AH738" i="29"/>
  <c r="AF738" i="29"/>
  <c r="AD738" i="29"/>
  <c r="AB738" i="29"/>
  <c r="Z738" i="29"/>
  <c r="W738" i="29"/>
  <c r="X738" i="29" s="1"/>
  <c r="T738" i="29"/>
  <c r="U738" i="29" s="1"/>
  <c r="R738" i="29"/>
  <c r="O738" i="29"/>
  <c r="P738" i="29" s="1"/>
  <c r="L738" i="29"/>
  <c r="M738" i="29" s="1"/>
  <c r="J738" i="29"/>
  <c r="G738" i="29"/>
  <c r="H738" i="29" s="1"/>
  <c r="E738" i="29"/>
  <c r="B738" i="29"/>
  <c r="C738" i="29" s="1"/>
  <c r="AJ737" i="29"/>
  <c r="AH737" i="29"/>
  <c r="AF737" i="29"/>
  <c r="AD737" i="29"/>
  <c r="AB737" i="29"/>
  <c r="Z737" i="29"/>
  <c r="W737" i="29"/>
  <c r="X737" i="29" s="1"/>
  <c r="T737" i="29"/>
  <c r="U737" i="29" s="1"/>
  <c r="R737" i="29"/>
  <c r="O737" i="29"/>
  <c r="P737" i="29" s="1"/>
  <c r="L737" i="29"/>
  <c r="M737" i="29" s="1"/>
  <c r="J737" i="29"/>
  <c r="G737" i="29"/>
  <c r="H737" i="29" s="1"/>
  <c r="E737" i="29"/>
  <c r="B737" i="29"/>
  <c r="C737" i="29" s="1"/>
  <c r="AJ736" i="29"/>
  <c r="AH736" i="29"/>
  <c r="AF736" i="29"/>
  <c r="AD736" i="29"/>
  <c r="AB736" i="29"/>
  <c r="Z736" i="29"/>
  <c r="W736" i="29"/>
  <c r="X736" i="29" s="1"/>
  <c r="T736" i="29"/>
  <c r="U736" i="29" s="1"/>
  <c r="R736" i="29"/>
  <c r="O736" i="29"/>
  <c r="P736" i="29" s="1"/>
  <c r="L736" i="29"/>
  <c r="M736" i="29" s="1"/>
  <c r="J736" i="29"/>
  <c r="G736" i="29"/>
  <c r="H736" i="29" s="1"/>
  <c r="E736" i="29"/>
  <c r="B736" i="29"/>
  <c r="C736" i="29" s="1"/>
  <c r="AJ735" i="29"/>
  <c r="AH735" i="29"/>
  <c r="AF735" i="29"/>
  <c r="AD735" i="29"/>
  <c r="AB735" i="29"/>
  <c r="Z735" i="29"/>
  <c r="W735" i="29"/>
  <c r="X735" i="29" s="1"/>
  <c r="T735" i="29"/>
  <c r="U735" i="29" s="1"/>
  <c r="R735" i="29"/>
  <c r="O735" i="29"/>
  <c r="P735" i="29" s="1"/>
  <c r="L735" i="29"/>
  <c r="M735" i="29" s="1"/>
  <c r="J735" i="29"/>
  <c r="G735" i="29"/>
  <c r="H735" i="29" s="1"/>
  <c r="E735" i="29"/>
  <c r="B735" i="29"/>
  <c r="C735" i="29" s="1"/>
  <c r="AJ734" i="29"/>
  <c r="AH734" i="29"/>
  <c r="AF734" i="29"/>
  <c r="AD734" i="29"/>
  <c r="AB734" i="29"/>
  <c r="Z734" i="29"/>
  <c r="W734" i="29"/>
  <c r="X734" i="29" s="1"/>
  <c r="T734" i="29"/>
  <c r="U734" i="29" s="1"/>
  <c r="R734" i="29"/>
  <c r="O734" i="29"/>
  <c r="P734" i="29" s="1"/>
  <c r="L734" i="29"/>
  <c r="M734" i="29" s="1"/>
  <c r="J734" i="29"/>
  <c r="G734" i="29"/>
  <c r="H734" i="29" s="1"/>
  <c r="E734" i="29"/>
  <c r="B734" i="29"/>
  <c r="C734" i="29" s="1"/>
  <c r="AJ733" i="29"/>
  <c r="AH733" i="29"/>
  <c r="AF733" i="29"/>
  <c r="AD733" i="29"/>
  <c r="AB733" i="29"/>
  <c r="Z733" i="29"/>
  <c r="W733" i="29"/>
  <c r="X733" i="29" s="1"/>
  <c r="T733" i="29"/>
  <c r="U733" i="29" s="1"/>
  <c r="R733" i="29"/>
  <c r="O733" i="29"/>
  <c r="P733" i="29" s="1"/>
  <c r="L733" i="29"/>
  <c r="M733" i="29" s="1"/>
  <c r="J733" i="29"/>
  <c r="G733" i="29"/>
  <c r="H733" i="29" s="1"/>
  <c r="E733" i="29"/>
  <c r="B733" i="29"/>
  <c r="C733" i="29" s="1"/>
  <c r="AJ732" i="29"/>
  <c r="AH732" i="29"/>
  <c r="AF732" i="29"/>
  <c r="AD732" i="29"/>
  <c r="AB732" i="29"/>
  <c r="Z732" i="29"/>
  <c r="W732" i="29"/>
  <c r="X732" i="29" s="1"/>
  <c r="T732" i="29"/>
  <c r="U732" i="29" s="1"/>
  <c r="R732" i="29"/>
  <c r="O732" i="29"/>
  <c r="P732" i="29" s="1"/>
  <c r="L732" i="29"/>
  <c r="M732" i="29" s="1"/>
  <c r="J732" i="29"/>
  <c r="G732" i="29"/>
  <c r="H732" i="29" s="1"/>
  <c r="E732" i="29"/>
  <c r="B732" i="29"/>
  <c r="C732" i="29" s="1"/>
  <c r="AJ731" i="29"/>
  <c r="AH731" i="29"/>
  <c r="AF731" i="29"/>
  <c r="AD731" i="29"/>
  <c r="AB731" i="29"/>
  <c r="Z731" i="29"/>
  <c r="W731" i="29"/>
  <c r="X731" i="29" s="1"/>
  <c r="T731" i="29"/>
  <c r="U731" i="29" s="1"/>
  <c r="R731" i="29"/>
  <c r="O731" i="29"/>
  <c r="P731" i="29" s="1"/>
  <c r="L731" i="29"/>
  <c r="M731" i="29" s="1"/>
  <c r="J731" i="29"/>
  <c r="G731" i="29"/>
  <c r="H731" i="29" s="1"/>
  <c r="E731" i="29"/>
  <c r="B731" i="29"/>
  <c r="C731" i="29" s="1"/>
  <c r="AJ730" i="29"/>
  <c r="AH730" i="29"/>
  <c r="AF730" i="29"/>
  <c r="AD730" i="29"/>
  <c r="AB730" i="29"/>
  <c r="Z730" i="29"/>
  <c r="W730" i="29"/>
  <c r="X730" i="29" s="1"/>
  <c r="T730" i="29"/>
  <c r="U730" i="29" s="1"/>
  <c r="R730" i="29"/>
  <c r="O730" i="29"/>
  <c r="P730" i="29" s="1"/>
  <c r="L730" i="29"/>
  <c r="M730" i="29" s="1"/>
  <c r="J730" i="29"/>
  <c r="G730" i="29"/>
  <c r="H730" i="29" s="1"/>
  <c r="E730" i="29"/>
  <c r="B730" i="29"/>
  <c r="C730" i="29" s="1"/>
  <c r="AJ729" i="29"/>
  <c r="AH729" i="29"/>
  <c r="AF729" i="29"/>
  <c r="AD729" i="29"/>
  <c r="AB729" i="29"/>
  <c r="Z729" i="29"/>
  <c r="W729" i="29"/>
  <c r="X729" i="29" s="1"/>
  <c r="T729" i="29"/>
  <c r="U729" i="29" s="1"/>
  <c r="R729" i="29"/>
  <c r="O729" i="29"/>
  <c r="P729" i="29" s="1"/>
  <c r="L729" i="29"/>
  <c r="M729" i="29" s="1"/>
  <c r="J729" i="29"/>
  <c r="G729" i="29"/>
  <c r="H729" i="29" s="1"/>
  <c r="E729" i="29"/>
  <c r="B729" i="29"/>
  <c r="C729" i="29" s="1"/>
  <c r="AJ728" i="29"/>
  <c r="AH728" i="29"/>
  <c r="AF728" i="29"/>
  <c r="AD728" i="29"/>
  <c r="AB728" i="29"/>
  <c r="Z728" i="29"/>
  <c r="W728" i="29"/>
  <c r="X728" i="29" s="1"/>
  <c r="T728" i="29"/>
  <c r="U728" i="29" s="1"/>
  <c r="R728" i="29"/>
  <c r="O728" i="29"/>
  <c r="P728" i="29" s="1"/>
  <c r="L728" i="29"/>
  <c r="M728" i="29" s="1"/>
  <c r="J728" i="29"/>
  <c r="G728" i="29"/>
  <c r="H728" i="29" s="1"/>
  <c r="E728" i="29"/>
  <c r="B728" i="29"/>
  <c r="C728" i="29" s="1"/>
  <c r="AJ727" i="29"/>
  <c r="AH727" i="29"/>
  <c r="AF727" i="29"/>
  <c r="AD727" i="29"/>
  <c r="AB727" i="29"/>
  <c r="Z727" i="29"/>
  <c r="W727" i="29"/>
  <c r="X727" i="29" s="1"/>
  <c r="T727" i="29"/>
  <c r="U727" i="29" s="1"/>
  <c r="R727" i="29"/>
  <c r="O727" i="29"/>
  <c r="P727" i="29" s="1"/>
  <c r="L727" i="29"/>
  <c r="M727" i="29" s="1"/>
  <c r="J727" i="29"/>
  <c r="G727" i="29"/>
  <c r="H727" i="29" s="1"/>
  <c r="E727" i="29"/>
  <c r="B727" i="29"/>
  <c r="C727" i="29" s="1"/>
  <c r="AJ726" i="29"/>
  <c r="AH726" i="29"/>
  <c r="AF726" i="29"/>
  <c r="AD726" i="29"/>
  <c r="AB726" i="29"/>
  <c r="Z726" i="29"/>
  <c r="W726" i="29"/>
  <c r="X726" i="29" s="1"/>
  <c r="T726" i="29"/>
  <c r="U726" i="29" s="1"/>
  <c r="R726" i="29"/>
  <c r="O726" i="29"/>
  <c r="P726" i="29" s="1"/>
  <c r="L726" i="29"/>
  <c r="M726" i="29" s="1"/>
  <c r="J726" i="29"/>
  <c r="G726" i="29"/>
  <c r="H726" i="29" s="1"/>
  <c r="E726" i="29"/>
  <c r="B726" i="29"/>
  <c r="C726" i="29" s="1"/>
  <c r="AJ725" i="29"/>
  <c r="AH725" i="29"/>
  <c r="AF725" i="29"/>
  <c r="AD725" i="29"/>
  <c r="AB725" i="29"/>
  <c r="Z725" i="29"/>
  <c r="W725" i="29"/>
  <c r="X725" i="29" s="1"/>
  <c r="T725" i="29"/>
  <c r="U725" i="29" s="1"/>
  <c r="R725" i="29"/>
  <c r="O725" i="29"/>
  <c r="P725" i="29" s="1"/>
  <c r="L725" i="29"/>
  <c r="M725" i="29" s="1"/>
  <c r="J725" i="29"/>
  <c r="G725" i="29"/>
  <c r="H725" i="29" s="1"/>
  <c r="E725" i="29"/>
  <c r="B725" i="29"/>
  <c r="C725" i="29" s="1"/>
  <c r="AJ724" i="29"/>
  <c r="AH724" i="29"/>
  <c r="AF724" i="29"/>
  <c r="AD724" i="29"/>
  <c r="AB724" i="29"/>
  <c r="Z724" i="29"/>
  <c r="W724" i="29"/>
  <c r="X724" i="29" s="1"/>
  <c r="T724" i="29"/>
  <c r="U724" i="29" s="1"/>
  <c r="R724" i="29"/>
  <c r="O724" i="29"/>
  <c r="P724" i="29" s="1"/>
  <c r="L724" i="29"/>
  <c r="M724" i="29" s="1"/>
  <c r="J724" i="29"/>
  <c r="G724" i="29"/>
  <c r="H724" i="29" s="1"/>
  <c r="E724" i="29"/>
  <c r="B724" i="29"/>
  <c r="C724" i="29" s="1"/>
  <c r="AJ723" i="29"/>
  <c r="AH723" i="29"/>
  <c r="AF723" i="29"/>
  <c r="AD723" i="29"/>
  <c r="AB723" i="29"/>
  <c r="Z723" i="29"/>
  <c r="W723" i="29"/>
  <c r="X723" i="29" s="1"/>
  <c r="T723" i="29"/>
  <c r="U723" i="29" s="1"/>
  <c r="R723" i="29"/>
  <c r="O723" i="29"/>
  <c r="P723" i="29" s="1"/>
  <c r="L723" i="29"/>
  <c r="M723" i="29" s="1"/>
  <c r="J723" i="29"/>
  <c r="G723" i="29"/>
  <c r="H723" i="29" s="1"/>
  <c r="E723" i="29"/>
  <c r="B723" i="29"/>
  <c r="C723" i="29" s="1"/>
  <c r="AJ722" i="29"/>
  <c r="AH722" i="29"/>
  <c r="AF722" i="29"/>
  <c r="AD722" i="29"/>
  <c r="AB722" i="29"/>
  <c r="Z722" i="29"/>
  <c r="W722" i="29"/>
  <c r="X722" i="29" s="1"/>
  <c r="T722" i="29"/>
  <c r="U722" i="29" s="1"/>
  <c r="R722" i="29"/>
  <c r="O722" i="29"/>
  <c r="P722" i="29" s="1"/>
  <c r="L722" i="29"/>
  <c r="M722" i="29" s="1"/>
  <c r="J722" i="29"/>
  <c r="G722" i="29"/>
  <c r="H722" i="29" s="1"/>
  <c r="E722" i="29"/>
  <c r="B722" i="29"/>
  <c r="C722" i="29" s="1"/>
  <c r="AJ721" i="29"/>
  <c r="AH721" i="29"/>
  <c r="AF721" i="29"/>
  <c r="AD721" i="29"/>
  <c r="AB721" i="29"/>
  <c r="Z721" i="29"/>
  <c r="W721" i="29"/>
  <c r="X721" i="29" s="1"/>
  <c r="T721" i="29"/>
  <c r="U721" i="29" s="1"/>
  <c r="R721" i="29"/>
  <c r="O721" i="29"/>
  <c r="P721" i="29" s="1"/>
  <c r="L721" i="29"/>
  <c r="M721" i="29" s="1"/>
  <c r="J721" i="29"/>
  <c r="G721" i="29"/>
  <c r="H721" i="29" s="1"/>
  <c r="E721" i="29"/>
  <c r="B721" i="29"/>
  <c r="C721" i="29" s="1"/>
  <c r="AJ720" i="29"/>
  <c r="AH720" i="29"/>
  <c r="AF720" i="29"/>
  <c r="AD720" i="29"/>
  <c r="AB720" i="29"/>
  <c r="Z720" i="29"/>
  <c r="W720" i="29"/>
  <c r="X720" i="29" s="1"/>
  <c r="T720" i="29"/>
  <c r="U720" i="29" s="1"/>
  <c r="R720" i="29"/>
  <c r="O720" i="29"/>
  <c r="P720" i="29" s="1"/>
  <c r="L720" i="29"/>
  <c r="M720" i="29" s="1"/>
  <c r="J720" i="29"/>
  <c r="G720" i="29"/>
  <c r="H720" i="29" s="1"/>
  <c r="E720" i="29"/>
  <c r="B720" i="29"/>
  <c r="C720" i="29" s="1"/>
  <c r="AJ719" i="29"/>
  <c r="AH719" i="29"/>
  <c r="AF719" i="29"/>
  <c r="AD719" i="29"/>
  <c r="AB719" i="29"/>
  <c r="Z719" i="29"/>
  <c r="W719" i="29"/>
  <c r="X719" i="29" s="1"/>
  <c r="T719" i="29"/>
  <c r="U719" i="29" s="1"/>
  <c r="R719" i="29"/>
  <c r="O719" i="29"/>
  <c r="P719" i="29" s="1"/>
  <c r="L719" i="29"/>
  <c r="M719" i="29" s="1"/>
  <c r="J719" i="29"/>
  <c r="G719" i="29"/>
  <c r="H719" i="29" s="1"/>
  <c r="E719" i="29"/>
  <c r="B719" i="29"/>
  <c r="C719" i="29" s="1"/>
  <c r="AJ718" i="29"/>
  <c r="AH718" i="29"/>
  <c r="AF718" i="29"/>
  <c r="AD718" i="29"/>
  <c r="AB718" i="29"/>
  <c r="Z718" i="29"/>
  <c r="W718" i="29"/>
  <c r="X718" i="29" s="1"/>
  <c r="T718" i="29"/>
  <c r="U718" i="29" s="1"/>
  <c r="R718" i="29"/>
  <c r="O718" i="29"/>
  <c r="P718" i="29" s="1"/>
  <c r="L718" i="29"/>
  <c r="M718" i="29" s="1"/>
  <c r="J718" i="29"/>
  <c r="G718" i="29"/>
  <c r="H718" i="29" s="1"/>
  <c r="E718" i="29"/>
  <c r="B718" i="29"/>
  <c r="C718" i="29" s="1"/>
  <c r="AJ717" i="29"/>
  <c r="AH717" i="29"/>
  <c r="AF717" i="29"/>
  <c r="AD717" i="29"/>
  <c r="AB717" i="29"/>
  <c r="Z717" i="29"/>
  <c r="W717" i="29"/>
  <c r="X717" i="29" s="1"/>
  <c r="T717" i="29"/>
  <c r="U717" i="29" s="1"/>
  <c r="R717" i="29"/>
  <c r="O717" i="29"/>
  <c r="P717" i="29" s="1"/>
  <c r="L717" i="29"/>
  <c r="M717" i="29" s="1"/>
  <c r="J717" i="29"/>
  <c r="G717" i="29"/>
  <c r="H717" i="29" s="1"/>
  <c r="E717" i="29"/>
  <c r="B717" i="29"/>
  <c r="C717" i="29" s="1"/>
  <c r="AJ716" i="29"/>
  <c r="AH716" i="29"/>
  <c r="AF716" i="29"/>
  <c r="AD716" i="29"/>
  <c r="AB716" i="29"/>
  <c r="Z716" i="29"/>
  <c r="W716" i="29"/>
  <c r="X716" i="29" s="1"/>
  <c r="T716" i="29"/>
  <c r="U716" i="29" s="1"/>
  <c r="R716" i="29"/>
  <c r="O716" i="29"/>
  <c r="P716" i="29" s="1"/>
  <c r="L716" i="29"/>
  <c r="M716" i="29" s="1"/>
  <c r="J716" i="29"/>
  <c r="G716" i="29"/>
  <c r="H716" i="29" s="1"/>
  <c r="E716" i="29"/>
  <c r="B716" i="29"/>
  <c r="C716" i="29" s="1"/>
  <c r="AJ715" i="29"/>
  <c r="AH715" i="29"/>
  <c r="AF715" i="29"/>
  <c r="AD715" i="29"/>
  <c r="AB715" i="29"/>
  <c r="Z715" i="29"/>
  <c r="W715" i="29"/>
  <c r="X715" i="29" s="1"/>
  <c r="T715" i="29"/>
  <c r="U715" i="29" s="1"/>
  <c r="R715" i="29"/>
  <c r="O715" i="29"/>
  <c r="P715" i="29" s="1"/>
  <c r="L715" i="29"/>
  <c r="M715" i="29" s="1"/>
  <c r="J715" i="29"/>
  <c r="G715" i="29"/>
  <c r="H715" i="29" s="1"/>
  <c r="E715" i="29"/>
  <c r="B715" i="29"/>
  <c r="C715" i="29" s="1"/>
  <c r="AJ714" i="29"/>
  <c r="AH714" i="29"/>
  <c r="AF714" i="29"/>
  <c r="AD714" i="29"/>
  <c r="AB714" i="29"/>
  <c r="Z714" i="29"/>
  <c r="W714" i="29"/>
  <c r="X714" i="29" s="1"/>
  <c r="T714" i="29"/>
  <c r="U714" i="29" s="1"/>
  <c r="R714" i="29"/>
  <c r="O714" i="29"/>
  <c r="P714" i="29" s="1"/>
  <c r="L714" i="29"/>
  <c r="M714" i="29" s="1"/>
  <c r="J714" i="29"/>
  <c r="G714" i="29"/>
  <c r="H714" i="29" s="1"/>
  <c r="E714" i="29"/>
  <c r="B714" i="29"/>
  <c r="C714" i="29" s="1"/>
  <c r="AJ713" i="29"/>
  <c r="AH713" i="29"/>
  <c r="AF713" i="29"/>
  <c r="AD713" i="29"/>
  <c r="AB713" i="29"/>
  <c r="Z713" i="29"/>
  <c r="W713" i="29"/>
  <c r="X713" i="29" s="1"/>
  <c r="T713" i="29"/>
  <c r="U713" i="29" s="1"/>
  <c r="R713" i="29"/>
  <c r="O713" i="29"/>
  <c r="P713" i="29" s="1"/>
  <c r="L713" i="29"/>
  <c r="M713" i="29" s="1"/>
  <c r="J713" i="29"/>
  <c r="G713" i="29"/>
  <c r="H713" i="29" s="1"/>
  <c r="E713" i="29"/>
  <c r="B713" i="29"/>
  <c r="C713" i="29" s="1"/>
  <c r="AJ712" i="29"/>
  <c r="AH712" i="29"/>
  <c r="AF712" i="29"/>
  <c r="AD712" i="29"/>
  <c r="AB712" i="29"/>
  <c r="Z712" i="29"/>
  <c r="W712" i="29"/>
  <c r="X712" i="29" s="1"/>
  <c r="T712" i="29"/>
  <c r="U712" i="29" s="1"/>
  <c r="R712" i="29"/>
  <c r="O712" i="29"/>
  <c r="P712" i="29" s="1"/>
  <c r="L712" i="29"/>
  <c r="M712" i="29" s="1"/>
  <c r="J712" i="29"/>
  <c r="G712" i="29"/>
  <c r="H712" i="29" s="1"/>
  <c r="E712" i="29"/>
  <c r="B712" i="29"/>
  <c r="C712" i="29" s="1"/>
  <c r="AJ711" i="29"/>
  <c r="AH711" i="29"/>
  <c r="AF711" i="29"/>
  <c r="AD711" i="29"/>
  <c r="AB711" i="29"/>
  <c r="Z711" i="29"/>
  <c r="W711" i="29"/>
  <c r="X711" i="29" s="1"/>
  <c r="T711" i="29"/>
  <c r="U711" i="29" s="1"/>
  <c r="R711" i="29"/>
  <c r="O711" i="29"/>
  <c r="P711" i="29" s="1"/>
  <c r="L711" i="29"/>
  <c r="M711" i="29" s="1"/>
  <c r="J711" i="29"/>
  <c r="G711" i="29"/>
  <c r="H711" i="29" s="1"/>
  <c r="E711" i="29"/>
  <c r="B711" i="29"/>
  <c r="C711" i="29" s="1"/>
  <c r="AJ710" i="29"/>
  <c r="AH710" i="29"/>
  <c r="AF710" i="29"/>
  <c r="AD710" i="29"/>
  <c r="AB710" i="29"/>
  <c r="Z710" i="29"/>
  <c r="W710" i="29"/>
  <c r="X710" i="29" s="1"/>
  <c r="T710" i="29"/>
  <c r="U710" i="29" s="1"/>
  <c r="R710" i="29"/>
  <c r="O710" i="29"/>
  <c r="P710" i="29" s="1"/>
  <c r="L710" i="29"/>
  <c r="M710" i="29" s="1"/>
  <c r="J710" i="29"/>
  <c r="G710" i="29"/>
  <c r="H710" i="29" s="1"/>
  <c r="E710" i="29"/>
  <c r="B710" i="29"/>
  <c r="C710" i="29" s="1"/>
  <c r="AJ709" i="29"/>
  <c r="AH709" i="29"/>
  <c r="AF709" i="29"/>
  <c r="AD709" i="29"/>
  <c r="AB709" i="29"/>
  <c r="Z709" i="29"/>
  <c r="W709" i="29"/>
  <c r="X709" i="29" s="1"/>
  <c r="T709" i="29"/>
  <c r="U709" i="29" s="1"/>
  <c r="R709" i="29"/>
  <c r="O709" i="29"/>
  <c r="P709" i="29" s="1"/>
  <c r="L709" i="29"/>
  <c r="M709" i="29" s="1"/>
  <c r="J709" i="29"/>
  <c r="G709" i="29"/>
  <c r="H709" i="29" s="1"/>
  <c r="E709" i="29"/>
  <c r="B709" i="29"/>
  <c r="C709" i="29" s="1"/>
  <c r="AJ708" i="29"/>
  <c r="AH708" i="29"/>
  <c r="AF708" i="29"/>
  <c r="AD708" i="29"/>
  <c r="AB708" i="29"/>
  <c r="Z708" i="29"/>
  <c r="W708" i="29"/>
  <c r="X708" i="29" s="1"/>
  <c r="T708" i="29"/>
  <c r="U708" i="29" s="1"/>
  <c r="R708" i="29"/>
  <c r="O708" i="29"/>
  <c r="P708" i="29" s="1"/>
  <c r="L708" i="29"/>
  <c r="M708" i="29" s="1"/>
  <c r="J708" i="29"/>
  <c r="G708" i="29"/>
  <c r="H708" i="29" s="1"/>
  <c r="E708" i="29"/>
  <c r="B708" i="29"/>
  <c r="C708" i="29" s="1"/>
  <c r="AJ707" i="29"/>
  <c r="AH707" i="29"/>
  <c r="AF707" i="29"/>
  <c r="AD707" i="29"/>
  <c r="AB707" i="29"/>
  <c r="Z707" i="29"/>
  <c r="W707" i="29"/>
  <c r="X707" i="29" s="1"/>
  <c r="T707" i="29"/>
  <c r="U707" i="29" s="1"/>
  <c r="R707" i="29"/>
  <c r="O707" i="29"/>
  <c r="P707" i="29" s="1"/>
  <c r="L707" i="29"/>
  <c r="M707" i="29" s="1"/>
  <c r="J707" i="29"/>
  <c r="G707" i="29"/>
  <c r="H707" i="29" s="1"/>
  <c r="E707" i="29"/>
  <c r="B707" i="29"/>
  <c r="C707" i="29" s="1"/>
  <c r="AJ706" i="29"/>
  <c r="AH706" i="29"/>
  <c r="AF706" i="29"/>
  <c r="AD706" i="29"/>
  <c r="AB706" i="29"/>
  <c r="Z706" i="29"/>
  <c r="W706" i="29"/>
  <c r="X706" i="29" s="1"/>
  <c r="T706" i="29"/>
  <c r="U706" i="29" s="1"/>
  <c r="R706" i="29"/>
  <c r="O706" i="29"/>
  <c r="P706" i="29" s="1"/>
  <c r="L706" i="29"/>
  <c r="M706" i="29" s="1"/>
  <c r="J706" i="29"/>
  <c r="G706" i="29"/>
  <c r="H706" i="29" s="1"/>
  <c r="E706" i="29"/>
  <c r="B706" i="29"/>
  <c r="C706" i="29" s="1"/>
  <c r="AJ705" i="29"/>
  <c r="AH705" i="29"/>
  <c r="AF705" i="29"/>
  <c r="AD705" i="29"/>
  <c r="AB705" i="29"/>
  <c r="Z705" i="29"/>
  <c r="W705" i="29"/>
  <c r="X705" i="29" s="1"/>
  <c r="T705" i="29"/>
  <c r="U705" i="29" s="1"/>
  <c r="R705" i="29"/>
  <c r="O705" i="29"/>
  <c r="P705" i="29" s="1"/>
  <c r="L705" i="29"/>
  <c r="M705" i="29" s="1"/>
  <c r="J705" i="29"/>
  <c r="G705" i="29"/>
  <c r="H705" i="29" s="1"/>
  <c r="E705" i="29"/>
  <c r="B705" i="29"/>
  <c r="C705" i="29" s="1"/>
  <c r="AJ704" i="29"/>
  <c r="AH704" i="29"/>
  <c r="AF704" i="29"/>
  <c r="AD704" i="29"/>
  <c r="AB704" i="29"/>
  <c r="Z704" i="29"/>
  <c r="W704" i="29"/>
  <c r="X704" i="29" s="1"/>
  <c r="T704" i="29"/>
  <c r="U704" i="29" s="1"/>
  <c r="R704" i="29"/>
  <c r="O704" i="29"/>
  <c r="P704" i="29" s="1"/>
  <c r="L704" i="29"/>
  <c r="M704" i="29" s="1"/>
  <c r="J704" i="29"/>
  <c r="G704" i="29"/>
  <c r="H704" i="29" s="1"/>
  <c r="E704" i="29"/>
  <c r="B704" i="29"/>
  <c r="C704" i="29" s="1"/>
  <c r="AJ703" i="29"/>
  <c r="AH703" i="29"/>
  <c r="AF703" i="29"/>
  <c r="AD703" i="29"/>
  <c r="AB703" i="29"/>
  <c r="Z703" i="29"/>
  <c r="W703" i="29"/>
  <c r="X703" i="29" s="1"/>
  <c r="T703" i="29"/>
  <c r="U703" i="29" s="1"/>
  <c r="R703" i="29"/>
  <c r="O703" i="29"/>
  <c r="P703" i="29" s="1"/>
  <c r="L703" i="29"/>
  <c r="M703" i="29" s="1"/>
  <c r="J703" i="29"/>
  <c r="G703" i="29"/>
  <c r="H703" i="29" s="1"/>
  <c r="E703" i="29"/>
  <c r="B703" i="29"/>
  <c r="C703" i="29" s="1"/>
  <c r="AJ702" i="29"/>
  <c r="AH702" i="29"/>
  <c r="AF702" i="29"/>
  <c r="AD702" i="29"/>
  <c r="AB702" i="29"/>
  <c r="Z702" i="29"/>
  <c r="W702" i="29"/>
  <c r="X702" i="29" s="1"/>
  <c r="T702" i="29"/>
  <c r="U702" i="29" s="1"/>
  <c r="R702" i="29"/>
  <c r="O702" i="29"/>
  <c r="P702" i="29" s="1"/>
  <c r="L702" i="29"/>
  <c r="M702" i="29" s="1"/>
  <c r="J702" i="29"/>
  <c r="G702" i="29"/>
  <c r="H702" i="29" s="1"/>
  <c r="E702" i="29"/>
  <c r="B702" i="29"/>
  <c r="C702" i="29" s="1"/>
  <c r="AJ701" i="29"/>
  <c r="AH701" i="29"/>
  <c r="AF701" i="29"/>
  <c r="AD701" i="29"/>
  <c r="AB701" i="29"/>
  <c r="Z701" i="29"/>
  <c r="W701" i="29"/>
  <c r="X701" i="29" s="1"/>
  <c r="T701" i="29"/>
  <c r="U701" i="29" s="1"/>
  <c r="R701" i="29"/>
  <c r="O701" i="29"/>
  <c r="P701" i="29" s="1"/>
  <c r="L701" i="29"/>
  <c r="M701" i="29" s="1"/>
  <c r="J701" i="29"/>
  <c r="G701" i="29"/>
  <c r="H701" i="29" s="1"/>
  <c r="E701" i="29"/>
  <c r="B701" i="29"/>
  <c r="C701" i="29" s="1"/>
  <c r="AJ700" i="29"/>
  <c r="AH700" i="29"/>
  <c r="AF700" i="29"/>
  <c r="AD700" i="29"/>
  <c r="AB700" i="29"/>
  <c r="Z700" i="29"/>
  <c r="W700" i="29"/>
  <c r="X700" i="29" s="1"/>
  <c r="T700" i="29"/>
  <c r="U700" i="29" s="1"/>
  <c r="R700" i="29"/>
  <c r="O700" i="29"/>
  <c r="P700" i="29" s="1"/>
  <c r="L700" i="29"/>
  <c r="M700" i="29" s="1"/>
  <c r="J700" i="29"/>
  <c r="G700" i="29"/>
  <c r="H700" i="29" s="1"/>
  <c r="E700" i="29"/>
  <c r="B700" i="29"/>
  <c r="C700" i="29" s="1"/>
  <c r="AJ699" i="29"/>
  <c r="AH699" i="29"/>
  <c r="AF699" i="29"/>
  <c r="AD699" i="29"/>
  <c r="AB699" i="29"/>
  <c r="Z699" i="29"/>
  <c r="W699" i="29"/>
  <c r="X699" i="29" s="1"/>
  <c r="T699" i="29"/>
  <c r="U699" i="29" s="1"/>
  <c r="R699" i="29"/>
  <c r="O699" i="29"/>
  <c r="P699" i="29" s="1"/>
  <c r="L699" i="29"/>
  <c r="M699" i="29" s="1"/>
  <c r="J699" i="29"/>
  <c r="G699" i="29"/>
  <c r="H699" i="29" s="1"/>
  <c r="E699" i="29"/>
  <c r="B699" i="29"/>
  <c r="C699" i="29" s="1"/>
  <c r="AJ698" i="29"/>
  <c r="AH698" i="29"/>
  <c r="AF698" i="29"/>
  <c r="AD698" i="29"/>
  <c r="AB698" i="29"/>
  <c r="Z698" i="29"/>
  <c r="W698" i="29"/>
  <c r="X698" i="29" s="1"/>
  <c r="T698" i="29"/>
  <c r="U698" i="29" s="1"/>
  <c r="R698" i="29"/>
  <c r="O698" i="29"/>
  <c r="P698" i="29" s="1"/>
  <c r="L698" i="29"/>
  <c r="M698" i="29" s="1"/>
  <c r="J698" i="29"/>
  <c r="G698" i="29"/>
  <c r="H698" i="29" s="1"/>
  <c r="E698" i="29"/>
  <c r="B698" i="29"/>
  <c r="C698" i="29" s="1"/>
  <c r="AJ697" i="29"/>
  <c r="AH697" i="29"/>
  <c r="AF697" i="29"/>
  <c r="AD697" i="29"/>
  <c r="AB697" i="29"/>
  <c r="Z697" i="29"/>
  <c r="W697" i="29"/>
  <c r="X697" i="29" s="1"/>
  <c r="T697" i="29"/>
  <c r="U697" i="29" s="1"/>
  <c r="R697" i="29"/>
  <c r="O697" i="29"/>
  <c r="P697" i="29" s="1"/>
  <c r="L697" i="29"/>
  <c r="M697" i="29" s="1"/>
  <c r="J697" i="29"/>
  <c r="G697" i="29"/>
  <c r="H697" i="29" s="1"/>
  <c r="E697" i="29"/>
  <c r="B697" i="29"/>
  <c r="C697" i="29" s="1"/>
  <c r="AJ696" i="29"/>
  <c r="AH696" i="29"/>
  <c r="AF696" i="29"/>
  <c r="AD696" i="29"/>
  <c r="AB696" i="29"/>
  <c r="Z696" i="29"/>
  <c r="W696" i="29"/>
  <c r="X696" i="29" s="1"/>
  <c r="T696" i="29"/>
  <c r="U696" i="29" s="1"/>
  <c r="R696" i="29"/>
  <c r="O696" i="29"/>
  <c r="P696" i="29" s="1"/>
  <c r="L696" i="29"/>
  <c r="M696" i="29" s="1"/>
  <c r="J696" i="29"/>
  <c r="G696" i="29"/>
  <c r="H696" i="29" s="1"/>
  <c r="E696" i="29"/>
  <c r="B696" i="29"/>
  <c r="C696" i="29" s="1"/>
  <c r="AJ695" i="29"/>
  <c r="AH695" i="29"/>
  <c r="AF695" i="29"/>
  <c r="AD695" i="29"/>
  <c r="AB695" i="29"/>
  <c r="Z695" i="29"/>
  <c r="W695" i="29"/>
  <c r="X695" i="29" s="1"/>
  <c r="T695" i="29"/>
  <c r="U695" i="29" s="1"/>
  <c r="R695" i="29"/>
  <c r="O695" i="29"/>
  <c r="P695" i="29" s="1"/>
  <c r="L695" i="29"/>
  <c r="M695" i="29" s="1"/>
  <c r="J695" i="29"/>
  <c r="G695" i="29"/>
  <c r="H695" i="29" s="1"/>
  <c r="E695" i="29"/>
  <c r="B695" i="29"/>
  <c r="C695" i="29" s="1"/>
  <c r="AJ694" i="29"/>
  <c r="AH694" i="29"/>
  <c r="AF694" i="29"/>
  <c r="AD694" i="29"/>
  <c r="AB694" i="29"/>
  <c r="Z694" i="29"/>
  <c r="W694" i="29"/>
  <c r="X694" i="29" s="1"/>
  <c r="T694" i="29"/>
  <c r="U694" i="29" s="1"/>
  <c r="R694" i="29"/>
  <c r="O694" i="29"/>
  <c r="P694" i="29" s="1"/>
  <c r="L694" i="29"/>
  <c r="M694" i="29" s="1"/>
  <c r="J694" i="29"/>
  <c r="G694" i="29"/>
  <c r="H694" i="29" s="1"/>
  <c r="E694" i="29"/>
  <c r="B694" i="29"/>
  <c r="C694" i="29" s="1"/>
  <c r="AJ693" i="29"/>
  <c r="AH693" i="29"/>
  <c r="AF693" i="29"/>
  <c r="AD693" i="29"/>
  <c r="AB693" i="29"/>
  <c r="Z693" i="29"/>
  <c r="W693" i="29"/>
  <c r="X693" i="29" s="1"/>
  <c r="T693" i="29"/>
  <c r="U693" i="29" s="1"/>
  <c r="R693" i="29"/>
  <c r="O693" i="29"/>
  <c r="P693" i="29" s="1"/>
  <c r="L693" i="29"/>
  <c r="M693" i="29" s="1"/>
  <c r="J693" i="29"/>
  <c r="G693" i="29"/>
  <c r="H693" i="29" s="1"/>
  <c r="E693" i="29"/>
  <c r="B693" i="29"/>
  <c r="C693" i="29" s="1"/>
  <c r="AJ692" i="29"/>
  <c r="AH692" i="29"/>
  <c r="AF692" i="29"/>
  <c r="AD692" i="29"/>
  <c r="AB692" i="29"/>
  <c r="Z692" i="29"/>
  <c r="W692" i="29"/>
  <c r="X692" i="29" s="1"/>
  <c r="T692" i="29"/>
  <c r="U692" i="29" s="1"/>
  <c r="R692" i="29"/>
  <c r="O692" i="29"/>
  <c r="P692" i="29" s="1"/>
  <c r="L692" i="29"/>
  <c r="M692" i="29" s="1"/>
  <c r="J692" i="29"/>
  <c r="G692" i="29"/>
  <c r="H692" i="29" s="1"/>
  <c r="E692" i="29"/>
  <c r="B692" i="29"/>
  <c r="C692" i="29" s="1"/>
  <c r="AJ691" i="29"/>
  <c r="AH691" i="29"/>
  <c r="AF691" i="29"/>
  <c r="AD691" i="29"/>
  <c r="AB691" i="29"/>
  <c r="Z691" i="29"/>
  <c r="W691" i="29"/>
  <c r="X691" i="29" s="1"/>
  <c r="T691" i="29"/>
  <c r="U691" i="29" s="1"/>
  <c r="R691" i="29"/>
  <c r="O691" i="29"/>
  <c r="P691" i="29" s="1"/>
  <c r="L691" i="29"/>
  <c r="M691" i="29" s="1"/>
  <c r="J691" i="29"/>
  <c r="G691" i="29"/>
  <c r="H691" i="29" s="1"/>
  <c r="E691" i="29"/>
  <c r="B691" i="29"/>
  <c r="C691" i="29" s="1"/>
  <c r="AJ690" i="29"/>
  <c r="AH690" i="29"/>
  <c r="AF690" i="29"/>
  <c r="AD690" i="29"/>
  <c r="AB690" i="29"/>
  <c r="Z690" i="29"/>
  <c r="W690" i="29"/>
  <c r="X690" i="29" s="1"/>
  <c r="T690" i="29"/>
  <c r="U690" i="29" s="1"/>
  <c r="R690" i="29"/>
  <c r="O690" i="29"/>
  <c r="P690" i="29" s="1"/>
  <c r="L690" i="29"/>
  <c r="M690" i="29" s="1"/>
  <c r="J690" i="29"/>
  <c r="G690" i="29"/>
  <c r="H690" i="29" s="1"/>
  <c r="E690" i="29"/>
  <c r="B690" i="29"/>
  <c r="C690" i="29" s="1"/>
  <c r="AJ689" i="29"/>
  <c r="AH689" i="29"/>
  <c r="AF689" i="29"/>
  <c r="AD689" i="29"/>
  <c r="AB689" i="29"/>
  <c r="Z689" i="29"/>
  <c r="W689" i="29"/>
  <c r="X689" i="29" s="1"/>
  <c r="T689" i="29"/>
  <c r="U689" i="29" s="1"/>
  <c r="R689" i="29"/>
  <c r="O689" i="29"/>
  <c r="P689" i="29" s="1"/>
  <c r="L689" i="29"/>
  <c r="M689" i="29" s="1"/>
  <c r="J689" i="29"/>
  <c r="G689" i="29"/>
  <c r="H689" i="29" s="1"/>
  <c r="E689" i="29"/>
  <c r="B689" i="29"/>
  <c r="C689" i="29" s="1"/>
  <c r="AJ688" i="29"/>
  <c r="AH688" i="29"/>
  <c r="AF688" i="29"/>
  <c r="AD688" i="29"/>
  <c r="AB688" i="29"/>
  <c r="Z688" i="29"/>
  <c r="W688" i="29"/>
  <c r="X688" i="29" s="1"/>
  <c r="T688" i="29"/>
  <c r="U688" i="29" s="1"/>
  <c r="R688" i="29"/>
  <c r="O688" i="29"/>
  <c r="P688" i="29" s="1"/>
  <c r="L688" i="29"/>
  <c r="M688" i="29" s="1"/>
  <c r="J688" i="29"/>
  <c r="G688" i="29"/>
  <c r="H688" i="29" s="1"/>
  <c r="E688" i="29"/>
  <c r="B688" i="29"/>
  <c r="C688" i="29" s="1"/>
  <c r="AJ687" i="29"/>
  <c r="AH687" i="29"/>
  <c r="AF687" i="29"/>
  <c r="AD687" i="29"/>
  <c r="AB687" i="29"/>
  <c r="Z687" i="29"/>
  <c r="W687" i="29"/>
  <c r="X687" i="29" s="1"/>
  <c r="T687" i="29"/>
  <c r="U687" i="29" s="1"/>
  <c r="R687" i="29"/>
  <c r="O687" i="29"/>
  <c r="P687" i="29" s="1"/>
  <c r="L687" i="29"/>
  <c r="M687" i="29" s="1"/>
  <c r="J687" i="29"/>
  <c r="G687" i="29"/>
  <c r="H687" i="29" s="1"/>
  <c r="E687" i="29"/>
  <c r="B687" i="29"/>
  <c r="C687" i="29" s="1"/>
  <c r="AJ686" i="29"/>
  <c r="AH686" i="29"/>
  <c r="AF686" i="29"/>
  <c r="AD686" i="29"/>
  <c r="AB686" i="29"/>
  <c r="Z686" i="29"/>
  <c r="W686" i="29"/>
  <c r="X686" i="29" s="1"/>
  <c r="T686" i="29"/>
  <c r="U686" i="29" s="1"/>
  <c r="R686" i="29"/>
  <c r="O686" i="29"/>
  <c r="P686" i="29" s="1"/>
  <c r="L686" i="29"/>
  <c r="M686" i="29" s="1"/>
  <c r="J686" i="29"/>
  <c r="G686" i="29"/>
  <c r="H686" i="29" s="1"/>
  <c r="E686" i="29"/>
  <c r="B686" i="29"/>
  <c r="C686" i="29" s="1"/>
  <c r="AJ685" i="29"/>
  <c r="AH685" i="29"/>
  <c r="AF685" i="29"/>
  <c r="AD685" i="29"/>
  <c r="AB685" i="29"/>
  <c r="Z685" i="29"/>
  <c r="W685" i="29"/>
  <c r="X685" i="29" s="1"/>
  <c r="T685" i="29"/>
  <c r="U685" i="29" s="1"/>
  <c r="R685" i="29"/>
  <c r="O685" i="29"/>
  <c r="P685" i="29" s="1"/>
  <c r="L685" i="29"/>
  <c r="M685" i="29" s="1"/>
  <c r="J685" i="29"/>
  <c r="G685" i="29"/>
  <c r="H685" i="29" s="1"/>
  <c r="E685" i="29"/>
  <c r="B685" i="29"/>
  <c r="C685" i="29" s="1"/>
  <c r="AJ684" i="29"/>
  <c r="AH684" i="29"/>
  <c r="AF684" i="29"/>
  <c r="AD684" i="29"/>
  <c r="AB684" i="29"/>
  <c r="Z684" i="29"/>
  <c r="W684" i="29"/>
  <c r="X684" i="29" s="1"/>
  <c r="T684" i="29"/>
  <c r="U684" i="29" s="1"/>
  <c r="R684" i="29"/>
  <c r="O684" i="29"/>
  <c r="P684" i="29" s="1"/>
  <c r="L684" i="29"/>
  <c r="M684" i="29" s="1"/>
  <c r="J684" i="29"/>
  <c r="G684" i="29"/>
  <c r="H684" i="29" s="1"/>
  <c r="E684" i="29"/>
  <c r="B684" i="29"/>
  <c r="C684" i="29" s="1"/>
  <c r="AJ683" i="29"/>
  <c r="AH683" i="29"/>
  <c r="AF683" i="29"/>
  <c r="AD683" i="29"/>
  <c r="AB683" i="29"/>
  <c r="Z683" i="29"/>
  <c r="W683" i="29"/>
  <c r="X683" i="29" s="1"/>
  <c r="T683" i="29"/>
  <c r="U683" i="29" s="1"/>
  <c r="R683" i="29"/>
  <c r="O683" i="29"/>
  <c r="P683" i="29" s="1"/>
  <c r="L683" i="29"/>
  <c r="M683" i="29" s="1"/>
  <c r="J683" i="29"/>
  <c r="G683" i="29"/>
  <c r="H683" i="29" s="1"/>
  <c r="E683" i="29"/>
  <c r="B683" i="29"/>
  <c r="C683" i="29" s="1"/>
  <c r="AJ682" i="29"/>
  <c r="AH682" i="29"/>
  <c r="AF682" i="29"/>
  <c r="AD682" i="29"/>
  <c r="AB682" i="29"/>
  <c r="Z682" i="29"/>
  <c r="W682" i="29"/>
  <c r="X682" i="29" s="1"/>
  <c r="T682" i="29"/>
  <c r="U682" i="29" s="1"/>
  <c r="R682" i="29"/>
  <c r="O682" i="29"/>
  <c r="P682" i="29" s="1"/>
  <c r="L682" i="29"/>
  <c r="M682" i="29" s="1"/>
  <c r="J682" i="29"/>
  <c r="G682" i="29"/>
  <c r="H682" i="29" s="1"/>
  <c r="E682" i="29"/>
  <c r="B682" i="29"/>
  <c r="C682" i="29" s="1"/>
  <c r="AJ681" i="29"/>
  <c r="AH681" i="29"/>
  <c r="AF681" i="29"/>
  <c r="AD681" i="29"/>
  <c r="AB681" i="29"/>
  <c r="Z681" i="29"/>
  <c r="W681" i="29"/>
  <c r="X681" i="29" s="1"/>
  <c r="T681" i="29"/>
  <c r="U681" i="29" s="1"/>
  <c r="R681" i="29"/>
  <c r="O681" i="29"/>
  <c r="P681" i="29" s="1"/>
  <c r="L681" i="29"/>
  <c r="M681" i="29" s="1"/>
  <c r="J681" i="29"/>
  <c r="G681" i="29"/>
  <c r="H681" i="29" s="1"/>
  <c r="E681" i="29"/>
  <c r="B681" i="29"/>
  <c r="C681" i="29" s="1"/>
  <c r="AJ680" i="29"/>
  <c r="AH680" i="29"/>
  <c r="AF680" i="29"/>
  <c r="AD680" i="29"/>
  <c r="AB680" i="29"/>
  <c r="Z680" i="29"/>
  <c r="W680" i="29"/>
  <c r="X680" i="29" s="1"/>
  <c r="T680" i="29"/>
  <c r="U680" i="29" s="1"/>
  <c r="R680" i="29"/>
  <c r="O680" i="29"/>
  <c r="P680" i="29" s="1"/>
  <c r="L680" i="29"/>
  <c r="M680" i="29" s="1"/>
  <c r="J680" i="29"/>
  <c r="G680" i="29"/>
  <c r="H680" i="29" s="1"/>
  <c r="E680" i="29"/>
  <c r="B680" i="29"/>
  <c r="C680" i="29" s="1"/>
  <c r="AJ679" i="29"/>
  <c r="AH679" i="29"/>
  <c r="AF679" i="29"/>
  <c r="AD679" i="29"/>
  <c r="AB679" i="29"/>
  <c r="Z679" i="29"/>
  <c r="W679" i="29"/>
  <c r="X679" i="29" s="1"/>
  <c r="T679" i="29"/>
  <c r="U679" i="29" s="1"/>
  <c r="R679" i="29"/>
  <c r="O679" i="29"/>
  <c r="P679" i="29" s="1"/>
  <c r="L679" i="29"/>
  <c r="M679" i="29" s="1"/>
  <c r="J679" i="29"/>
  <c r="G679" i="29"/>
  <c r="H679" i="29" s="1"/>
  <c r="E679" i="29"/>
  <c r="B679" i="29"/>
  <c r="C679" i="29" s="1"/>
  <c r="AJ678" i="29"/>
  <c r="AH678" i="29"/>
  <c r="AF678" i="29"/>
  <c r="AD678" i="29"/>
  <c r="AB678" i="29"/>
  <c r="Z678" i="29"/>
  <c r="W678" i="29"/>
  <c r="X678" i="29" s="1"/>
  <c r="T678" i="29"/>
  <c r="U678" i="29" s="1"/>
  <c r="R678" i="29"/>
  <c r="O678" i="29"/>
  <c r="P678" i="29" s="1"/>
  <c r="L678" i="29"/>
  <c r="M678" i="29" s="1"/>
  <c r="J678" i="29"/>
  <c r="G678" i="29"/>
  <c r="H678" i="29" s="1"/>
  <c r="E678" i="29"/>
  <c r="B678" i="29"/>
  <c r="C678" i="29" s="1"/>
  <c r="AJ677" i="29"/>
  <c r="AH677" i="29"/>
  <c r="AF677" i="29"/>
  <c r="AD677" i="29"/>
  <c r="AB677" i="29"/>
  <c r="Z677" i="29"/>
  <c r="W677" i="29"/>
  <c r="X677" i="29" s="1"/>
  <c r="T677" i="29"/>
  <c r="U677" i="29" s="1"/>
  <c r="R677" i="29"/>
  <c r="O677" i="29"/>
  <c r="P677" i="29" s="1"/>
  <c r="L677" i="29"/>
  <c r="M677" i="29" s="1"/>
  <c r="J677" i="29"/>
  <c r="G677" i="29"/>
  <c r="H677" i="29" s="1"/>
  <c r="E677" i="29"/>
  <c r="B677" i="29"/>
  <c r="C677" i="29" s="1"/>
  <c r="AJ676" i="29"/>
  <c r="AH676" i="29"/>
  <c r="AF676" i="29"/>
  <c r="AD676" i="29"/>
  <c r="AB676" i="29"/>
  <c r="Z676" i="29"/>
  <c r="W676" i="29"/>
  <c r="X676" i="29" s="1"/>
  <c r="T676" i="29"/>
  <c r="U676" i="29" s="1"/>
  <c r="R676" i="29"/>
  <c r="O676" i="29"/>
  <c r="P676" i="29" s="1"/>
  <c r="L676" i="29"/>
  <c r="M676" i="29" s="1"/>
  <c r="J676" i="29"/>
  <c r="G676" i="29"/>
  <c r="H676" i="29" s="1"/>
  <c r="E676" i="29"/>
  <c r="B676" i="29"/>
  <c r="C676" i="29" s="1"/>
  <c r="AJ675" i="29"/>
  <c r="AH675" i="29"/>
  <c r="AF675" i="29"/>
  <c r="AD675" i="29"/>
  <c r="AB675" i="29"/>
  <c r="Z675" i="29"/>
  <c r="W675" i="29"/>
  <c r="X675" i="29" s="1"/>
  <c r="T675" i="29"/>
  <c r="U675" i="29" s="1"/>
  <c r="R675" i="29"/>
  <c r="O675" i="29"/>
  <c r="P675" i="29" s="1"/>
  <c r="L675" i="29"/>
  <c r="M675" i="29" s="1"/>
  <c r="J675" i="29"/>
  <c r="G675" i="29"/>
  <c r="H675" i="29" s="1"/>
  <c r="E675" i="29"/>
  <c r="B675" i="29"/>
  <c r="C675" i="29" s="1"/>
  <c r="AJ674" i="29"/>
  <c r="AH674" i="29"/>
  <c r="AF674" i="29"/>
  <c r="AD674" i="29"/>
  <c r="AB674" i="29"/>
  <c r="Z674" i="29"/>
  <c r="W674" i="29"/>
  <c r="X674" i="29" s="1"/>
  <c r="T674" i="29"/>
  <c r="U674" i="29" s="1"/>
  <c r="R674" i="29"/>
  <c r="O674" i="29"/>
  <c r="P674" i="29" s="1"/>
  <c r="L674" i="29"/>
  <c r="M674" i="29" s="1"/>
  <c r="J674" i="29"/>
  <c r="G674" i="29"/>
  <c r="H674" i="29" s="1"/>
  <c r="E674" i="29"/>
  <c r="B674" i="29"/>
  <c r="C674" i="29" s="1"/>
  <c r="AJ673" i="29"/>
  <c r="AH673" i="29"/>
  <c r="AF673" i="29"/>
  <c r="AD673" i="29"/>
  <c r="AB673" i="29"/>
  <c r="Z673" i="29"/>
  <c r="W673" i="29"/>
  <c r="X673" i="29" s="1"/>
  <c r="T673" i="29"/>
  <c r="U673" i="29" s="1"/>
  <c r="R673" i="29"/>
  <c r="O673" i="29"/>
  <c r="P673" i="29" s="1"/>
  <c r="L673" i="29"/>
  <c r="M673" i="29" s="1"/>
  <c r="J673" i="29"/>
  <c r="G673" i="29"/>
  <c r="H673" i="29" s="1"/>
  <c r="E673" i="29"/>
  <c r="B673" i="29"/>
  <c r="C673" i="29" s="1"/>
  <c r="AJ672" i="29"/>
  <c r="AH672" i="29"/>
  <c r="AF672" i="29"/>
  <c r="AD672" i="29"/>
  <c r="AB672" i="29"/>
  <c r="Z672" i="29"/>
  <c r="W672" i="29"/>
  <c r="X672" i="29" s="1"/>
  <c r="T672" i="29"/>
  <c r="U672" i="29" s="1"/>
  <c r="R672" i="29"/>
  <c r="O672" i="29"/>
  <c r="P672" i="29" s="1"/>
  <c r="L672" i="29"/>
  <c r="M672" i="29" s="1"/>
  <c r="J672" i="29"/>
  <c r="G672" i="29"/>
  <c r="H672" i="29" s="1"/>
  <c r="E672" i="29"/>
  <c r="B672" i="29"/>
  <c r="C672" i="29" s="1"/>
  <c r="AJ671" i="29"/>
  <c r="AH671" i="29"/>
  <c r="AF671" i="29"/>
  <c r="AD671" i="29"/>
  <c r="AB671" i="29"/>
  <c r="Z671" i="29"/>
  <c r="W671" i="29"/>
  <c r="X671" i="29" s="1"/>
  <c r="T671" i="29"/>
  <c r="U671" i="29" s="1"/>
  <c r="R671" i="29"/>
  <c r="O671" i="29"/>
  <c r="P671" i="29" s="1"/>
  <c r="L671" i="29"/>
  <c r="M671" i="29" s="1"/>
  <c r="J671" i="29"/>
  <c r="G671" i="29"/>
  <c r="H671" i="29" s="1"/>
  <c r="E671" i="29"/>
  <c r="B671" i="29"/>
  <c r="C671" i="29" s="1"/>
  <c r="AJ670" i="29"/>
  <c r="AH670" i="29"/>
  <c r="AF670" i="29"/>
  <c r="AD670" i="29"/>
  <c r="AB670" i="29"/>
  <c r="Z670" i="29"/>
  <c r="W670" i="29"/>
  <c r="X670" i="29" s="1"/>
  <c r="T670" i="29"/>
  <c r="U670" i="29" s="1"/>
  <c r="R670" i="29"/>
  <c r="O670" i="29"/>
  <c r="P670" i="29" s="1"/>
  <c r="L670" i="29"/>
  <c r="M670" i="29" s="1"/>
  <c r="J670" i="29"/>
  <c r="G670" i="29"/>
  <c r="H670" i="29" s="1"/>
  <c r="E670" i="29"/>
  <c r="B670" i="29"/>
  <c r="C670" i="29" s="1"/>
  <c r="AJ669" i="29"/>
  <c r="AH669" i="29"/>
  <c r="AF669" i="29"/>
  <c r="AD669" i="29"/>
  <c r="AB669" i="29"/>
  <c r="Z669" i="29"/>
  <c r="W669" i="29"/>
  <c r="X669" i="29" s="1"/>
  <c r="T669" i="29"/>
  <c r="U669" i="29" s="1"/>
  <c r="R669" i="29"/>
  <c r="O669" i="29"/>
  <c r="P669" i="29" s="1"/>
  <c r="L669" i="29"/>
  <c r="M669" i="29" s="1"/>
  <c r="J669" i="29"/>
  <c r="G669" i="29"/>
  <c r="H669" i="29" s="1"/>
  <c r="E669" i="29"/>
  <c r="B669" i="29"/>
  <c r="C669" i="29" s="1"/>
  <c r="AJ668" i="29"/>
  <c r="AH668" i="29"/>
  <c r="AF668" i="29"/>
  <c r="AD668" i="29"/>
  <c r="AB668" i="29"/>
  <c r="Z668" i="29"/>
  <c r="W668" i="29"/>
  <c r="X668" i="29" s="1"/>
  <c r="T668" i="29"/>
  <c r="U668" i="29" s="1"/>
  <c r="R668" i="29"/>
  <c r="O668" i="29"/>
  <c r="P668" i="29" s="1"/>
  <c r="L668" i="29"/>
  <c r="M668" i="29" s="1"/>
  <c r="J668" i="29"/>
  <c r="G668" i="29"/>
  <c r="H668" i="29" s="1"/>
  <c r="E668" i="29"/>
  <c r="B668" i="29"/>
  <c r="C668" i="29" s="1"/>
  <c r="AJ667" i="29"/>
  <c r="AH667" i="29"/>
  <c r="AF667" i="29"/>
  <c r="AD667" i="29"/>
  <c r="AB667" i="29"/>
  <c r="Z667" i="29"/>
  <c r="W667" i="29"/>
  <c r="X667" i="29" s="1"/>
  <c r="T667" i="29"/>
  <c r="U667" i="29" s="1"/>
  <c r="R667" i="29"/>
  <c r="O667" i="29"/>
  <c r="P667" i="29" s="1"/>
  <c r="L667" i="29"/>
  <c r="M667" i="29" s="1"/>
  <c r="J667" i="29"/>
  <c r="G667" i="29"/>
  <c r="H667" i="29" s="1"/>
  <c r="E667" i="29"/>
  <c r="B667" i="29"/>
  <c r="C667" i="29" s="1"/>
  <c r="AJ666" i="29"/>
  <c r="AH666" i="29"/>
  <c r="AF666" i="29"/>
  <c r="AD666" i="29"/>
  <c r="AB666" i="29"/>
  <c r="Z666" i="29"/>
  <c r="W666" i="29"/>
  <c r="X666" i="29" s="1"/>
  <c r="T666" i="29"/>
  <c r="U666" i="29" s="1"/>
  <c r="R666" i="29"/>
  <c r="O666" i="29"/>
  <c r="P666" i="29" s="1"/>
  <c r="L666" i="29"/>
  <c r="M666" i="29" s="1"/>
  <c r="J666" i="29"/>
  <c r="G666" i="29"/>
  <c r="H666" i="29" s="1"/>
  <c r="E666" i="29"/>
  <c r="B666" i="29"/>
  <c r="C666" i="29" s="1"/>
  <c r="AJ665" i="29"/>
  <c r="AH665" i="29"/>
  <c r="AF665" i="29"/>
  <c r="AD665" i="29"/>
  <c r="AB665" i="29"/>
  <c r="Z665" i="29"/>
  <c r="W665" i="29"/>
  <c r="X665" i="29" s="1"/>
  <c r="T665" i="29"/>
  <c r="U665" i="29" s="1"/>
  <c r="R665" i="29"/>
  <c r="O665" i="29"/>
  <c r="P665" i="29" s="1"/>
  <c r="L665" i="29"/>
  <c r="M665" i="29" s="1"/>
  <c r="J665" i="29"/>
  <c r="G665" i="29"/>
  <c r="H665" i="29" s="1"/>
  <c r="E665" i="29"/>
  <c r="B665" i="29"/>
  <c r="C665" i="29" s="1"/>
  <c r="AJ664" i="29"/>
  <c r="AH664" i="29"/>
  <c r="AF664" i="29"/>
  <c r="AD664" i="29"/>
  <c r="AB664" i="29"/>
  <c r="Z664" i="29"/>
  <c r="W664" i="29"/>
  <c r="X664" i="29" s="1"/>
  <c r="T664" i="29"/>
  <c r="U664" i="29" s="1"/>
  <c r="R664" i="29"/>
  <c r="O664" i="29"/>
  <c r="P664" i="29" s="1"/>
  <c r="L664" i="29"/>
  <c r="M664" i="29" s="1"/>
  <c r="J664" i="29"/>
  <c r="G664" i="29"/>
  <c r="H664" i="29" s="1"/>
  <c r="E664" i="29"/>
  <c r="B664" i="29"/>
  <c r="C664" i="29" s="1"/>
  <c r="AJ663" i="29"/>
  <c r="AH663" i="29"/>
  <c r="AF663" i="29"/>
  <c r="AD663" i="29"/>
  <c r="AB663" i="29"/>
  <c r="Z663" i="29"/>
  <c r="W663" i="29"/>
  <c r="X663" i="29" s="1"/>
  <c r="T663" i="29"/>
  <c r="U663" i="29" s="1"/>
  <c r="R663" i="29"/>
  <c r="O663" i="29"/>
  <c r="P663" i="29" s="1"/>
  <c r="L663" i="29"/>
  <c r="M663" i="29" s="1"/>
  <c r="J663" i="29"/>
  <c r="G663" i="29"/>
  <c r="H663" i="29" s="1"/>
  <c r="E663" i="29"/>
  <c r="B663" i="29"/>
  <c r="C663" i="29" s="1"/>
  <c r="AJ662" i="29"/>
  <c r="AH662" i="29"/>
  <c r="AF662" i="29"/>
  <c r="AD662" i="29"/>
  <c r="AB662" i="29"/>
  <c r="Z662" i="29"/>
  <c r="W662" i="29"/>
  <c r="X662" i="29" s="1"/>
  <c r="T662" i="29"/>
  <c r="U662" i="29" s="1"/>
  <c r="R662" i="29"/>
  <c r="O662" i="29"/>
  <c r="P662" i="29" s="1"/>
  <c r="L662" i="29"/>
  <c r="M662" i="29" s="1"/>
  <c r="J662" i="29"/>
  <c r="G662" i="29"/>
  <c r="H662" i="29" s="1"/>
  <c r="E662" i="29"/>
  <c r="B662" i="29"/>
  <c r="C662" i="29" s="1"/>
  <c r="AJ661" i="29"/>
  <c r="AH661" i="29"/>
  <c r="AF661" i="29"/>
  <c r="AD661" i="29"/>
  <c r="AB661" i="29"/>
  <c r="Z661" i="29"/>
  <c r="W661" i="29"/>
  <c r="X661" i="29" s="1"/>
  <c r="T661" i="29"/>
  <c r="U661" i="29" s="1"/>
  <c r="R661" i="29"/>
  <c r="O661" i="29"/>
  <c r="P661" i="29" s="1"/>
  <c r="L661" i="29"/>
  <c r="M661" i="29" s="1"/>
  <c r="J661" i="29"/>
  <c r="G661" i="29"/>
  <c r="H661" i="29" s="1"/>
  <c r="E661" i="29"/>
  <c r="B661" i="29"/>
  <c r="C661" i="29" s="1"/>
  <c r="AJ660" i="29"/>
  <c r="AH660" i="29"/>
  <c r="AF660" i="29"/>
  <c r="AD660" i="29"/>
  <c r="AB660" i="29"/>
  <c r="Z660" i="29"/>
  <c r="W660" i="29"/>
  <c r="X660" i="29" s="1"/>
  <c r="T660" i="29"/>
  <c r="U660" i="29" s="1"/>
  <c r="R660" i="29"/>
  <c r="O660" i="29"/>
  <c r="P660" i="29" s="1"/>
  <c r="L660" i="29"/>
  <c r="M660" i="29" s="1"/>
  <c r="J660" i="29"/>
  <c r="G660" i="29"/>
  <c r="H660" i="29" s="1"/>
  <c r="E660" i="29"/>
  <c r="B660" i="29"/>
  <c r="C660" i="29" s="1"/>
  <c r="AJ659" i="29"/>
  <c r="AH659" i="29"/>
  <c r="AF659" i="29"/>
  <c r="AD659" i="29"/>
  <c r="AB659" i="29"/>
  <c r="Z659" i="29"/>
  <c r="W659" i="29"/>
  <c r="X659" i="29" s="1"/>
  <c r="T659" i="29"/>
  <c r="U659" i="29" s="1"/>
  <c r="R659" i="29"/>
  <c r="O659" i="29"/>
  <c r="P659" i="29" s="1"/>
  <c r="L659" i="29"/>
  <c r="M659" i="29" s="1"/>
  <c r="J659" i="29"/>
  <c r="G659" i="29"/>
  <c r="H659" i="29" s="1"/>
  <c r="E659" i="29"/>
  <c r="B659" i="29"/>
  <c r="C659" i="29" s="1"/>
  <c r="AJ658" i="29"/>
  <c r="AH658" i="29"/>
  <c r="AF658" i="29"/>
  <c r="AD658" i="29"/>
  <c r="AB658" i="29"/>
  <c r="Z658" i="29"/>
  <c r="W658" i="29"/>
  <c r="X658" i="29" s="1"/>
  <c r="T658" i="29"/>
  <c r="U658" i="29" s="1"/>
  <c r="R658" i="29"/>
  <c r="O658" i="29"/>
  <c r="P658" i="29" s="1"/>
  <c r="L658" i="29"/>
  <c r="M658" i="29" s="1"/>
  <c r="J658" i="29"/>
  <c r="G658" i="29"/>
  <c r="H658" i="29" s="1"/>
  <c r="E658" i="29"/>
  <c r="B658" i="29"/>
  <c r="C658" i="29" s="1"/>
  <c r="AJ657" i="29"/>
  <c r="AH657" i="29"/>
  <c r="AF657" i="29"/>
  <c r="AD657" i="29"/>
  <c r="AB657" i="29"/>
  <c r="Z657" i="29"/>
  <c r="W657" i="29"/>
  <c r="X657" i="29" s="1"/>
  <c r="T657" i="29"/>
  <c r="U657" i="29" s="1"/>
  <c r="R657" i="29"/>
  <c r="O657" i="29"/>
  <c r="P657" i="29" s="1"/>
  <c r="L657" i="29"/>
  <c r="M657" i="29" s="1"/>
  <c r="J657" i="29"/>
  <c r="G657" i="29"/>
  <c r="H657" i="29" s="1"/>
  <c r="E657" i="29"/>
  <c r="B657" i="29"/>
  <c r="C657" i="29" s="1"/>
  <c r="AJ656" i="29"/>
  <c r="AH656" i="29"/>
  <c r="AF656" i="29"/>
  <c r="AD656" i="29"/>
  <c r="AB656" i="29"/>
  <c r="Z656" i="29"/>
  <c r="W656" i="29"/>
  <c r="X656" i="29" s="1"/>
  <c r="T656" i="29"/>
  <c r="U656" i="29" s="1"/>
  <c r="R656" i="29"/>
  <c r="O656" i="29"/>
  <c r="P656" i="29" s="1"/>
  <c r="L656" i="29"/>
  <c r="M656" i="29" s="1"/>
  <c r="J656" i="29"/>
  <c r="G656" i="29"/>
  <c r="H656" i="29" s="1"/>
  <c r="E656" i="29"/>
  <c r="B656" i="29"/>
  <c r="C656" i="29" s="1"/>
  <c r="AJ655" i="29"/>
  <c r="AH655" i="29"/>
  <c r="AF655" i="29"/>
  <c r="AD655" i="29"/>
  <c r="AB655" i="29"/>
  <c r="Z655" i="29"/>
  <c r="W655" i="29"/>
  <c r="X655" i="29" s="1"/>
  <c r="T655" i="29"/>
  <c r="U655" i="29" s="1"/>
  <c r="R655" i="29"/>
  <c r="O655" i="29"/>
  <c r="P655" i="29" s="1"/>
  <c r="L655" i="29"/>
  <c r="M655" i="29" s="1"/>
  <c r="J655" i="29"/>
  <c r="G655" i="29"/>
  <c r="H655" i="29" s="1"/>
  <c r="E655" i="29"/>
  <c r="B655" i="29"/>
  <c r="C655" i="29" s="1"/>
  <c r="AJ654" i="29"/>
  <c r="AH654" i="29"/>
  <c r="AF654" i="29"/>
  <c r="AD654" i="29"/>
  <c r="AB654" i="29"/>
  <c r="Z654" i="29"/>
  <c r="W654" i="29"/>
  <c r="X654" i="29" s="1"/>
  <c r="T654" i="29"/>
  <c r="U654" i="29" s="1"/>
  <c r="R654" i="29"/>
  <c r="O654" i="29"/>
  <c r="P654" i="29" s="1"/>
  <c r="L654" i="29"/>
  <c r="M654" i="29" s="1"/>
  <c r="J654" i="29"/>
  <c r="G654" i="29"/>
  <c r="H654" i="29" s="1"/>
  <c r="E654" i="29"/>
  <c r="B654" i="29"/>
  <c r="C654" i="29" s="1"/>
  <c r="AJ653" i="29"/>
  <c r="AH653" i="29"/>
  <c r="AF653" i="29"/>
  <c r="AD653" i="29"/>
  <c r="AB653" i="29"/>
  <c r="Z653" i="29"/>
  <c r="W653" i="29"/>
  <c r="X653" i="29" s="1"/>
  <c r="T653" i="29"/>
  <c r="U653" i="29" s="1"/>
  <c r="R653" i="29"/>
  <c r="O653" i="29"/>
  <c r="P653" i="29" s="1"/>
  <c r="L653" i="29"/>
  <c r="M653" i="29" s="1"/>
  <c r="J653" i="29"/>
  <c r="G653" i="29"/>
  <c r="H653" i="29" s="1"/>
  <c r="E653" i="29"/>
  <c r="B653" i="29"/>
  <c r="C653" i="29" s="1"/>
  <c r="AJ652" i="29"/>
  <c r="AH652" i="29"/>
  <c r="AF652" i="29"/>
  <c r="AD652" i="29"/>
  <c r="AB652" i="29"/>
  <c r="Z652" i="29"/>
  <c r="W652" i="29"/>
  <c r="X652" i="29" s="1"/>
  <c r="T652" i="29"/>
  <c r="U652" i="29" s="1"/>
  <c r="R652" i="29"/>
  <c r="O652" i="29"/>
  <c r="P652" i="29" s="1"/>
  <c r="L652" i="29"/>
  <c r="M652" i="29" s="1"/>
  <c r="J652" i="29"/>
  <c r="G652" i="29"/>
  <c r="H652" i="29" s="1"/>
  <c r="E652" i="29"/>
  <c r="B652" i="29"/>
  <c r="C652" i="29" s="1"/>
  <c r="AJ651" i="29"/>
  <c r="AH651" i="29"/>
  <c r="AF651" i="29"/>
  <c r="AD651" i="29"/>
  <c r="AB651" i="29"/>
  <c r="Z651" i="29"/>
  <c r="W651" i="29"/>
  <c r="X651" i="29" s="1"/>
  <c r="T651" i="29"/>
  <c r="U651" i="29" s="1"/>
  <c r="R651" i="29"/>
  <c r="O651" i="29"/>
  <c r="P651" i="29" s="1"/>
  <c r="L651" i="29"/>
  <c r="M651" i="29" s="1"/>
  <c r="J651" i="29"/>
  <c r="G651" i="29"/>
  <c r="H651" i="29" s="1"/>
  <c r="E651" i="29"/>
  <c r="B651" i="29"/>
  <c r="C651" i="29" s="1"/>
  <c r="AJ650" i="29"/>
  <c r="AH650" i="29"/>
  <c r="AF650" i="29"/>
  <c r="AD650" i="29"/>
  <c r="AB650" i="29"/>
  <c r="Z650" i="29"/>
  <c r="W650" i="29"/>
  <c r="X650" i="29" s="1"/>
  <c r="T650" i="29"/>
  <c r="U650" i="29" s="1"/>
  <c r="R650" i="29"/>
  <c r="O650" i="29"/>
  <c r="P650" i="29" s="1"/>
  <c r="L650" i="29"/>
  <c r="M650" i="29" s="1"/>
  <c r="J650" i="29"/>
  <c r="G650" i="29"/>
  <c r="H650" i="29" s="1"/>
  <c r="E650" i="29"/>
  <c r="B650" i="29"/>
  <c r="C650" i="29" s="1"/>
  <c r="AJ649" i="29"/>
  <c r="AH649" i="29"/>
  <c r="AF649" i="29"/>
  <c r="AD649" i="29"/>
  <c r="AB649" i="29"/>
  <c r="Z649" i="29"/>
  <c r="W649" i="29"/>
  <c r="X649" i="29" s="1"/>
  <c r="T649" i="29"/>
  <c r="U649" i="29" s="1"/>
  <c r="R649" i="29"/>
  <c r="O649" i="29"/>
  <c r="P649" i="29" s="1"/>
  <c r="L649" i="29"/>
  <c r="M649" i="29" s="1"/>
  <c r="J649" i="29"/>
  <c r="G649" i="29"/>
  <c r="H649" i="29" s="1"/>
  <c r="E649" i="29"/>
  <c r="B649" i="29"/>
  <c r="C649" i="29" s="1"/>
  <c r="AJ648" i="29"/>
  <c r="AH648" i="29"/>
  <c r="AF648" i="29"/>
  <c r="AD648" i="29"/>
  <c r="AB648" i="29"/>
  <c r="Z648" i="29"/>
  <c r="W648" i="29"/>
  <c r="X648" i="29" s="1"/>
  <c r="T648" i="29"/>
  <c r="U648" i="29" s="1"/>
  <c r="R648" i="29"/>
  <c r="O648" i="29"/>
  <c r="P648" i="29" s="1"/>
  <c r="L648" i="29"/>
  <c r="M648" i="29" s="1"/>
  <c r="J648" i="29"/>
  <c r="G648" i="29"/>
  <c r="H648" i="29" s="1"/>
  <c r="E648" i="29"/>
  <c r="B648" i="29"/>
  <c r="C648" i="29" s="1"/>
  <c r="AJ647" i="29"/>
  <c r="AH647" i="29"/>
  <c r="AF647" i="29"/>
  <c r="AD647" i="29"/>
  <c r="AB647" i="29"/>
  <c r="Z647" i="29"/>
  <c r="W647" i="29"/>
  <c r="X647" i="29" s="1"/>
  <c r="T647" i="29"/>
  <c r="U647" i="29" s="1"/>
  <c r="R647" i="29"/>
  <c r="O647" i="29"/>
  <c r="P647" i="29" s="1"/>
  <c r="L647" i="29"/>
  <c r="M647" i="29" s="1"/>
  <c r="J647" i="29"/>
  <c r="G647" i="29"/>
  <c r="H647" i="29" s="1"/>
  <c r="E647" i="29"/>
  <c r="B647" i="29"/>
  <c r="C647" i="29" s="1"/>
  <c r="AJ646" i="29"/>
  <c r="AH646" i="29"/>
  <c r="AF646" i="29"/>
  <c r="AD646" i="29"/>
  <c r="AB646" i="29"/>
  <c r="Z646" i="29"/>
  <c r="W646" i="29"/>
  <c r="X646" i="29" s="1"/>
  <c r="T646" i="29"/>
  <c r="U646" i="29" s="1"/>
  <c r="R646" i="29"/>
  <c r="O646" i="29"/>
  <c r="P646" i="29" s="1"/>
  <c r="L646" i="29"/>
  <c r="M646" i="29" s="1"/>
  <c r="J646" i="29"/>
  <c r="G646" i="29"/>
  <c r="H646" i="29" s="1"/>
  <c r="E646" i="29"/>
  <c r="B646" i="29"/>
  <c r="C646" i="29" s="1"/>
  <c r="AJ645" i="29"/>
  <c r="AH645" i="29"/>
  <c r="AF645" i="29"/>
  <c r="AD645" i="29"/>
  <c r="AB645" i="29"/>
  <c r="Z645" i="29"/>
  <c r="W645" i="29"/>
  <c r="X645" i="29" s="1"/>
  <c r="T645" i="29"/>
  <c r="U645" i="29" s="1"/>
  <c r="R645" i="29"/>
  <c r="O645" i="29"/>
  <c r="P645" i="29" s="1"/>
  <c r="L645" i="29"/>
  <c r="M645" i="29" s="1"/>
  <c r="J645" i="29"/>
  <c r="G645" i="29"/>
  <c r="H645" i="29" s="1"/>
  <c r="E645" i="29"/>
  <c r="B645" i="29"/>
  <c r="C645" i="29" s="1"/>
  <c r="AJ644" i="29"/>
  <c r="AH644" i="29"/>
  <c r="AF644" i="29"/>
  <c r="AD644" i="29"/>
  <c r="AB644" i="29"/>
  <c r="Z644" i="29"/>
  <c r="W644" i="29"/>
  <c r="X644" i="29" s="1"/>
  <c r="T644" i="29"/>
  <c r="U644" i="29" s="1"/>
  <c r="R644" i="29"/>
  <c r="O644" i="29"/>
  <c r="P644" i="29" s="1"/>
  <c r="L644" i="29"/>
  <c r="M644" i="29" s="1"/>
  <c r="J644" i="29"/>
  <c r="G644" i="29"/>
  <c r="H644" i="29" s="1"/>
  <c r="E644" i="29"/>
  <c r="B644" i="29"/>
  <c r="C644" i="29" s="1"/>
  <c r="AJ643" i="29"/>
  <c r="AH643" i="29"/>
  <c r="AF643" i="29"/>
  <c r="AD643" i="29"/>
  <c r="AB643" i="29"/>
  <c r="Z643" i="29"/>
  <c r="W643" i="29"/>
  <c r="X643" i="29" s="1"/>
  <c r="T643" i="29"/>
  <c r="U643" i="29" s="1"/>
  <c r="R643" i="29"/>
  <c r="O643" i="29"/>
  <c r="P643" i="29" s="1"/>
  <c r="L643" i="29"/>
  <c r="M643" i="29" s="1"/>
  <c r="J643" i="29"/>
  <c r="G643" i="29"/>
  <c r="H643" i="29" s="1"/>
  <c r="E643" i="29"/>
  <c r="B643" i="29"/>
  <c r="C643" i="29" s="1"/>
  <c r="AJ642" i="29"/>
  <c r="AH642" i="29"/>
  <c r="AF642" i="29"/>
  <c r="AD642" i="29"/>
  <c r="AB642" i="29"/>
  <c r="Z642" i="29"/>
  <c r="W642" i="29"/>
  <c r="X642" i="29" s="1"/>
  <c r="T642" i="29"/>
  <c r="U642" i="29" s="1"/>
  <c r="R642" i="29"/>
  <c r="O642" i="29"/>
  <c r="P642" i="29" s="1"/>
  <c r="L642" i="29"/>
  <c r="M642" i="29" s="1"/>
  <c r="J642" i="29"/>
  <c r="G642" i="29"/>
  <c r="H642" i="29" s="1"/>
  <c r="E642" i="29"/>
  <c r="B642" i="29"/>
  <c r="C642" i="29" s="1"/>
  <c r="AJ641" i="29"/>
  <c r="AH641" i="29"/>
  <c r="AF641" i="29"/>
  <c r="AD641" i="29"/>
  <c r="AB641" i="29"/>
  <c r="Z641" i="29"/>
  <c r="W641" i="29"/>
  <c r="X641" i="29" s="1"/>
  <c r="T641" i="29"/>
  <c r="U641" i="29" s="1"/>
  <c r="R641" i="29"/>
  <c r="O641" i="29"/>
  <c r="P641" i="29" s="1"/>
  <c r="L641" i="29"/>
  <c r="M641" i="29" s="1"/>
  <c r="J641" i="29"/>
  <c r="G641" i="29"/>
  <c r="H641" i="29" s="1"/>
  <c r="E641" i="29"/>
  <c r="B641" i="29"/>
  <c r="C641" i="29" s="1"/>
  <c r="AJ640" i="29"/>
  <c r="AH640" i="29"/>
  <c r="AF640" i="29"/>
  <c r="AD640" i="29"/>
  <c r="AB640" i="29"/>
  <c r="Z640" i="29"/>
  <c r="W640" i="29"/>
  <c r="X640" i="29" s="1"/>
  <c r="T640" i="29"/>
  <c r="U640" i="29" s="1"/>
  <c r="R640" i="29"/>
  <c r="O640" i="29"/>
  <c r="P640" i="29" s="1"/>
  <c r="L640" i="29"/>
  <c r="M640" i="29" s="1"/>
  <c r="J640" i="29"/>
  <c r="G640" i="29"/>
  <c r="H640" i="29" s="1"/>
  <c r="E640" i="29"/>
  <c r="B640" i="29"/>
  <c r="C640" i="29" s="1"/>
  <c r="AJ639" i="29"/>
  <c r="AH639" i="29"/>
  <c r="AF639" i="29"/>
  <c r="AD639" i="29"/>
  <c r="AB639" i="29"/>
  <c r="Z639" i="29"/>
  <c r="W639" i="29"/>
  <c r="X639" i="29" s="1"/>
  <c r="T639" i="29"/>
  <c r="U639" i="29" s="1"/>
  <c r="R639" i="29"/>
  <c r="O639" i="29"/>
  <c r="P639" i="29" s="1"/>
  <c r="L639" i="29"/>
  <c r="M639" i="29" s="1"/>
  <c r="J639" i="29"/>
  <c r="G639" i="29"/>
  <c r="H639" i="29" s="1"/>
  <c r="E639" i="29"/>
  <c r="B639" i="29"/>
  <c r="C639" i="29" s="1"/>
  <c r="AJ638" i="29"/>
  <c r="AH638" i="29"/>
  <c r="AF638" i="29"/>
  <c r="AD638" i="29"/>
  <c r="AB638" i="29"/>
  <c r="Z638" i="29"/>
  <c r="W638" i="29"/>
  <c r="X638" i="29" s="1"/>
  <c r="T638" i="29"/>
  <c r="U638" i="29" s="1"/>
  <c r="R638" i="29"/>
  <c r="O638" i="29"/>
  <c r="P638" i="29" s="1"/>
  <c r="L638" i="29"/>
  <c r="M638" i="29" s="1"/>
  <c r="J638" i="29"/>
  <c r="G638" i="29"/>
  <c r="H638" i="29" s="1"/>
  <c r="E638" i="29"/>
  <c r="B638" i="29"/>
  <c r="C638" i="29" s="1"/>
  <c r="AJ637" i="29"/>
  <c r="AH637" i="29"/>
  <c r="AF637" i="29"/>
  <c r="AD637" i="29"/>
  <c r="AB637" i="29"/>
  <c r="Z637" i="29"/>
  <c r="W637" i="29"/>
  <c r="X637" i="29" s="1"/>
  <c r="T637" i="29"/>
  <c r="U637" i="29" s="1"/>
  <c r="R637" i="29"/>
  <c r="O637" i="29"/>
  <c r="P637" i="29" s="1"/>
  <c r="L637" i="29"/>
  <c r="M637" i="29" s="1"/>
  <c r="J637" i="29"/>
  <c r="G637" i="29"/>
  <c r="H637" i="29" s="1"/>
  <c r="E637" i="29"/>
  <c r="B637" i="29"/>
  <c r="C637" i="29" s="1"/>
  <c r="AJ636" i="29"/>
  <c r="AH636" i="29"/>
  <c r="AF636" i="29"/>
  <c r="AD636" i="29"/>
  <c r="AB636" i="29"/>
  <c r="Z636" i="29"/>
  <c r="W636" i="29"/>
  <c r="X636" i="29" s="1"/>
  <c r="T636" i="29"/>
  <c r="U636" i="29" s="1"/>
  <c r="R636" i="29"/>
  <c r="O636" i="29"/>
  <c r="P636" i="29" s="1"/>
  <c r="L636" i="29"/>
  <c r="M636" i="29" s="1"/>
  <c r="J636" i="29"/>
  <c r="G636" i="29"/>
  <c r="H636" i="29" s="1"/>
  <c r="E636" i="29"/>
  <c r="B636" i="29"/>
  <c r="C636" i="29" s="1"/>
  <c r="AJ635" i="29"/>
  <c r="AH635" i="29"/>
  <c r="AF635" i="29"/>
  <c r="AD635" i="29"/>
  <c r="AB635" i="29"/>
  <c r="Z635" i="29"/>
  <c r="W635" i="29"/>
  <c r="X635" i="29" s="1"/>
  <c r="T635" i="29"/>
  <c r="U635" i="29" s="1"/>
  <c r="R635" i="29"/>
  <c r="O635" i="29"/>
  <c r="P635" i="29" s="1"/>
  <c r="L635" i="29"/>
  <c r="M635" i="29" s="1"/>
  <c r="J635" i="29"/>
  <c r="G635" i="29"/>
  <c r="H635" i="29" s="1"/>
  <c r="E635" i="29"/>
  <c r="B635" i="29"/>
  <c r="C635" i="29" s="1"/>
  <c r="AJ634" i="29"/>
  <c r="AH634" i="29"/>
  <c r="AF634" i="29"/>
  <c r="AD634" i="29"/>
  <c r="AB634" i="29"/>
  <c r="Z634" i="29"/>
  <c r="W634" i="29"/>
  <c r="X634" i="29" s="1"/>
  <c r="T634" i="29"/>
  <c r="U634" i="29" s="1"/>
  <c r="R634" i="29"/>
  <c r="O634" i="29"/>
  <c r="P634" i="29" s="1"/>
  <c r="L634" i="29"/>
  <c r="M634" i="29" s="1"/>
  <c r="J634" i="29"/>
  <c r="G634" i="29"/>
  <c r="H634" i="29" s="1"/>
  <c r="E634" i="29"/>
  <c r="B634" i="29"/>
  <c r="C634" i="29" s="1"/>
  <c r="AJ633" i="29"/>
  <c r="AH633" i="29"/>
  <c r="AF633" i="29"/>
  <c r="AD633" i="29"/>
  <c r="AB633" i="29"/>
  <c r="Z633" i="29"/>
  <c r="W633" i="29"/>
  <c r="X633" i="29" s="1"/>
  <c r="T633" i="29"/>
  <c r="U633" i="29" s="1"/>
  <c r="R633" i="29"/>
  <c r="O633" i="29"/>
  <c r="P633" i="29" s="1"/>
  <c r="L633" i="29"/>
  <c r="M633" i="29" s="1"/>
  <c r="J633" i="29"/>
  <c r="G633" i="29"/>
  <c r="H633" i="29" s="1"/>
  <c r="E633" i="29"/>
  <c r="B633" i="29"/>
  <c r="C633" i="29" s="1"/>
  <c r="AJ632" i="29"/>
  <c r="AH632" i="29"/>
  <c r="AF632" i="29"/>
  <c r="AD632" i="29"/>
  <c r="AB632" i="29"/>
  <c r="Z632" i="29"/>
  <c r="W632" i="29"/>
  <c r="X632" i="29" s="1"/>
  <c r="T632" i="29"/>
  <c r="U632" i="29" s="1"/>
  <c r="R632" i="29"/>
  <c r="O632" i="29"/>
  <c r="P632" i="29" s="1"/>
  <c r="L632" i="29"/>
  <c r="M632" i="29" s="1"/>
  <c r="J632" i="29"/>
  <c r="G632" i="29"/>
  <c r="H632" i="29" s="1"/>
  <c r="E632" i="29"/>
  <c r="B632" i="29"/>
  <c r="C632" i="29" s="1"/>
  <c r="AJ631" i="29"/>
  <c r="AH631" i="29"/>
  <c r="AF631" i="29"/>
  <c r="AD631" i="29"/>
  <c r="AB631" i="29"/>
  <c r="Z631" i="29"/>
  <c r="W631" i="29"/>
  <c r="X631" i="29" s="1"/>
  <c r="T631" i="29"/>
  <c r="U631" i="29" s="1"/>
  <c r="R631" i="29"/>
  <c r="O631" i="29"/>
  <c r="P631" i="29" s="1"/>
  <c r="L631" i="29"/>
  <c r="M631" i="29" s="1"/>
  <c r="J631" i="29"/>
  <c r="G631" i="29"/>
  <c r="H631" i="29" s="1"/>
  <c r="E631" i="29"/>
  <c r="B631" i="29"/>
  <c r="C631" i="29" s="1"/>
  <c r="AJ630" i="29"/>
  <c r="AH630" i="29"/>
  <c r="AF630" i="29"/>
  <c r="AD630" i="29"/>
  <c r="AB630" i="29"/>
  <c r="Z630" i="29"/>
  <c r="W630" i="29"/>
  <c r="X630" i="29" s="1"/>
  <c r="T630" i="29"/>
  <c r="U630" i="29" s="1"/>
  <c r="R630" i="29"/>
  <c r="O630" i="29"/>
  <c r="P630" i="29" s="1"/>
  <c r="L630" i="29"/>
  <c r="M630" i="29" s="1"/>
  <c r="J630" i="29"/>
  <c r="G630" i="29"/>
  <c r="H630" i="29" s="1"/>
  <c r="E630" i="29"/>
  <c r="B630" i="29"/>
  <c r="C630" i="29" s="1"/>
  <c r="AJ629" i="29"/>
  <c r="AH629" i="29"/>
  <c r="AF629" i="29"/>
  <c r="AD629" i="29"/>
  <c r="AB629" i="29"/>
  <c r="Z629" i="29"/>
  <c r="W629" i="29"/>
  <c r="X629" i="29" s="1"/>
  <c r="T629" i="29"/>
  <c r="U629" i="29" s="1"/>
  <c r="R629" i="29"/>
  <c r="O629" i="29"/>
  <c r="P629" i="29" s="1"/>
  <c r="L629" i="29"/>
  <c r="M629" i="29" s="1"/>
  <c r="J629" i="29"/>
  <c r="G629" i="29"/>
  <c r="H629" i="29" s="1"/>
  <c r="E629" i="29"/>
  <c r="B629" i="29"/>
  <c r="C629" i="29" s="1"/>
  <c r="AJ628" i="29"/>
  <c r="AH628" i="29"/>
  <c r="AF628" i="29"/>
  <c r="AD628" i="29"/>
  <c r="AB628" i="29"/>
  <c r="Z628" i="29"/>
  <c r="W628" i="29"/>
  <c r="X628" i="29" s="1"/>
  <c r="T628" i="29"/>
  <c r="U628" i="29" s="1"/>
  <c r="R628" i="29"/>
  <c r="O628" i="29"/>
  <c r="P628" i="29" s="1"/>
  <c r="L628" i="29"/>
  <c r="M628" i="29" s="1"/>
  <c r="J628" i="29"/>
  <c r="G628" i="29"/>
  <c r="H628" i="29" s="1"/>
  <c r="E628" i="29"/>
  <c r="B628" i="29"/>
  <c r="C628" i="29" s="1"/>
  <c r="AJ627" i="29"/>
  <c r="AH627" i="29"/>
  <c r="AF627" i="29"/>
  <c r="AD627" i="29"/>
  <c r="AB627" i="29"/>
  <c r="Z627" i="29"/>
  <c r="W627" i="29"/>
  <c r="X627" i="29" s="1"/>
  <c r="T627" i="29"/>
  <c r="U627" i="29" s="1"/>
  <c r="R627" i="29"/>
  <c r="O627" i="29"/>
  <c r="P627" i="29" s="1"/>
  <c r="L627" i="29"/>
  <c r="M627" i="29" s="1"/>
  <c r="J627" i="29"/>
  <c r="G627" i="29"/>
  <c r="H627" i="29" s="1"/>
  <c r="E627" i="29"/>
  <c r="B627" i="29"/>
  <c r="C627" i="29" s="1"/>
  <c r="AJ626" i="29"/>
  <c r="AH626" i="29"/>
  <c r="AF626" i="29"/>
  <c r="AD626" i="29"/>
  <c r="AB626" i="29"/>
  <c r="Z626" i="29"/>
  <c r="W626" i="29"/>
  <c r="X626" i="29" s="1"/>
  <c r="T626" i="29"/>
  <c r="U626" i="29" s="1"/>
  <c r="R626" i="29"/>
  <c r="O626" i="29"/>
  <c r="P626" i="29" s="1"/>
  <c r="L626" i="29"/>
  <c r="M626" i="29" s="1"/>
  <c r="J626" i="29"/>
  <c r="G626" i="29"/>
  <c r="H626" i="29" s="1"/>
  <c r="E626" i="29"/>
  <c r="B626" i="29"/>
  <c r="C626" i="29" s="1"/>
  <c r="AJ625" i="29"/>
  <c r="AH625" i="29"/>
  <c r="AF625" i="29"/>
  <c r="AD625" i="29"/>
  <c r="AB625" i="29"/>
  <c r="Z625" i="29"/>
  <c r="W625" i="29"/>
  <c r="X625" i="29" s="1"/>
  <c r="T625" i="29"/>
  <c r="U625" i="29" s="1"/>
  <c r="R625" i="29"/>
  <c r="O625" i="29"/>
  <c r="P625" i="29" s="1"/>
  <c r="L625" i="29"/>
  <c r="M625" i="29" s="1"/>
  <c r="J625" i="29"/>
  <c r="G625" i="29"/>
  <c r="H625" i="29" s="1"/>
  <c r="E625" i="29"/>
  <c r="B625" i="29"/>
  <c r="C625" i="29" s="1"/>
  <c r="AJ624" i="29"/>
  <c r="AH624" i="29"/>
  <c r="AF624" i="29"/>
  <c r="AD624" i="29"/>
  <c r="AB624" i="29"/>
  <c r="Z624" i="29"/>
  <c r="W624" i="29"/>
  <c r="X624" i="29" s="1"/>
  <c r="T624" i="29"/>
  <c r="U624" i="29" s="1"/>
  <c r="R624" i="29"/>
  <c r="O624" i="29"/>
  <c r="P624" i="29" s="1"/>
  <c r="L624" i="29"/>
  <c r="M624" i="29" s="1"/>
  <c r="J624" i="29"/>
  <c r="G624" i="29"/>
  <c r="H624" i="29" s="1"/>
  <c r="E624" i="29"/>
  <c r="B624" i="29"/>
  <c r="C624" i="29" s="1"/>
  <c r="AJ623" i="29"/>
  <c r="AH623" i="29"/>
  <c r="AF623" i="29"/>
  <c r="AD623" i="29"/>
  <c r="AB623" i="29"/>
  <c r="Z623" i="29"/>
  <c r="W623" i="29"/>
  <c r="X623" i="29" s="1"/>
  <c r="T623" i="29"/>
  <c r="U623" i="29" s="1"/>
  <c r="R623" i="29"/>
  <c r="O623" i="29"/>
  <c r="P623" i="29" s="1"/>
  <c r="L623" i="29"/>
  <c r="M623" i="29" s="1"/>
  <c r="J623" i="29"/>
  <c r="G623" i="29"/>
  <c r="H623" i="29" s="1"/>
  <c r="E623" i="29"/>
  <c r="B623" i="29"/>
  <c r="C623" i="29" s="1"/>
  <c r="AJ622" i="29"/>
  <c r="AH622" i="29"/>
  <c r="AF622" i="29"/>
  <c r="AD622" i="29"/>
  <c r="AB622" i="29"/>
  <c r="Z622" i="29"/>
  <c r="W622" i="29"/>
  <c r="X622" i="29" s="1"/>
  <c r="T622" i="29"/>
  <c r="U622" i="29" s="1"/>
  <c r="R622" i="29"/>
  <c r="O622" i="29"/>
  <c r="P622" i="29" s="1"/>
  <c r="L622" i="29"/>
  <c r="M622" i="29" s="1"/>
  <c r="J622" i="29"/>
  <c r="G622" i="29"/>
  <c r="H622" i="29" s="1"/>
  <c r="E622" i="29"/>
  <c r="B622" i="29"/>
  <c r="C622" i="29" s="1"/>
  <c r="AJ621" i="29"/>
  <c r="AH621" i="29"/>
  <c r="AF621" i="29"/>
  <c r="AD621" i="29"/>
  <c r="AB621" i="29"/>
  <c r="Z621" i="29"/>
  <c r="W621" i="29"/>
  <c r="X621" i="29" s="1"/>
  <c r="T621" i="29"/>
  <c r="U621" i="29" s="1"/>
  <c r="R621" i="29"/>
  <c r="O621" i="29"/>
  <c r="P621" i="29" s="1"/>
  <c r="L621" i="29"/>
  <c r="M621" i="29" s="1"/>
  <c r="J621" i="29"/>
  <c r="G621" i="29"/>
  <c r="H621" i="29" s="1"/>
  <c r="E621" i="29"/>
  <c r="B621" i="29"/>
  <c r="C621" i="29" s="1"/>
  <c r="AJ620" i="29"/>
  <c r="AH620" i="29"/>
  <c r="AF620" i="29"/>
  <c r="AD620" i="29"/>
  <c r="AB620" i="29"/>
  <c r="Z620" i="29"/>
  <c r="W620" i="29"/>
  <c r="X620" i="29" s="1"/>
  <c r="T620" i="29"/>
  <c r="U620" i="29" s="1"/>
  <c r="R620" i="29"/>
  <c r="O620" i="29"/>
  <c r="P620" i="29" s="1"/>
  <c r="L620" i="29"/>
  <c r="M620" i="29" s="1"/>
  <c r="J620" i="29"/>
  <c r="G620" i="29"/>
  <c r="H620" i="29" s="1"/>
  <c r="E620" i="29"/>
  <c r="B620" i="29"/>
  <c r="C620" i="29" s="1"/>
  <c r="AJ619" i="29"/>
  <c r="AH619" i="29"/>
  <c r="AF619" i="29"/>
  <c r="AD619" i="29"/>
  <c r="AB619" i="29"/>
  <c r="Z619" i="29"/>
  <c r="W619" i="29"/>
  <c r="X619" i="29" s="1"/>
  <c r="T619" i="29"/>
  <c r="U619" i="29" s="1"/>
  <c r="R619" i="29"/>
  <c r="O619" i="29"/>
  <c r="P619" i="29" s="1"/>
  <c r="L619" i="29"/>
  <c r="M619" i="29" s="1"/>
  <c r="J619" i="29"/>
  <c r="G619" i="29"/>
  <c r="H619" i="29" s="1"/>
  <c r="E619" i="29"/>
  <c r="B619" i="29"/>
  <c r="C619" i="29" s="1"/>
  <c r="AJ618" i="29"/>
  <c r="AH618" i="29"/>
  <c r="AF618" i="29"/>
  <c r="AD618" i="29"/>
  <c r="AB618" i="29"/>
  <c r="Z618" i="29"/>
  <c r="W618" i="29"/>
  <c r="X618" i="29" s="1"/>
  <c r="T618" i="29"/>
  <c r="U618" i="29" s="1"/>
  <c r="R618" i="29"/>
  <c r="O618" i="29"/>
  <c r="P618" i="29" s="1"/>
  <c r="L618" i="29"/>
  <c r="M618" i="29" s="1"/>
  <c r="J618" i="29"/>
  <c r="G618" i="29"/>
  <c r="H618" i="29" s="1"/>
  <c r="E618" i="29"/>
  <c r="B618" i="29"/>
  <c r="C618" i="29" s="1"/>
  <c r="AJ617" i="29"/>
  <c r="AH617" i="29"/>
  <c r="AF617" i="29"/>
  <c r="AD617" i="29"/>
  <c r="AB617" i="29"/>
  <c r="Z617" i="29"/>
  <c r="W617" i="29"/>
  <c r="X617" i="29" s="1"/>
  <c r="T617" i="29"/>
  <c r="U617" i="29" s="1"/>
  <c r="R617" i="29"/>
  <c r="O617" i="29"/>
  <c r="P617" i="29" s="1"/>
  <c r="L617" i="29"/>
  <c r="M617" i="29" s="1"/>
  <c r="J617" i="29"/>
  <c r="G617" i="29"/>
  <c r="H617" i="29" s="1"/>
  <c r="E617" i="29"/>
  <c r="B617" i="29"/>
  <c r="C617" i="29" s="1"/>
  <c r="AJ616" i="29"/>
  <c r="AH616" i="29"/>
  <c r="AF616" i="29"/>
  <c r="AD616" i="29"/>
  <c r="AB616" i="29"/>
  <c r="Z616" i="29"/>
  <c r="W616" i="29"/>
  <c r="X616" i="29" s="1"/>
  <c r="T616" i="29"/>
  <c r="U616" i="29" s="1"/>
  <c r="R616" i="29"/>
  <c r="O616" i="29"/>
  <c r="P616" i="29" s="1"/>
  <c r="L616" i="29"/>
  <c r="M616" i="29" s="1"/>
  <c r="J616" i="29"/>
  <c r="G616" i="29"/>
  <c r="H616" i="29" s="1"/>
  <c r="E616" i="29"/>
  <c r="B616" i="29"/>
  <c r="C616" i="29" s="1"/>
  <c r="AJ615" i="29"/>
  <c r="AH615" i="29"/>
  <c r="AF615" i="29"/>
  <c r="AD615" i="29"/>
  <c r="AB615" i="29"/>
  <c r="Z615" i="29"/>
  <c r="W615" i="29"/>
  <c r="X615" i="29" s="1"/>
  <c r="T615" i="29"/>
  <c r="U615" i="29" s="1"/>
  <c r="R615" i="29"/>
  <c r="O615" i="29"/>
  <c r="P615" i="29" s="1"/>
  <c r="L615" i="29"/>
  <c r="M615" i="29" s="1"/>
  <c r="J615" i="29"/>
  <c r="G615" i="29"/>
  <c r="H615" i="29" s="1"/>
  <c r="E615" i="29"/>
  <c r="B615" i="29"/>
  <c r="C615" i="29" s="1"/>
  <c r="AJ614" i="29"/>
  <c r="AH614" i="29"/>
  <c r="AF614" i="29"/>
  <c r="AD614" i="29"/>
  <c r="AB614" i="29"/>
  <c r="Z614" i="29"/>
  <c r="W614" i="29"/>
  <c r="X614" i="29" s="1"/>
  <c r="T614" i="29"/>
  <c r="U614" i="29" s="1"/>
  <c r="R614" i="29"/>
  <c r="O614" i="29"/>
  <c r="P614" i="29" s="1"/>
  <c r="L614" i="29"/>
  <c r="M614" i="29" s="1"/>
  <c r="J614" i="29"/>
  <c r="G614" i="29"/>
  <c r="H614" i="29" s="1"/>
  <c r="E614" i="29"/>
  <c r="B614" i="29"/>
  <c r="C614" i="29" s="1"/>
  <c r="AJ613" i="29"/>
  <c r="AH613" i="29"/>
  <c r="AF613" i="29"/>
  <c r="AD613" i="29"/>
  <c r="AB613" i="29"/>
  <c r="Z613" i="29"/>
  <c r="W613" i="29"/>
  <c r="X613" i="29" s="1"/>
  <c r="T613" i="29"/>
  <c r="U613" i="29" s="1"/>
  <c r="R613" i="29"/>
  <c r="O613" i="29"/>
  <c r="P613" i="29" s="1"/>
  <c r="L613" i="29"/>
  <c r="M613" i="29" s="1"/>
  <c r="J613" i="29"/>
  <c r="G613" i="29"/>
  <c r="H613" i="29" s="1"/>
  <c r="E613" i="29"/>
  <c r="B613" i="29"/>
  <c r="C613" i="29" s="1"/>
  <c r="AJ612" i="29"/>
  <c r="AH612" i="29"/>
  <c r="AF612" i="29"/>
  <c r="AD612" i="29"/>
  <c r="AB612" i="29"/>
  <c r="Z612" i="29"/>
  <c r="W612" i="29"/>
  <c r="X612" i="29" s="1"/>
  <c r="T612" i="29"/>
  <c r="U612" i="29" s="1"/>
  <c r="R612" i="29"/>
  <c r="O612" i="29"/>
  <c r="P612" i="29" s="1"/>
  <c r="L612" i="29"/>
  <c r="M612" i="29" s="1"/>
  <c r="J612" i="29"/>
  <c r="G612" i="29"/>
  <c r="H612" i="29" s="1"/>
  <c r="E612" i="29"/>
  <c r="B612" i="29"/>
  <c r="C612" i="29" s="1"/>
  <c r="AJ611" i="29"/>
  <c r="AH611" i="29"/>
  <c r="AF611" i="29"/>
  <c r="AD611" i="29"/>
  <c r="AB611" i="29"/>
  <c r="Z611" i="29"/>
  <c r="W611" i="29"/>
  <c r="X611" i="29" s="1"/>
  <c r="T611" i="29"/>
  <c r="U611" i="29" s="1"/>
  <c r="R611" i="29"/>
  <c r="O611" i="29"/>
  <c r="P611" i="29" s="1"/>
  <c r="L611" i="29"/>
  <c r="M611" i="29" s="1"/>
  <c r="J611" i="29"/>
  <c r="G611" i="29"/>
  <c r="H611" i="29" s="1"/>
  <c r="E611" i="29"/>
  <c r="B611" i="29"/>
  <c r="C611" i="29" s="1"/>
  <c r="AJ610" i="29"/>
  <c r="AH610" i="29"/>
  <c r="AF610" i="29"/>
  <c r="AD610" i="29"/>
  <c r="AB610" i="29"/>
  <c r="Z610" i="29"/>
  <c r="W610" i="29"/>
  <c r="X610" i="29" s="1"/>
  <c r="T610" i="29"/>
  <c r="U610" i="29" s="1"/>
  <c r="R610" i="29"/>
  <c r="O610" i="29"/>
  <c r="P610" i="29" s="1"/>
  <c r="L610" i="29"/>
  <c r="M610" i="29" s="1"/>
  <c r="J610" i="29"/>
  <c r="G610" i="29"/>
  <c r="H610" i="29" s="1"/>
  <c r="E610" i="29"/>
  <c r="B610" i="29"/>
  <c r="C610" i="29" s="1"/>
  <c r="AJ609" i="29"/>
  <c r="AH609" i="29"/>
  <c r="AF609" i="29"/>
  <c r="AD609" i="29"/>
  <c r="AB609" i="29"/>
  <c r="Z609" i="29"/>
  <c r="W609" i="29"/>
  <c r="X609" i="29" s="1"/>
  <c r="T609" i="29"/>
  <c r="U609" i="29" s="1"/>
  <c r="R609" i="29"/>
  <c r="O609" i="29"/>
  <c r="P609" i="29" s="1"/>
  <c r="L609" i="29"/>
  <c r="M609" i="29" s="1"/>
  <c r="J609" i="29"/>
  <c r="G609" i="29"/>
  <c r="H609" i="29" s="1"/>
  <c r="E609" i="29"/>
  <c r="B609" i="29"/>
  <c r="C609" i="29" s="1"/>
  <c r="AJ608" i="29"/>
  <c r="AH608" i="29"/>
  <c r="AF608" i="29"/>
  <c r="AD608" i="29"/>
  <c r="AB608" i="29"/>
  <c r="Z608" i="29"/>
  <c r="W608" i="29"/>
  <c r="X608" i="29" s="1"/>
  <c r="T608" i="29"/>
  <c r="U608" i="29" s="1"/>
  <c r="R608" i="29"/>
  <c r="O608" i="29"/>
  <c r="P608" i="29" s="1"/>
  <c r="L608" i="29"/>
  <c r="M608" i="29" s="1"/>
  <c r="J608" i="29"/>
  <c r="G608" i="29"/>
  <c r="H608" i="29" s="1"/>
  <c r="E608" i="29"/>
  <c r="B608" i="29"/>
  <c r="C608" i="29" s="1"/>
  <c r="AJ607" i="29"/>
  <c r="AH607" i="29"/>
  <c r="AF607" i="29"/>
  <c r="AD607" i="29"/>
  <c r="AB607" i="29"/>
  <c r="Z607" i="29"/>
  <c r="W607" i="29"/>
  <c r="X607" i="29" s="1"/>
  <c r="T607" i="29"/>
  <c r="U607" i="29" s="1"/>
  <c r="R607" i="29"/>
  <c r="O607" i="29"/>
  <c r="P607" i="29" s="1"/>
  <c r="L607" i="29"/>
  <c r="M607" i="29" s="1"/>
  <c r="J607" i="29"/>
  <c r="G607" i="29"/>
  <c r="H607" i="29" s="1"/>
  <c r="E607" i="29"/>
  <c r="B607" i="29"/>
  <c r="C607" i="29" s="1"/>
  <c r="AJ606" i="29"/>
  <c r="AH606" i="29"/>
  <c r="AF606" i="29"/>
  <c r="AD606" i="29"/>
  <c r="AB606" i="29"/>
  <c r="Z606" i="29"/>
  <c r="W606" i="29"/>
  <c r="X606" i="29" s="1"/>
  <c r="T606" i="29"/>
  <c r="U606" i="29" s="1"/>
  <c r="R606" i="29"/>
  <c r="O606" i="29"/>
  <c r="P606" i="29" s="1"/>
  <c r="L606" i="29"/>
  <c r="M606" i="29" s="1"/>
  <c r="J606" i="29"/>
  <c r="G606" i="29"/>
  <c r="H606" i="29" s="1"/>
  <c r="E606" i="29"/>
  <c r="B606" i="29"/>
  <c r="C606" i="29" s="1"/>
  <c r="AJ605" i="29"/>
  <c r="AH605" i="29"/>
  <c r="AF605" i="29"/>
  <c r="AD605" i="29"/>
  <c r="AB605" i="29"/>
  <c r="Z605" i="29"/>
  <c r="W605" i="29"/>
  <c r="X605" i="29" s="1"/>
  <c r="T605" i="29"/>
  <c r="U605" i="29" s="1"/>
  <c r="R605" i="29"/>
  <c r="O605" i="29"/>
  <c r="P605" i="29" s="1"/>
  <c r="L605" i="29"/>
  <c r="M605" i="29" s="1"/>
  <c r="J605" i="29"/>
  <c r="G605" i="29"/>
  <c r="H605" i="29" s="1"/>
  <c r="E605" i="29"/>
  <c r="B605" i="29"/>
  <c r="C605" i="29" s="1"/>
  <c r="AJ604" i="29"/>
  <c r="AH604" i="29"/>
  <c r="AF604" i="29"/>
  <c r="AD604" i="29"/>
  <c r="AB604" i="29"/>
  <c r="Z604" i="29"/>
  <c r="W604" i="29"/>
  <c r="X604" i="29" s="1"/>
  <c r="T604" i="29"/>
  <c r="U604" i="29" s="1"/>
  <c r="R604" i="29"/>
  <c r="O604" i="29"/>
  <c r="P604" i="29" s="1"/>
  <c r="L604" i="29"/>
  <c r="M604" i="29" s="1"/>
  <c r="J604" i="29"/>
  <c r="G604" i="29"/>
  <c r="H604" i="29" s="1"/>
  <c r="E604" i="29"/>
  <c r="B604" i="29"/>
  <c r="C604" i="29" s="1"/>
  <c r="AJ603" i="29"/>
  <c r="AH603" i="29"/>
  <c r="AF603" i="29"/>
  <c r="AD603" i="29"/>
  <c r="AB603" i="29"/>
  <c r="Z603" i="29"/>
  <c r="W603" i="29"/>
  <c r="X603" i="29" s="1"/>
  <c r="T603" i="29"/>
  <c r="U603" i="29" s="1"/>
  <c r="R603" i="29"/>
  <c r="O603" i="29"/>
  <c r="P603" i="29" s="1"/>
  <c r="L603" i="29"/>
  <c r="M603" i="29" s="1"/>
  <c r="J603" i="29"/>
  <c r="G603" i="29"/>
  <c r="H603" i="29" s="1"/>
  <c r="E603" i="29"/>
  <c r="B603" i="29"/>
  <c r="C603" i="29" s="1"/>
  <c r="AJ602" i="29"/>
  <c r="AH602" i="29"/>
  <c r="AF602" i="29"/>
  <c r="AD602" i="29"/>
  <c r="AB602" i="29"/>
  <c r="Z602" i="29"/>
  <c r="W602" i="29"/>
  <c r="X602" i="29" s="1"/>
  <c r="T602" i="29"/>
  <c r="U602" i="29" s="1"/>
  <c r="R602" i="29"/>
  <c r="O602" i="29"/>
  <c r="P602" i="29" s="1"/>
  <c r="L602" i="29"/>
  <c r="M602" i="29" s="1"/>
  <c r="J602" i="29"/>
  <c r="G602" i="29"/>
  <c r="H602" i="29" s="1"/>
  <c r="E602" i="29"/>
  <c r="B602" i="29"/>
  <c r="C602" i="29" s="1"/>
  <c r="AJ601" i="29"/>
  <c r="AH601" i="29"/>
  <c r="AF601" i="29"/>
  <c r="AD601" i="29"/>
  <c r="AB601" i="29"/>
  <c r="Z601" i="29"/>
  <c r="W601" i="29"/>
  <c r="X601" i="29" s="1"/>
  <c r="T601" i="29"/>
  <c r="U601" i="29" s="1"/>
  <c r="R601" i="29"/>
  <c r="O601" i="29"/>
  <c r="P601" i="29" s="1"/>
  <c r="L601" i="29"/>
  <c r="M601" i="29" s="1"/>
  <c r="J601" i="29"/>
  <c r="G601" i="29"/>
  <c r="H601" i="29" s="1"/>
  <c r="E601" i="29"/>
  <c r="B601" i="29"/>
  <c r="C601" i="29" s="1"/>
  <c r="AJ600" i="29"/>
  <c r="AH600" i="29"/>
  <c r="AF600" i="29"/>
  <c r="AD600" i="29"/>
  <c r="AB600" i="29"/>
  <c r="Z600" i="29"/>
  <c r="W600" i="29"/>
  <c r="X600" i="29" s="1"/>
  <c r="T600" i="29"/>
  <c r="U600" i="29" s="1"/>
  <c r="R600" i="29"/>
  <c r="O600" i="29"/>
  <c r="P600" i="29" s="1"/>
  <c r="L600" i="29"/>
  <c r="M600" i="29" s="1"/>
  <c r="J600" i="29"/>
  <c r="G600" i="29"/>
  <c r="H600" i="29" s="1"/>
  <c r="E600" i="29"/>
  <c r="B600" i="29"/>
  <c r="C600" i="29" s="1"/>
  <c r="AJ599" i="29"/>
  <c r="AH599" i="29"/>
  <c r="AF599" i="29"/>
  <c r="AD599" i="29"/>
  <c r="AB599" i="29"/>
  <c r="Z599" i="29"/>
  <c r="W599" i="29"/>
  <c r="X599" i="29" s="1"/>
  <c r="T599" i="29"/>
  <c r="U599" i="29" s="1"/>
  <c r="R599" i="29"/>
  <c r="O599" i="29"/>
  <c r="P599" i="29" s="1"/>
  <c r="L599" i="29"/>
  <c r="M599" i="29" s="1"/>
  <c r="J599" i="29"/>
  <c r="G599" i="29"/>
  <c r="H599" i="29" s="1"/>
  <c r="E599" i="29"/>
  <c r="B599" i="29"/>
  <c r="C599" i="29" s="1"/>
  <c r="AJ598" i="29"/>
  <c r="AH598" i="29"/>
  <c r="AF598" i="29"/>
  <c r="AD598" i="29"/>
  <c r="AB598" i="29"/>
  <c r="Z598" i="29"/>
  <c r="W598" i="29"/>
  <c r="X598" i="29" s="1"/>
  <c r="T598" i="29"/>
  <c r="U598" i="29" s="1"/>
  <c r="R598" i="29"/>
  <c r="O598" i="29"/>
  <c r="P598" i="29" s="1"/>
  <c r="L598" i="29"/>
  <c r="M598" i="29" s="1"/>
  <c r="J598" i="29"/>
  <c r="G598" i="29"/>
  <c r="H598" i="29" s="1"/>
  <c r="E598" i="29"/>
  <c r="B598" i="29"/>
  <c r="C598" i="29" s="1"/>
  <c r="AJ597" i="29"/>
  <c r="AH597" i="29"/>
  <c r="AF597" i="29"/>
  <c r="AD597" i="29"/>
  <c r="AB597" i="29"/>
  <c r="Z597" i="29"/>
  <c r="W597" i="29"/>
  <c r="X597" i="29" s="1"/>
  <c r="T597" i="29"/>
  <c r="U597" i="29" s="1"/>
  <c r="R597" i="29"/>
  <c r="O597" i="29"/>
  <c r="P597" i="29" s="1"/>
  <c r="L597" i="29"/>
  <c r="M597" i="29" s="1"/>
  <c r="J597" i="29"/>
  <c r="G597" i="29"/>
  <c r="H597" i="29" s="1"/>
  <c r="E597" i="29"/>
  <c r="B597" i="29"/>
  <c r="C597" i="29" s="1"/>
  <c r="AJ596" i="29"/>
  <c r="AH596" i="29"/>
  <c r="AF596" i="29"/>
  <c r="AD596" i="29"/>
  <c r="AB596" i="29"/>
  <c r="Z596" i="29"/>
  <c r="W596" i="29"/>
  <c r="X596" i="29" s="1"/>
  <c r="T596" i="29"/>
  <c r="U596" i="29" s="1"/>
  <c r="R596" i="29"/>
  <c r="O596" i="29"/>
  <c r="P596" i="29" s="1"/>
  <c r="L596" i="29"/>
  <c r="M596" i="29" s="1"/>
  <c r="J596" i="29"/>
  <c r="G596" i="29"/>
  <c r="H596" i="29" s="1"/>
  <c r="E596" i="29"/>
  <c r="B596" i="29"/>
  <c r="C596" i="29" s="1"/>
  <c r="AJ595" i="29"/>
  <c r="AH595" i="29"/>
  <c r="AF595" i="29"/>
  <c r="AD595" i="29"/>
  <c r="AB595" i="29"/>
  <c r="Z595" i="29"/>
  <c r="W595" i="29"/>
  <c r="X595" i="29" s="1"/>
  <c r="T595" i="29"/>
  <c r="U595" i="29" s="1"/>
  <c r="R595" i="29"/>
  <c r="O595" i="29"/>
  <c r="P595" i="29" s="1"/>
  <c r="L595" i="29"/>
  <c r="M595" i="29" s="1"/>
  <c r="J595" i="29"/>
  <c r="G595" i="29"/>
  <c r="H595" i="29" s="1"/>
  <c r="E595" i="29"/>
  <c r="B595" i="29"/>
  <c r="C595" i="29" s="1"/>
  <c r="AJ594" i="29"/>
  <c r="AH594" i="29"/>
  <c r="AF594" i="29"/>
  <c r="AD594" i="29"/>
  <c r="AB594" i="29"/>
  <c r="Z594" i="29"/>
  <c r="W594" i="29"/>
  <c r="X594" i="29" s="1"/>
  <c r="T594" i="29"/>
  <c r="U594" i="29" s="1"/>
  <c r="R594" i="29"/>
  <c r="O594" i="29"/>
  <c r="P594" i="29" s="1"/>
  <c r="L594" i="29"/>
  <c r="M594" i="29" s="1"/>
  <c r="J594" i="29"/>
  <c r="G594" i="29"/>
  <c r="H594" i="29" s="1"/>
  <c r="E594" i="29"/>
  <c r="B594" i="29"/>
  <c r="C594" i="29" s="1"/>
  <c r="AJ593" i="29"/>
  <c r="AH593" i="29"/>
  <c r="AF593" i="29"/>
  <c r="AD593" i="29"/>
  <c r="AB593" i="29"/>
  <c r="Z593" i="29"/>
  <c r="W593" i="29"/>
  <c r="X593" i="29" s="1"/>
  <c r="T593" i="29"/>
  <c r="U593" i="29" s="1"/>
  <c r="R593" i="29"/>
  <c r="O593" i="29"/>
  <c r="P593" i="29" s="1"/>
  <c r="L593" i="29"/>
  <c r="M593" i="29" s="1"/>
  <c r="J593" i="29"/>
  <c r="G593" i="29"/>
  <c r="H593" i="29" s="1"/>
  <c r="E593" i="29"/>
  <c r="B593" i="29"/>
  <c r="C593" i="29" s="1"/>
  <c r="AJ592" i="29"/>
  <c r="AH592" i="29"/>
  <c r="AF592" i="29"/>
  <c r="AD592" i="29"/>
  <c r="AB592" i="29"/>
  <c r="Z592" i="29"/>
  <c r="W592" i="29"/>
  <c r="X592" i="29" s="1"/>
  <c r="T592" i="29"/>
  <c r="U592" i="29" s="1"/>
  <c r="R592" i="29"/>
  <c r="O592" i="29"/>
  <c r="P592" i="29" s="1"/>
  <c r="L592" i="29"/>
  <c r="M592" i="29" s="1"/>
  <c r="J592" i="29"/>
  <c r="G592" i="29"/>
  <c r="H592" i="29" s="1"/>
  <c r="E592" i="29"/>
  <c r="B592" i="29"/>
  <c r="C592" i="29" s="1"/>
  <c r="AJ591" i="29"/>
  <c r="AH591" i="29"/>
  <c r="AF591" i="29"/>
  <c r="AD591" i="29"/>
  <c r="AB591" i="29"/>
  <c r="Z591" i="29"/>
  <c r="W591" i="29"/>
  <c r="X591" i="29" s="1"/>
  <c r="T591" i="29"/>
  <c r="U591" i="29" s="1"/>
  <c r="R591" i="29"/>
  <c r="O591" i="29"/>
  <c r="P591" i="29" s="1"/>
  <c r="L591" i="29"/>
  <c r="M591" i="29" s="1"/>
  <c r="J591" i="29"/>
  <c r="G591" i="29"/>
  <c r="H591" i="29" s="1"/>
  <c r="E591" i="29"/>
  <c r="B591" i="29"/>
  <c r="C591" i="29" s="1"/>
  <c r="AJ590" i="29"/>
  <c r="AH590" i="29"/>
  <c r="AF590" i="29"/>
  <c r="AD590" i="29"/>
  <c r="AB590" i="29"/>
  <c r="Z590" i="29"/>
  <c r="W590" i="29"/>
  <c r="X590" i="29" s="1"/>
  <c r="T590" i="29"/>
  <c r="U590" i="29" s="1"/>
  <c r="R590" i="29"/>
  <c r="O590" i="29"/>
  <c r="P590" i="29" s="1"/>
  <c r="L590" i="29"/>
  <c r="M590" i="29" s="1"/>
  <c r="J590" i="29"/>
  <c r="G590" i="29"/>
  <c r="H590" i="29" s="1"/>
  <c r="E590" i="29"/>
  <c r="B590" i="29"/>
  <c r="C590" i="29" s="1"/>
  <c r="AJ589" i="29"/>
  <c r="AH589" i="29"/>
  <c r="AF589" i="29"/>
  <c r="AD589" i="29"/>
  <c r="AB589" i="29"/>
  <c r="Z589" i="29"/>
  <c r="W589" i="29"/>
  <c r="X589" i="29" s="1"/>
  <c r="T589" i="29"/>
  <c r="U589" i="29" s="1"/>
  <c r="R589" i="29"/>
  <c r="O589" i="29"/>
  <c r="P589" i="29" s="1"/>
  <c r="L589" i="29"/>
  <c r="M589" i="29" s="1"/>
  <c r="J589" i="29"/>
  <c r="G589" i="29"/>
  <c r="H589" i="29" s="1"/>
  <c r="E589" i="29"/>
  <c r="B589" i="29"/>
  <c r="C589" i="29" s="1"/>
  <c r="AJ588" i="29"/>
  <c r="AH588" i="29"/>
  <c r="AF588" i="29"/>
  <c r="AD588" i="29"/>
  <c r="AB588" i="29"/>
  <c r="Z588" i="29"/>
  <c r="W588" i="29"/>
  <c r="X588" i="29" s="1"/>
  <c r="T588" i="29"/>
  <c r="U588" i="29" s="1"/>
  <c r="R588" i="29"/>
  <c r="O588" i="29"/>
  <c r="P588" i="29" s="1"/>
  <c r="L588" i="29"/>
  <c r="M588" i="29" s="1"/>
  <c r="J588" i="29"/>
  <c r="G588" i="29"/>
  <c r="H588" i="29" s="1"/>
  <c r="E588" i="29"/>
  <c r="B588" i="29"/>
  <c r="C588" i="29" s="1"/>
  <c r="AJ587" i="29"/>
  <c r="AH587" i="29"/>
  <c r="AF587" i="29"/>
  <c r="AD587" i="29"/>
  <c r="AB587" i="29"/>
  <c r="Z587" i="29"/>
  <c r="W587" i="29"/>
  <c r="X587" i="29" s="1"/>
  <c r="T587" i="29"/>
  <c r="U587" i="29" s="1"/>
  <c r="R587" i="29"/>
  <c r="O587" i="29"/>
  <c r="P587" i="29" s="1"/>
  <c r="L587" i="29"/>
  <c r="M587" i="29" s="1"/>
  <c r="J587" i="29"/>
  <c r="G587" i="29"/>
  <c r="H587" i="29" s="1"/>
  <c r="E587" i="29"/>
  <c r="B587" i="29"/>
  <c r="C587" i="29" s="1"/>
  <c r="AJ586" i="29"/>
  <c r="AH586" i="29"/>
  <c r="AF586" i="29"/>
  <c r="AD586" i="29"/>
  <c r="AB586" i="29"/>
  <c r="Z586" i="29"/>
  <c r="W586" i="29"/>
  <c r="X586" i="29" s="1"/>
  <c r="T586" i="29"/>
  <c r="U586" i="29" s="1"/>
  <c r="R586" i="29"/>
  <c r="O586" i="29"/>
  <c r="P586" i="29" s="1"/>
  <c r="L586" i="29"/>
  <c r="M586" i="29" s="1"/>
  <c r="J586" i="29"/>
  <c r="G586" i="29"/>
  <c r="H586" i="29" s="1"/>
  <c r="E586" i="29"/>
  <c r="B586" i="29"/>
  <c r="C586" i="29" s="1"/>
  <c r="AJ585" i="29"/>
  <c r="AH585" i="29"/>
  <c r="AF585" i="29"/>
  <c r="AD585" i="29"/>
  <c r="AB585" i="29"/>
  <c r="Z585" i="29"/>
  <c r="W585" i="29"/>
  <c r="X585" i="29" s="1"/>
  <c r="T585" i="29"/>
  <c r="U585" i="29" s="1"/>
  <c r="R585" i="29"/>
  <c r="O585" i="29"/>
  <c r="P585" i="29" s="1"/>
  <c r="L585" i="29"/>
  <c r="M585" i="29" s="1"/>
  <c r="J585" i="29"/>
  <c r="G585" i="29"/>
  <c r="H585" i="29" s="1"/>
  <c r="E585" i="29"/>
  <c r="B585" i="29"/>
  <c r="C585" i="29" s="1"/>
  <c r="AJ584" i="29"/>
  <c r="AH584" i="29"/>
  <c r="AF584" i="29"/>
  <c r="AD584" i="29"/>
  <c r="AB584" i="29"/>
  <c r="Z584" i="29"/>
  <c r="W584" i="29"/>
  <c r="X584" i="29" s="1"/>
  <c r="T584" i="29"/>
  <c r="U584" i="29" s="1"/>
  <c r="R584" i="29"/>
  <c r="O584" i="29"/>
  <c r="P584" i="29" s="1"/>
  <c r="L584" i="29"/>
  <c r="M584" i="29" s="1"/>
  <c r="J584" i="29"/>
  <c r="G584" i="29"/>
  <c r="H584" i="29" s="1"/>
  <c r="E584" i="29"/>
  <c r="B584" i="29"/>
  <c r="C584" i="29" s="1"/>
  <c r="AJ583" i="29"/>
  <c r="AH583" i="29"/>
  <c r="AF583" i="29"/>
  <c r="AD583" i="29"/>
  <c r="AB583" i="29"/>
  <c r="Z583" i="29"/>
  <c r="W583" i="29"/>
  <c r="X583" i="29" s="1"/>
  <c r="T583" i="29"/>
  <c r="U583" i="29" s="1"/>
  <c r="R583" i="29"/>
  <c r="O583" i="29"/>
  <c r="P583" i="29" s="1"/>
  <c r="L583" i="29"/>
  <c r="M583" i="29" s="1"/>
  <c r="J583" i="29"/>
  <c r="G583" i="29"/>
  <c r="H583" i="29" s="1"/>
  <c r="E583" i="29"/>
  <c r="B583" i="29"/>
  <c r="C583" i="29" s="1"/>
  <c r="AJ582" i="29"/>
  <c r="AH582" i="29"/>
  <c r="AF582" i="29"/>
  <c r="AD582" i="29"/>
  <c r="AB582" i="29"/>
  <c r="Z582" i="29"/>
  <c r="W582" i="29"/>
  <c r="X582" i="29" s="1"/>
  <c r="T582" i="29"/>
  <c r="U582" i="29" s="1"/>
  <c r="R582" i="29"/>
  <c r="O582" i="29"/>
  <c r="P582" i="29" s="1"/>
  <c r="L582" i="29"/>
  <c r="M582" i="29" s="1"/>
  <c r="J582" i="29"/>
  <c r="G582" i="29"/>
  <c r="H582" i="29" s="1"/>
  <c r="E582" i="29"/>
  <c r="B582" i="29"/>
  <c r="C582" i="29" s="1"/>
  <c r="AJ581" i="29"/>
  <c r="AH581" i="29"/>
  <c r="AF581" i="29"/>
  <c r="AD581" i="29"/>
  <c r="AB581" i="29"/>
  <c r="Z581" i="29"/>
  <c r="W581" i="29"/>
  <c r="X581" i="29" s="1"/>
  <c r="T581" i="29"/>
  <c r="U581" i="29" s="1"/>
  <c r="R581" i="29"/>
  <c r="O581" i="29"/>
  <c r="P581" i="29" s="1"/>
  <c r="L581" i="29"/>
  <c r="M581" i="29" s="1"/>
  <c r="J581" i="29"/>
  <c r="G581" i="29"/>
  <c r="H581" i="29" s="1"/>
  <c r="E581" i="29"/>
  <c r="B581" i="29"/>
  <c r="C581" i="29" s="1"/>
  <c r="AJ580" i="29"/>
  <c r="AH580" i="29"/>
  <c r="AF580" i="29"/>
  <c r="AD580" i="29"/>
  <c r="AB580" i="29"/>
  <c r="Z580" i="29"/>
  <c r="W580" i="29"/>
  <c r="X580" i="29" s="1"/>
  <c r="T580" i="29"/>
  <c r="U580" i="29" s="1"/>
  <c r="R580" i="29"/>
  <c r="O580" i="29"/>
  <c r="P580" i="29" s="1"/>
  <c r="L580" i="29"/>
  <c r="M580" i="29" s="1"/>
  <c r="J580" i="29"/>
  <c r="G580" i="29"/>
  <c r="H580" i="29" s="1"/>
  <c r="E580" i="29"/>
  <c r="B580" i="29"/>
  <c r="C580" i="29" s="1"/>
  <c r="AJ579" i="29"/>
  <c r="AH579" i="29"/>
  <c r="AF579" i="29"/>
  <c r="AD579" i="29"/>
  <c r="AB579" i="29"/>
  <c r="Z579" i="29"/>
  <c r="W579" i="29"/>
  <c r="X579" i="29" s="1"/>
  <c r="T579" i="29"/>
  <c r="U579" i="29" s="1"/>
  <c r="R579" i="29"/>
  <c r="O579" i="29"/>
  <c r="P579" i="29" s="1"/>
  <c r="L579" i="29"/>
  <c r="M579" i="29" s="1"/>
  <c r="J579" i="29"/>
  <c r="G579" i="29"/>
  <c r="H579" i="29" s="1"/>
  <c r="E579" i="29"/>
  <c r="B579" i="29"/>
  <c r="C579" i="29" s="1"/>
  <c r="AJ578" i="29"/>
  <c r="AH578" i="29"/>
  <c r="AF578" i="29"/>
  <c r="AD578" i="29"/>
  <c r="AB578" i="29"/>
  <c r="Z578" i="29"/>
  <c r="W578" i="29"/>
  <c r="X578" i="29" s="1"/>
  <c r="T578" i="29"/>
  <c r="U578" i="29" s="1"/>
  <c r="R578" i="29"/>
  <c r="O578" i="29"/>
  <c r="P578" i="29" s="1"/>
  <c r="L578" i="29"/>
  <c r="M578" i="29" s="1"/>
  <c r="J578" i="29"/>
  <c r="G578" i="29"/>
  <c r="H578" i="29" s="1"/>
  <c r="E578" i="29"/>
  <c r="B578" i="29"/>
  <c r="C578" i="29" s="1"/>
  <c r="AJ577" i="29"/>
  <c r="AH577" i="29"/>
  <c r="AF577" i="29"/>
  <c r="AD577" i="29"/>
  <c r="AB577" i="29"/>
  <c r="Z577" i="29"/>
  <c r="W577" i="29"/>
  <c r="X577" i="29" s="1"/>
  <c r="T577" i="29"/>
  <c r="U577" i="29" s="1"/>
  <c r="R577" i="29"/>
  <c r="O577" i="29"/>
  <c r="P577" i="29" s="1"/>
  <c r="L577" i="29"/>
  <c r="M577" i="29" s="1"/>
  <c r="J577" i="29"/>
  <c r="G577" i="29"/>
  <c r="H577" i="29" s="1"/>
  <c r="E577" i="29"/>
  <c r="B577" i="29"/>
  <c r="C577" i="29" s="1"/>
  <c r="AJ576" i="29"/>
  <c r="AH576" i="29"/>
  <c r="AF576" i="29"/>
  <c r="AD576" i="29"/>
  <c r="AB576" i="29"/>
  <c r="Z576" i="29"/>
  <c r="W576" i="29"/>
  <c r="X576" i="29" s="1"/>
  <c r="T576" i="29"/>
  <c r="U576" i="29" s="1"/>
  <c r="R576" i="29"/>
  <c r="O576" i="29"/>
  <c r="P576" i="29" s="1"/>
  <c r="L576" i="29"/>
  <c r="M576" i="29" s="1"/>
  <c r="J576" i="29"/>
  <c r="G576" i="29"/>
  <c r="H576" i="29" s="1"/>
  <c r="E576" i="29"/>
  <c r="B576" i="29"/>
  <c r="C576" i="29" s="1"/>
  <c r="AJ575" i="29"/>
  <c r="AH575" i="29"/>
  <c r="AF575" i="29"/>
  <c r="AD575" i="29"/>
  <c r="AB575" i="29"/>
  <c r="Z575" i="29"/>
  <c r="W575" i="29"/>
  <c r="X575" i="29" s="1"/>
  <c r="T575" i="29"/>
  <c r="U575" i="29" s="1"/>
  <c r="R575" i="29"/>
  <c r="O575" i="29"/>
  <c r="P575" i="29" s="1"/>
  <c r="L575" i="29"/>
  <c r="M575" i="29" s="1"/>
  <c r="J575" i="29"/>
  <c r="G575" i="29"/>
  <c r="H575" i="29" s="1"/>
  <c r="E575" i="29"/>
  <c r="B575" i="29"/>
  <c r="C575" i="29" s="1"/>
  <c r="AJ574" i="29"/>
  <c r="AH574" i="29"/>
  <c r="AF574" i="29"/>
  <c r="AD574" i="29"/>
  <c r="AB574" i="29"/>
  <c r="Z574" i="29"/>
  <c r="W574" i="29"/>
  <c r="X574" i="29" s="1"/>
  <c r="T574" i="29"/>
  <c r="U574" i="29" s="1"/>
  <c r="R574" i="29"/>
  <c r="O574" i="29"/>
  <c r="P574" i="29" s="1"/>
  <c r="L574" i="29"/>
  <c r="M574" i="29" s="1"/>
  <c r="J574" i="29"/>
  <c r="G574" i="29"/>
  <c r="H574" i="29" s="1"/>
  <c r="E574" i="29"/>
  <c r="B574" i="29"/>
  <c r="C574" i="29" s="1"/>
  <c r="AJ573" i="29"/>
  <c r="AH573" i="29"/>
  <c r="AF573" i="29"/>
  <c r="AD573" i="29"/>
  <c r="AB573" i="29"/>
  <c r="Z573" i="29"/>
  <c r="W573" i="29"/>
  <c r="X573" i="29" s="1"/>
  <c r="T573" i="29"/>
  <c r="U573" i="29" s="1"/>
  <c r="R573" i="29"/>
  <c r="O573" i="29"/>
  <c r="P573" i="29" s="1"/>
  <c r="L573" i="29"/>
  <c r="M573" i="29" s="1"/>
  <c r="J573" i="29"/>
  <c r="G573" i="29"/>
  <c r="H573" i="29" s="1"/>
  <c r="E573" i="29"/>
  <c r="B573" i="29"/>
  <c r="C573" i="29" s="1"/>
  <c r="AJ572" i="29"/>
  <c r="AH572" i="29"/>
  <c r="AF572" i="29"/>
  <c r="AD572" i="29"/>
  <c r="AB572" i="29"/>
  <c r="Z572" i="29"/>
  <c r="W572" i="29"/>
  <c r="X572" i="29" s="1"/>
  <c r="T572" i="29"/>
  <c r="U572" i="29" s="1"/>
  <c r="R572" i="29"/>
  <c r="O572" i="29"/>
  <c r="P572" i="29" s="1"/>
  <c r="L572" i="29"/>
  <c r="M572" i="29" s="1"/>
  <c r="J572" i="29"/>
  <c r="G572" i="29"/>
  <c r="H572" i="29" s="1"/>
  <c r="E572" i="29"/>
  <c r="B572" i="29"/>
  <c r="C572" i="29" s="1"/>
  <c r="AJ571" i="29"/>
  <c r="AH571" i="29"/>
  <c r="AF571" i="29"/>
  <c r="AD571" i="29"/>
  <c r="AB571" i="29"/>
  <c r="Z571" i="29"/>
  <c r="W571" i="29"/>
  <c r="X571" i="29" s="1"/>
  <c r="T571" i="29"/>
  <c r="U571" i="29" s="1"/>
  <c r="R571" i="29"/>
  <c r="O571" i="29"/>
  <c r="P571" i="29" s="1"/>
  <c r="L571" i="29"/>
  <c r="M571" i="29" s="1"/>
  <c r="J571" i="29"/>
  <c r="G571" i="29"/>
  <c r="H571" i="29" s="1"/>
  <c r="E571" i="29"/>
  <c r="B571" i="29"/>
  <c r="C571" i="29" s="1"/>
  <c r="AJ570" i="29"/>
  <c r="AH570" i="29"/>
  <c r="AF570" i="29"/>
  <c r="AD570" i="29"/>
  <c r="AB570" i="29"/>
  <c r="Z570" i="29"/>
  <c r="W570" i="29"/>
  <c r="X570" i="29" s="1"/>
  <c r="T570" i="29"/>
  <c r="U570" i="29" s="1"/>
  <c r="R570" i="29"/>
  <c r="O570" i="29"/>
  <c r="P570" i="29" s="1"/>
  <c r="L570" i="29"/>
  <c r="M570" i="29" s="1"/>
  <c r="J570" i="29"/>
  <c r="G570" i="29"/>
  <c r="H570" i="29" s="1"/>
  <c r="E570" i="29"/>
  <c r="B570" i="29"/>
  <c r="C570" i="29" s="1"/>
  <c r="AJ569" i="29"/>
  <c r="AH569" i="29"/>
  <c r="AF569" i="29"/>
  <c r="AD569" i="29"/>
  <c r="AB569" i="29"/>
  <c r="Z569" i="29"/>
  <c r="W569" i="29"/>
  <c r="X569" i="29" s="1"/>
  <c r="T569" i="29"/>
  <c r="U569" i="29" s="1"/>
  <c r="R569" i="29"/>
  <c r="O569" i="29"/>
  <c r="P569" i="29" s="1"/>
  <c r="L569" i="29"/>
  <c r="M569" i="29" s="1"/>
  <c r="J569" i="29"/>
  <c r="G569" i="29"/>
  <c r="H569" i="29" s="1"/>
  <c r="E569" i="29"/>
  <c r="B569" i="29"/>
  <c r="C569" i="29" s="1"/>
  <c r="AJ568" i="29"/>
  <c r="AH568" i="29"/>
  <c r="AF568" i="29"/>
  <c r="AD568" i="29"/>
  <c r="AB568" i="29"/>
  <c r="Z568" i="29"/>
  <c r="W568" i="29"/>
  <c r="X568" i="29" s="1"/>
  <c r="T568" i="29"/>
  <c r="U568" i="29" s="1"/>
  <c r="R568" i="29"/>
  <c r="O568" i="29"/>
  <c r="P568" i="29" s="1"/>
  <c r="L568" i="29"/>
  <c r="M568" i="29" s="1"/>
  <c r="J568" i="29"/>
  <c r="G568" i="29"/>
  <c r="H568" i="29" s="1"/>
  <c r="E568" i="29"/>
  <c r="B568" i="29"/>
  <c r="C568" i="29" s="1"/>
  <c r="AJ567" i="29"/>
  <c r="AH567" i="29"/>
  <c r="AF567" i="29"/>
  <c r="AD567" i="29"/>
  <c r="AB567" i="29"/>
  <c r="Z567" i="29"/>
  <c r="W567" i="29"/>
  <c r="X567" i="29" s="1"/>
  <c r="T567" i="29"/>
  <c r="U567" i="29" s="1"/>
  <c r="R567" i="29"/>
  <c r="O567" i="29"/>
  <c r="P567" i="29" s="1"/>
  <c r="L567" i="29"/>
  <c r="M567" i="29" s="1"/>
  <c r="J567" i="29"/>
  <c r="G567" i="29"/>
  <c r="H567" i="29" s="1"/>
  <c r="E567" i="29"/>
  <c r="B567" i="29"/>
  <c r="C567" i="29" s="1"/>
  <c r="AJ566" i="29"/>
  <c r="AH566" i="29"/>
  <c r="AF566" i="29"/>
  <c r="AD566" i="29"/>
  <c r="AB566" i="29"/>
  <c r="Z566" i="29"/>
  <c r="W566" i="29"/>
  <c r="X566" i="29" s="1"/>
  <c r="T566" i="29"/>
  <c r="U566" i="29" s="1"/>
  <c r="R566" i="29"/>
  <c r="O566" i="29"/>
  <c r="P566" i="29" s="1"/>
  <c r="L566" i="29"/>
  <c r="M566" i="29" s="1"/>
  <c r="J566" i="29"/>
  <c r="G566" i="29"/>
  <c r="H566" i="29" s="1"/>
  <c r="E566" i="29"/>
  <c r="B566" i="29"/>
  <c r="C566" i="29" s="1"/>
  <c r="AJ565" i="29"/>
  <c r="AH565" i="29"/>
  <c r="AF565" i="29"/>
  <c r="AD565" i="29"/>
  <c r="AB565" i="29"/>
  <c r="Z565" i="29"/>
  <c r="W565" i="29"/>
  <c r="X565" i="29" s="1"/>
  <c r="T565" i="29"/>
  <c r="U565" i="29" s="1"/>
  <c r="R565" i="29"/>
  <c r="O565" i="29"/>
  <c r="P565" i="29" s="1"/>
  <c r="L565" i="29"/>
  <c r="M565" i="29" s="1"/>
  <c r="J565" i="29"/>
  <c r="G565" i="29"/>
  <c r="H565" i="29" s="1"/>
  <c r="E565" i="29"/>
  <c r="B565" i="29"/>
  <c r="C565" i="29" s="1"/>
  <c r="AJ564" i="29"/>
  <c r="AH564" i="29"/>
  <c r="AF564" i="29"/>
  <c r="AD564" i="29"/>
  <c r="AB564" i="29"/>
  <c r="Z564" i="29"/>
  <c r="W564" i="29"/>
  <c r="X564" i="29" s="1"/>
  <c r="T564" i="29"/>
  <c r="U564" i="29" s="1"/>
  <c r="R564" i="29"/>
  <c r="O564" i="29"/>
  <c r="P564" i="29" s="1"/>
  <c r="L564" i="29"/>
  <c r="M564" i="29" s="1"/>
  <c r="J564" i="29"/>
  <c r="G564" i="29"/>
  <c r="H564" i="29" s="1"/>
  <c r="E564" i="29"/>
  <c r="B564" i="29"/>
  <c r="C564" i="29" s="1"/>
  <c r="AJ563" i="29"/>
  <c r="AH563" i="29"/>
  <c r="AF563" i="29"/>
  <c r="AD563" i="29"/>
  <c r="AB563" i="29"/>
  <c r="Z563" i="29"/>
  <c r="W563" i="29"/>
  <c r="X563" i="29" s="1"/>
  <c r="T563" i="29"/>
  <c r="U563" i="29" s="1"/>
  <c r="R563" i="29"/>
  <c r="O563" i="29"/>
  <c r="P563" i="29" s="1"/>
  <c r="L563" i="29"/>
  <c r="M563" i="29" s="1"/>
  <c r="J563" i="29"/>
  <c r="G563" i="29"/>
  <c r="H563" i="29" s="1"/>
  <c r="E563" i="29"/>
  <c r="B563" i="29"/>
  <c r="C563" i="29" s="1"/>
  <c r="AJ562" i="29"/>
  <c r="AH562" i="29"/>
  <c r="AF562" i="29"/>
  <c r="AD562" i="29"/>
  <c r="AB562" i="29"/>
  <c r="Z562" i="29"/>
  <c r="W562" i="29"/>
  <c r="X562" i="29" s="1"/>
  <c r="T562" i="29"/>
  <c r="U562" i="29" s="1"/>
  <c r="R562" i="29"/>
  <c r="O562" i="29"/>
  <c r="P562" i="29" s="1"/>
  <c r="L562" i="29"/>
  <c r="M562" i="29" s="1"/>
  <c r="J562" i="29"/>
  <c r="G562" i="29"/>
  <c r="H562" i="29" s="1"/>
  <c r="E562" i="29"/>
  <c r="B562" i="29"/>
  <c r="C562" i="29" s="1"/>
  <c r="AJ561" i="29"/>
  <c r="AH561" i="29"/>
  <c r="AF561" i="29"/>
  <c r="AD561" i="29"/>
  <c r="AB561" i="29"/>
  <c r="Z561" i="29"/>
  <c r="W561" i="29"/>
  <c r="X561" i="29" s="1"/>
  <c r="T561" i="29"/>
  <c r="U561" i="29" s="1"/>
  <c r="R561" i="29"/>
  <c r="O561" i="29"/>
  <c r="P561" i="29" s="1"/>
  <c r="L561" i="29"/>
  <c r="M561" i="29" s="1"/>
  <c r="J561" i="29"/>
  <c r="G561" i="29"/>
  <c r="H561" i="29" s="1"/>
  <c r="E561" i="29"/>
  <c r="B561" i="29"/>
  <c r="C561" i="29" s="1"/>
  <c r="AJ560" i="29"/>
  <c r="AH560" i="29"/>
  <c r="AF560" i="29"/>
  <c r="AD560" i="29"/>
  <c r="AB560" i="29"/>
  <c r="Z560" i="29"/>
  <c r="W560" i="29"/>
  <c r="X560" i="29" s="1"/>
  <c r="T560" i="29"/>
  <c r="U560" i="29" s="1"/>
  <c r="R560" i="29"/>
  <c r="O560" i="29"/>
  <c r="P560" i="29" s="1"/>
  <c r="L560" i="29"/>
  <c r="M560" i="29" s="1"/>
  <c r="J560" i="29"/>
  <c r="G560" i="29"/>
  <c r="H560" i="29" s="1"/>
  <c r="E560" i="29"/>
  <c r="B560" i="29"/>
  <c r="C560" i="29" s="1"/>
  <c r="AJ559" i="29"/>
  <c r="AH559" i="29"/>
  <c r="AF559" i="29"/>
  <c r="AD559" i="29"/>
  <c r="AB559" i="29"/>
  <c r="Z559" i="29"/>
  <c r="W559" i="29"/>
  <c r="X559" i="29" s="1"/>
  <c r="T559" i="29"/>
  <c r="U559" i="29" s="1"/>
  <c r="R559" i="29"/>
  <c r="O559" i="29"/>
  <c r="P559" i="29" s="1"/>
  <c r="L559" i="29"/>
  <c r="M559" i="29" s="1"/>
  <c r="J559" i="29"/>
  <c r="G559" i="29"/>
  <c r="H559" i="29" s="1"/>
  <c r="E559" i="29"/>
  <c r="B559" i="29"/>
  <c r="C559" i="29" s="1"/>
  <c r="AJ558" i="29"/>
  <c r="AH558" i="29"/>
  <c r="AF558" i="29"/>
  <c r="AD558" i="29"/>
  <c r="AB558" i="29"/>
  <c r="Z558" i="29"/>
  <c r="W558" i="29"/>
  <c r="X558" i="29" s="1"/>
  <c r="T558" i="29"/>
  <c r="U558" i="29" s="1"/>
  <c r="R558" i="29"/>
  <c r="O558" i="29"/>
  <c r="P558" i="29" s="1"/>
  <c r="L558" i="29"/>
  <c r="M558" i="29" s="1"/>
  <c r="J558" i="29"/>
  <c r="G558" i="29"/>
  <c r="H558" i="29" s="1"/>
  <c r="E558" i="29"/>
  <c r="B558" i="29"/>
  <c r="C558" i="29" s="1"/>
  <c r="AJ557" i="29"/>
  <c r="AH557" i="29"/>
  <c r="AF557" i="29"/>
  <c r="AD557" i="29"/>
  <c r="AB557" i="29"/>
  <c r="Z557" i="29"/>
  <c r="W557" i="29"/>
  <c r="X557" i="29" s="1"/>
  <c r="T557" i="29"/>
  <c r="U557" i="29" s="1"/>
  <c r="R557" i="29"/>
  <c r="O557" i="29"/>
  <c r="P557" i="29" s="1"/>
  <c r="L557" i="29"/>
  <c r="M557" i="29" s="1"/>
  <c r="J557" i="29"/>
  <c r="G557" i="29"/>
  <c r="H557" i="29" s="1"/>
  <c r="E557" i="29"/>
  <c r="B557" i="29"/>
  <c r="C557" i="29" s="1"/>
  <c r="AJ556" i="29"/>
  <c r="AH556" i="29"/>
  <c r="AF556" i="29"/>
  <c r="AD556" i="29"/>
  <c r="AB556" i="29"/>
  <c r="Z556" i="29"/>
  <c r="W556" i="29"/>
  <c r="X556" i="29" s="1"/>
  <c r="T556" i="29"/>
  <c r="U556" i="29" s="1"/>
  <c r="R556" i="29"/>
  <c r="O556" i="29"/>
  <c r="P556" i="29" s="1"/>
  <c r="L556" i="29"/>
  <c r="M556" i="29" s="1"/>
  <c r="J556" i="29"/>
  <c r="G556" i="29"/>
  <c r="H556" i="29" s="1"/>
  <c r="E556" i="29"/>
  <c r="B556" i="29"/>
  <c r="C556" i="29" s="1"/>
  <c r="AJ555" i="29"/>
  <c r="AH555" i="29"/>
  <c r="AF555" i="29"/>
  <c r="AD555" i="29"/>
  <c r="AB555" i="29"/>
  <c r="Z555" i="29"/>
  <c r="W555" i="29"/>
  <c r="X555" i="29" s="1"/>
  <c r="T555" i="29"/>
  <c r="U555" i="29" s="1"/>
  <c r="R555" i="29"/>
  <c r="O555" i="29"/>
  <c r="P555" i="29" s="1"/>
  <c r="L555" i="29"/>
  <c r="M555" i="29" s="1"/>
  <c r="J555" i="29"/>
  <c r="G555" i="29"/>
  <c r="H555" i="29" s="1"/>
  <c r="E555" i="29"/>
  <c r="B555" i="29"/>
  <c r="C555" i="29" s="1"/>
  <c r="AJ554" i="29"/>
  <c r="AH554" i="29"/>
  <c r="AF554" i="29"/>
  <c r="AD554" i="29"/>
  <c r="AB554" i="29"/>
  <c r="Z554" i="29"/>
  <c r="W554" i="29"/>
  <c r="X554" i="29" s="1"/>
  <c r="T554" i="29"/>
  <c r="U554" i="29" s="1"/>
  <c r="R554" i="29"/>
  <c r="O554" i="29"/>
  <c r="P554" i="29" s="1"/>
  <c r="L554" i="29"/>
  <c r="M554" i="29" s="1"/>
  <c r="J554" i="29"/>
  <c r="G554" i="29"/>
  <c r="H554" i="29" s="1"/>
  <c r="E554" i="29"/>
  <c r="B554" i="29"/>
  <c r="C554" i="29" s="1"/>
  <c r="AJ553" i="29"/>
  <c r="AH553" i="29"/>
  <c r="AF553" i="29"/>
  <c r="AD553" i="29"/>
  <c r="AB553" i="29"/>
  <c r="Z553" i="29"/>
  <c r="W553" i="29"/>
  <c r="X553" i="29" s="1"/>
  <c r="T553" i="29"/>
  <c r="U553" i="29" s="1"/>
  <c r="R553" i="29"/>
  <c r="O553" i="29"/>
  <c r="P553" i="29" s="1"/>
  <c r="L553" i="29"/>
  <c r="M553" i="29" s="1"/>
  <c r="J553" i="29"/>
  <c r="G553" i="29"/>
  <c r="H553" i="29" s="1"/>
  <c r="E553" i="29"/>
  <c r="B553" i="29"/>
  <c r="C553" i="29" s="1"/>
  <c r="AJ552" i="29"/>
  <c r="AH552" i="29"/>
  <c r="AF552" i="29"/>
  <c r="AD552" i="29"/>
  <c r="AB552" i="29"/>
  <c r="Z552" i="29"/>
  <c r="W552" i="29"/>
  <c r="X552" i="29" s="1"/>
  <c r="T552" i="29"/>
  <c r="U552" i="29" s="1"/>
  <c r="R552" i="29"/>
  <c r="O552" i="29"/>
  <c r="P552" i="29" s="1"/>
  <c r="L552" i="29"/>
  <c r="M552" i="29" s="1"/>
  <c r="J552" i="29"/>
  <c r="G552" i="29"/>
  <c r="H552" i="29" s="1"/>
  <c r="E552" i="29"/>
  <c r="B552" i="29"/>
  <c r="C552" i="29" s="1"/>
  <c r="AJ551" i="29"/>
  <c r="AH551" i="29"/>
  <c r="AF551" i="29"/>
  <c r="AD551" i="29"/>
  <c r="AB551" i="29"/>
  <c r="Z551" i="29"/>
  <c r="W551" i="29"/>
  <c r="X551" i="29" s="1"/>
  <c r="T551" i="29"/>
  <c r="U551" i="29" s="1"/>
  <c r="R551" i="29"/>
  <c r="O551" i="29"/>
  <c r="P551" i="29" s="1"/>
  <c r="L551" i="29"/>
  <c r="M551" i="29" s="1"/>
  <c r="J551" i="29"/>
  <c r="G551" i="29"/>
  <c r="H551" i="29" s="1"/>
  <c r="E551" i="29"/>
  <c r="B551" i="29"/>
  <c r="C551" i="29" s="1"/>
  <c r="AJ550" i="29"/>
  <c r="AH550" i="29"/>
  <c r="AF550" i="29"/>
  <c r="AD550" i="29"/>
  <c r="AB550" i="29"/>
  <c r="Z550" i="29"/>
  <c r="W550" i="29"/>
  <c r="X550" i="29" s="1"/>
  <c r="T550" i="29"/>
  <c r="U550" i="29" s="1"/>
  <c r="R550" i="29"/>
  <c r="O550" i="29"/>
  <c r="P550" i="29" s="1"/>
  <c r="L550" i="29"/>
  <c r="M550" i="29" s="1"/>
  <c r="J550" i="29"/>
  <c r="G550" i="29"/>
  <c r="H550" i="29" s="1"/>
  <c r="E550" i="29"/>
  <c r="B550" i="29"/>
  <c r="C550" i="29" s="1"/>
  <c r="AJ549" i="29"/>
  <c r="AH549" i="29"/>
  <c r="AF549" i="29"/>
  <c r="AD549" i="29"/>
  <c r="AB549" i="29"/>
  <c r="Z549" i="29"/>
  <c r="W549" i="29"/>
  <c r="X549" i="29" s="1"/>
  <c r="T549" i="29"/>
  <c r="U549" i="29" s="1"/>
  <c r="R549" i="29"/>
  <c r="O549" i="29"/>
  <c r="P549" i="29" s="1"/>
  <c r="L549" i="29"/>
  <c r="M549" i="29" s="1"/>
  <c r="J549" i="29"/>
  <c r="G549" i="29"/>
  <c r="H549" i="29" s="1"/>
  <c r="E549" i="29"/>
  <c r="B549" i="29"/>
  <c r="C549" i="29" s="1"/>
  <c r="AJ548" i="29"/>
  <c r="AH548" i="29"/>
  <c r="AF548" i="29"/>
  <c r="AD548" i="29"/>
  <c r="AB548" i="29"/>
  <c r="Z548" i="29"/>
  <c r="W548" i="29"/>
  <c r="X548" i="29" s="1"/>
  <c r="T548" i="29"/>
  <c r="U548" i="29" s="1"/>
  <c r="R548" i="29"/>
  <c r="O548" i="29"/>
  <c r="P548" i="29" s="1"/>
  <c r="L548" i="29"/>
  <c r="M548" i="29" s="1"/>
  <c r="J548" i="29"/>
  <c r="G548" i="29"/>
  <c r="H548" i="29" s="1"/>
  <c r="E548" i="29"/>
  <c r="B548" i="29"/>
  <c r="C548" i="29" s="1"/>
  <c r="AJ547" i="29"/>
  <c r="AH547" i="29"/>
  <c r="AF547" i="29"/>
  <c r="AD547" i="29"/>
  <c r="AB547" i="29"/>
  <c r="Z547" i="29"/>
  <c r="W547" i="29"/>
  <c r="X547" i="29" s="1"/>
  <c r="T547" i="29"/>
  <c r="U547" i="29" s="1"/>
  <c r="R547" i="29"/>
  <c r="O547" i="29"/>
  <c r="P547" i="29" s="1"/>
  <c r="L547" i="29"/>
  <c r="M547" i="29" s="1"/>
  <c r="J547" i="29"/>
  <c r="G547" i="29"/>
  <c r="H547" i="29" s="1"/>
  <c r="E547" i="29"/>
  <c r="B547" i="29"/>
  <c r="C547" i="29" s="1"/>
  <c r="AJ546" i="29"/>
  <c r="AH546" i="29"/>
  <c r="AF546" i="29"/>
  <c r="AD546" i="29"/>
  <c r="AB546" i="29"/>
  <c r="Z546" i="29"/>
  <c r="W546" i="29"/>
  <c r="X546" i="29" s="1"/>
  <c r="T546" i="29"/>
  <c r="U546" i="29" s="1"/>
  <c r="R546" i="29"/>
  <c r="O546" i="29"/>
  <c r="P546" i="29" s="1"/>
  <c r="L546" i="29"/>
  <c r="M546" i="29" s="1"/>
  <c r="J546" i="29"/>
  <c r="G546" i="29"/>
  <c r="H546" i="29" s="1"/>
  <c r="E546" i="29"/>
  <c r="B546" i="29"/>
  <c r="C546" i="29" s="1"/>
  <c r="AJ545" i="29"/>
  <c r="AH545" i="29"/>
  <c r="AF545" i="29"/>
  <c r="AD545" i="29"/>
  <c r="AB545" i="29"/>
  <c r="Z545" i="29"/>
  <c r="W545" i="29"/>
  <c r="X545" i="29" s="1"/>
  <c r="T545" i="29"/>
  <c r="U545" i="29" s="1"/>
  <c r="R545" i="29"/>
  <c r="O545" i="29"/>
  <c r="P545" i="29" s="1"/>
  <c r="L545" i="29"/>
  <c r="M545" i="29" s="1"/>
  <c r="J545" i="29"/>
  <c r="G545" i="29"/>
  <c r="H545" i="29" s="1"/>
  <c r="E545" i="29"/>
  <c r="B545" i="29"/>
  <c r="C545" i="29" s="1"/>
  <c r="AJ544" i="29"/>
  <c r="AH544" i="29"/>
  <c r="AF544" i="29"/>
  <c r="AD544" i="29"/>
  <c r="AB544" i="29"/>
  <c r="Z544" i="29"/>
  <c r="W544" i="29"/>
  <c r="X544" i="29" s="1"/>
  <c r="T544" i="29"/>
  <c r="U544" i="29" s="1"/>
  <c r="R544" i="29"/>
  <c r="O544" i="29"/>
  <c r="P544" i="29" s="1"/>
  <c r="L544" i="29"/>
  <c r="M544" i="29" s="1"/>
  <c r="J544" i="29"/>
  <c r="G544" i="29"/>
  <c r="H544" i="29" s="1"/>
  <c r="E544" i="29"/>
  <c r="B544" i="29"/>
  <c r="C544" i="29" s="1"/>
  <c r="AJ543" i="29"/>
  <c r="AH543" i="29"/>
  <c r="AF543" i="29"/>
  <c r="AD543" i="29"/>
  <c r="AB543" i="29"/>
  <c r="Z543" i="29"/>
  <c r="W543" i="29"/>
  <c r="X543" i="29" s="1"/>
  <c r="T543" i="29"/>
  <c r="U543" i="29" s="1"/>
  <c r="R543" i="29"/>
  <c r="O543" i="29"/>
  <c r="P543" i="29" s="1"/>
  <c r="L543" i="29"/>
  <c r="M543" i="29" s="1"/>
  <c r="J543" i="29"/>
  <c r="G543" i="29"/>
  <c r="H543" i="29" s="1"/>
  <c r="E543" i="29"/>
  <c r="B543" i="29"/>
  <c r="C543" i="29" s="1"/>
  <c r="AJ542" i="29"/>
  <c r="AH542" i="29"/>
  <c r="AF542" i="29"/>
  <c r="AD542" i="29"/>
  <c r="AB542" i="29"/>
  <c r="Z542" i="29"/>
  <c r="W542" i="29"/>
  <c r="X542" i="29" s="1"/>
  <c r="T542" i="29"/>
  <c r="U542" i="29" s="1"/>
  <c r="R542" i="29"/>
  <c r="O542" i="29"/>
  <c r="P542" i="29" s="1"/>
  <c r="L542" i="29"/>
  <c r="M542" i="29" s="1"/>
  <c r="J542" i="29"/>
  <c r="G542" i="29"/>
  <c r="H542" i="29" s="1"/>
  <c r="E542" i="29"/>
  <c r="B542" i="29"/>
  <c r="C542" i="29" s="1"/>
  <c r="AJ541" i="29"/>
  <c r="AH541" i="29"/>
  <c r="AF541" i="29"/>
  <c r="AD541" i="29"/>
  <c r="AB541" i="29"/>
  <c r="Z541" i="29"/>
  <c r="W541" i="29"/>
  <c r="X541" i="29" s="1"/>
  <c r="T541" i="29"/>
  <c r="U541" i="29" s="1"/>
  <c r="R541" i="29"/>
  <c r="O541" i="29"/>
  <c r="P541" i="29" s="1"/>
  <c r="L541" i="29"/>
  <c r="M541" i="29" s="1"/>
  <c r="J541" i="29"/>
  <c r="G541" i="29"/>
  <c r="H541" i="29" s="1"/>
  <c r="E541" i="29"/>
  <c r="B541" i="29"/>
  <c r="C541" i="29" s="1"/>
  <c r="AJ540" i="29"/>
  <c r="AH540" i="29"/>
  <c r="AF540" i="29"/>
  <c r="AD540" i="29"/>
  <c r="AB540" i="29"/>
  <c r="Z540" i="29"/>
  <c r="W540" i="29"/>
  <c r="X540" i="29" s="1"/>
  <c r="T540" i="29"/>
  <c r="U540" i="29" s="1"/>
  <c r="R540" i="29"/>
  <c r="O540" i="29"/>
  <c r="P540" i="29" s="1"/>
  <c r="L540" i="29"/>
  <c r="M540" i="29" s="1"/>
  <c r="J540" i="29"/>
  <c r="G540" i="29"/>
  <c r="H540" i="29" s="1"/>
  <c r="E540" i="29"/>
  <c r="B540" i="29"/>
  <c r="C540" i="29" s="1"/>
  <c r="AJ539" i="29"/>
  <c r="AH539" i="29"/>
  <c r="AF539" i="29"/>
  <c r="AD539" i="29"/>
  <c r="AB539" i="29"/>
  <c r="Z539" i="29"/>
  <c r="W539" i="29"/>
  <c r="X539" i="29" s="1"/>
  <c r="T539" i="29"/>
  <c r="U539" i="29" s="1"/>
  <c r="R539" i="29"/>
  <c r="O539" i="29"/>
  <c r="P539" i="29" s="1"/>
  <c r="L539" i="29"/>
  <c r="M539" i="29" s="1"/>
  <c r="J539" i="29"/>
  <c r="G539" i="29"/>
  <c r="H539" i="29" s="1"/>
  <c r="E539" i="29"/>
  <c r="B539" i="29"/>
  <c r="C539" i="29" s="1"/>
  <c r="AJ538" i="29"/>
  <c r="AH538" i="29"/>
  <c r="AF538" i="29"/>
  <c r="AD538" i="29"/>
  <c r="AB538" i="29"/>
  <c r="Z538" i="29"/>
  <c r="W538" i="29"/>
  <c r="X538" i="29" s="1"/>
  <c r="T538" i="29"/>
  <c r="U538" i="29" s="1"/>
  <c r="R538" i="29"/>
  <c r="O538" i="29"/>
  <c r="P538" i="29" s="1"/>
  <c r="L538" i="29"/>
  <c r="M538" i="29" s="1"/>
  <c r="J538" i="29"/>
  <c r="G538" i="29"/>
  <c r="H538" i="29" s="1"/>
  <c r="E538" i="29"/>
  <c r="B538" i="29"/>
  <c r="C538" i="29" s="1"/>
  <c r="AJ537" i="29"/>
  <c r="AH537" i="29"/>
  <c r="AF537" i="29"/>
  <c r="AD537" i="29"/>
  <c r="AB537" i="29"/>
  <c r="Z537" i="29"/>
  <c r="W537" i="29"/>
  <c r="X537" i="29" s="1"/>
  <c r="T537" i="29"/>
  <c r="U537" i="29" s="1"/>
  <c r="R537" i="29"/>
  <c r="O537" i="29"/>
  <c r="P537" i="29" s="1"/>
  <c r="L537" i="29"/>
  <c r="M537" i="29" s="1"/>
  <c r="J537" i="29"/>
  <c r="G537" i="29"/>
  <c r="H537" i="29" s="1"/>
  <c r="E537" i="29"/>
  <c r="B537" i="29"/>
  <c r="C537" i="29" s="1"/>
  <c r="AJ536" i="29"/>
  <c r="AH536" i="29"/>
  <c r="AF536" i="29"/>
  <c r="AD536" i="29"/>
  <c r="AB536" i="29"/>
  <c r="Z536" i="29"/>
  <c r="W536" i="29"/>
  <c r="X536" i="29" s="1"/>
  <c r="T536" i="29"/>
  <c r="U536" i="29" s="1"/>
  <c r="R536" i="29"/>
  <c r="O536" i="29"/>
  <c r="P536" i="29" s="1"/>
  <c r="L536" i="29"/>
  <c r="M536" i="29" s="1"/>
  <c r="J536" i="29"/>
  <c r="G536" i="29"/>
  <c r="H536" i="29" s="1"/>
  <c r="E536" i="29"/>
  <c r="B536" i="29"/>
  <c r="C536" i="29" s="1"/>
  <c r="AJ535" i="29"/>
  <c r="AH535" i="29"/>
  <c r="AF535" i="29"/>
  <c r="AD535" i="29"/>
  <c r="AB535" i="29"/>
  <c r="Z535" i="29"/>
  <c r="W535" i="29"/>
  <c r="X535" i="29" s="1"/>
  <c r="T535" i="29"/>
  <c r="U535" i="29" s="1"/>
  <c r="R535" i="29"/>
  <c r="O535" i="29"/>
  <c r="P535" i="29" s="1"/>
  <c r="L535" i="29"/>
  <c r="M535" i="29" s="1"/>
  <c r="J535" i="29"/>
  <c r="G535" i="29"/>
  <c r="H535" i="29" s="1"/>
  <c r="E535" i="29"/>
  <c r="B535" i="29"/>
  <c r="C535" i="29" s="1"/>
  <c r="AJ534" i="29"/>
  <c r="AH534" i="29"/>
  <c r="AF534" i="29"/>
  <c r="AD534" i="29"/>
  <c r="AB534" i="29"/>
  <c r="Z534" i="29"/>
  <c r="W534" i="29"/>
  <c r="X534" i="29" s="1"/>
  <c r="T534" i="29"/>
  <c r="U534" i="29" s="1"/>
  <c r="R534" i="29"/>
  <c r="O534" i="29"/>
  <c r="P534" i="29" s="1"/>
  <c r="L534" i="29"/>
  <c r="M534" i="29" s="1"/>
  <c r="J534" i="29"/>
  <c r="G534" i="29"/>
  <c r="H534" i="29" s="1"/>
  <c r="E534" i="29"/>
  <c r="B534" i="29"/>
  <c r="C534" i="29" s="1"/>
  <c r="AJ533" i="29"/>
  <c r="AH533" i="29"/>
  <c r="AF533" i="29"/>
  <c r="AD533" i="29"/>
  <c r="AB533" i="29"/>
  <c r="Z533" i="29"/>
  <c r="W533" i="29"/>
  <c r="X533" i="29" s="1"/>
  <c r="T533" i="29"/>
  <c r="U533" i="29" s="1"/>
  <c r="R533" i="29"/>
  <c r="O533" i="29"/>
  <c r="P533" i="29" s="1"/>
  <c r="L533" i="29"/>
  <c r="M533" i="29" s="1"/>
  <c r="J533" i="29"/>
  <c r="G533" i="29"/>
  <c r="H533" i="29" s="1"/>
  <c r="E533" i="29"/>
  <c r="B533" i="29"/>
  <c r="C533" i="29" s="1"/>
  <c r="AJ532" i="29"/>
  <c r="AH532" i="29"/>
  <c r="AF532" i="29"/>
  <c r="AD532" i="29"/>
  <c r="AB532" i="29"/>
  <c r="Z532" i="29"/>
  <c r="W532" i="29"/>
  <c r="X532" i="29" s="1"/>
  <c r="T532" i="29"/>
  <c r="U532" i="29" s="1"/>
  <c r="R532" i="29"/>
  <c r="O532" i="29"/>
  <c r="P532" i="29" s="1"/>
  <c r="L532" i="29"/>
  <c r="M532" i="29" s="1"/>
  <c r="J532" i="29"/>
  <c r="G532" i="29"/>
  <c r="H532" i="29" s="1"/>
  <c r="E532" i="29"/>
  <c r="B532" i="29"/>
  <c r="C532" i="29" s="1"/>
  <c r="AJ531" i="29"/>
  <c r="AH531" i="29"/>
  <c r="AF531" i="29"/>
  <c r="AD531" i="29"/>
  <c r="AB531" i="29"/>
  <c r="Z531" i="29"/>
  <c r="W531" i="29"/>
  <c r="X531" i="29" s="1"/>
  <c r="T531" i="29"/>
  <c r="U531" i="29" s="1"/>
  <c r="R531" i="29"/>
  <c r="O531" i="29"/>
  <c r="P531" i="29" s="1"/>
  <c r="L531" i="29"/>
  <c r="M531" i="29" s="1"/>
  <c r="J531" i="29"/>
  <c r="G531" i="29"/>
  <c r="H531" i="29" s="1"/>
  <c r="E531" i="29"/>
  <c r="B531" i="29"/>
  <c r="C531" i="29" s="1"/>
  <c r="AJ530" i="29"/>
  <c r="AH530" i="29"/>
  <c r="AF530" i="29"/>
  <c r="AD530" i="29"/>
  <c r="AB530" i="29"/>
  <c r="Z530" i="29"/>
  <c r="W530" i="29"/>
  <c r="X530" i="29" s="1"/>
  <c r="T530" i="29"/>
  <c r="U530" i="29" s="1"/>
  <c r="R530" i="29"/>
  <c r="O530" i="29"/>
  <c r="P530" i="29" s="1"/>
  <c r="L530" i="29"/>
  <c r="M530" i="29" s="1"/>
  <c r="J530" i="29"/>
  <c r="G530" i="29"/>
  <c r="H530" i="29" s="1"/>
  <c r="E530" i="29"/>
  <c r="B530" i="29"/>
  <c r="C530" i="29" s="1"/>
  <c r="AJ529" i="29"/>
  <c r="AH529" i="29"/>
  <c r="AF529" i="29"/>
  <c r="AD529" i="29"/>
  <c r="AB529" i="29"/>
  <c r="Z529" i="29"/>
  <c r="W529" i="29"/>
  <c r="X529" i="29" s="1"/>
  <c r="T529" i="29"/>
  <c r="U529" i="29" s="1"/>
  <c r="R529" i="29"/>
  <c r="O529" i="29"/>
  <c r="P529" i="29" s="1"/>
  <c r="L529" i="29"/>
  <c r="M529" i="29" s="1"/>
  <c r="J529" i="29"/>
  <c r="G529" i="29"/>
  <c r="H529" i="29" s="1"/>
  <c r="E529" i="29"/>
  <c r="B529" i="29"/>
  <c r="C529" i="29" s="1"/>
  <c r="AJ528" i="29"/>
  <c r="AH528" i="29"/>
  <c r="AF528" i="29"/>
  <c r="AD528" i="29"/>
  <c r="AB528" i="29"/>
  <c r="Z528" i="29"/>
  <c r="W528" i="29"/>
  <c r="X528" i="29" s="1"/>
  <c r="T528" i="29"/>
  <c r="U528" i="29" s="1"/>
  <c r="R528" i="29"/>
  <c r="O528" i="29"/>
  <c r="P528" i="29" s="1"/>
  <c r="L528" i="29"/>
  <c r="M528" i="29" s="1"/>
  <c r="J528" i="29"/>
  <c r="G528" i="29"/>
  <c r="H528" i="29" s="1"/>
  <c r="E528" i="29"/>
  <c r="B528" i="29"/>
  <c r="C528" i="29" s="1"/>
  <c r="AJ527" i="29"/>
  <c r="AH527" i="29"/>
  <c r="AF527" i="29"/>
  <c r="AD527" i="29"/>
  <c r="AB527" i="29"/>
  <c r="Z527" i="29"/>
  <c r="W527" i="29"/>
  <c r="X527" i="29" s="1"/>
  <c r="T527" i="29"/>
  <c r="U527" i="29" s="1"/>
  <c r="R527" i="29"/>
  <c r="O527" i="29"/>
  <c r="P527" i="29" s="1"/>
  <c r="L527" i="29"/>
  <c r="M527" i="29" s="1"/>
  <c r="J527" i="29"/>
  <c r="G527" i="29"/>
  <c r="H527" i="29" s="1"/>
  <c r="E527" i="29"/>
  <c r="B527" i="29"/>
  <c r="C527" i="29" s="1"/>
  <c r="AJ526" i="29"/>
  <c r="AH526" i="29"/>
  <c r="AF526" i="29"/>
  <c r="AD526" i="29"/>
  <c r="AB526" i="29"/>
  <c r="Z526" i="29"/>
  <c r="W526" i="29"/>
  <c r="X526" i="29" s="1"/>
  <c r="T526" i="29"/>
  <c r="U526" i="29" s="1"/>
  <c r="R526" i="29"/>
  <c r="O526" i="29"/>
  <c r="P526" i="29" s="1"/>
  <c r="L526" i="29"/>
  <c r="M526" i="29" s="1"/>
  <c r="J526" i="29"/>
  <c r="G526" i="29"/>
  <c r="H526" i="29" s="1"/>
  <c r="E526" i="29"/>
  <c r="B526" i="29"/>
  <c r="C526" i="29" s="1"/>
  <c r="AJ525" i="29"/>
  <c r="AH525" i="29"/>
  <c r="AF525" i="29"/>
  <c r="AD525" i="29"/>
  <c r="AB525" i="29"/>
  <c r="Z525" i="29"/>
  <c r="W525" i="29"/>
  <c r="X525" i="29" s="1"/>
  <c r="T525" i="29"/>
  <c r="U525" i="29" s="1"/>
  <c r="R525" i="29"/>
  <c r="O525" i="29"/>
  <c r="P525" i="29" s="1"/>
  <c r="L525" i="29"/>
  <c r="M525" i="29" s="1"/>
  <c r="J525" i="29"/>
  <c r="G525" i="29"/>
  <c r="H525" i="29" s="1"/>
  <c r="E525" i="29"/>
  <c r="B525" i="29"/>
  <c r="C525" i="29" s="1"/>
  <c r="AJ524" i="29"/>
  <c r="AH524" i="29"/>
  <c r="AF524" i="29"/>
  <c r="AD524" i="29"/>
  <c r="AB524" i="29"/>
  <c r="Z524" i="29"/>
  <c r="W524" i="29"/>
  <c r="X524" i="29" s="1"/>
  <c r="T524" i="29"/>
  <c r="U524" i="29" s="1"/>
  <c r="R524" i="29"/>
  <c r="O524" i="29"/>
  <c r="P524" i="29" s="1"/>
  <c r="L524" i="29"/>
  <c r="M524" i="29" s="1"/>
  <c r="J524" i="29"/>
  <c r="G524" i="29"/>
  <c r="H524" i="29" s="1"/>
  <c r="E524" i="29"/>
  <c r="B524" i="29"/>
  <c r="C524" i="29" s="1"/>
  <c r="AJ523" i="29"/>
  <c r="AH523" i="29"/>
  <c r="AF523" i="29"/>
  <c r="AD523" i="29"/>
  <c r="AB523" i="29"/>
  <c r="Z523" i="29"/>
  <c r="W523" i="29"/>
  <c r="X523" i="29" s="1"/>
  <c r="T523" i="29"/>
  <c r="U523" i="29" s="1"/>
  <c r="R523" i="29"/>
  <c r="O523" i="29"/>
  <c r="P523" i="29" s="1"/>
  <c r="L523" i="29"/>
  <c r="M523" i="29" s="1"/>
  <c r="J523" i="29"/>
  <c r="G523" i="29"/>
  <c r="H523" i="29" s="1"/>
  <c r="E523" i="29"/>
  <c r="B523" i="29"/>
  <c r="C523" i="29" s="1"/>
  <c r="AJ522" i="29"/>
  <c r="AH522" i="29"/>
  <c r="AF522" i="29"/>
  <c r="AD522" i="29"/>
  <c r="AB522" i="29"/>
  <c r="Z522" i="29"/>
  <c r="W522" i="29"/>
  <c r="X522" i="29" s="1"/>
  <c r="T522" i="29"/>
  <c r="U522" i="29" s="1"/>
  <c r="R522" i="29"/>
  <c r="O522" i="29"/>
  <c r="P522" i="29" s="1"/>
  <c r="L522" i="29"/>
  <c r="M522" i="29" s="1"/>
  <c r="J522" i="29"/>
  <c r="G522" i="29"/>
  <c r="H522" i="29" s="1"/>
  <c r="E522" i="29"/>
  <c r="B522" i="29"/>
  <c r="C522" i="29" s="1"/>
  <c r="AJ521" i="29"/>
  <c r="AH521" i="29"/>
  <c r="AF521" i="29"/>
  <c r="AD521" i="29"/>
  <c r="AB521" i="29"/>
  <c r="Z521" i="29"/>
  <c r="W521" i="29"/>
  <c r="X521" i="29" s="1"/>
  <c r="T521" i="29"/>
  <c r="U521" i="29" s="1"/>
  <c r="R521" i="29"/>
  <c r="O521" i="29"/>
  <c r="P521" i="29" s="1"/>
  <c r="L521" i="29"/>
  <c r="M521" i="29" s="1"/>
  <c r="J521" i="29"/>
  <c r="G521" i="29"/>
  <c r="H521" i="29" s="1"/>
  <c r="E521" i="29"/>
  <c r="B521" i="29"/>
  <c r="C521" i="29" s="1"/>
  <c r="AJ520" i="29"/>
  <c r="AH520" i="29"/>
  <c r="AF520" i="29"/>
  <c r="AD520" i="29"/>
  <c r="AB520" i="29"/>
  <c r="Z520" i="29"/>
  <c r="W520" i="29"/>
  <c r="X520" i="29" s="1"/>
  <c r="T520" i="29"/>
  <c r="U520" i="29" s="1"/>
  <c r="R520" i="29"/>
  <c r="O520" i="29"/>
  <c r="P520" i="29" s="1"/>
  <c r="L520" i="29"/>
  <c r="M520" i="29" s="1"/>
  <c r="J520" i="29"/>
  <c r="G520" i="29"/>
  <c r="H520" i="29" s="1"/>
  <c r="E520" i="29"/>
  <c r="B520" i="29"/>
  <c r="C520" i="29" s="1"/>
  <c r="AJ519" i="29"/>
  <c r="AH519" i="29"/>
  <c r="AF519" i="29"/>
  <c r="AD519" i="29"/>
  <c r="AB519" i="29"/>
  <c r="Z519" i="29"/>
  <c r="W519" i="29"/>
  <c r="X519" i="29" s="1"/>
  <c r="T519" i="29"/>
  <c r="U519" i="29" s="1"/>
  <c r="R519" i="29"/>
  <c r="O519" i="29"/>
  <c r="P519" i="29" s="1"/>
  <c r="L519" i="29"/>
  <c r="M519" i="29" s="1"/>
  <c r="J519" i="29"/>
  <c r="G519" i="29"/>
  <c r="H519" i="29" s="1"/>
  <c r="E519" i="29"/>
  <c r="B519" i="29"/>
  <c r="C519" i="29" s="1"/>
  <c r="AJ518" i="29"/>
  <c r="AH518" i="29"/>
  <c r="AF518" i="29"/>
  <c r="AD518" i="29"/>
  <c r="AB518" i="29"/>
  <c r="Z518" i="29"/>
  <c r="W518" i="29"/>
  <c r="X518" i="29" s="1"/>
  <c r="T518" i="29"/>
  <c r="U518" i="29" s="1"/>
  <c r="R518" i="29"/>
  <c r="O518" i="29"/>
  <c r="P518" i="29" s="1"/>
  <c r="L518" i="29"/>
  <c r="M518" i="29" s="1"/>
  <c r="J518" i="29"/>
  <c r="G518" i="29"/>
  <c r="H518" i="29" s="1"/>
  <c r="E518" i="29"/>
  <c r="B518" i="29"/>
  <c r="C518" i="29" s="1"/>
  <c r="AJ517" i="29"/>
  <c r="AH517" i="29"/>
  <c r="AF517" i="29"/>
  <c r="AD517" i="29"/>
  <c r="AB517" i="29"/>
  <c r="Z517" i="29"/>
  <c r="W517" i="29"/>
  <c r="X517" i="29" s="1"/>
  <c r="T517" i="29"/>
  <c r="U517" i="29" s="1"/>
  <c r="R517" i="29"/>
  <c r="O517" i="29"/>
  <c r="P517" i="29" s="1"/>
  <c r="L517" i="29"/>
  <c r="M517" i="29" s="1"/>
  <c r="J517" i="29"/>
  <c r="G517" i="29"/>
  <c r="H517" i="29" s="1"/>
  <c r="E517" i="29"/>
  <c r="B517" i="29"/>
  <c r="C517" i="29" s="1"/>
  <c r="AJ516" i="29"/>
  <c r="AH516" i="29"/>
  <c r="AF516" i="29"/>
  <c r="AD516" i="29"/>
  <c r="AB516" i="29"/>
  <c r="Z516" i="29"/>
  <c r="W516" i="29"/>
  <c r="X516" i="29" s="1"/>
  <c r="T516" i="29"/>
  <c r="U516" i="29" s="1"/>
  <c r="R516" i="29"/>
  <c r="O516" i="29"/>
  <c r="P516" i="29" s="1"/>
  <c r="L516" i="29"/>
  <c r="M516" i="29" s="1"/>
  <c r="J516" i="29"/>
  <c r="G516" i="29"/>
  <c r="H516" i="29" s="1"/>
  <c r="E516" i="29"/>
  <c r="B516" i="29"/>
  <c r="C516" i="29" s="1"/>
  <c r="AJ515" i="29"/>
  <c r="AH515" i="29"/>
  <c r="AF515" i="29"/>
  <c r="AD515" i="29"/>
  <c r="AB515" i="29"/>
  <c r="Z515" i="29"/>
  <c r="W515" i="29"/>
  <c r="X515" i="29" s="1"/>
  <c r="T515" i="29"/>
  <c r="U515" i="29" s="1"/>
  <c r="R515" i="29"/>
  <c r="O515" i="29"/>
  <c r="P515" i="29" s="1"/>
  <c r="L515" i="29"/>
  <c r="M515" i="29" s="1"/>
  <c r="J515" i="29"/>
  <c r="G515" i="29"/>
  <c r="H515" i="29" s="1"/>
  <c r="E515" i="29"/>
  <c r="B515" i="29"/>
  <c r="C515" i="29" s="1"/>
  <c r="AJ514" i="29"/>
  <c r="AH514" i="29"/>
  <c r="AF514" i="29"/>
  <c r="AD514" i="29"/>
  <c r="AB514" i="29"/>
  <c r="Z514" i="29"/>
  <c r="W514" i="29"/>
  <c r="X514" i="29" s="1"/>
  <c r="T514" i="29"/>
  <c r="U514" i="29" s="1"/>
  <c r="R514" i="29"/>
  <c r="O514" i="29"/>
  <c r="P514" i="29" s="1"/>
  <c r="L514" i="29"/>
  <c r="M514" i="29" s="1"/>
  <c r="J514" i="29"/>
  <c r="G514" i="29"/>
  <c r="H514" i="29" s="1"/>
  <c r="E514" i="29"/>
  <c r="B514" i="29"/>
  <c r="C514" i="29" s="1"/>
  <c r="AJ513" i="29"/>
  <c r="AH513" i="29"/>
  <c r="AF513" i="29"/>
  <c r="AD513" i="29"/>
  <c r="AB513" i="29"/>
  <c r="Z513" i="29"/>
  <c r="W513" i="29"/>
  <c r="X513" i="29" s="1"/>
  <c r="T513" i="29"/>
  <c r="U513" i="29" s="1"/>
  <c r="R513" i="29"/>
  <c r="O513" i="29"/>
  <c r="P513" i="29" s="1"/>
  <c r="L513" i="29"/>
  <c r="M513" i="29" s="1"/>
  <c r="J513" i="29"/>
  <c r="G513" i="29"/>
  <c r="H513" i="29" s="1"/>
  <c r="E513" i="29"/>
  <c r="B513" i="29"/>
  <c r="C513" i="29" s="1"/>
  <c r="AJ512" i="29"/>
  <c r="AH512" i="29"/>
  <c r="AF512" i="29"/>
  <c r="AD512" i="29"/>
  <c r="AB512" i="29"/>
  <c r="Z512" i="29"/>
  <c r="W512" i="29"/>
  <c r="X512" i="29" s="1"/>
  <c r="T512" i="29"/>
  <c r="U512" i="29" s="1"/>
  <c r="R512" i="29"/>
  <c r="O512" i="29"/>
  <c r="P512" i="29" s="1"/>
  <c r="L512" i="29"/>
  <c r="M512" i="29" s="1"/>
  <c r="J512" i="29"/>
  <c r="G512" i="29"/>
  <c r="H512" i="29" s="1"/>
  <c r="E512" i="29"/>
  <c r="B512" i="29"/>
  <c r="C512" i="29" s="1"/>
  <c r="AJ511" i="29"/>
  <c r="AH511" i="29"/>
  <c r="AF511" i="29"/>
  <c r="AD511" i="29"/>
  <c r="AB511" i="29"/>
  <c r="Z511" i="29"/>
  <c r="W511" i="29"/>
  <c r="X511" i="29" s="1"/>
  <c r="T511" i="29"/>
  <c r="U511" i="29" s="1"/>
  <c r="R511" i="29"/>
  <c r="O511" i="29"/>
  <c r="P511" i="29" s="1"/>
  <c r="L511" i="29"/>
  <c r="M511" i="29" s="1"/>
  <c r="J511" i="29"/>
  <c r="G511" i="29"/>
  <c r="H511" i="29" s="1"/>
  <c r="E511" i="29"/>
  <c r="B511" i="29"/>
  <c r="C511" i="29" s="1"/>
  <c r="AJ510" i="29"/>
  <c r="AH510" i="29"/>
  <c r="AF510" i="29"/>
  <c r="AD510" i="29"/>
  <c r="AB510" i="29"/>
  <c r="Z510" i="29"/>
  <c r="W510" i="29"/>
  <c r="X510" i="29" s="1"/>
  <c r="T510" i="29"/>
  <c r="U510" i="29" s="1"/>
  <c r="R510" i="29"/>
  <c r="O510" i="29"/>
  <c r="P510" i="29" s="1"/>
  <c r="L510" i="29"/>
  <c r="M510" i="29" s="1"/>
  <c r="J510" i="29"/>
  <c r="G510" i="29"/>
  <c r="H510" i="29" s="1"/>
  <c r="E510" i="29"/>
  <c r="B510" i="29"/>
  <c r="C510" i="29" s="1"/>
  <c r="AJ509" i="29"/>
  <c r="AH509" i="29"/>
  <c r="AF509" i="29"/>
  <c r="AD509" i="29"/>
  <c r="AB509" i="29"/>
  <c r="Z509" i="29"/>
  <c r="W509" i="29"/>
  <c r="X509" i="29" s="1"/>
  <c r="T509" i="29"/>
  <c r="U509" i="29" s="1"/>
  <c r="R509" i="29"/>
  <c r="O509" i="29"/>
  <c r="P509" i="29" s="1"/>
  <c r="L509" i="29"/>
  <c r="M509" i="29" s="1"/>
  <c r="J509" i="29"/>
  <c r="G509" i="29"/>
  <c r="H509" i="29" s="1"/>
  <c r="E509" i="29"/>
  <c r="B509" i="29"/>
  <c r="C509" i="29" s="1"/>
  <c r="AJ508" i="29"/>
  <c r="AH508" i="29"/>
  <c r="AF508" i="29"/>
  <c r="AD508" i="29"/>
  <c r="AB508" i="29"/>
  <c r="Z508" i="29"/>
  <c r="W508" i="29"/>
  <c r="X508" i="29" s="1"/>
  <c r="T508" i="29"/>
  <c r="U508" i="29" s="1"/>
  <c r="R508" i="29"/>
  <c r="O508" i="29"/>
  <c r="P508" i="29" s="1"/>
  <c r="L508" i="29"/>
  <c r="M508" i="29" s="1"/>
  <c r="J508" i="29"/>
  <c r="G508" i="29"/>
  <c r="H508" i="29" s="1"/>
  <c r="E508" i="29"/>
  <c r="B508" i="29"/>
  <c r="C508" i="29" s="1"/>
  <c r="AJ507" i="29"/>
  <c r="AH507" i="29"/>
  <c r="AF507" i="29"/>
  <c r="AD507" i="29"/>
  <c r="AB507" i="29"/>
  <c r="Z507" i="29"/>
  <c r="W507" i="29"/>
  <c r="X507" i="29" s="1"/>
  <c r="T507" i="29"/>
  <c r="U507" i="29" s="1"/>
  <c r="R507" i="29"/>
  <c r="O507" i="29"/>
  <c r="P507" i="29" s="1"/>
  <c r="L507" i="29"/>
  <c r="M507" i="29" s="1"/>
  <c r="J507" i="29"/>
  <c r="G507" i="29"/>
  <c r="H507" i="29" s="1"/>
  <c r="E507" i="29"/>
  <c r="B507" i="29"/>
  <c r="C507" i="29" s="1"/>
  <c r="AJ506" i="29"/>
  <c r="AH506" i="29"/>
  <c r="AF506" i="29"/>
  <c r="AD506" i="29"/>
  <c r="AB506" i="29"/>
  <c r="Z506" i="29"/>
  <c r="W506" i="29"/>
  <c r="X506" i="29" s="1"/>
  <c r="T506" i="29"/>
  <c r="U506" i="29" s="1"/>
  <c r="R506" i="29"/>
  <c r="O506" i="29"/>
  <c r="P506" i="29" s="1"/>
  <c r="L506" i="29"/>
  <c r="M506" i="29" s="1"/>
  <c r="J506" i="29"/>
  <c r="G506" i="29"/>
  <c r="H506" i="29" s="1"/>
  <c r="E506" i="29"/>
  <c r="B506" i="29"/>
  <c r="C506" i="29" s="1"/>
  <c r="AJ505" i="29"/>
  <c r="AH505" i="29"/>
  <c r="AF505" i="29"/>
  <c r="AD505" i="29"/>
  <c r="AB505" i="29"/>
  <c r="Z505" i="29"/>
  <c r="W505" i="29"/>
  <c r="X505" i="29" s="1"/>
  <c r="T505" i="29"/>
  <c r="U505" i="29" s="1"/>
  <c r="R505" i="29"/>
  <c r="O505" i="29"/>
  <c r="P505" i="29" s="1"/>
  <c r="L505" i="29"/>
  <c r="M505" i="29" s="1"/>
  <c r="J505" i="29"/>
  <c r="G505" i="29"/>
  <c r="H505" i="29" s="1"/>
  <c r="E505" i="29"/>
  <c r="B505" i="29"/>
  <c r="C505" i="29" s="1"/>
  <c r="AJ504" i="29"/>
  <c r="AH504" i="29"/>
  <c r="AF504" i="29"/>
  <c r="AD504" i="29"/>
  <c r="AB504" i="29"/>
  <c r="Z504" i="29"/>
  <c r="W504" i="29"/>
  <c r="X504" i="29" s="1"/>
  <c r="T504" i="29"/>
  <c r="U504" i="29" s="1"/>
  <c r="R504" i="29"/>
  <c r="O504" i="29"/>
  <c r="P504" i="29" s="1"/>
  <c r="L504" i="29"/>
  <c r="M504" i="29" s="1"/>
  <c r="J504" i="29"/>
  <c r="G504" i="29"/>
  <c r="H504" i="29" s="1"/>
  <c r="E504" i="29"/>
  <c r="B504" i="29"/>
  <c r="C504" i="29" s="1"/>
  <c r="AJ503" i="29"/>
  <c r="AH503" i="29"/>
  <c r="AF503" i="29"/>
  <c r="AD503" i="29"/>
  <c r="AB503" i="29"/>
  <c r="Z503" i="29"/>
  <c r="W503" i="29"/>
  <c r="X503" i="29" s="1"/>
  <c r="T503" i="29"/>
  <c r="U503" i="29" s="1"/>
  <c r="R503" i="29"/>
  <c r="O503" i="29"/>
  <c r="P503" i="29" s="1"/>
  <c r="L503" i="29"/>
  <c r="M503" i="29" s="1"/>
  <c r="J503" i="29"/>
  <c r="G503" i="29"/>
  <c r="H503" i="29" s="1"/>
  <c r="E503" i="29"/>
  <c r="B503" i="29"/>
  <c r="C503" i="29" s="1"/>
  <c r="AJ502" i="29"/>
  <c r="AH502" i="29"/>
  <c r="AF502" i="29"/>
  <c r="AD502" i="29"/>
  <c r="AB502" i="29"/>
  <c r="Z502" i="29"/>
  <c r="W502" i="29"/>
  <c r="X502" i="29" s="1"/>
  <c r="T502" i="29"/>
  <c r="U502" i="29" s="1"/>
  <c r="R502" i="29"/>
  <c r="O502" i="29"/>
  <c r="P502" i="29" s="1"/>
  <c r="L502" i="29"/>
  <c r="M502" i="29" s="1"/>
  <c r="J502" i="29"/>
  <c r="G502" i="29"/>
  <c r="H502" i="29" s="1"/>
  <c r="E502" i="29"/>
  <c r="B502" i="29"/>
  <c r="C502" i="29" s="1"/>
  <c r="AJ501" i="29"/>
  <c r="AH501" i="29"/>
  <c r="AF501" i="29"/>
  <c r="AD501" i="29"/>
  <c r="AB501" i="29"/>
  <c r="Z501" i="29"/>
  <c r="W501" i="29"/>
  <c r="X501" i="29" s="1"/>
  <c r="T501" i="29"/>
  <c r="U501" i="29" s="1"/>
  <c r="R501" i="29"/>
  <c r="O501" i="29"/>
  <c r="P501" i="29" s="1"/>
  <c r="L501" i="29"/>
  <c r="M501" i="29" s="1"/>
  <c r="J501" i="29"/>
  <c r="G501" i="29"/>
  <c r="H501" i="29" s="1"/>
  <c r="E501" i="29"/>
  <c r="B501" i="29"/>
  <c r="C501" i="29" s="1"/>
  <c r="AJ500" i="29"/>
  <c r="AH500" i="29"/>
  <c r="AF500" i="29"/>
  <c r="AD500" i="29"/>
  <c r="AB500" i="29"/>
  <c r="Z500" i="29"/>
  <c r="W500" i="29"/>
  <c r="X500" i="29" s="1"/>
  <c r="T500" i="29"/>
  <c r="U500" i="29" s="1"/>
  <c r="R500" i="29"/>
  <c r="O500" i="29"/>
  <c r="P500" i="29" s="1"/>
  <c r="L500" i="29"/>
  <c r="M500" i="29" s="1"/>
  <c r="J500" i="29"/>
  <c r="G500" i="29"/>
  <c r="H500" i="29" s="1"/>
  <c r="E500" i="29"/>
  <c r="B500" i="29"/>
  <c r="C500" i="29" s="1"/>
  <c r="AJ499" i="29"/>
  <c r="AH499" i="29"/>
  <c r="AF499" i="29"/>
  <c r="AD499" i="29"/>
  <c r="AB499" i="29"/>
  <c r="Z499" i="29"/>
  <c r="W499" i="29"/>
  <c r="X499" i="29" s="1"/>
  <c r="T499" i="29"/>
  <c r="U499" i="29" s="1"/>
  <c r="R499" i="29"/>
  <c r="O499" i="29"/>
  <c r="P499" i="29" s="1"/>
  <c r="L499" i="29"/>
  <c r="M499" i="29" s="1"/>
  <c r="J499" i="29"/>
  <c r="G499" i="29"/>
  <c r="H499" i="29" s="1"/>
  <c r="E499" i="29"/>
  <c r="B499" i="29"/>
  <c r="C499" i="29" s="1"/>
  <c r="AJ498" i="29"/>
  <c r="AH498" i="29"/>
  <c r="AF498" i="29"/>
  <c r="AD498" i="29"/>
  <c r="AB498" i="29"/>
  <c r="Z498" i="29"/>
  <c r="W498" i="29"/>
  <c r="X498" i="29" s="1"/>
  <c r="T498" i="29"/>
  <c r="U498" i="29" s="1"/>
  <c r="R498" i="29"/>
  <c r="O498" i="29"/>
  <c r="P498" i="29" s="1"/>
  <c r="L498" i="29"/>
  <c r="M498" i="29" s="1"/>
  <c r="J498" i="29"/>
  <c r="G498" i="29"/>
  <c r="H498" i="29" s="1"/>
  <c r="E498" i="29"/>
  <c r="B498" i="29"/>
  <c r="C498" i="29" s="1"/>
  <c r="AJ497" i="29"/>
  <c r="AH497" i="29"/>
  <c r="AF497" i="29"/>
  <c r="AD497" i="29"/>
  <c r="AB497" i="29"/>
  <c r="Z497" i="29"/>
  <c r="W497" i="29"/>
  <c r="X497" i="29" s="1"/>
  <c r="T497" i="29"/>
  <c r="U497" i="29" s="1"/>
  <c r="R497" i="29"/>
  <c r="O497" i="29"/>
  <c r="P497" i="29" s="1"/>
  <c r="L497" i="29"/>
  <c r="M497" i="29" s="1"/>
  <c r="J497" i="29"/>
  <c r="G497" i="29"/>
  <c r="H497" i="29" s="1"/>
  <c r="E497" i="29"/>
  <c r="B497" i="29"/>
  <c r="C497" i="29" s="1"/>
  <c r="AJ496" i="29"/>
  <c r="AH496" i="29"/>
  <c r="AF496" i="29"/>
  <c r="AD496" i="29"/>
  <c r="AB496" i="29"/>
  <c r="Z496" i="29"/>
  <c r="W496" i="29"/>
  <c r="X496" i="29" s="1"/>
  <c r="T496" i="29"/>
  <c r="U496" i="29" s="1"/>
  <c r="R496" i="29"/>
  <c r="O496" i="29"/>
  <c r="P496" i="29" s="1"/>
  <c r="L496" i="29"/>
  <c r="M496" i="29" s="1"/>
  <c r="J496" i="29"/>
  <c r="G496" i="29"/>
  <c r="H496" i="29" s="1"/>
  <c r="E496" i="29"/>
  <c r="B496" i="29"/>
  <c r="C496" i="29" s="1"/>
  <c r="AJ495" i="29"/>
  <c r="AH495" i="29"/>
  <c r="AF495" i="29"/>
  <c r="AD495" i="29"/>
  <c r="AB495" i="29"/>
  <c r="Z495" i="29"/>
  <c r="W495" i="29"/>
  <c r="X495" i="29" s="1"/>
  <c r="T495" i="29"/>
  <c r="U495" i="29" s="1"/>
  <c r="R495" i="29"/>
  <c r="O495" i="29"/>
  <c r="P495" i="29" s="1"/>
  <c r="L495" i="29"/>
  <c r="M495" i="29" s="1"/>
  <c r="J495" i="29"/>
  <c r="G495" i="29"/>
  <c r="H495" i="29" s="1"/>
  <c r="E495" i="29"/>
  <c r="B495" i="29"/>
  <c r="C495" i="29" s="1"/>
  <c r="AJ494" i="29"/>
  <c r="AH494" i="29"/>
  <c r="AF494" i="29"/>
  <c r="AD494" i="29"/>
  <c r="AB494" i="29"/>
  <c r="Z494" i="29"/>
  <c r="W494" i="29"/>
  <c r="X494" i="29" s="1"/>
  <c r="T494" i="29"/>
  <c r="U494" i="29" s="1"/>
  <c r="R494" i="29"/>
  <c r="O494" i="29"/>
  <c r="P494" i="29" s="1"/>
  <c r="L494" i="29"/>
  <c r="M494" i="29" s="1"/>
  <c r="J494" i="29"/>
  <c r="G494" i="29"/>
  <c r="H494" i="29" s="1"/>
  <c r="E494" i="29"/>
  <c r="B494" i="29"/>
  <c r="C494" i="29" s="1"/>
  <c r="AJ493" i="29"/>
  <c r="AH493" i="29"/>
  <c r="AF493" i="29"/>
  <c r="AD493" i="29"/>
  <c r="AB493" i="29"/>
  <c r="Z493" i="29"/>
  <c r="W493" i="29"/>
  <c r="X493" i="29" s="1"/>
  <c r="T493" i="29"/>
  <c r="U493" i="29" s="1"/>
  <c r="R493" i="29"/>
  <c r="O493" i="29"/>
  <c r="P493" i="29" s="1"/>
  <c r="L493" i="29"/>
  <c r="M493" i="29" s="1"/>
  <c r="J493" i="29"/>
  <c r="G493" i="29"/>
  <c r="H493" i="29" s="1"/>
  <c r="E493" i="29"/>
  <c r="B493" i="29"/>
  <c r="C493" i="29" s="1"/>
  <c r="AJ492" i="29"/>
  <c r="AH492" i="29"/>
  <c r="AF492" i="29"/>
  <c r="AD492" i="29"/>
  <c r="AB492" i="29"/>
  <c r="Z492" i="29"/>
  <c r="W492" i="29"/>
  <c r="X492" i="29" s="1"/>
  <c r="T492" i="29"/>
  <c r="U492" i="29" s="1"/>
  <c r="R492" i="29"/>
  <c r="O492" i="29"/>
  <c r="P492" i="29" s="1"/>
  <c r="L492" i="29"/>
  <c r="M492" i="29" s="1"/>
  <c r="J492" i="29"/>
  <c r="G492" i="29"/>
  <c r="H492" i="29" s="1"/>
  <c r="E492" i="29"/>
  <c r="B492" i="29"/>
  <c r="C492" i="29" s="1"/>
  <c r="AJ491" i="29"/>
  <c r="AH491" i="29"/>
  <c r="AF491" i="29"/>
  <c r="AD491" i="29"/>
  <c r="AB491" i="29"/>
  <c r="Z491" i="29"/>
  <c r="W491" i="29"/>
  <c r="X491" i="29" s="1"/>
  <c r="T491" i="29"/>
  <c r="U491" i="29" s="1"/>
  <c r="R491" i="29"/>
  <c r="O491" i="29"/>
  <c r="P491" i="29" s="1"/>
  <c r="L491" i="29"/>
  <c r="M491" i="29" s="1"/>
  <c r="J491" i="29"/>
  <c r="G491" i="29"/>
  <c r="H491" i="29" s="1"/>
  <c r="E491" i="29"/>
  <c r="B491" i="29"/>
  <c r="C491" i="29" s="1"/>
  <c r="AJ490" i="29"/>
  <c r="AH490" i="29"/>
  <c r="AF490" i="29"/>
  <c r="AD490" i="29"/>
  <c r="AB490" i="29"/>
  <c r="Z490" i="29"/>
  <c r="W490" i="29"/>
  <c r="X490" i="29" s="1"/>
  <c r="T490" i="29"/>
  <c r="U490" i="29" s="1"/>
  <c r="R490" i="29"/>
  <c r="O490" i="29"/>
  <c r="P490" i="29" s="1"/>
  <c r="L490" i="29"/>
  <c r="M490" i="29" s="1"/>
  <c r="J490" i="29"/>
  <c r="G490" i="29"/>
  <c r="H490" i="29" s="1"/>
  <c r="E490" i="29"/>
  <c r="B490" i="29"/>
  <c r="C490" i="29" s="1"/>
  <c r="AJ489" i="29"/>
  <c r="AH489" i="29"/>
  <c r="AF489" i="29"/>
  <c r="AD489" i="29"/>
  <c r="AB489" i="29"/>
  <c r="Z489" i="29"/>
  <c r="W489" i="29"/>
  <c r="X489" i="29" s="1"/>
  <c r="T489" i="29"/>
  <c r="U489" i="29" s="1"/>
  <c r="R489" i="29"/>
  <c r="O489" i="29"/>
  <c r="P489" i="29" s="1"/>
  <c r="L489" i="29"/>
  <c r="M489" i="29" s="1"/>
  <c r="J489" i="29"/>
  <c r="G489" i="29"/>
  <c r="H489" i="29" s="1"/>
  <c r="E489" i="29"/>
  <c r="B489" i="29"/>
  <c r="C489" i="29" s="1"/>
  <c r="AJ488" i="29"/>
  <c r="AH488" i="29"/>
  <c r="AF488" i="29"/>
  <c r="AD488" i="29"/>
  <c r="AB488" i="29"/>
  <c r="Z488" i="29"/>
  <c r="W488" i="29"/>
  <c r="X488" i="29" s="1"/>
  <c r="T488" i="29"/>
  <c r="U488" i="29" s="1"/>
  <c r="R488" i="29"/>
  <c r="O488" i="29"/>
  <c r="P488" i="29" s="1"/>
  <c r="L488" i="29"/>
  <c r="M488" i="29" s="1"/>
  <c r="J488" i="29"/>
  <c r="G488" i="29"/>
  <c r="H488" i="29" s="1"/>
  <c r="E488" i="29"/>
  <c r="B488" i="29"/>
  <c r="C488" i="29" s="1"/>
  <c r="AJ487" i="29"/>
  <c r="AH487" i="29"/>
  <c r="AF487" i="29"/>
  <c r="AD487" i="29"/>
  <c r="AB487" i="29"/>
  <c r="Z487" i="29"/>
  <c r="W487" i="29"/>
  <c r="X487" i="29" s="1"/>
  <c r="T487" i="29"/>
  <c r="U487" i="29" s="1"/>
  <c r="R487" i="29"/>
  <c r="O487" i="29"/>
  <c r="P487" i="29" s="1"/>
  <c r="L487" i="29"/>
  <c r="M487" i="29" s="1"/>
  <c r="J487" i="29"/>
  <c r="G487" i="29"/>
  <c r="H487" i="29" s="1"/>
  <c r="E487" i="29"/>
  <c r="B487" i="29"/>
  <c r="C487" i="29" s="1"/>
  <c r="AJ486" i="29"/>
  <c r="AH486" i="29"/>
  <c r="AF486" i="29"/>
  <c r="AD486" i="29"/>
  <c r="AB486" i="29"/>
  <c r="Z486" i="29"/>
  <c r="W486" i="29"/>
  <c r="X486" i="29" s="1"/>
  <c r="T486" i="29"/>
  <c r="U486" i="29" s="1"/>
  <c r="R486" i="29"/>
  <c r="O486" i="29"/>
  <c r="P486" i="29" s="1"/>
  <c r="L486" i="29"/>
  <c r="M486" i="29" s="1"/>
  <c r="J486" i="29"/>
  <c r="G486" i="29"/>
  <c r="H486" i="29" s="1"/>
  <c r="E486" i="29"/>
  <c r="B486" i="29"/>
  <c r="C486" i="29" s="1"/>
  <c r="AJ485" i="29"/>
  <c r="AH485" i="29"/>
  <c r="AF485" i="29"/>
  <c r="AD485" i="29"/>
  <c r="AB485" i="29"/>
  <c r="Z485" i="29"/>
  <c r="W485" i="29"/>
  <c r="X485" i="29" s="1"/>
  <c r="T485" i="29"/>
  <c r="U485" i="29" s="1"/>
  <c r="R485" i="29"/>
  <c r="O485" i="29"/>
  <c r="P485" i="29" s="1"/>
  <c r="L485" i="29"/>
  <c r="M485" i="29" s="1"/>
  <c r="J485" i="29"/>
  <c r="G485" i="29"/>
  <c r="H485" i="29" s="1"/>
  <c r="E485" i="29"/>
  <c r="B485" i="29"/>
  <c r="C485" i="29" s="1"/>
  <c r="AJ484" i="29"/>
  <c r="AH484" i="29"/>
  <c r="AF484" i="29"/>
  <c r="AD484" i="29"/>
  <c r="AB484" i="29"/>
  <c r="Z484" i="29"/>
  <c r="W484" i="29"/>
  <c r="X484" i="29" s="1"/>
  <c r="T484" i="29"/>
  <c r="U484" i="29" s="1"/>
  <c r="R484" i="29"/>
  <c r="O484" i="29"/>
  <c r="P484" i="29" s="1"/>
  <c r="L484" i="29"/>
  <c r="M484" i="29" s="1"/>
  <c r="J484" i="29"/>
  <c r="G484" i="29"/>
  <c r="H484" i="29" s="1"/>
  <c r="E484" i="29"/>
  <c r="B484" i="29"/>
  <c r="C484" i="29" s="1"/>
  <c r="AJ483" i="29"/>
  <c r="AH483" i="29"/>
  <c r="AF483" i="29"/>
  <c r="AD483" i="29"/>
  <c r="AB483" i="29"/>
  <c r="Z483" i="29"/>
  <c r="W483" i="29"/>
  <c r="X483" i="29" s="1"/>
  <c r="T483" i="29"/>
  <c r="U483" i="29" s="1"/>
  <c r="R483" i="29"/>
  <c r="O483" i="29"/>
  <c r="P483" i="29" s="1"/>
  <c r="L483" i="29"/>
  <c r="M483" i="29" s="1"/>
  <c r="J483" i="29"/>
  <c r="G483" i="29"/>
  <c r="H483" i="29" s="1"/>
  <c r="E483" i="29"/>
  <c r="B483" i="29"/>
  <c r="C483" i="29" s="1"/>
  <c r="AJ482" i="29"/>
  <c r="AH482" i="29"/>
  <c r="AF482" i="29"/>
  <c r="AD482" i="29"/>
  <c r="AB482" i="29"/>
  <c r="Z482" i="29"/>
  <c r="W482" i="29"/>
  <c r="X482" i="29" s="1"/>
  <c r="T482" i="29"/>
  <c r="U482" i="29" s="1"/>
  <c r="R482" i="29"/>
  <c r="O482" i="29"/>
  <c r="P482" i="29" s="1"/>
  <c r="L482" i="29"/>
  <c r="M482" i="29" s="1"/>
  <c r="J482" i="29"/>
  <c r="G482" i="29"/>
  <c r="H482" i="29" s="1"/>
  <c r="E482" i="29"/>
  <c r="B482" i="29"/>
  <c r="C482" i="29" s="1"/>
  <c r="AJ481" i="29"/>
  <c r="AH481" i="29"/>
  <c r="AF481" i="29"/>
  <c r="AD481" i="29"/>
  <c r="AB481" i="29"/>
  <c r="Z481" i="29"/>
  <c r="W481" i="29"/>
  <c r="X481" i="29" s="1"/>
  <c r="T481" i="29"/>
  <c r="U481" i="29" s="1"/>
  <c r="R481" i="29"/>
  <c r="O481" i="29"/>
  <c r="P481" i="29" s="1"/>
  <c r="L481" i="29"/>
  <c r="M481" i="29" s="1"/>
  <c r="J481" i="29"/>
  <c r="G481" i="29"/>
  <c r="H481" i="29" s="1"/>
  <c r="E481" i="29"/>
  <c r="B481" i="29"/>
  <c r="C481" i="29" s="1"/>
  <c r="AJ480" i="29"/>
  <c r="AH480" i="29"/>
  <c r="AF480" i="29"/>
  <c r="AD480" i="29"/>
  <c r="AB480" i="29"/>
  <c r="Z480" i="29"/>
  <c r="W480" i="29"/>
  <c r="X480" i="29" s="1"/>
  <c r="T480" i="29"/>
  <c r="U480" i="29" s="1"/>
  <c r="R480" i="29"/>
  <c r="O480" i="29"/>
  <c r="P480" i="29" s="1"/>
  <c r="L480" i="29"/>
  <c r="M480" i="29" s="1"/>
  <c r="J480" i="29"/>
  <c r="G480" i="29"/>
  <c r="H480" i="29" s="1"/>
  <c r="E480" i="29"/>
  <c r="B480" i="29"/>
  <c r="C480" i="29" s="1"/>
  <c r="AJ479" i="29"/>
  <c r="AH479" i="29"/>
  <c r="AF479" i="29"/>
  <c r="AD479" i="29"/>
  <c r="AB479" i="29"/>
  <c r="Z479" i="29"/>
  <c r="W479" i="29"/>
  <c r="X479" i="29" s="1"/>
  <c r="T479" i="29"/>
  <c r="U479" i="29" s="1"/>
  <c r="R479" i="29"/>
  <c r="O479" i="29"/>
  <c r="P479" i="29" s="1"/>
  <c r="L479" i="29"/>
  <c r="M479" i="29" s="1"/>
  <c r="J479" i="29"/>
  <c r="G479" i="29"/>
  <c r="H479" i="29" s="1"/>
  <c r="E479" i="29"/>
  <c r="B479" i="29"/>
  <c r="C479" i="29" s="1"/>
  <c r="AJ478" i="29"/>
  <c r="AH478" i="29"/>
  <c r="AF478" i="29"/>
  <c r="AD478" i="29"/>
  <c r="AB478" i="29"/>
  <c r="Z478" i="29"/>
  <c r="W478" i="29"/>
  <c r="X478" i="29" s="1"/>
  <c r="T478" i="29"/>
  <c r="U478" i="29" s="1"/>
  <c r="R478" i="29"/>
  <c r="O478" i="29"/>
  <c r="P478" i="29" s="1"/>
  <c r="L478" i="29"/>
  <c r="M478" i="29" s="1"/>
  <c r="J478" i="29"/>
  <c r="G478" i="29"/>
  <c r="H478" i="29" s="1"/>
  <c r="E478" i="29"/>
  <c r="B478" i="29"/>
  <c r="C478" i="29" s="1"/>
  <c r="AJ477" i="29"/>
  <c r="AH477" i="29"/>
  <c r="AF477" i="29"/>
  <c r="AD477" i="29"/>
  <c r="AB477" i="29"/>
  <c r="Z477" i="29"/>
  <c r="W477" i="29"/>
  <c r="X477" i="29" s="1"/>
  <c r="T477" i="29"/>
  <c r="U477" i="29" s="1"/>
  <c r="R477" i="29"/>
  <c r="O477" i="29"/>
  <c r="P477" i="29" s="1"/>
  <c r="L477" i="29"/>
  <c r="M477" i="29" s="1"/>
  <c r="J477" i="29"/>
  <c r="G477" i="29"/>
  <c r="H477" i="29" s="1"/>
  <c r="E477" i="29"/>
  <c r="B477" i="29"/>
  <c r="C477" i="29" s="1"/>
  <c r="AJ476" i="29"/>
  <c r="AH476" i="29"/>
  <c r="AF476" i="29"/>
  <c r="AD476" i="29"/>
  <c r="AB476" i="29"/>
  <c r="Z476" i="29"/>
  <c r="W476" i="29"/>
  <c r="X476" i="29" s="1"/>
  <c r="T476" i="29"/>
  <c r="U476" i="29" s="1"/>
  <c r="R476" i="29"/>
  <c r="O476" i="29"/>
  <c r="P476" i="29" s="1"/>
  <c r="L476" i="29"/>
  <c r="M476" i="29" s="1"/>
  <c r="J476" i="29"/>
  <c r="G476" i="29"/>
  <c r="H476" i="29" s="1"/>
  <c r="E476" i="29"/>
  <c r="B476" i="29"/>
  <c r="C476" i="29" s="1"/>
  <c r="AJ475" i="29"/>
  <c r="AH475" i="29"/>
  <c r="AF475" i="29"/>
  <c r="AD475" i="29"/>
  <c r="AB475" i="29"/>
  <c r="Z475" i="29"/>
  <c r="W475" i="29"/>
  <c r="X475" i="29" s="1"/>
  <c r="T475" i="29"/>
  <c r="U475" i="29" s="1"/>
  <c r="R475" i="29"/>
  <c r="O475" i="29"/>
  <c r="P475" i="29" s="1"/>
  <c r="L475" i="29"/>
  <c r="M475" i="29" s="1"/>
  <c r="J475" i="29"/>
  <c r="G475" i="29"/>
  <c r="H475" i="29" s="1"/>
  <c r="E475" i="29"/>
  <c r="B475" i="29"/>
  <c r="C475" i="29" s="1"/>
  <c r="AJ474" i="29"/>
  <c r="AH474" i="29"/>
  <c r="AF474" i="29"/>
  <c r="AD474" i="29"/>
  <c r="AB474" i="29"/>
  <c r="Z474" i="29"/>
  <c r="W474" i="29"/>
  <c r="X474" i="29" s="1"/>
  <c r="T474" i="29"/>
  <c r="U474" i="29" s="1"/>
  <c r="R474" i="29"/>
  <c r="O474" i="29"/>
  <c r="P474" i="29" s="1"/>
  <c r="L474" i="29"/>
  <c r="M474" i="29" s="1"/>
  <c r="J474" i="29"/>
  <c r="G474" i="29"/>
  <c r="H474" i="29" s="1"/>
  <c r="E474" i="29"/>
  <c r="B474" i="29"/>
  <c r="C474" i="29" s="1"/>
  <c r="AJ473" i="29"/>
  <c r="AH473" i="29"/>
  <c r="AF473" i="29"/>
  <c r="AD473" i="29"/>
  <c r="AB473" i="29"/>
  <c r="Z473" i="29"/>
  <c r="W473" i="29"/>
  <c r="X473" i="29" s="1"/>
  <c r="T473" i="29"/>
  <c r="U473" i="29" s="1"/>
  <c r="R473" i="29"/>
  <c r="O473" i="29"/>
  <c r="P473" i="29" s="1"/>
  <c r="L473" i="29"/>
  <c r="M473" i="29" s="1"/>
  <c r="J473" i="29"/>
  <c r="G473" i="29"/>
  <c r="H473" i="29" s="1"/>
  <c r="E473" i="29"/>
  <c r="B473" i="29"/>
  <c r="C473" i="29" s="1"/>
  <c r="AJ472" i="29"/>
  <c r="AH472" i="29"/>
  <c r="AF472" i="29"/>
  <c r="AD472" i="29"/>
  <c r="AB472" i="29"/>
  <c r="Z472" i="29"/>
  <c r="W472" i="29"/>
  <c r="X472" i="29" s="1"/>
  <c r="T472" i="29"/>
  <c r="U472" i="29" s="1"/>
  <c r="R472" i="29"/>
  <c r="O472" i="29"/>
  <c r="P472" i="29" s="1"/>
  <c r="L472" i="29"/>
  <c r="M472" i="29" s="1"/>
  <c r="J472" i="29"/>
  <c r="G472" i="29"/>
  <c r="H472" i="29" s="1"/>
  <c r="E472" i="29"/>
  <c r="B472" i="29"/>
  <c r="C472" i="29" s="1"/>
  <c r="AJ471" i="29"/>
  <c r="AH471" i="29"/>
  <c r="AF471" i="29"/>
  <c r="AD471" i="29"/>
  <c r="AB471" i="29"/>
  <c r="Z471" i="29"/>
  <c r="W471" i="29"/>
  <c r="X471" i="29" s="1"/>
  <c r="T471" i="29"/>
  <c r="U471" i="29" s="1"/>
  <c r="R471" i="29"/>
  <c r="O471" i="29"/>
  <c r="P471" i="29" s="1"/>
  <c r="L471" i="29"/>
  <c r="M471" i="29" s="1"/>
  <c r="J471" i="29"/>
  <c r="G471" i="29"/>
  <c r="H471" i="29" s="1"/>
  <c r="E471" i="29"/>
  <c r="B471" i="29"/>
  <c r="C471" i="29" s="1"/>
  <c r="AJ470" i="29"/>
  <c r="AH470" i="29"/>
  <c r="AF470" i="29"/>
  <c r="AD470" i="29"/>
  <c r="AB470" i="29"/>
  <c r="Z470" i="29"/>
  <c r="W470" i="29"/>
  <c r="X470" i="29" s="1"/>
  <c r="T470" i="29"/>
  <c r="U470" i="29" s="1"/>
  <c r="R470" i="29"/>
  <c r="O470" i="29"/>
  <c r="P470" i="29" s="1"/>
  <c r="L470" i="29"/>
  <c r="M470" i="29" s="1"/>
  <c r="J470" i="29"/>
  <c r="G470" i="29"/>
  <c r="H470" i="29" s="1"/>
  <c r="E470" i="29"/>
  <c r="B470" i="29"/>
  <c r="C470" i="29" s="1"/>
  <c r="AJ469" i="29"/>
  <c r="AH469" i="29"/>
  <c r="AF469" i="29"/>
  <c r="AD469" i="29"/>
  <c r="AB469" i="29"/>
  <c r="Z469" i="29"/>
  <c r="W469" i="29"/>
  <c r="X469" i="29" s="1"/>
  <c r="T469" i="29"/>
  <c r="U469" i="29" s="1"/>
  <c r="R469" i="29"/>
  <c r="O469" i="29"/>
  <c r="P469" i="29" s="1"/>
  <c r="L469" i="29"/>
  <c r="M469" i="29" s="1"/>
  <c r="J469" i="29"/>
  <c r="G469" i="29"/>
  <c r="H469" i="29" s="1"/>
  <c r="E469" i="29"/>
  <c r="B469" i="29"/>
  <c r="C469" i="29" s="1"/>
  <c r="AJ468" i="29"/>
  <c r="AH468" i="29"/>
  <c r="AF468" i="29"/>
  <c r="AD468" i="29"/>
  <c r="AB468" i="29"/>
  <c r="Z468" i="29"/>
  <c r="W468" i="29"/>
  <c r="X468" i="29" s="1"/>
  <c r="T468" i="29"/>
  <c r="U468" i="29" s="1"/>
  <c r="R468" i="29"/>
  <c r="O468" i="29"/>
  <c r="P468" i="29" s="1"/>
  <c r="L468" i="29"/>
  <c r="M468" i="29" s="1"/>
  <c r="J468" i="29"/>
  <c r="G468" i="29"/>
  <c r="H468" i="29" s="1"/>
  <c r="E468" i="29"/>
  <c r="B468" i="29"/>
  <c r="C468" i="29" s="1"/>
  <c r="AJ467" i="29"/>
  <c r="AH467" i="29"/>
  <c r="AF467" i="29"/>
  <c r="AD467" i="29"/>
  <c r="AB467" i="29"/>
  <c r="Z467" i="29"/>
  <c r="W467" i="29"/>
  <c r="X467" i="29" s="1"/>
  <c r="T467" i="29"/>
  <c r="U467" i="29" s="1"/>
  <c r="R467" i="29"/>
  <c r="O467" i="29"/>
  <c r="P467" i="29" s="1"/>
  <c r="L467" i="29"/>
  <c r="M467" i="29" s="1"/>
  <c r="J467" i="29"/>
  <c r="G467" i="29"/>
  <c r="H467" i="29" s="1"/>
  <c r="E467" i="29"/>
  <c r="B467" i="29"/>
  <c r="C467" i="29" s="1"/>
  <c r="AJ466" i="29"/>
  <c r="AH466" i="29"/>
  <c r="AF466" i="29"/>
  <c r="AD466" i="29"/>
  <c r="AB466" i="29"/>
  <c r="Z466" i="29"/>
  <c r="W466" i="29"/>
  <c r="X466" i="29" s="1"/>
  <c r="T466" i="29"/>
  <c r="U466" i="29" s="1"/>
  <c r="R466" i="29"/>
  <c r="O466" i="29"/>
  <c r="P466" i="29" s="1"/>
  <c r="L466" i="29"/>
  <c r="M466" i="29" s="1"/>
  <c r="J466" i="29"/>
  <c r="G466" i="29"/>
  <c r="H466" i="29" s="1"/>
  <c r="E466" i="29"/>
  <c r="B466" i="29"/>
  <c r="C466" i="29" s="1"/>
  <c r="AJ465" i="29"/>
  <c r="AH465" i="29"/>
  <c r="AF465" i="29"/>
  <c r="AD465" i="29"/>
  <c r="AB465" i="29"/>
  <c r="Z465" i="29"/>
  <c r="W465" i="29"/>
  <c r="X465" i="29" s="1"/>
  <c r="T465" i="29"/>
  <c r="U465" i="29" s="1"/>
  <c r="R465" i="29"/>
  <c r="O465" i="29"/>
  <c r="P465" i="29" s="1"/>
  <c r="L465" i="29"/>
  <c r="M465" i="29" s="1"/>
  <c r="J465" i="29"/>
  <c r="G465" i="29"/>
  <c r="H465" i="29" s="1"/>
  <c r="E465" i="29"/>
  <c r="B465" i="29"/>
  <c r="C465" i="29" s="1"/>
  <c r="AJ464" i="29"/>
  <c r="AH464" i="29"/>
  <c r="AF464" i="29"/>
  <c r="AD464" i="29"/>
  <c r="AB464" i="29"/>
  <c r="Z464" i="29"/>
  <c r="W464" i="29"/>
  <c r="X464" i="29" s="1"/>
  <c r="T464" i="29"/>
  <c r="U464" i="29" s="1"/>
  <c r="R464" i="29"/>
  <c r="O464" i="29"/>
  <c r="P464" i="29" s="1"/>
  <c r="L464" i="29"/>
  <c r="M464" i="29" s="1"/>
  <c r="J464" i="29"/>
  <c r="G464" i="29"/>
  <c r="H464" i="29" s="1"/>
  <c r="E464" i="29"/>
  <c r="B464" i="29"/>
  <c r="C464" i="29" s="1"/>
  <c r="AJ463" i="29"/>
  <c r="AH463" i="29"/>
  <c r="AF463" i="29"/>
  <c r="AD463" i="29"/>
  <c r="AB463" i="29"/>
  <c r="Z463" i="29"/>
  <c r="W463" i="29"/>
  <c r="X463" i="29" s="1"/>
  <c r="T463" i="29"/>
  <c r="U463" i="29" s="1"/>
  <c r="R463" i="29"/>
  <c r="O463" i="29"/>
  <c r="P463" i="29" s="1"/>
  <c r="L463" i="29"/>
  <c r="M463" i="29" s="1"/>
  <c r="J463" i="29"/>
  <c r="G463" i="29"/>
  <c r="H463" i="29" s="1"/>
  <c r="E463" i="29"/>
  <c r="B463" i="29"/>
  <c r="C463" i="29" s="1"/>
  <c r="AJ462" i="29"/>
  <c r="AH462" i="29"/>
  <c r="AF462" i="29"/>
  <c r="AD462" i="29"/>
  <c r="AB462" i="29"/>
  <c r="Z462" i="29"/>
  <c r="W462" i="29"/>
  <c r="X462" i="29" s="1"/>
  <c r="T462" i="29"/>
  <c r="U462" i="29" s="1"/>
  <c r="R462" i="29"/>
  <c r="O462" i="29"/>
  <c r="P462" i="29" s="1"/>
  <c r="L462" i="29"/>
  <c r="M462" i="29" s="1"/>
  <c r="J462" i="29"/>
  <c r="G462" i="29"/>
  <c r="H462" i="29" s="1"/>
  <c r="E462" i="29"/>
  <c r="B462" i="29"/>
  <c r="C462" i="29" s="1"/>
  <c r="AJ461" i="29"/>
  <c r="AH461" i="29"/>
  <c r="AF461" i="29"/>
  <c r="AD461" i="29"/>
  <c r="AB461" i="29"/>
  <c r="Z461" i="29"/>
  <c r="W461" i="29"/>
  <c r="X461" i="29" s="1"/>
  <c r="T461" i="29"/>
  <c r="U461" i="29" s="1"/>
  <c r="R461" i="29"/>
  <c r="O461" i="29"/>
  <c r="P461" i="29" s="1"/>
  <c r="L461" i="29"/>
  <c r="M461" i="29" s="1"/>
  <c r="J461" i="29"/>
  <c r="G461" i="29"/>
  <c r="H461" i="29" s="1"/>
  <c r="E461" i="29"/>
  <c r="B461" i="29"/>
  <c r="C461" i="29" s="1"/>
  <c r="AJ460" i="29"/>
  <c r="AH460" i="29"/>
  <c r="AF460" i="29"/>
  <c r="AD460" i="29"/>
  <c r="AB460" i="29"/>
  <c r="Z460" i="29"/>
  <c r="W460" i="29"/>
  <c r="X460" i="29" s="1"/>
  <c r="T460" i="29"/>
  <c r="U460" i="29" s="1"/>
  <c r="R460" i="29"/>
  <c r="O460" i="29"/>
  <c r="P460" i="29" s="1"/>
  <c r="L460" i="29"/>
  <c r="M460" i="29" s="1"/>
  <c r="J460" i="29"/>
  <c r="G460" i="29"/>
  <c r="H460" i="29" s="1"/>
  <c r="E460" i="29"/>
  <c r="B460" i="29"/>
  <c r="C460" i="29" s="1"/>
  <c r="AJ459" i="29"/>
  <c r="AH459" i="29"/>
  <c r="AF459" i="29"/>
  <c r="AD459" i="29"/>
  <c r="AB459" i="29"/>
  <c r="Z459" i="29"/>
  <c r="W459" i="29"/>
  <c r="X459" i="29" s="1"/>
  <c r="T459" i="29"/>
  <c r="U459" i="29" s="1"/>
  <c r="R459" i="29"/>
  <c r="O459" i="29"/>
  <c r="P459" i="29" s="1"/>
  <c r="L459" i="29"/>
  <c r="M459" i="29" s="1"/>
  <c r="J459" i="29"/>
  <c r="G459" i="29"/>
  <c r="H459" i="29" s="1"/>
  <c r="E459" i="29"/>
  <c r="B459" i="29"/>
  <c r="C459" i="29" s="1"/>
  <c r="AJ458" i="29"/>
  <c r="AH458" i="29"/>
  <c r="AF458" i="29"/>
  <c r="AD458" i="29"/>
  <c r="AB458" i="29"/>
  <c r="Z458" i="29"/>
  <c r="W458" i="29"/>
  <c r="X458" i="29" s="1"/>
  <c r="T458" i="29"/>
  <c r="U458" i="29" s="1"/>
  <c r="R458" i="29"/>
  <c r="O458" i="29"/>
  <c r="P458" i="29" s="1"/>
  <c r="L458" i="29"/>
  <c r="M458" i="29" s="1"/>
  <c r="J458" i="29"/>
  <c r="G458" i="29"/>
  <c r="H458" i="29" s="1"/>
  <c r="E458" i="29"/>
  <c r="B458" i="29"/>
  <c r="C458" i="29" s="1"/>
  <c r="AJ457" i="29"/>
  <c r="AH457" i="29"/>
  <c r="AF457" i="29"/>
  <c r="AD457" i="29"/>
  <c r="AB457" i="29"/>
  <c r="Z457" i="29"/>
  <c r="W457" i="29"/>
  <c r="X457" i="29" s="1"/>
  <c r="T457" i="29"/>
  <c r="U457" i="29" s="1"/>
  <c r="R457" i="29"/>
  <c r="O457" i="29"/>
  <c r="P457" i="29" s="1"/>
  <c r="L457" i="29"/>
  <c r="M457" i="29" s="1"/>
  <c r="J457" i="29"/>
  <c r="G457" i="29"/>
  <c r="H457" i="29" s="1"/>
  <c r="E457" i="29"/>
  <c r="B457" i="29"/>
  <c r="C457" i="29" s="1"/>
  <c r="AJ456" i="29"/>
  <c r="AH456" i="29"/>
  <c r="AF456" i="29"/>
  <c r="AD456" i="29"/>
  <c r="AB456" i="29"/>
  <c r="Z456" i="29"/>
  <c r="W456" i="29"/>
  <c r="X456" i="29" s="1"/>
  <c r="T456" i="29"/>
  <c r="U456" i="29" s="1"/>
  <c r="R456" i="29"/>
  <c r="O456" i="29"/>
  <c r="P456" i="29" s="1"/>
  <c r="L456" i="29"/>
  <c r="M456" i="29" s="1"/>
  <c r="J456" i="29"/>
  <c r="G456" i="29"/>
  <c r="H456" i="29" s="1"/>
  <c r="E456" i="29"/>
  <c r="B456" i="29"/>
  <c r="C456" i="29" s="1"/>
  <c r="AJ455" i="29"/>
  <c r="AH455" i="29"/>
  <c r="AF455" i="29"/>
  <c r="AD455" i="29"/>
  <c r="AB455" i="29"/>
  <c r="Z455" i="29"/>
  <c r="W455" i="29"/>
  <c r="X455" i="29" s="1"/>
  <c r="T455" i="29"/>
  <c r="U455" i="29" s="1"/>
  <c r="R455" i="29"/>
  <c r="O455" i="29"/>
  <c r="P455" i="29" s="1"/>
  <c r="L455" i="29"/>
  <c r="M455" i="29" s="1"/>
  <c r="J455" i="29"/>
  <c r="G455" i="29"/>
  <c r="H455" i="29" s="1"/>
  <c r="E455" i="29"/>
  <c r="B455" i="29"/>
  <c r="C455" i="29" s="1"/>
  <c r="AJ454" i="29"/>
  <c r="AH454" i="29"/>
  <c r="AF454" i="29"/>
  <c r="AD454" i="29"/>
  <c r="AB454" i="29"/>
  <c r="Z454" i="29"/>
  <c r="W454" i="29"/>
  <c r="X454" i="29" s="1"/>
  <c r="T454" i="29"/>
  <c r="U454" i="29" s="1"/>
  <c r="R454" i="29"/>
  <c r="O454" i="29"/>
  <c r="P454" i="29" s="1"/>
  <c r="L454" i="29"/>
  <c r="M454" i="29" s="1"/>
  <c r="J454" i="29"/>
  <c r="G454" i="29"/>
  <c r="H454" i="29" s="1"/>
  <c r="E454" i="29"/>
  <c r="B454" i="29"/>
  <c r="C454" i="29" s="1"/>
  <c r="AJ453" i="29"/>
  <c r="AH453" i="29"/>
  <c r="AF453" i="29"/>
  <c r="AD453" i="29"/>
  <c r="AB453" i="29"/>
  <c r="Z453" i="29"/>
  <c r="W453" i="29"/>
  <c r="X453" i="29" s="1"/>
  <c r="T453" i="29"/>
  <c r="U453" i="29" s="1"/>
  <c r="R453" i="29"/>
  <c r="O453" i="29"/>
  <c r="P453" i="29" s="1"/>
  <c r="L453" i="29"/>
  <c r="M453" i="29" s="1"/>
  <c r="J453" i="29"/>
  <c r="G453" i="29"/>
  <c r="H453" i="29" s="1"/>
  <c r="E453" i="29"/>
  <c r="B453" i="29"/>
  <c r="C453" i="29" s="1"/>
  <c r="AJ452" i="29"/>
  <c r="AH452" i="29"/>
  <c r="AF452" i="29"/>
  <c r="AD452" i="29"/>
  <c r="AB452" i="29"/>
  <c r="Z452" i="29"/>
  <c r="W452" i="29"/>
  <c r="X452" i="29" s="1"/>
  <c r="T452" i="29"/>
  <c r="U452" i="29" s="1"/>
  <c r="R452" i="29"/>
  <c r="O452" i="29"/>
  <c r="P452" i="29" s="1"/>
  <c r="L452" i="29"/>
  <c r="M452" i="29" s="1"/>
  <c r="J452" i="29"/>
  <c r="G452" i="29"/>
  <c r="H452" i="29" s="1"/>
  <c r="E452" i="29"/>
  <c r="B452" i="29"/>
  <c r="C452" i="29" s="1"/>
  <c r="AJ451" i="29"/>
  <c r="AH451" i="29"/>
  <c r="AF451" i="29"/>
  <c r="AD451" i="29"/>
  <c r="AB451" i="29"/>
  <c r="Z451" i="29"/>
  <c r="W451" i="29"/>
  <c r="X451" i="29" s="1"/>
  <c r="T451" i="29"/>
  <c r="U451" i="29" s="1"/>
  <c r="R451" i="29"/>
  <c r="O451" i="29"/>
  <c r="P451" i="29" s="1"/>
  <c r="L451" i="29"/>
  <c r="M451" i="29" s="1"/>
  <c r="J451" i="29"/>
  <c r="G451" i="29"/>
  <c r="H451" i="29" s="1"/>
  <c r="E451" i="29"/>
  <c r="B451" i="29"/>
  <c r="C451" i="29" s="1"/>
  <c r="AJ450" i="29"/>
  <c r="AH450" i="29"/>
  <c r="AF450" i="29"/>
  <c r="AD450" i="29"/>
  <c r="AB450" i="29"/>
  <c r="Z450" i="29"/>
  <c r="W450" i="29"/>
  <c r="X450" i="29" s="1"/>
  <c r="T450" i="29"/>
  <c r="U450" i="29" s="1"/>
  <c r="R450" i="29"/>
  <c r="O450" i="29"/>
  <c r="P450" i="29" s="1"/>
  <c r="L450" i="29"/>
  <c r="M450" i="29" s="1"/>
  <c r="J450" i="29"/>
  <c r="G450" i="29"/>
  <c r="H450" i="29" s="1"/>
  <c r="E450" i="29"/>
  <c r="B450" i="29"/>
  <c r="C450" i="29" s="1"/>
  <c r="AJ449" i="29"/>
  <c r="AH449" i="29"/>
  <c r="AF449" i="29"/>
  <c r="AD449" i="29"/>
  <c r="AB449" i="29"/>
  <c r="Z449" i="29"/>
  <c r="W449" i="29"/>
  <c r="X449" i="29" s="1"/>
  <c r="T449" i="29"/>
  <c r="U449" i="29" s="1"/>
  <c r="R449" i="29"/>
  <c r="O449" i="29"/>
  <c r="P449" i="29" s="1"/>
  <c r="L449" i="29"/>
  <c r="M449" i="29" s="1"/>
  <c r="J449" i="29"/>
  <c r="G449" i="29"/>
  <c r="H449" i="29" s="1"/>
  <c r="E449" i="29"/>
  <c r="B449" i="29"/>
  <c r="C449" i="29" s="1"/>
  <c r="AJ448" i="29"/>
  <c r="AH448" i="29"/>
  <c r="AF448" i="29"/>
  <c r="AD448" i="29"/>
  <c r="AB448" i="29"/>
  <c r="Z448" i="29"/>
  <c r="W448" i="29"/>
  <c r="X448" i="29" s="1"/>
  <c r="T448" i="29"/>
  <c r="U448" i="29" s="1"/>
  <c r="R448" i="29"/>
  <c r="O448" i="29"/>
  <c r="P448" i="29" s="1"/>
  <c r="L448" i="29"/>
  <c r="M448" i="29" s="1"/>
  <c r="J448" i="29"/>
  <c r="G448" i="29"/>
  <c r="H448" i="29" s="1"/>
  <c r="E448" i="29"/>
  <c r="B448" i="29"/>
  <c r="C448" i="29" s="1"/>
  <c r="AJ447" i="29"/>
  <c r="AH447" i="29"/>
  <c r="AF447" i="29"/>
  <c r="AD447" i="29"/>
  <c r="AB447" i="29"/>
  <c r="Z447" i="29"/>
  <c r="W447" i="29"/>
  <c r="X447" i="29" s="1"/>
  <c r="T447" i="29"/>
  <c r="U447" i="29" s="1"/>
  <c r="R447" i="29"/>
  <c r="O447" i="29"/>
  <c r="P447" i="29" s="1"/>
  <c r="L447" i="29"/>
  <c r="M447" i="29" s="1"/>
  <c r="J447" i="29"/>
  <c r="G447" i="29"/>
  <c r="H447" i="29" s="1"/>
  <c r="E447" i="29"/>
  <c r="B447" i="29"/>
  <c r="C447" i="29" s="1"/>
  <c r="AJ446" i="29"/>
  <c r="AH446" i="29"/>
  <c r="AF446" i="29"/>
  <c r="AD446" i="29"/>
  <c r="AB446" i="29"/>
  <c r="Z446" i="29"/>
  <c r="W446" i="29"/>
  <c r="X446" i="29" s="1"/>
  <c r="T446" i="29"/>
  <c r="U446" i="29" s="1"/>
  <c r="R446" i="29"/>
  <c r="O446" i="29"/>
  <c r="P446" i="29" s="1"/>
  <c r="L446" i="29"/>
  <c r="M446" i="29" s="1"/>
  <c r="J446" i="29"/>
  <c r="G446" i="29"/>
  <c r="H446" i="29" s="1"/>
  <c r="E446" i="29"/>
  <c r="B446" i="29"/>
  <c r="C446" i="29" s="1"/>
  <c r="AJ445" i="29"/>
  <c r="AH445" i="29"/>
  <c r="AF445" i="29"/>
  <c r="AD445" i="29"/>
  <c r="AB445" i="29"/>
  <c r="Z445" i="29"/>
  <c r="W445" i="29"/>
  <c r="X445" i="29" s="1"/>
  <c r="T445" i="29"/>
  <c r="U445" i="29" s="1"/>
  <c r="R445" i="29"/>
  <c r="O445" i="29"/>
  <c r="P445" i="29" s="1"/>
  <c r="L445" i="29"/>
  <c r="M445" i="29" s="1"/>
  <c r="J445" i="29"/>
  <c r="G445" i="29"/>
  <c r="H445" i="29" s="1"/>
  <c r="E445" i="29"/>
  <c r="B445" i="29"/>
  <c r="C445" i="29" s="1"/>
  <c r="AJ444" i="29"/>
  <c r="AH444" i="29"/>
  <c r="AF444" i="29"/>
  <c r="AD444" i="29"/>
  <c r="AB444" i="29"/>
  <c r="Z444" i="29"/>
  <c r="W444" i="29"/>
  <c r="X444" i="29" s="1"/>
  <c r="T444" i="29"/>
  <c r="U444" i="29" s="1"/>
  <c r="R444" i="29"/>
  <c r="O444" i="29"/>
  <c r="P444" i="29" s="1"/>
  <c r="L444" i="29"/>
  <c r="M444" i="29" s="1"/>
  <c r="J444" i="29"/>
  <c r="G444" i="29"/>
  <c r="H444" i="29" s="1"/>
  <c r="E444" i="29"/>
  <c r="B444" i="29"/>
  <c r="C444" i="29" s="1"/>
  <c r="AJ443" i="29"/>
  <c r="AH443" i="29"/>
  <c r="AF443" i="29"/>
  <c r="AD443" i="29"/>
  <c r="AB443" i="29"/>
  <c r="Z443" i="29"/>
  <c r="W443" i="29"/>
  <c r="X443" i="29" s="1"/>
  <c r="T443" i="29"/>
  <c r="U443" i="29" s="1"/>
  <c r="R443" i="29"/>
  <c r="O443" i="29"/>
  <c r="P443" i="29" s="1"/>
  <c r="L443" i="29"/>
  <c r="M443" i="29" s="1"/>
  <c r="J443" i="29"/>
  <c r="G443" i="29"/>
  <c r="H443" i="29" s="1"/>
  <c r="E443" i="29"/>
  <c r="B443" i="29"/>
  <c r="C443" i="29" s="1"/>
  <c r="AJ442" i="29"/>
  <c r="AH442" i="29"/>
  <c r="AF442" i="29"/>
  <c r="AD442" i="29"/>
  <c r="AB442" i="29"/>
  <c r="Z442" i="29"/>
  <c r="W442" i="29"/>
  <c r="X442" i="29" s="1"/>
  <c r="T442" i="29"/>
  <c r="U442" i="29" s="1"/>
  <c r="R442" i="29"/>
  <c r="O442" i="29"/>
  <c r="P442" i="29" s="1"/>
  <c r="L442" i="29"/>
  <c r="M442" i="29" s="1"/>
  <c r="J442" i="29"/>
  <c r="G442" i="29"/>
  <c r="H442" i="29" s="1"/>
  <c r="E442" i="29"/>
  <c r="B442" i="29"/>
  <c r="C442" i="29" s="1"/>
  <c r="AJ441" i="29"/>
  <c r="AH441" i="29"/>
  <c r="AF441" i="29"/>
  <c r="AD441" i="29"/>
  <c r="AB441" i="29"/>
  <c r="Z441" i="29"/>
  <c r="W441" i="29"/>
  <c r="X441" i="29" s="1"/>
  <c r="T441" i="29"/>
  <c r="U441" i="29" s="1"/>
  <c r="R441" i="29"/>
  <c r="O441" i="29"/>
  <c r="P441" i="29" s="1"/>
  <c r="L441" i="29"/>
  <c r="M441" i="29" s="1"/>
  <c r="J441" i="29"/>
  <c r="G441" i="29"/>
  <c r="H441" i="29" s="1"/>
  <c r="E441" i="29"/>
  <c r="B441" i="29"/>
  <c r="C441" i="29" s="1"/>
  <c r="AJ440" i="29"/>
  <c r="AH440" i="29"/>
  <c r="AF440" i="29"/>
  <c r="AD440" i="29"/>
  <c r="AB440" i="29"/>
  <c r="Z440" i="29"/>
  <c r="W440" i="29"/>
  <c r="X440" i="29" s="1"/>
  <c r="T440" i="29"/>
  <c r="U440" i="29" s="1"/>
  <c r="R440" i="29"/>
  <c r="O440" i="29"/>
  <c r="P440" i="29" s="1"/>
  <c r="L440" i="29"/>
  <c r="M440" i="29" s="1"/>
  <c r="J440" i="29"/>
  <c r="G440" i="29"/>
  <c r="H440" i="29" s="1"/>
  <c r="E440" i="29"/>
  <c r="B440" i="29"/>
  <c r="C440" i="29" s="1"/>
  <c r="AJ439" i="29"/>
  <c r="AH439" i="29"/>
  <c r="AF439" i="29"/>
  <c r="AD439" i="29"/>
  <c r="AB439" i="29"/>
  <c r="Z439" i="29"/>
  <c r="W439" i="29"/>
  <c r="X439" i="29" s="1"/>
  <c r="T439" i="29"/>
  <c r="U439" i="29" s="1"/>
  <c r="R439" i="29"/>
  <c r="O439" i="29"/>
  <c r="P439" i="29" s="1"/>
  <c r="L439" i="29"/>
  <c r="M439" i="29" s="1"/>
  <c r="J439" i="29"/>
  <c r="G439" i="29"/>
  <c r="H439" i="29" s="1"/>
  <c r="E439" i="29"/>
  <c r="B439" i="29"/>
  <c r="C439" i="29" s="1"/>
  <c r="AJ438" i="29"/>
  <c r="AH438" i="29"/>
  <c r="AF438" i="29"/>
  <c r="AD438" i="29"/>
  <c r="AB438" i="29"/>
  <c r="Z438" i="29"/>
  <c r="W438" i="29"/>
  <c r="X438" i="29" s="1"/>
  <c r="T438" i="29"/>
  <c r="U438" i="29" s="1"/>
  <c r="R438" i="29"/>
  <c r="O438" i="29"/>
  <c r="P438" i="29" s="1"/>
  <c r="L438" i="29"/>
  <c r="M438" i="29" s="1"/>
  <c r="J438" i="29"/>
  <c r="G438" i="29"/>
  <c r="H438" i="29" s="1"/>
  <c r="E438" i="29"/>
  <c r="B438" i="29"/>
  <c r="C438" i="29" s="1"/>
  <c r="AJ437" i="29"/>
  <c r="AH437" i="29"/>
  <c r="AF437" i="29"/>
  <c r="AD437" i="29"/>
  <c r="AB437" i="29"/>
  <c r="Z437" i="29"/>
  <c r="W437" i="29"/>
  <c r="X437" i="29" s="1"/>
  <c r="T437" i="29"/>
  <c r="U437" i="29" s="1"/>
  <c r="R437" i="29"/>
  <c r="O437" i="29"/>
  <c r="P437" i="29" s="1"/>
  <c r="L437" i="29"/>
  <c r="M437" i="29" s="1"/>
  <c r="J437" i="29"/>
  <c r="G437" i="29"/>
  <c r="H437" i="29" s="1"/>
  <c r="E437" i="29"/>
  <c r="B437" i="29"/>
  <c r="C437" i="29" s="1"/>
  <c r="AJ436" i="29"/>
  <c r="AH436" i="29"/>
  <c r="AF436" i="29"/>
  <c r="AD436" i="29"/>
  <c r="AB436" i="29"/>
  <c r="Z436" i="29"/>
  <c r="W436" i="29"/>
  <c r="X436" i="29" s="1"/>
  <c r="T436" i="29"/>
  <c r="U436" i="29" s="1"/>
  <c r="R436" i="29"/>
  <c r="O436" i="29"/>
  <c r="P436" i="29" s="1"/>
  <c r="L436" i="29"/>
  <c r="M436" i="29" s="1"/>
  <c r="J436" i="29"/>
  <c r="G436" i="29"/>
  <c r="H436" i="29" s="1"/>
  <c r="E436" i="29"/>
  <c r="B436" i="29"/>
  <c r="C436" i="29" s="1"/>
  <c r="AJ435" i="29"/>
  <c r="AH435" i="29"/>
  <c r="AF435" i="29"/>
  <c r="AD435" i="29"/>
  <c r="AB435" i="29"/>
  <c r="Z435" i="29"/>
  <c r="W435" i="29"/>
  <c r="X435" i="29" s="1"/>
  <c r="T435" i="29"/>
  <c r="U435" i="29" s="1"/>
  <c r="R435" i="29"/>
  <c r="O435" i="29"/>
  <c r="P435" i="29" s="1"/>
  <c r="L435" i="29"/>
  <c r="M435" i="29" s="1"/>
  <c r="J435" i="29"/>
  <c r="G435" i="29"/>
  <c r="H435" i="29" s="1"/>
  <c r="E435" i="29"/>
  <c r="B435" i="29"/>
  <c r="C435" i="29" s="1"/>
  <c r="AJ434" i="29"/>
  <c r="AH434" i="29"/>
  <c r="AF434" i="29"/>
  <c r="AD434" i="29"/>
  <c r="AB434" i="29"/>
  <c r="Z434" i="29"/>
  <c r="W434" i="29"/>
  <c r="X434" i="29" s="1"/>
  <c r="T434" i="29"/>
  <c r="U434" i="29" s="1"/>
  <c r="R434" i="29"/>
  <c r="O434" i="29"/>
  <c r="P434" i="29" s="1"/>
  <c r="L434" i="29"/>
  <c r="M434" i="29" s="1"/>
  <c r="J434" i="29"/>
  <c r="G434" i="29"/>
  <c r="H434" i="29" s="1"/>
  <c r="E434" i="29"/>
  <c r="B434" i="29"/>
  <c r="C434" i="29" s="1"/>
  <c r="AJ433" i="29"/>
  <c r="AH433" i="29"/>
  <c r="AF433" i="29"/>
  <c r="AD433" i="29"/>
  <c r="AB433" i="29"/>
  <c r="Z433" i="29"/>
  <c r="W433" i="29"/>
  <c r="X433" i="29" s="1"/>
  <c r="T433" i="29"/>
  <c r="U433" i="29" s="1"/>
  <c r="R433" i="29"/>
  <c r="O433" i="29"/>
  <c r="P433" i="29" s="1"/>
  <c r="L433" i="29"/>
  <c r="M433" i="29" s="1"/>
  <c r="J433" i="29"/>
  <c r="G433" i="29"/>
  <c r="H433" i="29" s="1"/>
  <c r="E433" i="29"/>
  <c r="B433" i="29"/>
  <c r="C433" i="29" s="1"/>
  <c r="AJ432" i="29"/>
  <c r="AH432" i="29"/>
  <c r="AF432" i="29"/>
  <c r="AD432" i="29"/>
  <c r="AB432" i="29"/>
  <c r="Z432" i="29"/>
  <c r="W432" i="29"/>
  <c r="X432" i="29" s="1"/>
  <c r="T432" i="29"/>
  <c r="U432" i="29" s="1"/>
  <c r="R432" i="29"/>
  <c r="O432" i="29"/>
  <c r="P432" i="29" s="1"/>
  <c r="L432" i="29"/>
  <c r="M432" i="29" s="1"/>
  <c r="J432" i="29"/>
  <c r="G432" i="29"/>
  <c r="H432" i="29" s="1"/>
  <c r="E432" i="29"/>
  <c r="B432" i="29"/>
  <c r="C432" i="29" s="1"/>
  <c r="AJ431" i="29"/>
  <c r="AH431" i="29"/>
  <c r="AF431" i="29"/>
  <c r="AD431" i="29"/>
  <c r="AB431" i="29"/>
  <c r="Z431" i="29"/>
  <c r="W431" i="29"/>
  <c r="X431" i="29" s="1"/>
  <c r="T431" i="29"/>
  <c r="U431" i="29" s="1"/>
  <c r="R431" i="29"/>
  <c r="O431" i="29"/>
  <c r="P431" i="29" s="1"/>
  <c r="L431" i="29"/>
  <c r="M431" i="29" s="1"/>
  <c r="J431" i="29"/>
  <c r="G431" i="29"/>
  <c r="H431" i="29" s="1"/>
  <c r="E431" i="29"/>
  <c r="B431" i="29"/>
  <c r="C431" i="29" s="1"/>
  <c r="AJ430" i="29"/>
  <c r="AH430" i="29"/>
  <c r="AF430" i="29"/>
  <c r="AD430" i="29"/>
  <c r="AB430" i="29"/>
  <c r="Z430" i="29"/>
  <c r="W430" i="29"/>
  <c r="X430" i="29" s="1"/>
  <c r="T430" i="29"/>
  <c r="U430" i="29" s="1"/>
  <c r="R430" i="29"/>
  <c r="O430" i="29"/>
  <c r="P430" i="29" s="1"/>
  <c r="L430" i="29"/>
  <c r="M430" i="29" s="1"/>
  <c r="J430" i="29"/>
  <c r="G430" i="29"/>
  <c r="H430" i="29" s="1"/>
  <c r="E430" i="29"/>
  <c r="B430" i="29"/>
  <c r="C430" i="29" s="1"/>
  <c r="AJ429" i="29"/>
  <c r="AH429" i="29"/>
  <c r="AF429" i="29"/>
  <c r="AD429" i="29"/>
  <c r="AB429" i="29"/>
  <c r="Z429" i="29"/>
  <c r="W429" i="29"/>
  <c r="X429" i="29" s="1"/>
  <c r="T429" i="29"/>
  <c r="U429" i="29" s="1"/>
  <c r="R429" i="29"/>
  <c r="O429" i="29"/>
  <c r="P429" i="29" s="1"/>
  <c r="L429" i="29"/>
  <c r="M429" i="29" s="1"/>
  <c r="J429" i="29"/>
  <c r="G429" i="29"/>
  <c r="H429" i="29" s="1"/>
  <c r="E429" i="29"/>
  <c r="B429" i="29"/>
  <c r="C429" i="29" s="1"/>
  <c r="AJ428" i="29"/>
  <c r="AH428" i="29"/>
  <c r="AF428" i="29"/>
  <c r="AD428" i="29"/>
  <c r="AB428" i="29"/>
  <c r="Z428" i="29"/>
  <c r="W428" i="29"/>
  <c r="X428" i="29" s="1"/>
  <c r="T428" i="29"/>
  <c r="U428" i="29" s="1"/>
  <c r="R428" i="29"/>
  <c r="O428" i="29"/>
  <c r="P428" i="29" s="1"/>
  <c r="L428" i="29"/>
  <c r="M428" i="29" s="1"/>
  <c r="J428" i="29"/>
  <c r="G428" i="29"/>
  <c r="H428" i="29" s="1"/>
  <c r="E428" i="29"/>
  <c r="B428" i="29"/>
  <c r="C428" i="29" s="1"/>
  <c r="AJ427" i="29"/>
  <c r="AH427" i="29"/>
  <c r="AF427" i="29"/>
  <c r="AD427" i="29"/>
  <c r="AB427" i="29"/>
  <c r="Z427" i="29"/>
  <c r="W427" i="29"/>
  <c r="X427" i="29" s="1"/>
  <c r="T427" i="29"/>
  <c r="U427" i="29" s="1"/>
  <c r="R427" i="29"/>
  <c r="O427" i="29"/>
  <c r="P427" i="29" s="1"/>
  <c r="L427" i="29"/>
  <c r="M427" i="29" s="1"/>
  <c r="J427" i="29"/>
  <c r="G427" i="29"/>
  <c r="H427" i="29" s="1"/>
  <c r="E427" i="29"/>
  <c r="B427" i="29"/>
  <c r="C427" i="29" s="1"/>
  <c r="AJ426" i="29"/>
  <c r="AH426" i="29"/>
  <c r="AF426" i="29"/>
  <c r="AD426" i="29"/>
  <c r="AB426" i="29"/>
  <c r="Z426" i="29"/>
  <c r="W426" i="29"/>
  <c r="X426" i="29" s="1"/>
  <c r="T426" i="29"/>
  <c r="U426" i="29" s="1"/>
  <c r="R426" i="29"/>
  <c r="O426" i="29"/>
  <c r="P426" i="29" s="1"/>
  <c r="L426" i="29"/>
  <c r="M426" i="29" s="1"/>
  <c r="J426" i="29"/>
  <c r="G426" i="29"/>
  <c r="H426" i="29" s="1"/>
  <c r="E426" i="29"/>
  <c r="B426" i="29"/>
  <c r="C426" i="29" s="1"/>
  <c r="AJ425" i="29"/>
  <c r="AH425" i="29"/>
  <c r="AF425" i="29"/>
  <c r="AD425" i="29"/>
  <c r="AB425" i="29"/>
  <c r="Z425" i="29"/>
  <c r="W425" i="29"/>
  <c r="X425" i="29" s="1"/>
  <c r="T425" i="29"/>
  <c r="U425" i="29" s="1"/>
  <c r="R425" i="29"/>
  <c r="O425" i="29"/>
  <c r="P425" i="29" s="1"/>
  <c r="L425" i="29"/>
  <c r="M425" i="29" s="1"/>
  <c r="J425" i="29"/>
  <c r="G425" i="29"/>
  <c r="H425" i="29" s="1"/>
  <c r="E425" i="29"/>
  <c r="B425" i="29"/>
  <c r="C425" i="29" s="1"/>
  <c r="AJ424" i="29"/>
  <c r="AH424" i="29"/>
  <c r="AF424" i="29"/>
  <c r="AD424" i="29"/>
  <c r="AB424" i="29"/>
  <c r="Z424" i="29"/>
  <c r="W424" i="29"/>
  <c r="X424" i="29" s="1"/>
  <c r="T424" i="29"/>
  <c r="U424" i="29" s="1"/>
  <c r="R424" i="29"/>
  <c r="O424" i="29"/>
  <c r="P424" i="29" s="1"/>
  <c r="L424" i="29"/>
  <c r="M424" i="29" s="1"/>
  <c r="J424" i="29"/>
  <c r="G424" i="29"/>
  <c r="H424" i="29" s="1"/>
  <c r="E424" i="29"/>
  <c r="B424" i="29"/>
  <c r="C424" i="29" s="1"/>
  <c r="AJ423" i="29"/>
  <c r="AH423" i="29"/>
  <c r="AF423" i="29"/>
  <c r="AD423" i="29"/>
  <c r="AB423" i="29"/>
  <c r="Z423" i="29"/>
  <c r="W423" i="29"/>
  <c r="X423" i="29" s="1"/>
  <c r="T423" i="29"/>
  <c r="U423" i="29" s="1"/>
  <c r="R423" i="29"/>
  <c r="O423" i="29"/>
  <c r="P423" i="29" s="1"/>
  <c r="L423" i="29"/>
  <c r="M423" i="29" s="1"/>
  <c r="J423" i="29"/>
  <c r="G423" i="29"/>
  <c r="H423" i="29" s="1"/>
  <c r="E423" i="29"/>
  <c r="B423" i="29"/>
  <c r="C423" i="29" s="1"/>
  <c r="AJ422" i="29"/>
  <c r="AH422" i="29"/>
  <c r="AF422" i="29"/>
  <c r="AD422" i="29"/>
  <c r="AB422" i="29"/>
  <c r="Z422" i="29"/>
  <c r="W422" i="29"/>
  <c r="X422" i="29" s="1"/>
  <c r="T422" i="29"/>
  <c r="U422" i="29" s="1"/>
  <c r="R422" i="29"/>
  <c r="O422" i="29"/>
  <c r="P422" i="29" s="1"/>
  <c r="L422" i="29"/>
  <c r="M422" i="29" s="1"/>
  <c r="J422" i="29"/>
  <c r="G422" i="29"/>
  <c r="H422" i="29" s="1"/>
  <c r="E422" i="29"/>
  <c r="B422" i="29"/>
  <c r="C422" i="29" s="1"/>
  <c r="AJ421" i="29"/>
  <c r="AH421" i="29"/>
  <c r="AF421" i="29"/>
  <c r="AD421" i="29"/>
  <c r="AB421" i="29"/>
  <c r="Z421" i="29"/>
  <c r="W421" i="29"/>
  <c r="X421" i="29" s="1"/>
  <c r="T421" i="29"/>
  <c r="U421" i="29" s="1"/>
  <c r="R421" i="29"/>
  <c r="O421" i="29"/>
  <c r="P421" i="29" s="1"/>
  <c r="L421" i="29"/>
  <c r="M421" i="29" s="1"/>
  <c r="J421" i="29"/>
  <c r="G421" i="29"/>
  <c r="H421" i="29" s="1"/>
  <c r="E421" i="29"/>
  <c r="B421" i="29"/>
  <c r="C421" i="29" s="1"/>
  <c r="AJ420" i="29"/>
  <c r="AH420" i="29"/>
  <c r="AF420" i="29"/>
  <c r="AD420" i="29"/>
  <c r="AB420" i="29"/>
  <c r="Z420" i="29"/>
  <c r="W420" i="29"/>
  <c r="X420" i="29" s="1"/>
  <c r="T420" i="29"/>
  <c r="U420" i="29" s="1"/>
  <c r="R420" i="29"/>
  <c r="O420" i="29"/>
  <c r="P420" i="29" s="1"/>
  <c r="L420" i="29"/>
  <c r="M420" i="29" s="1"/>
  <c r="J420" i="29"/>
  <c r="G420" i="29"/>
  <c r="H420" i="29" s="1"/>
  <c r="E420" i="29"/>
  <c r="B420" i="29"/>
  <c r="C420" i="29" s="1"/>
  <c r="AJ419" i="29"/>
  <c r="AH419" i="29"/>
  <c r="AF419" i="29"/>
  <c r="AD419" i="29"/>
  <c r="AB419" i="29"/>
  <c r="Z419" i="29"/>
  <c r="W419" i="29"/>
  <c r="X419" i="29" s="1"/>
  <c r="T419" i="29"/>
  <c r="U419" i="29" s="1"/>
  <c r="R419" i="29"/>
  <c r="O419" i="29"/>
  <c r="P419" i="29" s="1"/>
  <c r="L419" i="29"/>
  <c r="M419" i="29" s="1"/>
  <c r="J419" i="29"/>
  <c r="G419" i="29"/>
  <c r="H419" i="29" s="1"/>
  <c r="E419" i="29"/>
  <c r="B419" i="29"/>
  <c r="C419" i="29" s="1"/>
  <c r="AJ418" i="29"/>
  <c r="AH418" i="29"/>
  <c r="AF418" i="29"/>
  <c r="AD418" i="29"/>
  <c r="AB418" i="29"/>
  <c r="Z418" i="29"/>
  <c r="W418" i="29"/>
  <c r="X418" i="29" s="1"/>
  <c r="T418" i="29"/>
  <c r="U418" i="29" s="1"/>
  <c r="R418" i="29"/>
  <c r="O418" i="29"/>
  <c r="P418" i="29" s="1"/>
  <c r="L418" i="29"/>
  <c r="M418" i="29" s="1"/>
  <c r="J418" i="29"/>
  <c r="G418" i="29"/>
  <c r="H418" i="29" s="1"/>
  <c r="E418" i="29"/>
  <c r="B418" i="29"/>
  <c r="C418" i="29" s="1"/>
  <c r="AJ417" i="29"/>
  <c r="AH417" i="29"/>
  <c r="AF417" i="29"/>
  <c r="AD417" i="29"/>
  <c r="AB417" i="29"/>
  <c r="Z417" i="29"/>
  <c r="W417" i="29"/>
  <c r="X417" i="29" s="1"/>
  <c r="T417" i="29"/>
  <c r="U417" i="29" s="1"/>
  <c r="R417" i="29"/>
  <c r="O417" i="29"/>
  <c r="P417" i="29" s="1"/>
  <c r="L417" i="29"/>
  <c r="M417" i="29" s="1"/>
  <c r="J417" i="29"/>
  <c r="G417" i="29"/>
  <c r="H417" i="29" s="1"/>
  <c r="E417" i="29"/>
  <c r="B417" i="29"/>
  <c r="C417" i="29" s="1"/>
  <c r="AJ416" i="29"/>
  <c r="AH416" i="29"/>
  <c r="AF416" i="29"/>
  <c r="AD416" i="29"/>
  <c r="AB416" i="29"/>
  <c r="Z416" i="29"/>
  <c r="W416" i="29"/>
  <c r="X416" i="29" s="1"/>
  <c r="T416" i="29"/>
  <c r="U416" i="29" s="1"/>
  <c r="R416" i="29"/>
  <c r="O416" i="29"/>
  <c r="P416" i="29" s="1"/>
  <c r="L416" i="29"/>
  <c r="M416" i="29" s="1"/>
  <c r="J416" i="29"/>
  <c r="G416" i="29"/>
  <c r="H416" i="29" s="1"/>
  <c r="E416" i="29"/>
  <c r="B416" i="29"/>
  <c r="C416" i="29" s="1"/>
  <c r="AJ415" i="29"/>
  <c r="AH415" i="29"/>
  <c r="AF415" i="29"/>
  <c r="AD415" i="29"/>
  <c r="AB415" i="29"/>
  <c r="Z415" i="29"/>
  <c r="W415" i="29"/>
  <c r="X415" i="29" s="1"/>
  <c r="T415" i="29"/>
  <c r="U415" i="29" s="1"/>
  <c r="R415" i="29"/>
  <c r="O415" i="29"/>
  <c r="P415" i="29" s="1"/>
  <c r="L415" i="29"/>
  <c r="M415" i="29" s="1"/>
  <c r="J415" i="29"/>
  <c r="G415" i="29"/>
  <c r="H415" i="29" s="1"/>
  <c r="E415" i="29"/>
  <c r="B415" i="29"/>
  <c r="C415" i="29" s="1"/>
  <c r="AJ414" i="29"/>
  <c r="AH414" i="29"/>
  <c r="AF414" i="29"/>
  <c r="AD414" i="29"/>
  <c r="AB414" i="29"/>
  <c r="Z414" i="29"/>
  <c r="W414" i="29"/>
  <c r="X414" i="29" s="1"/>
  <c r="T414" i="29"/>
  <c r="U414" i="29" s="1"/>
  <c r="R414" i="29"/>
  <c r="O414" i="29"/>
  <c r="P414" i="29" s="1"/>
  <c r="L414" i="29"/>
  <c r="M414" i="29" s="1"/>
  <c r="J414" i="29"/>
  <c r="G414" i="29"/>
  <c r="H414" i="29" s="1"/>
  <c r="E414" i="29"/>
  <c r="B414" i="29"/>
  <c r="C414" i="29" s="1"/>
  <c r="AJ413" i="29"/>
  <c r="AH413" i="29"/>
  <c r="AF413" i="29"/>
  <c r="AD413" i="29"/>
  <c r="AB413" i="29"/>
  <c r="Z413" i="29"/>
  <c r="W413" i="29"/>
  <c r="X413" i="29" s="1"/>
  <c r="T413" i="29"/>
  <c r="U413" i="29" s="1"/>
  <c r="R413" i="29"/>
  <c r="O413" i="29"/>
  <c r="P413" i="29" s="1"/>
  <c r="L413" i="29"/>
  <c r="M413" i="29" s="1"/>
  <c r="J413" i="29"/>
  <c r="G413" i="29"/>
  <c r="H413" i="29" s="1"/>
  <c r="E413" i="29"/>
  <c r="B413" i="29"/>
  <c r="C413" i="29" s="1"/>
  <c r="AJ412" i="29"/>
  <c r="AH412" i="29"/>
  <c r="AF412" i="29"/>
  <c r="AD412" i="29"/>
  <c r="AB412" i="29"/>
  <c r="Z412" i="29"/>
  <c r="W412" i="29"/>
  <c r="X412" i="29" s="1"/>
  <c r="T412" i="29"/>
  <c r="U412" i="29" s="1"/>
  <c r="R412" i="29"/>
  <c r="O412" i="29"/>
  <c r="P412" i="29" s="1"/>
  <c r="L412" i="29"/>
  <c r="M412" i="29" s="1"/>
  <c r="J412" i="29"/>
  <c r="G412" i="29"/>
  <c r="H412" i="29" s="1"/>
  <c r="E412" i="29"/>
  <c r="B412" i="29"/>
  <c r="C412" i="29" s="1"/>
  <c r="AJ411" i="29"/>
  <c r="AH411" i="29"/>
  <c r="AF411" i="29"/>
  <c r="AD411" i="29"/>
  <c r="AB411" i="29"/>
  <c r="Z411" i="29"/>
  <c r="W411" i="29"/>
  <c r="X411" i="29" s="1"/>
  <c r="T411" i="29"/>
  <c r="U411" i="29" s="1"/>
  <c r="R411" i="29"/>
  <c r="O411" i="29"/>
  <c r="P411" i="29" s="1"/>
  <c r="L411" i="29"/>
  <c r="M411" i="29" s="1"/>
  <c r="J411" i="29"/>
  <c r="G411" i="29"/>
  <c r="H411" i="29" s="1"/>
  <c r="E411" i="29"/>
  <c r="B411" i="29"/>
  <c r="C411" i="29" s="1"/>
  <c r="AJ410" i="29"/>
  <c r="AH410" i="29"/>
  <c r="AF410" i="29"/>
  <c r="AD410" i="29"/>
  <c r="AB410" i="29"/>
  <c r="Z410" i="29"/>
  <c r="W410" i="29"/>
  <c r="X410" i="29" s="1"/>
  <c r="T410" i="29"/>
  <c r="U410" i="29" s="1"/>
  <c r="R410" i="29"/>
  <c r="O410" i="29"/>
  <c r="P410" i="29" s="1"/>
  <c r="L410" i="29"/>
  <c r="M410" i="29" s="1"/>
  <c r="J410" i="29"/>
  <c r="G410" i="29"/>
  <c r="H410" i="29" s="1"/>
  <c r="E410" i="29"/>
  <c r="B410" i="29"/>
  <c r="C410" i="29" s="1"/>
  <c r="AJ409" i="29"/>
  <c r="AH409" i="29"/>
  <c r="AF409" i="29"/>
  <c r="AD409" i="29"/>
  <c r="AB409" i="29"/>
  <c r="Z409" i="29"/>
  <c r="W409" i="29"/>
  <c r="X409" i="29" s="1"/>
  <c r="T409" i="29"/>
  <c r="U409" i="29" s="1"/>
  <c r="R409" i="29"/>
  <c r="O409" i="29"/>
  <c r="P409" i="29" s="1"/>
  <c r="L409" i="29"/>
  <c r="M409" i="29" s="1"/>
  <c r="J409" i="29"/>
  <c r="G409" i="29"/>
  <c r="H409" i="29" s="1"/>
  <c r="E409" i="29"/>
  <c r="B409" i="29"/>
  <c r="C409" i="29" s="1"/>
  <c r="AJ408" i="29"/>
  <c r="AH408" i="29"/>
  <c r="AF408" i="29"/>
  <c r="AD408" i="29"/>
  <c r="AB408" i="29"/>
  <c r="Z408" i="29"/>
  <c r="W408" i="29"/>
  <c r="X408" i="29" s="1"/>
  <c r="T408" i="29"/>
  <c r="U408" i="29" s="1"/>
  <c r="R408" i="29"/>
  <c r="O408" i="29"/>
  <c r="P408" i="29" s="1"/>
  <c r="L408" i="29"/>
  <c r="M408" i="29" s="1"/>
  <c r="J408" i="29"/>
  <c r="G408" i="29"/>
  <c r="H408" i="29" s="1"/>
  <c r="E408" i="29"/>
  <c r="B408" i="29"/>
  <c r="C408" i="29" s="1"/>
  <c r="AJ407" i="29"/>
  <c r="AH407" i="29"/>
  <c r="AF407" i="29"/>
  <c r="AD407" i="29"/>
  <c r="AB407" i="29"/>
  <c r="Z407" i="29"/>
  <c r="W407" i="29"/>
  <c r="X407" i="29" s="1"/>
  <c r="T407" i="29"/>
  <c r="U407" i="29" s="1"/>
  <c r="R407" i="29"/>
  <c r="O407" i="29"/>
  <c r="P407" i="29" s="1"/>
  <c r="L407" i="29"/>
  <c r="M407" i="29" s="1"/>
  <c r="J407" i="29"/>
  <c r="G407" i="29"/>
  <c r="H407" i="29" s="1"/>
  <c r="E407" i="29"/>
  <c r="B407" i="29"/>
  <c r="C407" i="29" s="1"/>
  <c r="AJ406" i="29"/>
  <c r="AH406" i="29"/>
  <c r="AF406" i="29"/>
  <c r="AD406" i="29"/>
  <c r="AB406" i="29"/>
  <c r="Z406" i="29"/>
  <c r="W406" i="29"/>
  <c r="X406" i="29" s="1"/>
  <c r="T406" i="29"/>
  <c r="U406" i="29" s="1"/>
  <c r="R406" i="29"/>
  <c r="O406" i="29"/>
  <c r="P406" i="29" s="1"/>
  <c r="L406" i="29"/>
  <c r="M406" i="29" s="1"/>
  <c r="J406" i="29"/>
  <c r="G406" i="29"/>
  <c r="H406" i="29" s="1"/>
  <c r="E406" i="29"/>
  <c r="B406" i="29"/>
  <c r="C406" i="29" s="1"/>
  <c r="AJ405" i="29"/>
  <c r="AH405" i="29"/>
  <c r="AF405" i="29"/>
  <c r="AD405" i="29"/>
  <c r="AB405" i="29"/>
  <c r="Z405" i="29"/>
  <c r="W405" i="29"/>
  <c r="X405" i="29" s="1"/>
  <c r="T405" i="29"/>
  <c r="U405" i="29" s="1"/>
  <c r="R405" i="29"/>
  <c r="O405" i="29"/>
  <c r="P405" i="29" s="1"/>
  <c r="L405" i="29"/>
  <c r="M405" i="29" s="1"/>
  <c r="J405" i="29"/>
  <c r="G405" i="29"/>
  <c r="H405" i="29" s="1"/>
  <c r="E405" i="29"/>
  <c r="B405" i="29"/>
  <c r="C405" i="29" s="1"/>
  <c r="AJ404" i="29"/>
  <c r="AH404" i="29"/>
  <c r="AF404" i="29"/>
  <c r="AD404" i="29"/>
  <c r="AB404" i="29"/>
  <c r="Z404" i="29"/>
  <c r="W404" i="29"/>
  <c r="X404" i="29" s="1"/>
  <c r="T404" i="29"/>
  <c r="U404" i="29" s="1"/>
  <c r="R404" i="29"/>
  <c r="O404" i="29"/>
  <c r="P404" i="29" s="1"/>
  <c r="L404" i="29"/>
  <c r="M404" i="29" s="1"/>
  <c r="J404" i="29"/>
  <c r="G404" i="29"/>
  <c r="H404" i="29" s="1"/>
  <c r="E404" i="29"/>
  <c r="B404" i="29"/>
  <c r="C404" i="29" s="1"/>
  <c r="AJ403" i="29"/>
  <c r="AH403" i="29"/>
  <c r="AF403" i="29"/>
  <c r="AD403" i="29"/>
  <c r="AB403" i="29"/>
  <c r="Z403" i="29"/>
  <c r="W403" i="29"/>
  <c r="X403" i="29" s="1"/>
  <c r="T403" i="29"/>
  <c r="U403" i="29" s="1"/>
  <c r="R403" i="29"/>
  <c r="O403" i="29"/>
  <c r="P403" i="29" s="1"/>
  <c r="L403" i="29"/>
  <c r="M403" i="29" s="1"/>
  <c r="J403" i="29"/>
  <c r="G403" i="29"/>
  <c r="H403" i="29" s="1"/>
  <c r="E403" i="29"/>
  <c r="B403" i="29"/>
  <c r="C403" i="29" s="1"/>
  <c r="AJ402" i="29"/>
  <c r="AH402" i="29"/>
  <c r="AF402" i="29"/>
  <c r="AD402" i="29"/>
  <c r="AB402" i="29"/>
  <c r="Z402" i="29"/>
  <c r="W402" i="29"/>
  <c r="X402" i="29" s="1"/>
  <c r="T402" i="29"/>
  <c r="U402" i="29" s="1"/>
  <c r="R402" i="29"/>
  <c r="O402" i="29"/>
  <c r="P402" i="29" s="1"/>
  <c r="L402" i="29"/>
  <c r="M402" i="29" s="1"/>
  <c r="J402" i="29"/>
  <c r="G402" i="29"/>
  <c r="H402" i="29" s="1"/>
  <c r="E402" i="29"/>
  <c r="B402" i="29"/>
  <c r="C402" i="29" s="1"/>
  <c r="AJ401" i="29"/>
  <c r="AH401" i="29"/>
  <c r="AF401" i="29"/>
  <c r="AD401" i="29"/>
  <c r="AB401" i="29"/>
  <c r="Z401" i="29"/>
  <c r="W401" i="29"/>
  <c r="X401" i="29" s="1"/>
  <c r="T401" i="29"/>
  <c r="U401" i="29" s="1"/>
  <c r="R401" i="29"/>
  <c r="O401" i="29"/>
  <c r="P401" i="29" s="1"/>
  <c r="L401" i="29"/>
  <c r="M401" i="29" s="1"/>
  <c r="J401" i="29"/>
  <c r="G401" i="29"/>
  <c r="H401" i="29" s="1"/>
  <c r="E401" i="29"/>
  <c r="B401" i="29"/>
  <c r="C401" i="29" s="1"/>
  <c r="AJ400" i="29"/>
  <c r="AH400" i="29"/>
  <c r="AF400" i="29"/>
  <c r="AD400" i="29"/>
  <c r="AB400" i="29"/>
  <c r="Z400" i="29"/>
  <c r="W400" i="29"/>
  <c r="X400" i="29" s="1"/>
  <c r="T400" i="29"/>
  <c r="U400" i="29" s="1"/>
  <c r="R400" i="29"/>
  <c r="O400" i="29"/>
  <c r="P400" i="29" s="1"/>
  <c r="L400" i="29"/>
  <c r="M400" i="29" s="1"/>
  <c r="J400" i="29"/>
  <c r="G400" i="29"/>
  <c r="H400" i="29" s="1"/>
  <c r="E400" i="29"/>
  <c r="B400" i="29"/>
  <c r="C400" i="29" s="1"/>
  <c r="AJ399" i="29"/>
  <c r="AH399" i="29"/>
  <c r="AF399" i="29"/>
  <c r="AD399" i="29"/>
  <c r="AB399" i="29"/>
  <c r="Z399" i="29"/>
  <c r="W399" i="29"/>
  <c r="X399" i="29" s="1"/>
  <c r="T399" i="29"/>
  <c r="U399" i="29" s="1"/>
  <c r="R399" i="29"/>
  <c r="O399" i="29"/>
  <c r="P399" i="29" s="1"/>
  <c r="L399" i="29"/>
  <c r="M399" i="29" s="1"/>
  <c r="J399" i="29"/>
  <c r="G399" i="29"/>
  <c r="H399" i="29" s="1"/>
  <c r="E399" i="29"/>
  <c r="B399" i="29"/>
  <c r="C399" i="29" s="1"/>
  <c r="AJ398" i="29"/>
  <c r="AH398" i="29"/>
  <c r="AF398" i="29"/>
  <c r="AD398" i="29"/>
  <c r="AB398" i="29"/>
  <c r="Z398" i="29"/>
  <c r="W398" i="29"/>
  <c r="X398" i="29" s="1"/>
  <c r="T398" i="29"/>
  <c r="U398" i="29" s="1"/>
  <c r="R398" i="29"/>
  <c r="O398" i="29"/>
  <c r="P398" i="29" s="1"/>
  <c r="L398" i="29"/>
  <c r="M398" i="29" s="1"/>
  <c r="J398" i="29"/>
  <c r="G398" i="29"/>
  <c r="H398" i="29" s="1"/>
  <c r="E398" i="29"/>
  <c r="B398" i="29"/>
  <c r="C398" i="29" s="1"/>
  <c r="AJ397" i="29"/>
  <c r="AH397" i="29"/>
  <c r="AF397" i="29"/>
  <c r="AD397" i="29"/>
  <c r="AB397" i="29"/>
  <c r="Z397" i="29"/>
  <c r="W397" i="29"/>
  <c r="X397" i="29" s="1"/>
  <c r="T397" i="29"/>
  <c r="U397" i="29" s="1"/>
  <c r="R397" i="29"/>
  <c r="O397" i="29"/>
  <c r="P397" i="29" s="1"/>
  <c r="L397" i="29"/>
  <c r="M397" i="29" s="1"/>
  <c r="J397" i="29"/>
  <c r="G397" i="29"/>
  <c r="H397" i="29" s="1"/>
  <c r="E397" i="29"/>
  <c r="B397" i="29"/>
  <c r="C397" i="29" s="1"/>
  <c r="AJ396" i="29"/>
  <c r="AH396" i="29"/>
  <c r="AF396" i="29"/>
  <c r="AD396" i="29"/>
  <c r="AB396" i="29"/>
  <c r="Z396" i="29"/>
  <c r="W396" i="29"/>
  <c r="X396" i="29" s="1"/>
  <c r="T396" i="29"/>
  <c r="U396" i="29" s="1"/>
  <c r="R396" i="29"/>
  <c r="O396" i="29"/>
  <c r="P396" i="29" s="1"/>
  <c r="L396" i="29"/>
  <c r="M396" i="29" s="1"/>
  <c r="J396" i="29"/>
  <c r="G396" i="29"/>
  <c r="H396" i="29" s="1"/>
  <c r="E396" i="29"/>
  <c r="B396" i="29"/>
  <c r="C396" i="29" s="1"/>
  <c r="AJ395" i="29"/>
  <c r="AH395" i="29"/>
  <c r="AF395" i="29"/>
  <c r="AD395" i="29"/>
  <c r="AB395" i="29"/>
  <c r="Z395" i="29"/>
  <c r="W395" i="29"/>
  <c r="X395" i="29" s="1"/>
  <c r="T395" i="29"/>
  <c r="U395" i="29" s="1"/>
  <c r="R395" i="29"/>
  <c r="O395" i="29"/>
  <c r="P395" i="29" s="1"/>
  <c r="L395" i="29"/>
  <c r="M395" i="29" s="1"/>
  <c r="J395" i="29"/>
  <c r="G395" i="29"/>
  <c r="H395" i="29" s="1"/>
  <c r="E395" i="29"/>
  <c r="B395" i="29"/>
  <c r="C395" i="29" s="1"/>
  <c r="AJ394" i="29"/>
  <c r="AH394" i="29"/>
  <c r="AF394" i="29"/>
  <c r="AD394" i="29"/>
  <c r="AB394" i="29"/>
  <c r="Z394" i="29"/>
  <c r="W394" i="29"/>
  <c r="X394" i="29" s="1"/>
  <c r="T394" i="29"/>
  <c r="U394" i="29" s="1"/>
  <c r="R394" i="29"/>
  <c r="O394" i="29"/>
  <c r="P394" i="29" s="1"/>
  <c r="L394" i="29"/>
  <c r="M394" i="29" s="1"/>
  <c r="J394" i="29"/>
  <c r="G394" i="29"/>
  <c r="H394" i="29" s="1"/>
  <c r="E394" i="29"/>
  <c r="B394" i="29"/>
  <c r="C394" i="29" s="1"/>
  <c r="AJ393" i="29"/>
  <c r="AH393" i="29"/>
  <c r="AF393" i="29"/>
  <c r="AD393" i="29"/>
  <c r="AB393" i="29"/>
  <c r="Z393" i="29"/>
  <c r="W393" i="29"/>
  <c r="X393" i="29" s="1"/>
  <c r="T393" i="29"/>
  <c r="U393" i="29" s="1"/>
  <c r="R393" i="29"/>
  <c r="O393" i="29"/>
  <c r="P393" i="29" s="1"/>
  <c r="L393" i="29"/>
  <c r="M393" i="29" s="1"/>
  <c r="J393" i="29"/>
  <c r="G393" i="29"/>
  <c r="H393" i="29" s="1"/>
  <c r="E393" i="29"/>
  <c r="B393" i="29"/>
  <c r="C393" i="29" s="1"/>
  <c r="AJ392" i="29"/>
  <c r="AH392" i="29"/>
  <c r="AF392" i="29"/>
  <c r="AD392" i="29"/>
  <c r="AB392" i="29"/>
  <c r="Z392" i="29"/>
  <c r="W392" i="29"/>
  <c r="X392" i="29" s="1"/>
  <c r="T392" i="29"/>
  <c r="U392" i="29" s="1"/>
  <c r="R392" i="29"/>
  <c r="O392" i="29"/>
  <c r="P392" i="29" s="1"/>
  <c r="L392" i="29"/>
  <c r="M392" i="29" s="1"/>
  <c r="J392" i="29"/>
  <c r="G392" i="29"/>
  <c r="H392" i="29" s="1"/>
  <c r="E392" i="29"/>
  <c r="B392" i="29"/>
  <c r="C392" i="29" s="1"/>
  <c r="AJ391" i="29"/>
  <c r="AH391" i="29"/>
  <c r="AF391" i="29"/>
  <c r="AD391" i="29"/>
  <c r="AB391" i="29"/>
  <c r="Z391" i="29"/>
  <c r="W391" i="29"/>
  <c r="X391" i="29" s="1"/>
  <c r="T391" i="29"/>
  <c r="U391" i="29" s="1"/>
  <c r="R391" i="29"/>
  <c r="O391" i="29"/>
  <c r="P391" i="29" s="1"/>
  <c r="L391" i="29"/>
  <c r="M391" i="29" s="1"/>
  <c r="J391" i="29"/>
  <c r="G391" i="29"/>
  <c r="H391" i="29" s="1"/>
  <c r="E391" i="29"/>
  <c r="B391" i="29"/>
  <c r="C391" i="29" s="1"/>
  <c r="AJ390" i="29"/>
  <c r="AH390" i="29"/>
  <c r="AF390" i="29"/>
  <c r="AD390" i="29"/>
  <c r="AB390" i="29"/>
  <c r="Z390" i="29"/>
  <c r="W390" i="29"/>
  <c r="X390" i="29" s="1"/>
  <c r="T390" i="29"/>
  <c r="U390" i="29" s="1"/>
  <c r="R390" i="29"/>
  <c r="O390" i="29"/>
  <c r="P390" i="29" s="1"/>
  <c r="L390" i="29"/>
  <c r="M390" i="29" s="1"/>
  <c r="J390" i="29"/>
  <c r="G390" i="29"/>
  <c r="H390" i="29" s="1"/>
  <c r="E390" i="29"/>
  <c r="B390" i="29"/>
  <c r="C390" i="29" s="1"/>
  <c r="AJ389" i="29"/>
  <c r="AH389" i="29"/>
  <c r="AF389" i="29"/>
  <c r="AD389" i="29"/>
  <c r="AB389" i="29"/>
  <c r="Z389" i="29"/>
  <c r="W389" i="29"/>
  <c r="X389" i="29" s="1"/>
  <c r="T389" i="29"/>
  <c r="U389" i="29" s="1"/>
  <c r="R389" i="29"/>
  <c r="O389" i="29"/>
  <c r="P389" i="29" s="1"/>
  <c r="L389" i="29"/>
  <c r="M389" i="29" s="1"/>
  <c r="J389" i="29"/>
  <c r="G389" i="29"/>
  <c r="H389" i="29" s="1"/>
  <c r="E389" i="29"/>
  <c r="B389" i="29"/>
  <c r="C389" i="29" s="1"/>
  <c r="AJ388" i="29"/>
  <c r="AH388" i="29"/>
  <c r="AF388" i="29"/>
  <c r="AD388" i="29"/>
  <c r="AB388" i="29"/>
  <c r="Z388" i="29"/>
  <c r="W388" i="29"/>
  <c r="X388" i="29" s="1"/>
  <c r="T388" i="29"/>
  <c r="U388" i="29" s="1"/>
  <c r="R388" i="29"/>
  <c r="O388" i="29"/>
  <c r="P388" i="29" s="1"/>
  <c r="L388" i="29"/>
  <c r="M388" i="29" s="1"/>
  <c r="J388" i="29"/>
  <c r="G388" i="29"/>
  <c r="H388" i="29" s="1"/>
  <c r="E388" i="29"/>
  <c r="B388" i="29"/>
  <c r="C388" i="29" s="1"/>
  <c r="AJ387" i="29"/>
  <c r="AH387" i="29"/>
  <c r="AF387" i="29"/>
  <c r="AD387" i="29"/>
  <c r="AB387" i="29"/>
  <c r="Z387" i="29"/>
  <c r="W387" i="29"/>
  <c r="X387" i="29" s="1"/>
  <c r="T387" i="29"/>
  <c r="U387" i="29" s="1"/>
  <c r="R387" i="29"/>
  <c r="O387" i="29"/>
  <c r="P387" i="29" s="1"/>
  <c r="L387" i="29"/>
  <c r="M387" i="29" s="1"/>
  <c r="J387" i="29"/>
  <c r="G387" i="29"/>
  <c r="H387" i="29" s="1"/>
  <c r="E387" i="29"/>
  <c r="B387" i="29"/>
  <c r="C387" i="29" s="1"/>
  <c r="AJ386" i="29"/>
  <c r="AH386" i="29"/>
  <c r="AF386" i="29"/>
  <c r="AD386" i="29"/>
  <c r="AB386" i="29"/>
  <c r="Z386" i="29"/>
  <c r="W386" i="29"/>
  <c r="X386" i="29" s="1"/>
  <c r="T386" i="29"/>
  <c r="U386" i="29" s="1"/>
  <c r="R386" i="29"/>
  <c r="O386" i="29"/>
  <c r="P386" i="29" s="1"/>
  <c r="L386" i="29"/>
  <c r="M386" i="29" s="1"/>
  <c r="J386" i="29"/>
  <c r="G386" i="29"/>
  <c r="H386" i="29" s="1"/>
  <c r="E386" i="29"/>
  <c r="B386" i="29"/>
  <c r="C386" i="29" s="1"/>
  <c r="AJ385" i="29"/>
  <c r="AH385" i="29"/>
  <c r="AF385" i="29"/>
  <c r="AD385" i="29"/>
  <c r="AB385" i="29"/>
  <c r="Z385" i="29"/>
  <c r="W385" i="29"/>
  <c r="X385" i="29" s="1"/>
  <c r="T385" i="29"/>
  <c r="U385" i="29" s="1"/>
  <c r="R385" i="29"/>
  <c r="O385" i="29"/>
  <c r="P385" i="29" s="1"/>
  <c r="L385" i="29"/>
  <c r="M385" i="29" s="1"/>
  <c r="J385" i="29"/>
  <c r="G385" i="29"/>
  <c r="H385" i="29" s="1"/>
  <c r="E385" i="29"/>
  <c r="B385" i="29"/>
  <c r="C385" i="29" s="1"/>
  <c r="AJ384" i="29"/>
  <c r="AH384" i="29"/>
  <c r="AF384" i="29"/>
  <c r="AD384" i="29"/>
  <c r="AB384" i="29"/>
  <c r="Z384" i="29"/>
  <c r="W384" i="29"/>
  <c r="X384" i="29" s="1"/>
  <c r="T384" i="29"/>
  <c r="U384" i="29" s="1"/>
  <c r="R384" i="29"/>
  <c r="O384" i="29"/>
  <c r="P384" i="29" s="1"/>
  <c r="L384" i="29"/>
  <c r="M384" i="29" s="1"/>
  <c r="J384" i="29"/>
  <c r="G384" i="29"/>
  <c r="H384" i="29" s="1"/>
  <c r="E384" i="29"/>
  <c r="B384" i="29"/>
  <c r="C384" i="29" s="1"/>
  <c r="AJ383" i="29"/>
  <c r="AH383" i="29"/>
  <c r="AF383" i="29"/>
  <c r="AD383" i="29"/>
  <c r="AB383" i="29"/>
  <c r="Z383" i="29"/>
  <c r="W383" i="29"/>
  <c r="X383" i="29" s="1"/>
  <c r="T383" i="29"/>
  <c r="U383" i="29" s="1"/>
  <c r="R383" i="29"/>
  <c r="O383" i="29"/>
  <c r="P383" i="29" s="1"/>
  <c r="L383" i="29"/>
  <c r="M383" i="29" s="1"/>
  <c r="J383" i="29"/>
  <c r="G383" i="29"/>
  <c r="H383" i="29" s="1"/>
  <c r="E383" i="29"/>
  <c r="B383" i="29"/>
  <c r="C383" i="29" s="1"/>
  <c r="AJ382" i="29"/>
  <c r="AH382" i="29"/>
  <c r="AF382" i="29"/>
  <c r="AD382" i="29"/>
  <c r="AB382" i="29"/>
  <c r="Z382" i="29"/>
  <c r="W382" i="29"/>
  <c r="X382" i="29" s="1"/>
  <c r="T382" i="29"/>
  <c r="U382" i="29" s="1"/>
  <c r="R382" i="29"/>
  <c r="O382" i="29"/>
  <c r="P382" i="29" s="1"/>
  <c r="L382" i="29"/>
  <c r="M382" i="29" s="1"/>
  <c r="J382" i="29"/>
  <c r="G382" i="29"/>
  <c r="H382" i="29" s="1"/>
  <c r="E382" i="29"/>
  <c r="B382" i="29"/>
  <c r="C382" i="29" s="1"/>
  <c r="AJ381" i="29"/>
  <c r="AH381" i="29"/>
  <c r="AF381" i="29"/>
  <c r="AD381" i="29"/>
  <c r="AB381" i="29"/>
  <c r="Z381" i="29"/>
  <c r="W381" i="29"/>
  <c r="X381" i="29" s="1"/>
  <c r="T381" i="29"/>
  <c r="U381" i="29" s="1"/>
  <c r="R381" i="29"/>
  <c r="O381" i="29"/>
  <c r="P381" i="29" s="1"/>
  <c r="L381" i="29"/>
  <c r="M381" i="29" s="1"/>
  <c r="J381" i="29"/>
  <c r="G381" i="29"/>
  <c r="H381" i="29" s="1"/>
  <c r="E381" i="29"/>
  <c r="B381" i="29"/>
  <c r="C381" i="29" s="1"/>
  <c r="AJ380" i="29"/>
  <c r="AH380" i="29"/>
  <c r="AF380" i="29"/>
  <c r="AD380" i="29"/>
  <c r="AB380" i="29"/>
  <c r="Z380" i="29"/>
  <c r="W380" i="29"/>
  <c r="X380" i="29" s="1"/>
  <c r="T380" i="29"/>
  <c r="U380" i="29" s="1"/>
  <c r="R380" i="29"/>
  <c r="O380" i="29"/>
  <c r="P380" i="29" s="1"/>
  <c r="L380" i="29"/>
  <c r="M380" i="29" s="1"/>
  <c r="J380" i="29"/>
  <c r="G380" i="29"/>
  <c r="H380" i="29" s="1"/>
  <c r="E380" i="29"/>
  <c r="B380" i="29"/>
  <c r="C380" i="29" s="1"/>
  <c r="AJ379" i="29"/>
  <c r="AH379" i="29"/>
  <c r="AF379" i="29"/>
  <c r="AD379" i="29"/>
  <c r="AB379" i="29"/>
  <c r="Z379" i="29"/>
  <c r="W379" i="29"/>
  <c r="X379" i="29" s="1"/>
  <c r="T379" i="29"/>
  <c r="U379" i="29" s="1"/>
  <c r="R379" i="29"/>
  <c r="O379" i="29"/>
  <c r="P379" i="29" s="1"/>
  <c r="L379" i="29"/>
  <c r="M379" i="29" s="1"/>
  <c r="J379" i="29"/>
  <c r="G379" i="29"/>
  <c r="H379" i="29" s="1"/>
  <c r="E379" i="29"/>
  <c r="B379" i="29"/>
  <c r="C379" i="29" s="1"/>
  <c r="AJ378" i="29"/>
  <c r="AH378" i="29"/>
  <c r="AF378" i="29"/>
  <c r="AD378" i="29"/>
  <c r="AB378" i="29"/>
  <c r="Z378" i="29"/>
  <c r="W378" i="29"/>
  <c r="X378" i="29" s="1"/>
  <c r="T378" i="29"/>
  <c r="U378" i="29" s="1"/>
  <c r="R378" i="29"/>
  <c r="O378" i="29"/>
  <c r="P378" i="29" s="1"/>
  <c r="L378" i="29"/>
  <c r="M378" i="29" s="1"/>
  <c r="J378" i="29"/>
  <c r="G378" i="29"/>
  <c r="H378" i="29" s="1"/>
  <c r="E378" i="29"/>
  <c r="B378" i="29"/>
  <c r="C378" i="29" s="1"/>
  <c r="AJ377" i="29"/>
  <c r="AH377" i="29"/>
  <c r="AF377" i="29"/>
  <c r="AD377" i="29"/>
  <c r="AB377" i="29"/>
  <c r="Z377" i="29"/>
  <c r="W377" i="29"/>
  <c r="X377" i="29" s="1"/>
  <c r="T377" i="29"/>
  <c r="U377" i="29" s="1"/>
  <c r="R377" i="29"/>
  <c r="O377" i="29"/>
  <c r="P377" i="29" s="1"/>
  <c r="L377" i="29"/>
  <c r="M377" i="29" s="1"/>
  <c r="J377" i="29"/>
  <c r="G377" i="29"/>
  <c r="H377" i="29" s="1"/>
  <c r="E377" i="29"/>
  <c r="B377" i="29"/>
  <c r="C377" i="29" s="1"/>
  <c r="AJ376" i="29"/>
  <c r="AH376" i="29"/>
  <c r="AF376" i="29"/>
  <c r="AD376" i="29"/>
  <c r="AB376" i="29"/>
  <c r="Z376" i="29"/>
  <c r="W376" i="29"/>
  <c r="X376" i="29" s="1"/>
  <c r="T376" i="29"/>
  <c r="U376" i="29" s="1"/>
  <c r="R376" i="29"/>
  <c r="O376" i="29"/>
  <c r="P376" i="29" s="1"/>
  <c r="L376" i="29"/>
  <c r="M376" i="29" s="1"/>
  <c r="J376" i="29"/>
  <c r="G376" i="29"/>
  <c r="H376" i="29" s="1"/>
  <c r="E376" i="29"/>
  <c r="B376" i="29"/>
  <c r="C376" i="29" s="1"/>
  <c r="AJ375" i="29"/>
  <c r="AH375" i="29"/>
  <c r="AF375" i="29"/>
  <c r="AD375" i="29"/>
  <c r="AB375" i="29"/>
  <c r="Z375" i="29"/>
  <c r="W375" i="29"/>
  <c r="X375" i="29" s="1"/>
  <c r="T375" i="29"/>
  <c r="U375" i="29" s="1"/>
  <c r="R375" i="29"/>
  <c r="O375" i="29"/>
  <c r="P375" i="29" s="1"/>
  <c r="L375" i="29"/>
  <c r="M375" i="29" s="1"/>
  <c r="J375" i="29"/>
  <c r="G375" i="29"/>
  <c r="H375" i="29" s="1"/>
  <c r="E375" i="29"/>
  <c r="B375" i="29"/>
  <c r="C375" i="29" s="1"/>
  <c r="AJ374" i="29"/>
  <c r="AH374" i="29"/>
  <c r="AF374" i="29"/>
  <c r="AD374" i="29"/>
  <c r="AB374" i="29"/>
  <c r="Z374" i="29"/>
  <c r="W374" i="29"/>
  <c r="X374" i="29" s="1"/>
  <c r="T374" i="29"/>
  <c r="U374" i="29" s="1"/>
  <c r="R374" i="29"/>
  <c r="O374" i="29"/>
  <c r="P374" i="29" s="1"/>
  <c r="L374" i="29"/>
  <c r="M374" i="29" s="1"/>
  <c r="J374" i="29"/>
  <c r="G374" i="29"/>
  <c r="H374" i="29" s="1"/>
  <c r="E374" i="29"/>
  <c r="B374" i="29"/>
  <c r="C374" i="29" s="1"/>
  <c r="AJ373" i="29"/>
  <c r="AH373" i="29"/>
  <c r="AF373" i="29"/>
  <c r="AD373" i="29"/>
  <c r="AB373" i="29"/>
  <c r="Z373" i="29"/>
  <c r="W373" i="29"/>
  <c r="X373" i="29" s="1"/>
  <c r="T373" i="29"/>
  <c r="U373" i="29" s="1"/>
  <c r="R373" i="29"/>
  <c r="O373" i="29"/>
  <c r="P373" i="29" s="1"/>
  <c r="L373" i="29"/>
  <c r="M373" i="29" s="1"/>
  <c r="J373" i="29"/>
  <c r="G373" i="29"/>
  <c r="H373" i="29" s="1"/>
  <c r="E373" i="29"/>
  <c r="B373" i="29"/>
  <c r="C373" i="29" s="1"/>
  <c r="AJ372" i="29"/>
  <c r="AH372" i="29"/>
  <c r="AF372" i="29"/>
  <c r="AD372" i="29"/>
  <c r="AB372" i="29"/>
  <c r="Z372" i="29"/>
  <c r="W372" i="29"/>
  <c r="X372" i="29" s="1"/>
  <c r="T372" i="29"/>
  <c r="U372" i="29" s="1"/>
  <c r="R372" i="29"/>
  <c r="O372" i="29"/>
  <c r="P372" i="29" s="1"/>
  <c r="L372" i="29"/>
  <c r="M372" i="29" s="1"/>
  <c r="J372" i="29"/>
  <c r="G372" i="29"/>
  <c r="H372" i="29" s="1"/>
  <c r="E372" i="29"/>
  <c r="B372" i="29"/>
  <c r="C372" i="29" s="1"/>
  <c r="AJ371" i="29"/>
  <c r="AH371" i="29"/>
  <c r="AF371" i="29"/>
  <c r="AD371" i="29"/>
  <c r="AB371" i="29"/>
  <c r="Z371" i="29"/>
  <c r="W371" i="29"/>
  <c r="X371" i="29" s="1"/>
  <c r="T371" i="29"/>
  <c r="U371" i="29" s="1"/>
  <c r="R371" i="29"/>
  <c r="O371" i="29"/>
  <c r="P371" i="29" s="1"/>
  <c r="L371" i="29"/>
  <c r="M371" i="29" s="1"/>
  <c r="J371" i="29"/>
  <c r="G371" i="29"/>
  <c r="H371" i="29" s="1"/>
  <c r="E371" i="29"/>
  <c r="B371" i="29"/>
  <c r="C371" i="29" s="1"/>
  <c r="AJ370" i="29"/>
  <c r="AH370" i="29"/>
  <c r="AF370" i="29"/>
  <c r="AD370" i="29"/>
  <c r="AB370" i="29"/>
  <c r="Z370" i="29"/>
  <c r="W370" i="29"/>
  <c r="X370" i="29" s="1"/>
  <c r="T370" i="29"/>
  <c r="U370" i="29" s="1"/>
  <c r="R370" i="29"/>
  <c r="O370" i="29"/>
  <c r="P370" i="29" s="1"/>
  <c r="L370" i="29"/>
  <c r="M370" i="29" s="1"/>
  <c r="J370" i="29"/>
  <c r="G370" i="29"/>
  <c r="H370" i="29" s="1"/>
  <c r="E370" i="29"/>
  <c r="B370" i="29"/>
  <c r="C370" i="29" s="1"/>
  <c r="AJ369" i="29"/>
  <c r="AH369" i="29"/>
  <c r="AF369" i="29"/>
  <c r="AD369" i="29"/>
  <c r="AB369" i="29"/>
  <c r="Z369" i="29"/>
  <c r="W369" i="29"/>
  <c r="X369" i="29" s="1"/>
  <c r="T369" i="29"/>
  <c r="U369" i="29" s="1"/>
  <c r="R369" i="29"/>
  <c r="O369" i="29"/>
  <c r="P369" i="29" s="1"/>
  <c r="L369" i="29"/>
  <c r="M369" i="29" s="1"/>
  <c r="J369" i="29"/>
  <c r="G369" i="29"/>
  <c r="H369" i="29" s="1"/>
  <c r="E369" i="29"/>
  <c r="B369" i="29"/>
  <c r="C369" i="29" s="1"/>
  <c r="AJ368" i="29"/>
  <c r="AH368" i="29"/>
  <c r="AF368" i="29"/>
  <c r="AD368" i="29"/>
  <c r="AB368" i="29"/>
  <c r="Z368" i="29"/>
  <c r="W368" i="29"/>
  <c r="X368" i="29" s="1"/>
  <c r="T368" i="29"/>
  <c r="U368" i="29" s="1"/>
  <c r="R368" i="29"/>
  <c r="O368" i="29"/>
  <c r="P368" i="29" s="1"/>
  <c r="L368" i="29"/>
  <c r="M368" i="29" s="1"/>
  <c r="J368" i="29"/>
  <c r="G368" i="29"/>
  <c r="H368" i="29" s="1"/>
  <c r="E368" i="29"/>
  <c r="B368" i="29"/>
  <c r="C368" i="29" s="1"/>
  <c r="AJ367" i="29"/>
  <c r="AH367" i="29"/>
  <c r="AF367" i="29"/>
  <c r="AD367" i="29"/>
  <c r="AB367" i="29"/>
  <c r="Z367" i="29"/>
  <c r="W367" i="29"/>
  <c r="X367" i="29" s="1"/>
  <c r="T367" i="29"/>
  <c r="U367" i="29" s="1"/>
  <c r="R367" i="29"/>
  <c r="O367" i="29"/>
  <c r="P367" i="29" s="1"/>
  <c r="L367" i="29"/>
  <c r="M367" i="29" s="1"/>
  <c r="J367" i="29"/>
  <c r="G367" i="29"/>
  <c r="H367" i="29" s="1"/>
  <c r="E367" i="29"/>
  <c r="B367" i="29"/>
  <c r="C367" i="29" s="1"/>
  <c r="AJ366" i="29"/>
  <c r="AH366" i="29"/>
  <c r="AF366" i="29"/>
  <c r="AD366" i="29"/>
  <c r="AB366" i="29"/>
  <c r="Z366" i="29"/>
  <c r="W366" i="29"/>
  <c r="X366" i="29" s="1"/>
  <c r="T366" i="29"/>
  <c r="U366" i="29" s="1"/>
  <c r="R366" i="29"/>
  <c r="O366" i="29"/>
  <c r="P366" i="29" s="1"/>
  <c r="L366" i="29"/>
  <c r="M366" i="29" s="1"/>
  <c r="J366" i="29"/>
  <c r="G366" i="29"/>
  <c r="H366" i="29" s="1"/>
  <c r="E366" i="29"/>
  <c r="B366" i="29"/>
  <c r="C366" i="29" s="1"/>
  <c r="AJ365" i="29"/>
  <c r="AH365" i="29"/>
  <c r="AF365" i="29"/>
  <c r="AD365" i="29"/>
  <c r="AB365" i="29"/>
  <c r="Z365" i="29"/>
  <c r="W365" i="29"/>
  <c r="X365" i="29" s="1"/>
  <c r="T365" i="29"/>
  <c r="U365" i="29" s="1"/>
  <c r="R365" i="29"/>
  <c r="O365" i="29"/>
  <c r="P365" i="29" s="1"/>
  <c r="L365" i="29"/>
  <c r="M365" i="29" s="1"/>
  <c r="J365" i="29"/>
  <c r="G365" i="29"/>
  <c r="H365" i="29" s="1"/>
  <c r="E365" i="29"/>
  <c r="B365" i="29"/>
  <c r="C365" i="29" s="1"/>
  <c r="AJ364" i="29"/>
  <c r="AH364" i="29"/>
  <c r="AF364" i="29"/>
  <c r="AD364" i="29"/>
  <c r="AB364" i="29"/>
  <c r="Z364" i="29"/>
  <c r="W364" i="29"/>
  <c r="X364" i="29" s="1"/>
  <c r="T364" i="29"/>
  <c r="U364" i="29" s="1"/>
  <c r="R364" i="29"/>
  <c r="O364" i="29"/>
  <c r="P364" i="29" s="1"/>
  <c r="L364" i="29"/>
  <c r="M364" i="29" s="1"/>
  <c r="J364" i="29"/>
  <c r="G364" i="29"/>
  <c r="H364" i="29" s="1"/>
  <c r="E364" i="29"/>
  <c r="B364" i="29"/>
  <c r="C364" i="29" s="1"/>
  <c r="AJ363" i="29"/>
  <c r="AH363" i="29"/>
  <c r="AF363" i="29"/>
  <c r="AD363" i="29"/>
  <c r="AB363" i="29"/>
  <c r="Z363" i="29"/>
  <c r="W363" i="29"/>
  <c r="X363" i="29" s="1"/>
  <c r="T363" i="29"/>
  <c r="U363" i="29" s="1"/>
  <c r="R363" i="29"/>
  <c r="O363" i="29"/>
  <c r="P363" i="29" s="1"/>
  <c r="L363" i="29"/>
  <c r="M363" i="29" s="1"/>
  <c r="J363" i="29"/>
  <c r="G363" i="29"/>
  <c r="H363" i="29" s="1"/>
  <c r="E363" i="29"/>
  <c r="B363" i="29"/>
  <c r="C363" i="29" s="1"/>
  <c r="AJ362" i="29"/>
  <c r="AH362" i="29"/>
  <c r="AF362" i="29"/>
  <c r="AD362" i="29"/>
  <c r="AB362" i="29"/>
  <c r="Z362" i="29"/>
  <c r="W362" i="29"/>
  <c r="X362" i="29" s="1"/>
  <c r="T362" i="29"/>
  <c r="U362" i="29" s="1"/>
  <c r="R362" i="29"/>
  <c r="O362" i="29"/>
  <c r="P362" i="29" s="1"/>
  <c r="L362" i="29"/>
  <c r="M362" i="29" s="1"/>
  <c r="J362" i="29"/>
  <c r="G362" i="29"/>
  <c r="H362" i="29" s="1"/>
  <c r="E362" i="29"/>
  <c r="B362" i="29"/>
  <c r="C362" i="29" s="1"/>
  <c r="AJ361" i="29"/>
  <c r="AH361" i="29"/>
  <c r="AF361" i="29"/>
  <c r="AD361" i="29"/>
  <c r="AB361" i="29"/>
  <c r="Z361" i="29"/>
  <c r="W361" i="29"/>
  <c r="X361" i="29" s="1"/>
  <c r="T361" i="29"/>
  <c r="U361" i="29" s="1"/>
  <c r="R361" i="29"/>
  <c r="O361" i="29"/>
  <c r="P361" i="29" s="1"/>
  <c r="L361" i="29"/>
  <c r="M361" i="29" s="1"/>
  <c r="J361" i="29"/>
  <c r="G361" i="29"/>
  <c r="H361" i="29" s="1"/>
  <c r="E361" i="29"/>
  <c r="B361" i="29"/>
  <c r="C361" i="29" s="1"/>
  <c r="AJ360" i="29"/>
  <c r="AH360" i="29"/>
  <c r="AF360" i="29"/>
  <c r="AD360" i="29"/>
  <c r="AB360" i="29"/>
  <c r="Z360" i="29"/>
  <c r="W360" i="29"/>
  <c r="X360" i="29" s="1"/>
  <c r="T360" i="29"/>
  <c r="U360" i="29" s="1"/>
  <c r="R360" i="29"/>
  <c r="O360" i="29"/>
  <c r="P360" i="29" s="1"/>
  <c r="L360" i="29"/>
  <c r="M360" i="29" s="1"/>
  <c r="J360" i="29"/>
  <c r="G360" i="29"/>
  <c r="H360" i="29" s="1"/>
  <c r="E360" i="29"/>
  <c r="B360" i="29"/>
  <c r="C360" i="29" s="1"/>
  <c r="AJ359" i="29"/>
  <c r="AH359" i="29"/>
  <c r="AF359" i="29"/>
  <c r="AD359" i="29"/>
  <c r="AB359" i="29"/>
  <c r="Z359" i="29"/>
  <c r="W359" i="29"/>
  <c r="X359" i="29" s="1"/>
  <c r="T359" i="29"/>
  <c r="U359" i="29" s="1"/>
  <c r="R359" i="29"/>
  <c r="O359" i="29"/>
  <c r="P359" i="29" s="1"/>
  <c r="L359" i="29"/>
  <c r="M359" i="29" s="1"/>
  <c r="J359" i="29"/>
  <c r="G359" i="29"/>
  <c r="H359" i="29" s="1"/>
  <c r="E359" i="29"/>
  <c r="B359" i="29"/>
  <c r="C359" i="29" s="1"/>
  <c r="AJ358" i="29"/>
  <c r="AH358" i="29"/>
  <c r="AF358" i="29"/>
  <c r="AD358" i="29"/>
  <c r="AB358" i="29"/>
  <c r="Z358" i="29"/>
  <c r="W358" i="29"/>
  <c r="X358" i="29" s="1"/>
  <c r="T358" i="29"/>
  <c r="U358" i="29" s="1"/>
  <c r="R358" i="29"/>
  <c r="O358" i="29"/>
  <c r="P358" i="29" s="1"/>
  <c r="L358" i="29"/>
  <c r="M358" i="29" s="1"/>
  <c r="J358" i="29"/>
  <c r="G358" i="29"/>
  <c r="H358" i="29" s="1"/>
  <c r="E358" i="29"/>
  <c r="B358" i="29"/>
  <c r="C358" i="29" s="1"/>
  <c r="AJ357" i="29"/>
  <c r="AH357" i="29"/>
  <c r="AF357" i="29"/>
  <c r="AD357" i="29"/>
  <c r="AB357" i="29"/>
  <c r="Z357" i="29"/>
  <c r="W357" i="29"/>
  <c r="X357" i="29" s="1"/>
  <c r="T357" i="29"/>
  <c r="U357" i="29" s="1"/>
  <c r="R357" i="29"/>
  <c r="O357" i="29"/>
  <c r="P357" i="29" s="1"/>
  <c r="L357" i="29"/>
  <c r="M357" i="29" s="1"/>
  <c r="J357" i="29"/>
  <c r="G357" i="29"/>
  <c r="H357" i="29" s="1"/>
  <c r="E357" i="29"/>
  <c r="B357" i="29"/>
  <c r="C357" i="29" s="1"/>
  <c r="AJ356" i="29"/>
  <c r="AH356" i="29"/>
  <c r="AF356" i="29"/>
  <c r="AD356" i="29"/>
  <c r="AB356" i="29"/>
  <c r="Z356" i="29"/>
  <c r="W356" i="29"/>
  <c r="X356" i="29" s="1"/>
  <c r="T356" i="29"/>
  <c r="U356" i="29" s="1"/>
  <c r="R356" i="29"/>
  <c r="O356" i="29"/>
  <c r="P356" i="29" s="1"/>
  <c r="L356" i="29"/>
  <c r="M356" i="29" s="1"/>
  <c r="J356" i="29"/>
  <c r="G356" i="29"/>
  <c r="H356" i="29" s="1"/>
  <c r="E356" i="29"/>
  <c r="B356" i="29"/>
  <c r="C356" i="29" s="1"/>
  <c r="AJ355" i="29"/>
  <c r="AH355" i="29"/>
  <c r="AF355" i="29"/>
  <c r="AD355" i="29"/>
  <c r="AB355" i="29"/>
  <c r="Z355" i="29"/>
  <c r="W355" i="29"/>
  <c r="X355" i="29" s="1"/>
  <c r="T355" i="29"/>
  <c r="U355" i="29" s="1"/>
  <c r="R355" i="29"/>
  <c r="O355" i="29"/>
  <c r="P355" i="29" s="1"/>
  <c r="L355" i="29"/>
  <c r="M355" i="29" s="1"/>
  <c r="J355" i="29"/>
  <c r="G355" i="29"/>
  <c r="H355" i="29" s="1"/>
  <c r="E355" i="29"/>
  <c r="B355" i="29"/>
  <c r="C355" i="29" s="1"/>
  <c r="AJ354" i="29"/>
  <c r="AH354" i="29"/>
  <c r="AF354" i="29"/>
  <c r="AD354" i="29"/>
  <c r="AB354" i="29"/>
  <c r="Z354" i="29"/>
  <c r="W354" i="29"/>
  <c r="X354" i="29" s="1"/>
  <c r="T354" i="29"/>
  <c r="U354" i="29" s="1"/>
  <c r="R354" i="29"/>
  <c r="O354" i="29"/>
  <c r="P354" i="29" s="1"/>
  <c r="L354" i="29"/>
  <c r="M354" i="29" s="1"/>
  <c r="J354" i="29"/>
  <c r="G354" i="29"/>
  <c r="H354" i="29" s="1"/>
  <c r="E354" i="29"/>
  <c r="B354" i="29"/>
  <c r="C354" i="29" s="1"/>
  <c r="AJ353" i="29"/>
  <c r="AH353" i="29"/>
  <c r="AF353" i="29"/>
  <c r="AD353" i="29"/>
  <c r="AB353" i="29"/>
  <c r="Z353" i="29"/>
  <c r="W353" i="29"/>
  <c r="X353" i="29" s="1"/>
  <c r="T353" i="29"/>
  <c r="U353" i="29" s="1"/>
  <c r="R353" i="29"/>
  <c r="O353" i="29"/>
  <c r="P353" i="29" s="1"/>
  <c r="L353" i="29"/>
  <c r="M353" i="29" s="1"/>
  <c r="J353" i="29"/>
  <c r="G353" i="29"/>
  <c r="H353" i="29" s="1"/>
  <c r="E353" i="29"/>
  <c r="B353" i="29"/>
  <c r="C353" i="29" s="1"/>
  <c r="AJ352" i="29"/>
  <c r="AH352" i="29"/>
  <c r="AF352" i="29"/>
  <c r="AD352" i="29"/>
  <c r="AB352" i="29"/>
  <c r="Z352" i="29"/>
  <c r="W352" i="29"/>
  <c r="X352" i="29" s="1"/>
  <c r="T352" i="29"/>
  <c r="U352" i="29" s="1"/>
  <c r="R352" i="29"/>
  <c r="O352" i="29"/>
  <c r="P352" i="29" s="1"/>
  <c r="L352" i="29"/>
  <c r="M352" i="29" s="1"/>
  <c r="J352" i="29"/>
  <c r="G352" i="29"/>
  <c r="H352" i="29" s="1"/>
  <c r="E352" i="29"/>
  <c r="B352" i="29"/>
  <c r="C352" i="29" s="1"/>
  <c r="AJ351" i="29"/>
  <c r="AH351" i="29"/>
  <c r="AF351" i="29"/>
  <c r="AD351" i="29"/>
  <c r="AB351" i="29"/>
  <c r="Z351" i="29"/>
  <c r="W351" i="29"/>
  <c r="X351" i="29" s="1"/>
  <c r="T351" i="29"/>
  <c r="U351" i="29" s="1"/>
  <c r="R351" i="29"/>
  <c r="O351" i="29"/>
  <c r="P351" i="29" s="1"/>
  <c r="L351" i="29"/>
  <c r="M351" i="29" s="1"/>
  <c r="J351" i="29"/>
  <c r="G351" i="29"/>
  <c r="H351" i="29" s="1"/>
  <c r="E351" i="29"/>
  <c r="B351" i="29"/>
  <c r="C351" i="29" s="1"/>
  <c r="AJ350" i="29"/>
  <c r="AH350" i="29"/>
  <c r="AF350" i="29"/>
  <c r="AD350" i="29"/>
  <c r="AB350" i="29"/>
  <c r="Z350" i="29"/>
  <c r="W350" i="29"/>
  <c r="X350" i="29" s="1"/>
  <c r="T350" i="29"/>
  <c r="U350" i="29" s="1"/>
  <c r="R350" i="29"/>
  <c r="O350" i="29"/>
  <c r="P350" i="29" s="1"/>
  <c r="L350" i="29"/>
  <c r="M350" i="29" s="1"/>
  <c r="J350" i="29"/>
  <c r="G350" i="29"/>
  <c r="H350" i="29" s="1"/>
  <c r="E350" i="29"/>
  <c r="B350" i="29"/>
  <c r="C350" i="29" s="1"/>
  <c r="AJ349" i="29"/>
  <c r="AH349" i="29"/>
  <c r="AF349" i="29"/>
  <c r="AD349" i="29"/>
  <c r="AB349" i="29"/>
  <c r="Z349" i="29"/>
  <c r="W349" i="29"/>
  <c r="X349" i="29" s="1"/>
  <c r="T349" i="29"/>
  <c r="U349" i="29" s="1"/>
  <c r="R349" i="29"/>
  <c r="O349" i="29"/>
  <c r="P349" i="29" s="1"/>
  <c r="L349" i="29"/>
  <c r="M349" i="29" s="1"/>
  <c r="J349" i="29"/>
  <c r="G349" i="29"/>
  <c r="H349" i="29" s="1"/>
  <c r="E349" i="29"/>
  <c r="B349" i="29"/>
  <c r="C349" i="29" s="1"/>
  <c r="AJ348" i="29"/>
  <c r="AH348" i="29"/>
  <c r="AF348" i="29"/>
  <c r="AD348" i="29"/>
  <c r="AB348" i="29"/>
  <c r="Z348" i="29"/>
  <c r="W348" i="29"/>
  <c r="X348" i="29" s="1"/>
  <c r="T348" i="29"/>
  <c r="U348" i="29" s="1"/>
  <c r="R348" i="29"/>
  <c r="O348" i="29"/>
  <c r="P348" i="29" s="1"/>
  <c r="L348" i="29"/>
  <c r="M348" i="29" s="1"/>
  <c r="J348" i="29"/>
  <c r="G348" i="29"/>
  <c r="H348" i="29" s="1"/>
  <c r="E348" i="29"/>
  <c r="B348" i="29"/>
  <c r="C348" i="29" s="1"/>
  <c r="AJ347" i="29"/>
  <c r="AH347" i="29"/>
  <c r="AF347" i="29"/>
  <c r="AD347" i="29"/>
  <c r="AB347" i="29"/>
  <c r="Z347" i="29"/>
  <c r="W347" i="29"/>
  <c r="X347" i="29" s="1"/>
  <c r="T347" i="29"/>
  <c r="U347" i="29" s="1"/>
  <c r="R347" i="29"/>
  <c r="O347" i="29"/>
  <c r="P347" i="29" s="1"/>
  <c r="L347" i="29"/>
  <c r="M347" i="29" s="1"/>
  <c r="J347" i="29"/>
  <c r="G347" i="29"/>
  <c r="H347" i="29" s="1"/>
  <c r="E347" i="29"/>
  <c r="B347" i="29"/>
  <c r="C347" i="29" s="1"/>
  <c r="AJ346" i="29"/>
  <c r="AH346" i="29"/>
  <c r="AF346" i="29"/>
  <c r="AD346" i="29"/>
  <c r="AB346" i="29"/>
  <c r="Z346" i="29"/>
  <c r="W346" i="29"/>
  <c r="X346" i="29" s="1"/>
  <c r="T346" i="29"/>
  <c r="U346" i="29" s="1"/>
  <c r="R346" i="29"/>
  <c r="O346" i="29"/>
  <c r="P346" i="29" s="1"/>
  <c r="L346" i="29"/>
  <c r="M346" i="29" s="1"/>
  <c r="J346" i="29"/>
  <c r="G346" i="29"/>
  <c r="H346" i="29" s="1"/>
  <c r="E346" i="29"/>
  <c r="B346" i="29"/>
  <c r="C346" i="29" s="1"/>
  <c r="AJ345" i="29"/>
  <c r="AH345" i="29"/>
  <c r="AF345" i="29"/>
  <c r="AD345" i="29"/>
  <c r="AB345" i="29"/>
  <c r="Z345" i="29"/>
  <c r="W345" i="29"/>
  <c r="X345" i="29" s="1"/>
  <c r="T345" i="29"/>
  <c r="U345" i="29" s="1"/>
  <c r="R345" i="29"/>
  <c r="O345" i="29"/>
  <c r="P345" i="29" s="1"/>
  <c r="L345" i="29"/>
  <c r="M345" i="29" s="1"/>
  <c r="J345" i="29"/>
  <c r="G345" i="29"/>
  <c r="H345" i="29" s="1"/>
  <c r="E345" i="29"/>
  <c r="B345" i="29"/>
  <c r="C345" i="29" s="1"/>
  <c r="AJ344" i="29"/>
  <c r="AH344" i="29"/>
  <c r="AF344" i="29"/>
  <c r="AD344" i="29"/>
  <c r="AB344" i="29"/>
  <c r="Z344" i="29"/>
  <c r="W344" i="29"/>
  <c r="X344" i="29" s="1"/>
  <c r="T344" i="29"/>
  <c r="U344" i="29" s="1"/>
  <c r="R344" i="29"/>
  <c r="O344" i="29"/>
  <c r="P344" i="29" s="1"/>
  <c r="L344" i="29"/>
  <c r="M344" i="29" s="1"/>
  <c r="J344" i="29"/>
  <c r="G344" i="29"/>
  <c r="H344" i="29" s="1"/>
  <c r="E344" i="29"/>
  <c r="B344" i="29"/>
  <c r="C344" i="29" s="1"/>
  <c r="AJ343" i="29"/>
  <c r="AH343" i="29"/>
  <c r="AF343" i="29"/>
  <c r="AD343" i="29"/>
  <c r="AB343" i="29"/>
  <c r="Z343" i="29"/>
  <c r="W343" i="29"/>
  <c r="X343" i="29" s="1"/>
  <c r="T343" i="29"/>
  <c r="U343" i="29" s="1"/>
  <c r="R343" i="29"/>
  <c r="O343" i="29"/>
  <c r="P343" i="29" s="1"/>
  <c r="L343" i="29"/>
  <c r="M343" i="29" s="1"/>
  <c r="J343" i="29"/>
  <c r="G343" i="29"/>
  <c r="H343" i="29" s="1"/>
  <c r="E343" i="29"/>
  <c r="B343" i="29"/>
  <c r="C343" i="29" s="1"/>
  <c r="AJ342" i="29"/>
  <c r="AH342" i="29"/>
  <c r="AF342" i="29"/>
  <c r="AD342" i="29"/>
  <c r="AB342" i="29"/>
  <c r="Z342" i="29"/>
  <c r="W342" i="29"/>
  <c r="X342" i="29" s="1"/>
  <c r="T342" i="29"/>
  <c r="U342" i="29" s="1"/>
  <c r="R342" i="29"/>
  <c r="O342" i="29"/>
  <c r="P342" i="29" s="1"/>
  <c r="L342" i="29"/>
  <c r="M342" i="29" s="1"/>
  <c r="J342" i="29"/>
  <c r="G342" i="29"/>
  <c r="H342" i="29" s="1"/>
  <c r="E342" i="29"/>
  <c r="B342" i="29"/>
  <c r="C342" i="29" s="1"/>
  <c r="AJ341" i="29"/>
  <c r="AH341" i="29"/>
  <c r="AF341" i="29"/>
  <c r="AD341" i="29"/>
  <c r="AB341" i="29"/>
  <c r="Z341" i="29"/>
  <c r="W341" i="29"/>
  <c r="X341" i="29" s="1"/>
  <c r="T341" i="29"/>
  <c r="U341" i="29" s="1"/>
  <c r="R341" i="29"/>
  <c r="O341" i="29"/>
  <c r="P341" i="29" s="1"/>
  <c r="L341" i="29"/>
  <c r="M341" i="29" s="1"/>
  <c r="J341" i="29"/>
  <c r="G341" i="29"/>
  <c r="H341" i="29" s="1"/>
  <c r="E341" i="29"/>
  <c r="B341" i="29"/>
  <c r="C341" i="29" s="1"/>
  <c r="AJ340" i="29"/>
  <c r="AH340" i="29"/>
  <c r="AF340" i="29"/>
  <c r="AD340" i="29"/>
  <c r="AB340" i="29"/>
  <c r="Z340" i="29"/>
  <c r="W340" i="29"/>
  <c r="X340" i="29" s="1"/>
  <c r="T340" i="29"/>
  <c r="U340" i="29" s="1"/>
  <c r="R340" i="29"/>
  <c r="O340" i="29"/>
  <c r="P340" i="29" s="1"/>
  <c r="L340" i="29"/>
  <c r="M340" i="29" s="1"/>
  <c r="J340" i="29"/>
  <c r="G340" i="29"/>
  <c r="H340" i="29" s="1"/>
  <c r="E340" i="29"/>
  <c r="B340" i="29"/>
  <c r="C340" i="29" s="1"/>
  <c r="AJ339" i="29"/>
  <c r="AH339" i="29"/>
  <c r="AF339" i="29"/>
  <c r="AD339" i="29"/>
  <c r="AB339" i="29"/>
  <c r="Z339" i="29"/>
  <c r="W339" i="29"/>
  <c r="X339" i="29" s="1"/>
  <c r="T339" i="29"/>
  <c r="U339" i="29" s="1"/>
  <c r="R339" i="29"/>
  <c r="O339" i="29"/>
  <c r="P339" i="29" s="1"/>
  <c r="L339" i="29"/>
  <c r="M339" i="29" s="1"/>
  <c r="J339" i="29"/>
  <c r="G339" i="29"/>
  <c r="H339" i="29" s="1"/>
  <c r="E339" i="29"/>
  <c r="B339" i="29"/>
  <c r="C339" i="29" s="1"/>
  <c r="AJ338" i="29"/>
  <c r="AH338" i="29"/>
  <c r="AF338" i="29"/>
  <c r="AD338" i="29"/>
  <c r="AB338" i="29"/>
  <c r="Z338" i="29"/>
  <c r="W338" i="29"/>
  <c r="X338" i="29" s="1"/>
  <c r="T338" i="29"/>
  <c r="U338" i="29" s="1"/>
  <c r="R338" i="29"/>
  <c r="O338" i="29"/>
  <c r="P338" i="29" s="1"/>
  <c r="L338" i="29"/>
  <c r="M338" i="29" s="1"/>
  <c r="J338" i="29"/>
  <c r="G338" i="29"/>
  <c r="H338" i="29" s="1"/>
  <c r="E338" i="29"/>
  <c r="B338" i="29"/>
  <c r="C338" i="29" s="1"/>
  <c r="AJ337" i="29"/>
  <c r="AH337" i="29"/>
  <c r="AF337" i="29"/>
  <c r="AD337" i="29"/>
  <c r="AB337" i="29"/>
  <c r="Z337" i="29"/>
  <c r="W337" i="29"/>
  <c r="X337" i="29" s="1"/>
  <c r="T337" i="29"/>
  <c r="U337" i="29" s="1"/>
  <c r="R337" i="29"/>
  <c r="O337" i="29"/>
  <c r="P337" i="29" s="1"/>
  <c r="L337" i="29"/>
  <c r="M337" i="29" s="1"/>
  <c r="J337" i="29"/>
  <c r="G337" i="29"/>
  <c r="H337" i="29" s="1"/>
  <c r="E337" i="29"/>
  <c r="B337" i="29"/>
  <c r="C337" i="29" s="1"/>
  <c r="AJ336" i="29"/>
  <c r="AH336" i="29"/>
  <c r="AF336" i="29"/>
  <c r="AD336" i="29"/>
  <c r="AB336" i="29"/>
  <c r="Z336" i="29"/>
  <c r="W336" i="29"/>
  <c r="X336" i="29" s="1"/>
  <c r="T336" i="29"/>
  <c r="U336" i="29" s="1"/>
  <c r="R336" i="29"/>
  <c r="O336" i="29"/>
  <c r="P336" i="29" s="1"/>
  <c r="L336" i="29"/>
  <c r="M336" i="29" s="1"/>
  <c r="J336" i="29"/>
  <c r="G336" i="29"/>
  <c r="H336" i="29" s="1"/>
  <c r="E336" i="29"/>
  <c r="B336" i="29"/>
  <c r="C336" i="29" s="1"/>
  <c r="AJ335" i="29"/>
  <c r="AH335" i="29"/>
  <c r="AF335" i="29"/>
  <c r="AD335" i="29"/>
  <c r="AB335" i="29"/>
  <c r="Z335" i="29"/>
  <c r="W335" i="29"/>
  <c r="X335" i="29" s="1"/>
  <c r="T335" i="29"/>
  <c r="U335" i="29" s="1"/>
  <c r="R335" i="29"/>
  <c r="O335" i="29"/>
  <c r="P335" i="29" s="1"/>
  <c r="L335" i="29"/>
  <c r="M335" i="29" s="1"/>
  <c r="J335" i="29"/>
  <c r="G335" i="29"/>
  <c r="H335" i="29" s="1"/>
  <c r="E335" i="29"/>
  <c r="B335" i="29"/>
  <c r="C335" i="29" s="1"/>
  <c r="AJ334" i="29"/>
  <c r="AH334" i="29"/>
  <c r="AF334" i="29"/>
  <c r="AD334" i="29"/>
  <c r="AB334" i="29"/>
  <c r="Z334" i="29"/>
  <c r="W334" i="29"/>
  <c r="X334" i="29" s="1"/>
  <c r="T334" i="29"/>
  <c r="U334" i="29" s="1"/>
  <c r="R334" i="29"/>
  <c r="O334" i="29"/>
  <c r="P334" i="29" s="1"/>
  <c r="L334" i="29"/>
  <c r="M334" i="29" s="1"/>
  <c r="J334" i="29"/>
  <c r="G334" i="29"/>
  <c r="H334" i="29" s="1"/>
  <c r="E334" i="29"/>
  <c r="B334" i="29"/>
  <c r="C334" i="29" s="1"/>
  <c r="AJ333" i="29"/>
  <c r="AH333" i="29"/>
  <c r="AF333" i="29"/>
  <c r="AD333" i="29"/>
  <c r="AB333" i="29"/>
  <c r="Z333" i="29"/>
  <c r="W333" i="29"/>
  <c r="X333" i="29" s="1"/>
  <c r="T333" i="29"/>
  <c r="U333" i="29" s="1"/>
  <c r="R333" i="29"/>
  <c r="O333" i="29"/>
  <c r="P333" i="29" s="1"/>
  <c r="L333" i="29"/>
  <c r="M333" i="29" s="1"/>
  <c r="J333" i="29"/>
  <c r="G333" i="29"/>
  <c r="H333" i="29" s="1"/>
  <c r="E333" i="29"/>
  <c r="B333" i="29"/>
  <c r="C333" i="29" s="1"/>
  <c r="AJ332" i="29"/>
  <c r="AH332" i="29"/>
  <c r="AF332" i="29"/>
  <c r="AD332" i="29"/>
  <c r="AB332" i="29"/>
  <c r="Z332" i="29"/>
  <c r="W332" i="29"/>
  <c r="X332" i="29" s="1"/>
  <c r="T332" i="29"/>
  <c r="U332" i="29" s="1"/>
  <c r="R332" i="29"/>
  <c r="O332" i="29"/>
  <c r="P332" i="29" s="1"/>
  <c r="L332" i="29"/>
  <c r="M332" i="29" s="1"/>
  <c r="J332" i="29"/>
  <c r="G332" i="29"/>
  <c r="H332" i="29" s="1"/>
  <c r="E332" i="29"/>
  <c r="B332" i="29"/>
  <c r="C332" i="29" s="1"/>
  <c r="AJ331" i="29"/>
  <c r="AH331" i="29"/>
  <c r="AF331" i="29"/>
  <c r="AD331" i="29"/>
  <c r="AB331" i="29"/>
  <c r="Z331" i="29"/>
  <c r="W331" i="29"/>
  <c r="X331" i="29" s="1"/>
  <c r="T331" i="29"/>
  <c r="U331" i="29" s="1"/>
  <c r="R331" i="29"/>
  <c r="O331" i="29"/>
  <c r="P331" i="29" s="1"/>
  <c r="L331" i="29"/>
  <c r="M331" i="29" s="1"/>
  <c r="J331" i="29"/>
  <c r="G331" i="29"/>
  <c r="H331" i="29" s="1"/>
  <c r="E331" i="29"/>
  <c r="B331" i="29"/>
  <c r="C331" i="29" s="1"/>
  <c r="AJ330" i="29"/>
  <c r="AH330" i="29"/>
  <c r="AF330" i="29"/>
  <c r="AD330" i="29"/>
  <c r="AB330" i="29"/>
  <c r="Z330" i="29"/>
  <c r="W330" i="29"/>
  <c r="X330" i="29" s="1"/>
  <c r="T330" i="29"/>
  <c r="U330" i="29" s="1"/>
  <c r="R330" i="29"/>
  <c r="O330" i="29"/>
  <c r="P330" i="29" s="1"/>
  <c r="L330" i="29"/>
  <c r="M330" i="29" s="1"/>
  <c r="J330" i="29"/>
  <c r="G330" i="29"/>
  <c r="H330" i="29" s="1"/>
  <c r="E330" i="29"/>
  <c r="B330" i="29"/>
  <c r="C330" i="29" s="1"/>
  <c r="AJ329" i="29"/>
  <c r="AH329" i="29"/>
  <c r="AF329" i="29"/>
  <c r="AD329" i="29"/>
  <c r="AB329" i="29"/>
  <c r="Z329" i="29"/>
  <c r="W329" i="29"/>
  <c r="X329" i="29" s="1"/>
  <c r="T329" i="29"/>
  <c r="U329" i="29" s="1"/>
  <c r="R329" i="29"/>
  <c r="O329" i="29"/>
  <c r="P329" i="29" s="1"/>
  <c r="L329" i="29"/>
  <c r="M329" i="29" s="1"/>
  <c r="J329" i="29"/>
  <c r="G329" i="29"/>
  <c r="H329" i="29" s="1"/>
  <c r="E329" i="29"/>
  <c r="B329" i="29"/>
  <c r="C329" i="29" s="1"/>
  <c r="AJ328" i="29"/>
  <c r="AH328" i="29"/>
  <c r="AF328" i="29"/>
  <c r="AD328" i="29"/>
  <c r="AB328" i="29"/>
  <c r="Z328" i="29"/>
  <c r="W328" i="29"/>
  <c r="X328" i="29" s="1"/>
  <c r="T328" i="29"/>
  <c r="U328" i="29" s="1"/>
  <c r="R328" i="29"/>
  <c r="O328" i="29"/>
  <c r="P328" i="29" s="1"/>
  <c r="L328" i="29"/>
  <c r="M328" i="29" s="1"/>
  <c r="J328" i="29"/>
  <c r="G328" i="29"/>
  <c r="H328" i="29" s="1"/>
  <c r="E328" i="29"/>
  <c r="B328" i="29"/>
  <c r="C328" i="29" s="1"/>
  <c r="AJ327" i="29"/>
  <c r="AH327" i="29"/>
  <c r="AF327" i="29"/>
  <c r="AD327" i="29"/>
  <c r="AB327" i="29"/>
  <c r="Z327" i="29"/>
  <c r="W327" i="29"/>
  <c r="X327" i="29" s="1"/>
  <c r="T327" i="29"/>
  <c r="U327" i="29" s="1"/>
  <c r="R327" i="29"/>
  <c r="O327" i="29"/>
  <c r="P327" i="29" s="1"/>
  <c r="L327" i="29"/>
  <c r="M327" i="29" s="1"/>
  <c r="J327" i="29"/>
  <c r="G327" i="29"/>
  <c r="H327" i="29" s="1"/>
  <c r="E327" i="29"/>
  <c r="B327" i="29"/>
  <c r="C327" i="29" s="1"/>
  <c r="AJ326" i="29"/>
  <c r="AH326" i="29"/>
  <c r="AF326" i="29"/>
  <c r="AD326" i="29"/>
  <c r="AB326" i="29"/>
  <c r="Z326" i="29"/>
  <c r="W326" i="29"/>
  <c r="X326" i="29" s="1"/>
  <c r="T326" i="29"/>
  <c r="U326" i="29" s="1"/>
  <c r="R326" i="29"/>
  <c r="O326" i="29"/>
  <c r="P326" i="29" s="1"/>
  <c r="L326" i="29"/>
  <c r="M326" i="29" s="1"/>
  <c r="J326" i="29"/>
  <c r="G326" i="29"/>
  <c r="H326" i="29" s="1"/>
  <c r="E326" i="29"/>
  <c r="B326" i="29"/>
  <c r="C326" i="29" s="1"/>
  <c r="AJ325" i="29"/>
  <c r="AH325" i="29"/>
  <c r="AF325" i="29"/>
  <c r="AD325" i="29"/>
  <c r="AB325" i="29"/>
  <c r="Z325" i="29"/>
  <c r="W325" i="29"/>
  <c r="X325" i="29" s="1"/>
  <c r="T325" i="29"/>
  <c r="U325" i="29" s="1"/>
  <c r="R325" i="29"/>
  <c r="O325" i="29"/>
  <c r="P325" i="29" s="1"/>
  <c r="L325" i="29"/>
  <c r="M325" i="29" s="1"/>
  <c r="J325" i="29"/>
  <c r="G325" i="29"/>
  <c r="H325" i="29" s="1"/>
  <c r="E325" i="29"/>
  <c r="B325" i="29"/>
  <c r="C325" i="29" s="1"/>
  <c r="AJ324" i="29"/>
  <c r="AH324" i="29"/>
  <c r="AF324" i="29"/>
  <c r="AD324" i="29"/>
  <c r="AB324" i="29"/>
  <c r="Z324" i="29"/>
  <c r="W324" i="29"/>
  <c r="X324" i="29" s="1"/>
  <c r="T324" i="29"/>
  <c r="U324" i="29" s="1"/>
  <c r="R324" i="29"/>
  <c r="O324" i="29"/>
  <c r="P324" i="29" s="1"/>
  <c r="L324" i="29"/>
  <c r="M324" i="29" s="1"/>
  <c r="J324" i="29"/>
  <c r="G324" i="29"/>
  <c r="H324" i="29" s="1"/>
  <c r="E324" i="29"/>
  <c r="B324" i="29"/>
  <c r="C324" i="29" s="1"/>
  <c r="AJ323" i="29"/>
  <c r="AH323" i="29"/>
  <c r="AF323" i="29"/>
  <c r="AD323" i="29"/>
  <c r="AB323" i="29"/>
  <c r="Z323" i="29"/>
  <c r="W323" i="29"/>
  <c r="X323" i="29" s="1"/>
  <c r="T323" i="29"/>
  <c r="U323" i="29" s="1"/>
  <c r="R323" i="29"/>
  <c r="O323" i="29"/>
  <c r="P323" i="29" s="1"/>
  <c r="L323" i="29"/>
  <c r="M323" i="29" s="1"/>
  <c r="J323" i="29"/>
  <c r="G323" i="29"/>
  <c r="H323" i="29" s="1"/>
  <c r="E323" i="29"/>
  <c r="B323" i="29"/>
  <c r="C323" i="29" s="1"/>
  <c r="AJ322" i="29"/>
  <c r="AH322" i="29"/>
  <c r="AF322" i="29"/>
  <c r="AD322" i="29"/>
  <c r="AB322" i="29"/>
  <c r="Z322" i="29"/>
  <c r="W322" i="29"/>
  <c r="X322" i="29" s="1"/>
  <c r="T322" i="29"/>
  <c r="U322" i="29" s="1"/>
  <c r="R322" i="29"/>
  <c r="O322" i="29"/>
  <c r="P322" i="29" s="1"/>
  <c r="L322" i="29"/>
  <c r="M322" i="29" s="1"/>
  <c r="J322" i="29"/>
  <c r="G322" i="29"/>
  <c r="H322" i="29" s="1"/>
  <c r="E322" i="29"/>
  <c r="B322" i="29"/>
  <c r="C322" i="29" s="1"/>
  <c r="AJ321" i="29"/>
  <c r="AH321" i="29"/>
  <c r="AF321" i="29"/>
  <c r="AD321" i="29"/>
  <c r="AB321" i="29"/>
  <c r="Z321" i="29"/>
  <c r="W321" i="29"/>
  <c r="X321" i="29" s="1"/>
  <c r="T321" i="29"/>
  <c r="U321" i="29" s="1"/>
  <c r="R321" i="29"/>
  <c r="O321" i="29"/>
  <c r="P321" i="29" s="1"/>
  <c r="L321" i="29"/>
  <c r="M321" i="29" s="1"/>
  <c r="J321" i="29"/>
  <c r="G321" i="29"/>
  <c r="H321" i="29" s="1"/>
  <c r="E321" i="29"/>
  <c r="B321" i="29"/>
  <c r="C321" i="29" s="1"/>
  <c r="AJ320" i="29"/>
  <c r="AH320" i="29"/>
  <c r="AF320" i="29"/>
  <c r="AD320" i="29"/>
  <c r="AB320" i="29"/>
  <c r="Z320" i="29"/>
  <c r="W320" i="29"/>
  <c r="X320" i="29" s="1"/>
  <c r="T320" i="29"/>
  <c r="U320" i="29" s="1"/>
  <c r="R320" i="29"/>
  <c r="O320" i="29"/>
  <c r="P320" i="29" s="1"/>
  <c r="L320" i="29"/>
  <c r="M320" i="29" s="1"/>
  <c r="J320" i="29"/>
  <c r="G320" i="29"/>
  <c r="H320" i="29" s="1"/>
  <c r="E320" i="29"/>
  <c r="B320" i="29"/>
  <c r="C320" i="29" s="1"/>
  <c r="AJ319" i="29"/>
  <c r="AH319" i="29"/>
  <c r="AF319" i="29"/>
  <c r="AD319" i="29"/>
  <c r="AB319" i="29"/>
  <c r="Z319" i="29"/>
  <c r="W319" i="29"/>
  <c r="X319" i="29" s="1"/>
  <c r="T319" i="29"/>
  <c r="U319" i="29" s="1"/>
  <c r="R319" i="29"/>
  <c r="O319" i="29"/>
  <c r="P319" i="29" s="1"/>
  <c r="L319" i="29"/>
  <c r="M319" i="29" s="1"/>
  <c r="J319" i="29"/>
  <c r="G319" i="29"/>
  <c r="H319" i="29" s="1"/>
  <c r="E319" i="29"/>
  <c r="B319" i="29"/>
  <c r="C319" i="29" s="1"/>
  <c r="AJ318" i="29"/>
  <c r="AH318" i="29"/>
  <c r="AF318" i="29"/>
  <c r="AD318" i="29"/>
  <c r="AB318" i="29"/>
  <c r="Z318" i="29"/>
  <c r="W318" i="29"/>
  <c r="X318" i="29" s="1"/>
  <c r="T318" i="29"/>
  <c r="U318" i="29" s="1"/>
  <c r="R318" i="29"/>
  <c r="O318" i="29"/>
  <c r="P318" i="29" s="1"/>
  <c r="L318" i="29"/>
  <c r="M318" i="29" s="1"/>
  <c r="J318" i="29"/>
  <c r="G318" i="29"/>
  <c r="H318" i="29" s="1"/>
  <c r="E318" i="29"/>
  <c r="B318" i="29"/>
  <c r="C318" i="29" s="1"/>
  <c r="AJ317" i="29"/>
  <c r="AH317" i="29"/>
  <c r="AF317" i="29"/>
  <c r="AD317" i="29"/>
  <c r="AB317" i="29"/>
  <c r="Z317" i="29"/>
  <c r="W317" i="29"/>
  <c r="X317" i="29" s="1"/>
  <c r="T317" i="29"/>
  <c r="U317" i="29" s="1"/>
  <c r="R317" i="29"/>
  <c r="O317" i="29"/>
  <c r="P317" i="29" s="1"/>
  <c r="L317" i="29"/>
  <c r="M317" i="29" s="1"/>
  <c r="J317" i="29"/>
  <c r="G317" i="29"/>
  <c r="H317" i="29" s="1"/>
  <c r="E317" i="29"/>
  <c r="B317" i="29"/>
  <c r="C317" i="29" s="1"/>
  <c r="AJ316" i="29"/>
  <c r="AH316" i="29"/>
  <c r="AF316" i="29"/>
  <c r="AD316" i="29"/>
  <c r="AB316" i="29"/>
  <c r="Z316" i="29"/>
  <c r="W316" i="29"/>
  <c r="X316" i="29" s="1"/>
  <c r="T316" i="29"/>
  <c r="U316" i="29" s="1"/>
  <c r="R316" i="29"/>
  <c r="O316" i="29"/>
  <c r="P316" i="29" s="1"/>
  <c r="L316" i="29"/>
  <c r="M316" i="29" s="1"/>
  <c r="J316" i="29"/>
  <c r="G316" i="29"/>
  <c r="H316" i="29" s="1"/>
  <c r="E316" i="29"/>
  <c r="B316" i="29"/>
  <c r="C316" i="29" s="1"/>
  <c r="AJ315" i="29"/>
  <c r="AH315" i="29"/>
  <c r="AF315" i="29"/>
  <c r="AD315" i="29"/>
  <c r="AB315" i="29"/>
  <c r="Z315" i="29"/>
  <c r="W315" i="29"/>
  <c r="X315" i="29" s="1"/>
  <c r="T315" i="29"/>
  <c r="U315" i="29" s="1"/>
  <c r="R315" i="29"/>
  <c r="O315" i="29"/>
  <c r="P315" i="29" s="1"/>
  <c r="L315" i="29"/>
  <c r="M315" i="29" s="1"/>
  <c r="J315" i="29"/>
  <c r="G315" i="29"/>
  <c r="H315" i="29" s="1"/>
  <c r="E315" i="29"/>
  <c r="B315" i="29"/>
  <c r="C315" i="29" s="1"/>
  <c r="AJ314" i="29"/>
  <c r="AH314" i="29"/>
  <c r="AF314" i="29"/>
  <c r="AD314" i="29"/>
  <c r="AB314" i="29"/>
  <c r="Z314" i="29"/>
  <c r="W314" i="29"/>
  <c r="X314" i="29" s="1"/>
  <c r="T314" i="29"/>
  <c r="U314" i="29" s="1"/>
  <c r="R314" i="29"/>
  <c r="O314" i="29"/>
  <c r="P314" i="29" s="1"/>
  <c r="L314" i="29"/>
  <c r="M314" i="29" s="1"/>
  <c r="J314" i="29"/>
  <c r="G314" i="29"/>
  <c r="H314" i="29" s="1"/>
  <c r="E314" i="29"/>
  <c r="B314" i="29"/>
  <c r="C314" i="29" s="1"/>
  <c r="AJ313" i="29"/>
  <c r="AH313" i="29"/>
  <c r="AF313" i="29"/>
  <c r="AD313" i="29"/>
  <c r="AB313" i="29"/>
  <c r="Z313" i="29"/>
  <c r="W313" i="29"/>
  <c r="X313" i="29" s="1"/>
  <c r="T313" i="29"/>
  <c r="U313" i="29" s="1"/>
  <c r="R313" i="29"/>
  <c r="O313" i="29"/>
  <c r="P313" i="29" s="1"/>
  <c r="L313" i="29"/>
  <c r="M313" i="29" s="1"/>
  <c r="J313" i="29"/>
  <c r="G313" i="29"/>
  <c r="H313" i="29" s="1"/>
  <c r="E313" i="29"/>
  <c r="B313" i="29"/>
  <c r="C313" i="29" s="1"/>
  <c r="AJ312" i="29"/>
  <c r="AH312" i="29"/>
  <c r="AF312" i="29"/>
  <c r="AD312" i="29"/>
  <c r="AB312" i="29"/>
  <c r="Z312" i="29"/>
  <c r="W312" i="29"/>
  <c r="X312" i="29" s="1"/>
  <c r="T312" i="29"/>
  <c r="U312" i="29" s="1"/>
  <c r="R312" i="29"/>
  <c r="O312" i="29"/>
  <c r="P312" i="29" s="1"/>
  <c r="L312" i="29"/>
  <c r="M312" i="29" s="1"/>
  <c r="J312" i="29"/>
  <c r="G312" i="29"/>
  <c r="H312" i="29" s="1"/>
  <c r="E312" i="29"/>
  <c r="B312" i="29"/>
  <c r="C312" i="29" s="1"/>
  <c r="AJ311" i="29"/>
  <c r="AH311" i="29"/>
  <c r="AF311" i="29"/>
  <c r="AD311" i="29"/>
  <c r="AB311" i="29"/>
  <c r="Z311" i="29"/>
  <c r="W311" i="29"/>
  <c r="X311" i="29" s="1"/>
  <c r="T311" i="29"/>
  <c r="U311" i="29" s="1"/>
  <c r="R311" i="29"/>
  <c r="O311" i="29"/>
  <c r="P311" i="29" s="1"/>
  <c r="L311" i="29"/>
  <c r="M311" i="29" s="1"/>
  <c r="J311" i="29"/>
  <c r="G311" i="29"/>
  <c r="H311" i="29" s="1"/>
  <c r="E311" i="29"/>
  <c r="B311" i="29"/>
  <c r="C311" i="29" s="1"/>
  <c r="AJ310" i="29"/>
  <c r="AH310" i="29"/>
  <c r="AF310" i="29"/>
  <c r="AD310" i="29"/>
  <c r="AB310" i="29"/>
  <c r="Z310" i="29"/>
  <c r="W310" i="29"/>
  <c r="X310" i="29" s="1"/>
  <c r="T310" i="29"/>
  <c r="U310" i="29" s="1"/>
  <c r="R310" i="29"/>
  <c r="O310" i="29"/>
  <c r="P310" i="29" s="1"/>
  <c r="L310" i="29"/>
  <c r="M310" i="29" s="1"/>
  <c r="J310" i="29"/>
  <c r="G310" i="29"/>
  <c r="H310" i="29" s="1"/>
  <c r="E310" i="29"/>
  <c r="B310" i="29"/>
  <c r="C310" i="29" s="1"/>
  <c r="AJ309" i="29"/>
  <c r="AH309" i="29"/>
  <c r="AF309" i="29"/>
  <c r="AD309" i="29"/>
  <c r="AB309" i="29"/>
  <c r="Z309" i="29"/>
  <c r="W309" i="29"/>
  <c r="X309" i="29" s="1"/>
  <c r="T309" i="29"/>
  <c r="U309" i="29" s="1"/>
  <c r="R309" i="29"/>
  <c r="O309" i="29"/>
  <c r="P309" i="29" s="1"/>
  <c r="L309" i="29"/>
  <c r="M309" i="29" s="1"/>
  <c r="J309" i="29"/>
  <c r="G309" i="29"/>
  <c r="H309" i="29" s="1"/>
  <c r="E309" i="29"/>
  <c r="B309" i="29"/>
  <c r="C309" i="29" s="1"/>
  <c r="AJ308" i="29"/>
  <c r="AH308" i="29"/>
  <c r="AF308" i="29"/>
  <c r="AD308" i="29"/>
  <c r="AB308" i="29"/>
  <c r="Z308" i="29"/>
  <c r="W308" i="29"/>
  <c r="X308" i="29" s="1"/>
  <c r="T308" i="29"/>
  <c r="U308" i="29" s="1"/>
  <c r="R308" i="29"/>
  <c r="O308" i="29"/>
  <c r="P308" i="29" s="1"/>
  <c r="L308" i="29"/>
  <c r="M308" i="29" s="1"/>
  <c r="J308" i="29"/>
  <c r="G308" i="29"/>
  <c r="H308" i="29" s="1"/>
  <c r="E308" i="29"/>
  <c r="B308" i="29"/>
  <c r="C308" i="29" s="1"/>
  <c r="AJ307" i="29"/>
  <c r="AH307" i="29"/>
  <c r="AF307" i="29"/>
  <c r="AD307" i="29"/>
  <c r="AB307" i="29"/>
  <c r="Z307" i="29"/>
  <c r="W307" i="29"/>
  <c r="X307" i="29" s="1"/>
  <c r="T307" i="29"/>
  <c r="U307" i="29" s="1"/>
  <c r="R307" i="29"/>
  <c r="O307" i="29"/>
  <c r="P307" i="29" s="1"/>
  <c r="L307" i="29"/>
  <c r="M307" i="29" s="1"/>
  <c r="J307" i="29"/>
  <c r="G307" i="29"/>
  <c r="H307" i="29" s="1"/>
  <c r="E307" i="29"/>
  <c r="B307" i="29"/>
  <c r="C307" i="29" s="1"/>
  <c r="AJ306" i="29"/>
  <c r="AH306" i="29"/>
  <c r="AF306" i="29"/>
  <c r="AD306" i="29"/>
  <c r="AB306" i="29"/>
  <c r="Z306" i="29"/>
  <c r="W306" i="29"/>
  <c r="X306" i="29" s="1"/>
  <c r="T306" i="29"/>
  <c r="U306" i="29" s="1"/>
  <c r="R306" i="29"/>
  <c r="O306" i="29"/>
  <c r="P306" i="29" s="1"/>
  <c r="L306" i="29"/>
  <c r="M306" i="29" s="1"/>
  <c r="J306" i="29"/>
  <c r="G306" i="29"/>
  <c r="H306" i="29" s="1"/>
  <c r="E306" i="29"/>
  <c r="B306" i="29"/>
  <c r="C306" i="29" s="1"/>
  <c r="AJ305" i="29"/>
  <c r="AH305" i="29"/>
  <c r="AF305" i="29"/>
  <c r="AD305" i="29"/>
  <c r="AB305" i="29"/>
  <c r="Z305" i="29"/>
  <c r="W305" i="29"/>
  <c r="X305" i="29" s="1"/>
  <c r="T305" i="29"/>
  <c r="U305" i="29" s="1"/>
  <c r="R305" i="29"/>
  <c r="O305" i="29"/>
  <c r="P305" i="29" s="1"/>
  <c r="L305" i="29"/>
  <c r="M305" i="29" s="1"/>
  <c r="J305" i="29"/>
  <c r="G305" i="29"/>
  <c r="H305" i="29" s="1"/>
  <c r="E305" i="29"/>
  <c r="B305" i="29"/>
  <c r="C305" i="29" s="1"/>
  <c r="AJ304" i="29"/>
  <c r="AH304" i="29"/>
  <c r="AF304" i="29"/>
  <c r="AD304" i="29"/>
  <c r="AB304" i="29"/>
  <c r="Z304" i="29"/>
  <c r="W304" i="29"/>
  <c r="X304" i="29" s="1"/>
  <c r="T304" i="29"/>
  <c r="U304" i="29" s="1"/>
  <c r="R304" i="29"/>
  <c r="O304" i="29"/>
  <c r="P304" i="29" s="1"/>
  <c r="L304" i="29"/>
  <c r="M304" i="29" s="1"/>
  <c r="J304" i="29"/>
  <c r="G304" i="29"/>
  <c r="H304" i="29" s="1"/>
  <c r="E304" i="29"/>
  <c r="B304" i="29"/>
  <c r="C304" i="29" s="1"/>
  <c r="AJ303" i="29"/>
  <c r="AH303" i="29"/>
  <c r="AF303" i="29"/>
  <c r="AD303" i="29"/>
  <c r="AB303" i="29"/>
  <c r="Z303" i="29"/>
  <c r="W303" i="29"/>
  <c r="X303" i="29" s="1"/>
  <c r="T303" i="29"/>
  <c r="U303" i="29" s="1"/>
  <c r="R303" i="29"/>
  <c r="O303" i="29"/>
  <c r="P303" i="29" s="1"/>
  <c r="L303" i="29"/>
  <c r="M303" i="29" s="1"/>
  <c r="J303" i="29"/>
  <c r="G303" i="29"/>
  <c r="H303" i="29" s="1"/>
  <c r="E303" i="29"/>
  <c r="B303" i="29"/>
  <c r="C303" i="29" s="1"/>
  <c r="AJ302" i="29"/>
  <c r="AH302" i="29"/>
  <c r="AF302" i="29"/>
  <c r="AD302" i="29"/>
  <c r="AB302" i="29"/>
  <c r="Z302" i="29"/>
  <c r="W302" i="29"/>
  <c r="X302" i="29" s="1"/>
  <c r="T302" i="29"/>
  <c r="U302" i="29" s="1"/>
  <c r="R302" i="29"/>
  <c r="O302" i="29"/>
  <c r="P302" i="29" s="1"/>
  <c r="L302" i="29"/>
  <c r="M302" i="29" s="1"/>
  <c r="J302" i="29"/>
  <c r="G302" i="29"/>
  <c r="H302" i="29" s="1"/>
  <c r="E302" i="29"/>
  <c r="B302" i="29"/>
  <c r="C302" i="29" s="1"/>
  <c r="AJ301" i="29"/>
  <c r="AH301" i="29"/>
  <c r="AF301" i="29"/>
  <c r="AD301" i="29"/>
  <c r="AB301" i="29"/>
  <c r="Z301" i="29"/>
  <c r="W301" i="29"/>
  <c r="X301" i="29" s="1"/>
  <c r="T301" i="29"/>
  <c r="U301" i="29" s="1"/>
  <c r="R301" i="29"/>
  <c r="O301" i="29"/>
  <c r="P301" i="29" s="1"/>
  <c r="L301" i="29"/>
  <c r="M301" i="29" s="1"/>
  <c r="J301" i="29"/>
  <c r="G301" i="29"/>
  <c r="H301" i="29" s="1"/>
  <c r="E301" i="29"/>
  <c r="B301" i="29"/>
  <c r="C301" i="29" s="1"/>
  <c r="AJ300" i="29"/>
  <c r="AH300" i="29"/>
  <c r="AF300" i="29"/>
  <c r="AD300" i="29"/>
  <c r="AB300" i="29"/>
  <c r="Z300" i="29"/>
  <c r="W300" i="29"/>
  <c r="X300" i="29" s="1"/>
  <c r="T300" i="29"/>
  <c r="U300" i="29" s="1"/>
  <c r="R300" i="29"/>
  <c r="O300" i="29"/>
  <c r="P300" i="29" s="1"/>
  <c r="L300" i="29"/>
  <c r="M300" i="29" s="1"/>
  <c r="J300" i="29"/>
  <c r="G300" i="29"/>
  <c r="H300" i="29" s="1"/>
  <c r="E300" i="29"/>
  <c r="B300" i="29"/>
  <c r="C300" i="29" s="1"/>
  <c r="AJ299" i="29"/>
  <c r="AH299" i="29"/>
  <c r="AF299" i="29"/>
  <c r="AD299" i="29"/>
  <c r="AB299" i="29"/>
  <c r="Z299" i="29"/>
  <c r="W299" i="29"/>
  <c r="X299" i="29" s="1"/>
  <c r="T299" i="29"/>
  <c r="U299" i="29" s="1"/>
  <c r="R299" i="29"/>
  <c r="O299" i="29"/>
  <c r="P299" i="29" s="1"/>
  <c r="L299" i="29"/>
  <c r="M299" i="29" s="1"/>
  <c r="J299" i="29"/>
  <c r="G299" i="29"/>
  <c r="H299" i="29" s="1"/>
  <c r="E299" i="29"/>
  <c r="B299" i="29"/>
  <c r="C299" i="29" s="1"/>
  <c r="AJ298" i="29"/>
  <c r="AH298" i="29"/>
  <c r="AF298" i="29"/>
  <c r="AD298" i="29"/>
  <c r="AB298" i="29"/>
  <c r="Z298" i="29"/>
  <c r="W298" i="29"/>
  <c r="X298" i="29" s="1"/>
  <c r="T298" i="29"/>
  <c r="U298" i="29" s="1"/>
  <c r="R298" i="29"/>
  <c r="O298" i="29"/>
  <c r="P298" i="29" s="1"/>
  <c r="L298" i="29"/>
  <c r="M298" i="29" s="1"/>
  <c r="J298" i="29"/>
  <c r="G298" i="29"/>
  <c r="H298" i="29" s="1"/>
  <c r="E298" i="29"/>
  <c r="B298" i="29"/>
  <c r="C298" i="29" s="1"/>
  <c r="AJ297" i="29"/>
  <c r="AH297" i="29"/>
  <c r="AF297" i="29"/>
  <c r="AD297" i="29"/>
  <c r="AB297" i="29"/>
  <c r="Z297" i="29"/>
  <c r="W297" i="29"/>
  <c r="X297" i="29" s="1"/>
  <c r="T297" i="29"/>
  <c r="U297" i="29" s="1"/>
  <c r="R297" i="29"/>
  <c r="O297" i="29"/>
  <c r="P297" i="29" s="1"/>
  <c r="L297" i="29"/>
  <c r="M297" i="29" s="1"/>
  <c r="J297" i="29"/>
  <c r="G297" i="29"/>
  <c r="H297" i="29" s="1"/>
  <c r="E297" i="29"/>
  <c r="B297" i="29"/>
  <c r="C297" i="29" s="1"/>
  <c r="AJ296" i="29"/>
  <c r="AH296" i="29"/>
  <c r="AF296" i="29"/>
  <c r="AD296" i="29"/>
  <c r="AB296" i="29"/>
  <c r="Z296" i="29"/>
  <c r="W296" i="29"/>
  <c r="X296" i="29" s="1"/>
  <c r="T296" i="29"/>
  <c r="U296" i="29" s="1"/>
  <c r="R296" i="29"/>
  <c r="O296" i="29"/>
  <c r="P296" i="29" s="1"/>
  <c r="L296" i="29"/>
  <c r="M296" i="29" s="1"/>
  <c r="J296" i="29"/>
  <c r="G296" i="29"/>
  <c r="H296" i="29" s="1"/>
  <c r="E296" i="29"/>
  <c r="B296" i="29"/>
  <c r="C296" i="29" s="1"/>
  <c r="AJ295" i="29"/>
  <c r="AH295" i="29"/>
  <c r="AF295" i="29"/>
  <c r="AD295" i="29"/>
  <c r="AB295" i="29"/>
  <c r="Z295" i="29"/>
  <c r="W295" i="29"/>
  <c r="X295" i="29" s="1"/>
  <c r="T295" i="29"/>
  <c r="U295" i="29" s="1"/>
  <c r="R295" i="29"/>
  <c r="O295" i="29"/>
  <c r="P295" i="29" s="1"/>
  <c r="L295" i="29"/>
  <c r="M295" i="29" s="1"/>
  <c r="J295" i="29"/>
  <c r="G295" i="29"/>
  <c r="H295" i="29" s="1"/>
  <c r="E295" i="29"/>
  <c r="B295" i="29"/>
  <c r="C295" i="29" s="1"/>
  <c r="AJ294" i="29"/>
  <c r="AH294" i="29"/>
  <c r="AF294" i="29"/>
  <c r="AD294" i="29"/>
  <c r="AB294" i="29"/>
  <c r="Z294" i="29"/>
  <c r="W294" i="29"/>
  <c r="X294" i="29" s="1"/>
  <c r="T294" i="29"/>
  <c r="U294" i="29" s="1"/>
  <c r="R294" i="29"/>
  <c r="O294" i="29"/>
  <c r="P294" i="29" s="1"/>
  <c r="L294" i="29"/>
  <c r="M294" i="29" s="1"/>
  <c r="J294" i="29"/>
  <c r="G294" i="29"/>
  <c r="H294" i="29" s="1"/>
  <c r="E294" i="29"/>
  <c r="B294" i="29"/>
  <c r="C294" i="29" s="1"/>
  <c r="AJ293" i="29"/>
  <c r="AH293" i="29"/>
  <c r="AF293" i="29"/>
  <c r="AD293" i="29"/>
  <c r="AB293" i="29"/>
  <c r="Z293" i="29"/>
  <c r="W293" i="29"/>
  <c r="X293" i="29" s="1"/>
  <c r="T293" i="29"/>
  <c r="U293" i="29" s="1"/>
  <c r="R293" i="29"/>
  <c r="O293" i="29"/>
  <c r="P293" i="29" s="1"/>
  <c r="L293" i="29"/>
  <c r="M293" i="29" s="1"/>
  <c r="J293" i="29"/>
  <c r="G293" i="29"/>
  <c r="H293" i="29" s="1"/>
  <c r="E293" i="29"/>
  <c r="B293" i="29"/>
  <c r="C293" i="29" s="1"/>
  <c r="AJ292" i="29"/>
  <c r="AH292" i="29"/>
  <c r="AF292" i="29"/>
  <c r="AD292" i="29"/>
  <c r="AB292" i="29"/>
  <c r="Z292" i="29"/>
  <c r="W292" i="29"/>
  <c r="X292" i="29" s="1"/>
  <c r="T292" i="29"/>
  <c r="U292" i="29" s="1"/>
  <c r="R292" i="29"/>
  <c r="O292" i="29"/>
  <c r="P292" i="29" s="1"/>
  <c r="L292" i="29"/>
  <c r="M292" i="29" s="1"/>
  <c r="J292" i="29"/>
  <c r="G292" i="29"/>
  <c r="H292" i="29" s="1"/>
  <c r="E292" i="29"/>
  <c r="B292" i="29"/>
  <c r="C292" i="29" s="1"/>
  <c r="AJ291" i="29"/>
  <c r="AH291" i="29"/>
  <c r="AF291" i="29"/>
  <c r="AD291" i="29"/>
  <c r="AB291" i="29"/>
  <c r="Z291" i="29"/>
  <c r="W291" i="29"/>
  <c r="X291" i="29" s="1"/>
  <c r="T291" i="29"/>
  <c r="U291" i="29" s="1"/>
  <c r="R291" i="29"/>
  <c r="O291" i="29"/>
  <c r="P291" i="29" s="1"/>
  <c r="L291" i="29"/>
  <c r="M291" i="29" s="1"/>
  <c r="J291" i="29"/>
  <c r="G291" i="29"/>
  <c r="H291" i="29" s="1"/>
  <c r="E291" i="29"/>
  <c r="B291" i="29"/>
  <c r="C291" i="29" s="1"/>
  <c r="AJ290" i="29"/>
  <c r="AH290" i="29"/>
  <c r="AF290" i="29"/>
  <c r="AD290" i="29"/>
  <c r="AB290" i="29"/>
  <c r="Z290" i="29"/>
  <c r="W290" i="29"/>
  <c r="X290" i="29" s="1"/>
  <c r="T290" i="29"/>
  <c r="U290" i="29" s="1"/>
  <c r="R290" i="29"/>
  <c r="O290" i="29"/>
  <c r="P290" i="29" s="1"/>
  <c r="L290" i="29"/>
  <c r="M290" i="29" s="1"/>
  <c r="J290" i="29"/>
  <c r="G290" i="29"/>
  <c r="H290" i="29" s="1"/>
  <c r="E290" i="29"/>
  <c r="B290" i="29"/>
  <c r="C290" i="29" s="1"/>
  <c r="AJ289" i="29"/>
  <c r="AH289" i="29"/>
  <c r="AF289" i="29"/>
  <c r="AD289" i="29"/>
  <c r="AB289" i="29"/>
  <c r="Z289" i="29"/>
  <c r="W289" i="29"/>
  <c r="X289" i="29" s="1"/>
  <c r="T289" i="29"/>
  <c r="U289" i="29" s="1"/>
  <c r="R289" i="29"/>
  <c r="O289" i="29"/>
  <c r="P289" i="29" s="1"/>
  <c r="L289" i="29"/>
  <c r="M289" i="29" s="1"/>
  <c r="J289" i="29"/>
  <c r="G289" i="29"/>
  <c r="H289" i="29" s="1"/>
  <c r="E289" i="29"/>
  <c r="B289" i="29"/>
  <c r="C289" i="29" s="1"/>
  <c r="AJ288" i="29"/>
  <c r="AH288" i="29"/>
  <c r="AF288" i="29"/>
  <c r="AD288" i="29"/>
  <c r="AB288" i="29"/>
  <c r="Z288" i="29"/>
  <c r="W288" i="29"/>
  <c r="X288" i="29" s="1"/>
  <c r="T288" i="29"/>
  <c r="U288" i="29" s="1"/>
  <c r="R288" i="29"/>
  <c r="O288" i="29"/>
  <c r="P288" i="29" s="1"/>
  <c r="L288" i="29"/>
  <c r="M288" i="29" s="1"/>
  <c r="J288" i="29"/>
  <c r="G288" i="29"/>
  <c r="H288" i="29" s="1"/>
  <c r="E288" i="29"/>
  <c r="B288" i="29"/>
  <c r="C288" i="29" s="1"/>
  <c r="AJ287" i="29"/>
  <c r="AH287" i="29"/>
  <c r="AF287" i="29"/>
  <c r="AD287" i="29"/>
  <c r="AB287" i="29"/>
  <c r="Z287" i="29"/>
  <c r="W287" i="29"/>
  <c r="X287" i="29" s="1"/>
  <c r="T287" i="29"/>
  <c r="U287" i="29" s="1"/>
  <c r="R287" i="29"/>
  <c r="O287" i="29"/>
  <c r="P287" i="29" s="1"/>
  <c r="L287" i="29"/>
  <c r="M287" i="29" s="1"/>
  <c r="J287" i="29"/>
  <c r="G287" i="29"/>
  <c r="H287" i="29" s="1"/>
  <c r="E287" i="29"/>
  <c r="B287" i="29"/>
  <c r="C287" i="29" s="1"/>
  <c r="AJ286" i="29"/>
  <c r="AH286" i="29"/>
  <c r="AF286" i="29"/>
  <c r="AD286" i="29"/>
  <c r="AB286" i="29"/>
  <c r="Z286" i="29"/>
  <c r="W286" i="29"/>
  <c r="X286" i="29" s="1"/>
  <c r="T286" i="29"/>
  <c r="U286" i="29" s="1"/>
  <c r="R286" i="29"/>
  <c r="O286" i="29"/>
  <c r="P286" i="29" s="1"/>
  <c r="L286" i="29"/>
  <c r="M286" i="29" s="1"/>
  <c r="J286" i="29"/>
  <c r="G286" i="29"/>
  <c r="H286" i="29" s="1"/>
  <c r="E286" i="29"/>
  <c r="B286" i="29"/>
  <c r="C286" i="29" s="1"/>
  <c r="AJ285" i="29"/>
  <c r="AH285" i="29"/>
  <c r="AF285" i="29"/>
  <c r="AD285" i="29"/>
  <c r="AB285" i="29"/>
  <c r="Z285" i="29"/>
  <c r="W285" i="29"/>
  <c r="X285" i="29" s="1"/>
  <c r="T285" i="29"/>
  <c r="U285" i="29" s="1"/>
  <c r="R285" i="29"/>
  <c r="O285" i="29"/>
  <c r="P285" i="29" s="1"/>
  <c r="L285" i="29"/>
  <c r="M285" i="29" s="1"/>
  <c r="J285" i="29"/>
  <c r="G285" i="29"/>
  <c r="H285" i="29" s="1"/>
  <c r="E285" i="29"/>
  <c r="B285" i="29"/>
  <c r="C285" i="29" s="1"/>
  <c r="AJ284" i="29"/>
  <c r="AH284" i="29"/>
  <c r="AF284" i="29"/>
  <c r="AD284" i="29"/>
  <c r="AB284" i="29"/>
  <c r="Z284" i="29"/>
  <c r="W284" i="29"/>
  <c r="X284" i="29" s="1"/>
  <c r="T284" i="29"/>
  <c r="U284" i="29" s="1"/>
  <c r="R284" i="29"/>
  <c r="O284" i="29"/>
  <c r="P284" i="29" s="1"/>
  <c r="L284" i="29"/>
  <c r="M284" i="29" s="1"/>
  <c r="J284" i="29"/>
  <c r="G284" i="29"/>
  <c r="H284" i="29" s="1"/>
  <c r="E284" i="29"/>
  <c r="B284" i="29"/>
  <c r="C284" i="29" s="1"/>
  <c r="AJ283" i="29"/>
  <c r="AH283" i="29"/>
  <c r="AF283" i="29"/>
  <c r="AD283" i="29"/>
  <c r="AB283" i="29"/>
  <c r="Z283" i="29"/>
  <c r="W283" i="29"/>
  <c r="X283" i="29" s="1"/>
  <c r="T283" i="29"/>
  <c r="U283" i="29" s="1"/>
  <c r="R283" i="29"/>
  <c r="O283" i="29"/>
  <c r="P283" i="29" s="1"/>
  <c r="L283" i="29"/>
  <c r="M283" i="29" s="1"/>
  <c r="J283" i="29"/>
  <c r="G283" i="29"/>
  <c r="H283" i="29" s="1"/>
  <c r="E283" i="29"/>
  <c r="B283" i="29"/>
  <c r="C283" i="29" s="1"/>
  <c r="AJ282" i="29"/>
  <c r="AH282" i="29"/>
  <c r="AF282" i="29"/>
  <c r="AD282" i="29"/>
  <c r="AB282" i="29"/>
  <c r="Z282" i="29"/>
  <c r="W282" i="29"/>
  <c r="X282" i="29" s="1"/>
  <c r="T282" i="29"/>
  <c r="U282" i="29" s="1"/>
  <c r="R282" i="29"/>
  <c r="O282" i="29"/>
  <c r="P282" i="29" s="1"/>
  <c r="L282" i="29"/>
  <c r="M282" i="29" s="1"/>
  <c r="J282" i="29"/>
  <c r="G282" i="29"/>
  <c r="H282" i="29" s="1"/>
  <c r="E282" i="29"/>
  <c r="B282" i="29"/>
  <c r="C282" i="29" s="1"/>
  <c r="AJ281" i="29"/>
  <c r="AH281" i="29"/>
  <c r="AF281" i="29"/>
  <c r="AD281" i="29"/>
  <c r="AB281" i="29"/>
  <c r="Z281" i="29"/>
  <c r="W281" i="29"/>
  <c r="X281" i="29" s="1"/>
  <c r="T281" i="29"/>
  <c r="U281" i="29" s="1"/>
  <c r="R281" i="29"/>
  <c r="O281" i="29"/>
  <c r="P281" i="29" s="1"/>
  <c r="L281" i="29"/>
  <c r="M281" i="29" s="1"/>
  <c r="J281" i="29"/>
  <c r="G281" i="29"/>
  <c r="H281" i="29" s="1"/>
  <c r="E281" i="29"/>
  <c r="B281" i="29"/>
  <c r="C281" i="29" s="1"/>
  <c r="AJ280" i="29"/>
  <c r="AH280" i="29"/>
  <c r="AF280" i="29"/>
  <c r="AD280" i="29"/>
  <c r="AB280" i="29"/>
  <c r="Z280" i="29"/>
  <c r="W280" i="29"/>
  <c r="X280" i="29" s="1"/>
  <c r="T280" i="29"/>
  <c r="U280" i="29" s="1"/>
  <c r="R280" i="29"/>
  <c r="O280" i="29"/>
  <c r="P280" i="29" s="1"/>
  <c r="L280" i="29"/>
  <c r="M280" i="29" s="1"/>
  <c r="J280" i="29"/>
  <c r="G280" i="29"/>
  <c r="H280" i="29" s="1"/>
  <c r="E280" i="29"/>
  <c r="B280" i="29"/>
  <c r="C280" i="29" s="1"/>
  <c r="AJ279" i="29"/>
  <c r="AH279" i="29"/>
  <c r="AF279" i="29"/>
  <c r="AD279" i="29"/>
  <c r="AB279" i="29"/>
  <c r="Z279" i="29"/>
  <c r="W279" i="29"/>
  <c r="X279" i="29" s="1"/>
  <c r="T279" i="29"/>
  <c r="U279" i="29" s="1"/>
  <c r="R279" i="29"/>
  <c r="O279" i="29"/>
  <c r="P279" i="29" s="1"/>
  <c r="L279" i="29"/>
  <c r="M279" i="29" s="1"/>
  <c r="J279" i="29"/>
  <c r="G279" i="29"/>
  <c r="H279" i="29" s="1"/>
  <c r="E279" i="29"/>
  <c r="B279" i="29"/>
  <c r="C279" i="29" s="1"/>
  <c r="AJ278" i="29"/>
  <c r="AH278" i="29"/>
  <c r="AF278" i="29"/>
  <c r="AD278" i="29"/>
  <c r="AB278" i="29"/>
  <c r="Z278" i="29"/>
  <c r="W278" i="29"/>
  <c r="X278" i="29" s="1"/>
  <c r="T278" i="29"/>
  <c r="U278" i="29" s="1"/>
  <c r="R278" i="29"/>
  <c r="O278" i="29"/>
  <c r="P278" i="29" s="1"/>
  <c r="L278" i="29"/>
  <c r="M278" i="29" s="1"/>
  <c r="J278" i="29"/>
  <c r="G278" i="29"/>
  <c r="H278" i="29" s="1"/>
  <c r="E278" i="29"/>
  <c r="B278" i="29"/>
  <c r="C278" i="29" s="1"/>
  <c r="AJ277" i="29"/>
  <c r="AH277" i="29"/>
  <c r="AF277" i="29"/>
  <c r="AD277" i="29"/>
  <c r="AB277" i="29"/>
  <c r="Z277" i="29"/>
  <c r="W277" i="29"/>
  <c r="X277" i="29" s="1"/>
  <c r="T277" i="29"/>
  <c r="U277" i="29" s="1"/>
  <c r="R277" i="29"/>
  <c r="O277" i="29"/>
  <c r="P277" i="29" s="1"/>
  <c r="L277" i="29"/>
  <c r="M277" i="29" s="1"/>
  <c r="J277" i="29"/>
  <c r="G277" i="29"/>
  <c r="H277" i="29" s="1"/>
  <c r="E277" i="29"/>
  <c r="B277" i="29"/>
  <c r="C277" i="29" s="1"/>
  <c r="AJ276" i="29"/>
  <c r="AH276" i="29"/>
  <c r="AF276" i="29"/>
  <c r="AD276" i="29"/>
  <c r="AB276" i="29"/>
  <c r="Z276" i="29"/>
  <c r="W276" i="29"/>
  <c r="X276" i="29" s="1"/>
  <c r="T276" i="29"/>
  <c r="U276" i="29" s="1"/>
  <c r="R276" i="29"/>
  <c r="O276" i="29"/>
  <c r="P276" i="29" s="1"/>
  <c r="L276" i="29"/>
  <c r="M276" i="29" s="1"/>
  <c r="J276" i="29"/>
  <c r="G276" i="29"/>
  <c r="H276" i="29" s="1"/>
  <c r="E276" i="29"/>
  <c r="B276" i="29"/>
  <c r="C276" i="29" s="1"/>
  <c r="AJ275" i="29"/>
  <c r="AH275" i="29"/>
  <c r="AF275" i="29"/>
  <c r="AD275" i="29"/>
  <c r="AB275" i="29"/>
  <c r="Z275" i="29"/>
  <c r="W275" i="29"/>
  <c r="X275" i="29" s="1"/>
  <c r="T275" i="29"/>
  <c r="U275" i="29" s="1"/>
  <c r="R275" i="29"/>
  <c r="O275" i="29"/>
  <c r="P275" i="29" s="1"/>
  <c r="L275" i="29"/>
  <c r="M275" i="29" s="1"/>
  <c r="J275" i="29"/>
  <c r="G275" i="29"/>
  <c r="H275" i="29" s="1"/>
  <c r="E275" i="29"/>
  <c r="B275" i="29"/>
  <c r="C275" i="29" s="1"/>
  <c r="AJ274" i="29"/>
  <c r="AH274" i="29"/>
  <c r="AF274" i="29"/>
  <c r="AD274" i="29"/>
  <c r="AB274" i="29"/>
  <c r="Z274" i="29"/>
  <c r="W274" i="29"/>
  <c r="X274" i="29" s="1"/>
  <c r="T274" i="29"/>
  <c r="U274" i="29" s="1"/>
  <c r="R274" i="29"/>
  <c r="O274" i="29"/>
  <c r="P274" i="29" s="1"/>
  <c r="L274" i="29"/>
  <c r="M274" i="29" s="1"/>
  <c r="J274" i="29"/>
  <c r="G274" i="29"/>
  <c r="H274" i="29" s="1"/>
  <c r="E274" i="29"/>
  <c r="B274" i="29"/>
  <c r="C274" i="29" s="1"/>
  <c r="AJ273" i="29"/>
  <c r="AH273" i="29"/>
  <c r="AF273" i="29"/>
  <c r="AD273" i="29"/>
  <c r="AB273" i="29"/>
  <c r="Z273" i="29"/>
  <c r="W273" i="29"/>
  <c r="X273" i="29" s="1"/>
  <c r="T273" i="29"/>
  <c r="U273" i="29" s="1"/>
  <c r="R273" i="29"/>
  <c r="O273" i="29"/>
  <c r="P273" i="29" s="1"/>
  <c r="L273" i="29"/>
  <c r="M273" i="29" s="1"/>
  <c r="J273" i="29"/>
  <c r="G273" i="29"/>
  <c r="H273" i="29" s="1"/>
  <c r="E273" i="29"/>
  <c r="B273" i="29"/>
  <c r="C273" i="29" s="1"/>
  <c r="AJ272" i="29"/>
  <c r="AH272" i="29"/>
  <c r="AF272" i="29"/>
  <c r="AD272" i="29"/>
  <c r="AB272" i="29"/>
  <c r="Z272" i="29"/>
  <c r="W272" i="29"/>
  <c r="X272" i="29" s="1"/>
  <c r="T272" i="29"/>
  <c r="U272" i="29" s="1"/>
  <c r="R272" i="29"/>
  <c r="O272" i="29"/>
  <c r="P272" i="29" s="1"/>
  <c r="L272" i="29"/>
  <c r="M272" i="29" s="1"/>
  <c r="J272" i="29"/>
  <c r="G272" i="29"/>
  <c r="H272" i="29" s="1"/>
  <c r="E272" i="29"/>
  <c r="B272" i="29"/>
  <c r="C272" i="29" s="1"/>
  <c r="AJ271" i="29"/>
  <c r="AH271" i="29"/>
  <c r="AF271" i="29"/>
  <c r="AD271" i="29"/>
  <c r="AB271" i="29"/>
  <c r="Z271" i="29"/>
  <c r="W271" i="29"/>
  <c r="X271" i="29" s="1"/>
  <c r="T271" i="29"/>
  <c r="U271" i="29" s="1"/>
  <c r="R271" i="29"/>
  <c r="O271" i="29"/>
  <c r="P271" i="29" s="1"/>
  <c r="L271" i="29"/>
  <c r="M271" i="29" s="1"/>
  <c r="J271" i="29"/>
  <c r="G271" i="29"/>
  <c r="H271" i="29" s="1"/>
  <c r="E271" i="29"/>
  <c r="B271" i="29"/>
  <c r="C271" i="29" s="1"/>
  <c r="AJ270" i="29"/>
  <c r="AH270" i="29"/>
  <c r="AF270" i="29"/>
  <c r="AD270" i="29"/>
  <c r="AB270" i="29"/>
  <c r="Z270" i="29"/>
  <c r="W270" i="29"/>
  <c r="X270" i="29" s="1"/>
  <c r="T270" i="29"/>
  <c r="U270" i="29" s="1"/>
  <c r="R270" i="29"/>
  <c r="O270" i="29"/>
  <c r="P270" i="29" s="1"/>
  <c r="L270" i="29"/>
  <c r="M270" i="29" s="1"/>
  <c r="J270" i="29"/>
  <c r="G270" i="29"/>
  <c r="H270" i="29" s="1"/>
  <c r="E270" i="29"/>
  <c r="B270" i="29"/>
  <c r="C270" i="29" s="1"/>
  <c r="AJ269" i="29"/>
  <c r="AH269" i="29"/>
  <c r="AF269" i="29"/>
  <c r="AD269" i="29"/>
  <c r="AB269" i="29"/>
  <c r="Z269" i="29"/>
  <c r="W269" i="29"/>
  <c r="X269" i="29" s="1"/>
  <c r="T269" i="29"/>
  <c r="U269" i="29" s="1"/>
  <c r="R269" i="29"/>
  <c r="O269" i="29"/>
  <c r="P269" i="29" s="1"/>
  <c r="L269" i="29"/>
  <c r="M269" i="29" s="1"/>
  <c r="J269" i="29"/>
  <c r="G269" i="29"/>
  <c r="H269" i="29" s="1"/>
  <c r="E269" i="29"/>
  <c r="B269" i="29"/>
  <c r="C269" i="29" s="1"/>
  <c r="AJ268" i="29"/>
  <c r="AH268" i="29"/>
  <c r="AF268" i="29"/>
  <c r="AD268" i="29"/>
  <c r="AB268" i="29"/>
  <c r="Z268" i="29"/>
  <c r="W268" i="29"/>
  <c r="X268" i="29" s="1"/>
  <c r="T268" i="29"/>
  <c r="U268" i="29" s="1"/>
  <c r="R268" i="29"/>
  <c r="O268" i="29"/>
  <c r="P268" i="29" s="1"/>
  <c r="L268" i="29"/>
  <c r="M268" i="29" s="1"/>
  <c r="J268" i="29"/>
  <c r="G268" i="29"/>
  <c r="H268" i="29" s="1"/>
  <c r="E268" i="29"/>
  <c r="B268" i="29"/>
  <c r="C268" i="29" s="1"/>
  <c r="AJ267" i="29"/>
  <c r="AH267" i="29"/>
  <c r="AF267" i="29"/>
  <c r="AD267" i="29"/>
  <c r="AB267" i="29"/>
  <c r="Z267" i="29"/>
  <c r="W267" i="29"/>
  <c r="X267" i="29" s="1"/>
  <c r="T267" i="29"/>
  <c r="U267" i="29" s="1"/>
  <c r="R267" i="29"/>
  <c r="O267" i="29"/>
  <c r="P267" i="29" s="1"/>
  <c r="L267" i="29"/>
  <c r="M267" i="29" s="1"/>
  <c r="J267" i="29"/>
  <c r="G267" i="29"/>
  <c r="H267" i="29" s="1"/>
  <c r="E267" i="29"/>
  <c r="B267" i="29"/>
  <c r="C267" i="29" s="1"/>
  <c r="AJ266" i="29"/>
  <c r="AH266" i="29"/>
  <c r="AF266" i="29"/>
  <c r="AD266" i="29"/>
  <c r="AB266" i="29"/>
  <c r="Z266" i="29"/>
  <c r="W266" i="29"/>
  <c r="X266" i="29" s="1"/>
  <c r="T266" i="29"/>
  <c r="U266" i="29" s="1"/>
  <c r="R266" i="29"/>
  <c r="O266" i="29"/>
  <c r="P266" i="29" s="1"/>
  <c r="L266" i="29"/>
  <c r="M266" i="29" s="1"/>
  <c r="J266" i="29"/>
  <c r="G266" i="29"/>
  <c r="H266" i="29" s="1"/>
  <c r="E266" i="29"/>
  <c r="B266" i="29"/>
  <c r="C266" i="29" s="1"/>
  <c r="AJ265" i="29"/>
  <c r="AH265" i="29"/>
  <c r="AF265" i="29"/>
  <c r="AD265" i="29"/>
  <c r="AB265" i="29"/>
  <c r="Z265" i="29"/>
  <c r="W265" i="29"/>
  <c r="X265" i="29" s="1"/>
  <c r="T265" i="29"/>
  <c r="U265" i="29" s="1"/>
  <c r="R265" i="29"/>
  <c r="O265" i="29"/>
  <c r="P265" i="29" s="1"/>
  <c r="L265" i="29"/>
  <c r="M265" i="29" s="1"/>
  <c r="J265" i="29"/>
  <c r="G265" i="29"/>
  <c r="H265" i="29" s="1"/>
  <c r="E265" i="29"/>
  <c r="B265" i="29"/>
  <c r="C265" i="29" s="1"/>
  <c r="AJ264" i="29"/>
  <c r="AH264" i="29"/>
  <c r="AF264" i="29"/>
  <c r="AD264" i="29"/>
  <c r="AB264" i="29"/>
  <c r="Z264" i="29"/>
  <c r="W264" i="29"/>
  <c r="X264" i="29" s="1"/>
  <c r="T264" i="29"/>
  <c r="U264" i="29" s="1"/>
  <c r="R264" i="29"/>
  <c r="O264" i="29"/>
  <c r="P264" i="29" s="1"/>
  <c r="L264" i="29"/>
  <c r="M264" i="29" s="1"/>
  <c r="J264" i="29"/>
  <c r="G264" i="29"/>
  <c r="H264" i="29" s="1"/>
  <c r="E264" i="29"/>
  <c r="B264" i="29"/>
  <c r="C264" i="29" s="1"/>
  <c r="AJ263" i="29"/>
  <c r="AH263" i="29"/>
  <c r="AF263" i="29"/>
  <c r="AD263" i="29"/>
  <c r="AB263" i="29"/>
  <c r="Z263" i="29"/>
  <c r="W263" i="29"/>
  <c r="X263" i="29" s="1"/>
  <c r="T263" i="29"/>
  <c r="U263" i="29" s="1"/>
  <c r="R263" i="29"/>
  <c r="O263" i="29"/>
  <c r="P263" i="29" s="1"/>
  <c r="L263" i="29"/>
  <c r="M263" i="29" s="1"/>
  <c r="J263" i="29"/>
  <c r="G263" i="29"/>
  <c r="H263" i="29" s="1"/>
  <c r="E263" i="29"/>
  <c r="B263" i="29"/>
  <c r="C263" i="29" s="1"/>
  <c r="AJ262" i="29"/>
  <c r="AH262" i="29"/>
  <c r="AF262" i="29"/>
  <c r="AD262" i="29"/>
  <c r="AB262" i="29"/>
  <c r="Z262" i="29"/>
  <c r="W262" i="29"/>
  <c r="X262" i="29" s="1"/>
  <c r="T262" i="29"/>
  <c r="U262" i="29" s="1"/>
  <c r="R262" i="29"/>
  <c r="O262" i="29"/>
  <c r="P262" i="29" s="1"/>
  <c r="L262" i="29"/>
  <c r="M262" i="29" s="1"/>
  <c r="J262" i="29"/>
  <c r="G262" i="29"/>
  <c r="H262" i="29" s="1"/>
  <c r="E262" i="29"/>
  <c r="B262" i="29"/>
  <c r="C262" i="29" s="1"/>
  <c r="AJ261" i="29"/>
  <c r="AH261" i="29"/>
  <c r="AF261" i="29"/>
  <c r="AD261" i="29"/>
  <c r="AB261" i="29"/>
  <c r="Z261" i="29"/>
  <c r="W261" i="29"/>
  <c r="X261" i="29" s="1"/>
  <c r="T261" i="29"/>
  <c r="U261" i="29" s="1"/>
  <c r="R261" i="29"/>
  <c r="O261" i="29"/>
  <c r="P261" i="29" s="1"/>
  <c r="L261" i="29"/>
  <c r="M261" i="29" s="1"/>
  <c r="J261" i="29"/>
  <c r="G261" i="29"/>
  <c r="H261" i="29" s="1"/>
  <c r="E261" i="29"/>
  <c r="B261" i="29"/>
  <c r="C261" i="29" s="1"/>
  <c r="AJ260" i="29"/>
  <c r="AH260" i="29"/>
  <c r="AF260" i="29"/>
  <c r="AD260" i="29"/>
  <c r="AB260" i="29"/>
  <c r="Z260" i="29"/>
  <c r="W260" i="29"/>
  <c r="X260" i="29" s="1"/>
  <c r="T260" i="29"/>
  <c r="U260" i="29" s="1"/>
  <c r="R260" i="29"/>
  <c r="O260" i="29"/>
  <c r="P260" i="29" s="1"/>
  <c r="L260" i="29"/>
  <c r="M260" i="29" s="1"/>
  <c r="J260" i="29"/>
  <c r="G260" i="29"/>
  <c r="H260" i="29" s="1"/>
  <c r="E260" i="29"/>
  <c r="B260" i="29"/>
  <c r="C260" i="29" s="1"/>
  <c r="AJ259" i="29"/>
  <c r="AH259" i="29"/>
  <c r="AF259" i="29"/>
  <c r="AD259" i="29"/>
  <c r="AB259" i="29"/>
  <c r="Z259" i="29"/>
  <c r="W259" i="29"/>
  <c r="X259" i="29" s="1"/>
  <c r="T259" i="29"/>
  <c r="U259" i="29" s="1"/>
  <c r="R259" i="29"/>
  <c r="O259" i="29"/>
  <c r="P259" i="29" s="1"/>
  <c r="L259" i="29"/>
  <c r="M259" i="29" s="1"/>
  <c r="J259" i="29"/>
  <c r="G259" i="29"/>
  <c r="H259" i="29" s="1"/>
  <c r="E259" i="29"/>
  <c r="B259" i="29"/>
  <c r="C259" i="29" s="1"/>
  <c r="AJ258" i="29"/>
  <c r="AH258" i="29"/>
  <c r="AF258" i="29"/>
  <c r="AD258" i="29"/>
  <c r="AB258" i="29"/>
  <c r="Z258" i="29"/>
  <c r="W258" i="29"/>
  <c r="X258" i="29" s="1"/>
  <c r="T258" i="29"/>
  <c r="U258" i="29" s="1"/>
  <c r="R258" i="29"/>
  <c r="O258" i="29"/>
  <c r="P258" i="29" s="1"/>
  <c r="L258" i="29"/>
  <c r="M258" i="29" s="1"/>
  <c r="J258" i="29"/>
  <c r="G258" i="29"/>
  <c r="H258" i="29" s="1"/>
  <c r="E258" i="29"/>
  <c r="B258" i="29"/>
  <c r="C258" i="29" s="1"/>
  <c r="AJ257" i="29"/>
  <c r="AH257" i="29"/>
  <c r="AF257" i="29"/>
  <c r="AD257" i="29"/>
  <c r="AB257" i="29"/>
  <c r="Z257" i="29"/>
  <c r="W257" i="29"/>
  <c r="X257" i="29" s="1"/>
  <c r="T257" i="29"/>
  <c r="U257" i="29" s="1"/>
  <c r="R257" i="29"/>
  <c r="O257" i="29"/>
  <c r="P257" i="29" s="1"/>
  <c r="L257" i="29"/>
  <c r="M257" i="29" s="1"/>
  <c r="J257" i="29"/>
  <c r="G257" i="29"/>
  <c r="H257" i="29" s="1"/>
  <c r="E257" i="29"/>
  <c r="B257" i="29"/>
  <c r="C257" i="29" s="1"/>
  <c r="AJ256" i="29"/>
  <c r="AH256" i="29"/>
  <c r="AF256" i="29"/>
  <c r="AD256" i="29"/>
  <c r="AB256" i="29"/>
  <c r="Z256" i="29"/>
  <c r="W256" i="29"/>
  <c r="X256" i="29" s="1"/>
  <c r="T256" i="29"/>
  <c r="U256" i="29" s="1"/>
  <c r="R256" i="29"/>
  <c r="O256" i="29"/>
  <c r="P256" i="29" s="1"/>
  <c r="L256" i="29"/>
  <c r="M256" i="29" s="1"/>
  <c r="J256" i="29"/>
  <c r="G256" i="29"/>
  <c r="H256" i="29" s="1"/>
  <c r="E256" i="29"/>
  <c r="B256" i="29"/>
  <c r="C256" i="29" s="1"/>
  <c r="AJ255" i="29"/>
  <c r="AH255" i="29"/>
  <c r="AF255" i="29"/>
  <c r="AD255" i="29"/>
  <c r="AB255" i="29"/>
  <c r="Z255" i="29"/>
  <c r="W255" i="29"/>
  <c r="X255" i="29" s="1"/>
  <c r="T255" i="29"/>
  <c r="U255" i="29" s="1"/>
  <c r="R255" i="29"/>
  <c r="O255" i="29"/>
  <c r="P255" i="29" s="1"/>
  <c r="L255" i="29"/>
  <c r="M255" i="29" s="1"/>
  <c r="J255" i="29"/>
  <c r="G255" i="29"/>
  <c r="H255" i="29" s="1"/>
  <c r="E255" i="29"/>
  <c r="B255" i="29"/>
  <c r="C255" i="29" s="1"/>
  <c r="AJ254" i="29"/>
  <c r="AH254" i="29"/>
  <c r="AF254" i="29"/>
  <c r="AD254" i="29"/>
  <c r="AB254" i="29"/>
  <c r="Z254" i="29"/>
  <c r="W254" i="29"/>
  <c r="X254" i="29" s="1"/>
  <c r="T254" i="29"/>
  <c r="U254" i="29" s="1"/>
  <c r="R254" i="29"/>
  <c r="O254" i="29"/>
  <c r="P254" i="29" s="1"/>
  <c r="L254" i="29"/>
  <c r="M254" i="29" s="1"/>
  <c r="J254" i="29"/>
  <c r="G254" i="29"/>
  <c r="H254" i="29" s="1"/>
  <c r="E254" i="29"/>
  <c r="B254" i="29"/>
  <c r="C254" i="29" s="1"/>
  <c r="AJ253" i="29"/>
  <c r="AH253" i="29"/>
  <c r="AF253" i="29"/>
  <c r="AD253" i="29"/>
  <c r="AB253" i="29"/>
  <c r="Z253" i="29"/>
  <c r="W253" i="29"/>
  <c r="X253" i="29" s="1"/>
  <c r="T253" i="29"/>
  <c r="U253" i="29" s="1"/>
  <c r="R253" i="29"/>
  <c r="O253" i="29"/>
  <c r="P253" i="29" s="1"/>
  <c r="L253" i="29"/>
  <c r="M253" i="29" s="1"/>
  <c r="J253" i="29"/>
  <c r="G253" i="29"/>
  <c r="H253" i="29" s="1"/>
  <c r="E253" i="29"/>
  <c r="B253" i="29"/>
  <c r="C253" i="29" s="1"/>
  <c r="AJ252" i="29"/>
  <c r="AH252" i="29"/>
  <c r="AF252" i="29"/>
  <c r="AD252" i="29"/>
  <c r="AB252" i="29"/>
  <c r="Z252" i="29"/>
  <c r="W252" i="29"/>
  <c r="X252" i="29" s="1"/>
  <c r="T252" i="29"/>
  <c r="U252" i="29" s="1"/>
  <c r="R252" i="29"/>
  <c r="O252" i="29"/>
  <c r="P252" i="29" s="1"/>
  <c r="L252" i="29"/>
  <c r="M252" i="29" s="1"/>
  <c r="J252" i="29"/>
  <c r="G252" i="29"/>
  <c r="H252" i="29" s="1"/>
  <c r="E252" i="29"/>
  <c r="B252" i="29"/>
  <c r="C252" i="29" s="1"/>
  <c r="AJ251" i="29"/>
  <c r="AH251" i="29"/>
  <c r="AF251" i="29"/>
  <c r="AD251" i="29"/>
  <c r="AB251" i="29"/>
  <c r="Z251" i="29"/>
  <c r="W251" i="29"/>
  <c r="X251" i="29" s="1"/>
  <c r="T251" i="29"/>
  <c r="U251" i="29" s="1"/>
  <c r="R251" i="29"/>
  <c r="O251" i="29"/>
  <c r="P251" i="29" s="1"/>
  <c r="L251" i="29"/>
  <c r="M251" i="29" s="1"/>
  <c r="J251" i="29"/>
  <c r="G251" i="29"/>
  <c r="H251" i="29" s="1"/>
  <c r="E251" i="29"/>
  <c r="B251" i="29"/>
  <c r="C251" i="29" s="1"/>
  <c r="AJ250" i="29"/>
  <c r="AH250" i="29"/>
  <c r="AF250" i="29"/>
  <c r="AD250" i="29"/>
  <c r="AB250" i="29"/>
  <c r="Z250" i="29"/>
  <c r="W250" i="29"/>
  <c r="X250" i="29" s="1"/>
  <c r="T250" i="29"/>
  <c r="U250" i="29" s="1"/>
  <c r="R250" i="29"/>
  <c r="O250" i="29"/>
  <c r="P250" i="29" s="1"/>
  <c r="L250" i="29"/>
  <c r="M250" i="29" s="1"/>
  <c r="J250" i="29"/>
  <c r="G250" i="29"/>
  <c r="H250" i="29" s="1"/>
  <c r="E250" i="29"/>
  <c r="B250" i="29"/>
  <c r="C250" i="29" s="1"/>
  <c r="AJ249" i="29"/>
  <c r="AH249" i="29"/>
  <c r="AF249" i="29"/>
  <c r="AD249" i="29"/>
  <c r="AB249" i="29"/>
  <c r="Z249" i="29"/>
  <c r="W249" i="29"/>
  <c r="X249" i="29" s="1"/>
  <c r="T249" i="29"/>
  <c r="U249" i="29" s="1"/>
  <c r="R249" i="29"/>
  <c r="O249" i="29"/>
  <c r="P249" i="29" s="1"/>
  <c r="L249" i="29"/>
  <c r="M249" i="29" s="1"/>
  <c r="J249" i="29"/>
  <c r="G249" i="29"/>
  <c r="H249" i="29" s="1"/>
  <c r="E249" i="29"/>
  <c r="B249" i="29"/>
  <c r="C249" i="29" s="1"/>
  <c r="AJ248" i="29"/>
  <c r="AH248" i="29"/>
  <c r="AF248" i="29"/>
  <c r="AD248" i="29"/>
  <c r="AB248" i="29"/>
  <c r="Z248" i="29"/>
  <c r="W248" i="29"/>
  <c r="X248" i="29" s="1"/>
  <c r="T248" i="29"/>
  <c r="U248" i="29" s="1"/>
  <c r="R248" i="29"/>
  <c r="O248" i="29"/>
  <c r="P248" i="29" s="1"/>
  <c r="L248" i="29"/>
  <c r="M248" i="29" s="1"/>
  <c r="J248" i="29"/>
  <c r="G248" i="29"/>
  <c r="H248" i="29" s="1"/>
  <c r="E248" i="29"/>
  <c r="B248" i="29"/>
  <c r="C248" i="29" s="1"/>
  <c r="AJ247" i="29"/>
  <c r="AH247" i="29"/>
  <c r="AF247" i="29"/>
  <c r="AD247" i="29"/>
  <c r="AB247" i="29"/>
  <c r="Z247" i="29"/>
  <c r="W247" i="29"/>
  <c r="X247" i="29" s="1"/>
  <c r="T247" i="29"/>
  <c r="U247" i="29" s="1"/>
  <c r="R247" i="29"/>
  <c r="O247" i="29"/>
  <c r="P247" i="29" s="1"/>
  <c r="L247" i="29"/>
  <c r="M247" i="29" s="1"/>
  <c r="J247" i="29"/>
  <c r="G247" i="29"/>
  <c r="H247" i="29" s="1"/>
  <c r="E247" i="29"/>
  <c r="B247" i="29"/>
  <c r="C247" i="29" s="1"/>
  <c r="AJ246" i="29"/>
  <c r="AH246" i="29"/>
  <c r="AF246" i="29"/>
  <c r="AD246" i="29"/>
  <c r="AB246" i="29"/>
  <c r="Z246" i="29"/>
  <c r="W246" i="29"/>
  <c r="X246" i="29" s="1"/>
  <c r="T246" i="29"/>
  <c r="U246" i="29" s="1"/>
  <c r="R246" i="29"/>
  <c r="O246" i="29"/>
  <c r="P246" i="29" s="1"/>
  <c r="L246" i="29"/>
  <c r="M246" i="29" s="1"/>
  <c r="J246" i="29"/>
  <c r="G246" i="29"/>
  <c r="H246" i="29" s="1"/>
  <c r="E246" i="29"/>
  <c r="B246" i="29"/>
  <c r="C246" i="29" s="1"/>
  <c r="AJ245" i="29"/>
  <c r="AH245" i="29"/>
  <c r="AF245" i="29"/>
  <c r="AD245" i="29"/>
  <c r="AB245" i="29"/>
  <c r="Z245" i="29"/>
  <c r="W245" i="29"/>
  <c r="X245" i="29" s="1"/>
  <c r="T245" i="29"/>
  <c r="U245" i="29" s="1"/>
  <c r="R245" i="29"/>
  <c r="O245" i="29"/>
  <c r="P245" i="29" s="1"/>
  <c r="L245" i="29"/>
  <c r="M245" i="29" s="1"/>
  <c r="J245" i="29"/>
  <c r="G245" i="29"/>
  <c r="H245" i="29" s="1"/>
  <c r="E245" i="29"/>
  <c r="B245" i="29"/>
  <c r="C245" i="29" s="1"/>
  <c r="AJ244" i="29"/>
  <c r="AH244" i="29"/>
  <c r="AF244" i="29"/>
  <c r="AD244" i="29"/>
  <c r="AB244" i="29"/>
  <c r="Z244" i="29"/>
  <c r="W244" i="29"/>
  <c r="X244" i="29" s="1"/>
  <c r="T244" i="29"/>
  <c r="U244" i="29" s="1"/>
  <c r="R244" i="29"/>
  <c r="O244" i="29"/>
  <c r="P244" i="29" s="1"/>
  <c r="L244" i="29"/>
  <c r="M244" i="29" s="1"/>
  <c r="J244" i="29"/>
  <c r="G244" i="29"/>
  <c r="H244" i="29" s="1"/>
  <c r="E244" i="29"/>
  <c r="B244" i="29"/>
  <c r="C244" i="29" s="1"/>
  <c r="AJ243" i="29"/>
  <c r="AH243" i="29"/>
  <c r="AF243" i="29"/>
  <c r="AD243" i="29"/>
  <c r="AB243" i="29"/>
  <c r="Z243" i="29"/>
  <c r="W243" i="29"/>
  <c r="X243" i="29" s="1"/>
  <c r="T243" i="29"/>
  <c r="U243" i="29" s="1"/>
  <c r="R243" i="29"/>
  <c r="O243" i="29"/>
  <c r="P243" i="29" s="1"/>
  <c r="L243" i="29"/>
  <c r="M243" i="29" s="1"/>
  <c r="J243" i="29"/>
  <c r="G243" i="29"/>
  <c r="H243" i="29" s="1"/>
  <c r="E243" i="29"/>
  <c r="B243" i="29"/>
  <c r="C243" i="29" s="1"/>
  <c r="AJ242" i="29"/>
  <c r="AH242" i="29"/>
  <c r="AF242" i="29"/>
  <c r="AD242" i="29"/>
  <c r="AB242" i="29"/>
  <c r="Z242" i="29"/>
  <c r="W242" i="29"/>
  <c r="X242" i="29" s="1"/>
  <c r="T242" i="29"/>
  <c r="U242" i="29" s="1"/>
  <c r="R242" i="29"/>
  <c r="O242" i="29"/>
  <c r="P242" i="29" s="1"/>
  <c r="L242" i="29"/>
  <c r="M242" i="29" s="1"/>
  <c r="J242" i="29"/>
  <c r="G242" i="29"/>
  <c r="H242" i="29" s="1"/>
  <c r="E242" i="29"/>
  <c r="B242" i="29"/>
  <c r="C242" i="29" s="1"/>
  <c r="AJ241" i="29"/>
  <c r="AH241" i="29"/>
  <c r="AF241" i="29"/>
  <c r="AD241" i="29"/>
  <c r="AB241" i="29"/>
  <c r="Z241" i="29"/>
  <c r="W241" i="29"/>
  <c r="X241" i="29" s="1"/>
  <c r="T241" i="29"/>
  <c r="U241" i="29" s="1"/>
  <c r="R241" i="29"/>
  <c r="O241" i="29"/>
  <c r="P241" i="29" s="1"/>
  <c r="L241" i="29"/>
  <c r="M241" i="29" s="1"/>
  <c r="J241" i="29"/>
  <c r="G241" i="29"/>
  <c r="H241" i="29" s="1"/>
  <c r="E241" i="29"/>
  <c r="B241" i="29"/>
  <c r="C241" i="29" s="1"/>
  <c r="AJ240" i="29"/>
  <c r="AH240" i="29"/>
  <c r="AF240" i="29"/>
  <c r="AD240" i="29"/>
  <c r="AB240" i="29"/>
  <c r="Z240" i="29"/>
  <c r="W240" i="29"/>
  <c r="X240" i="29" s="1"/>
  <c r="T240" i="29"/>
  <c r="U240" i="29" s="1"/>
  <c r="R240" i="29"/>
  <c r="O240" i="29"/>
  <c r="P240" i="29" s="1"/>
  <c r="L240" i="29"/>
  <c r="M240" i="29" s="1"/>
  <c r="J240" i="29"/>
  <c r="G240" i="29"/>
  <c r="H240" i="29" s="1"/>
  <c r="E240" i="29"/>
  <c r="B240" i="29"/>
  <c r="C240" i="29" s="1"/>
  <c r="AJ239" i="29"/>
  <c r="AH239" i="29"/>
  <c r="AF239" i="29"/>
  <c r="AD239" i="29"/>
  <c r="AB239" i="29"/>
  <c r="Z239" i="29"/>
  <c r="W239" i="29"/>
  <c r="X239" i="29" s="1"/>
  <c r="T239" i="29"/>
  <c r="U239" i="29" s="1"/>
  <c r="R239" i="29"/>
  <c r="O239" i="29"/>
  <c r="P239" i="29" s="1"/>
  <c r="L239" i="29"/>
  <c r="M239" i="29" s="1"/>
  <c r="J239" i="29"/>
  <c r="G239" i="29"/>
  <c r="H239" i="29" s="1"/>
  <c r="E239" i="29"/>
  <c r="B239" i="29"/>
  <c r="C239" i="29" s="1"/>
  <c r="AJ238" i="29"/>
  <c r="AH238" i="29"/>
  <c r="AF238" i="29"/>
  <c r="AD238" i="29"/>
  <c r="AB238" i="29"/>
  <c r="Z238" i="29"/>
  <c r="W238" i="29"/>
  <c r="X238" i="29" s="1"/>
  <c r="T238" i="29"/>
  <c r="U238" i="29" s="1"/>
  <c r="R238" i="29"/>
  <c r="O238" i="29"/>
  <c r="P238" i="29" s="1"/>
  <c r="L238" i="29"/>
  <c r="M238" i="29" s="1"/>
  <c r="J238" i="29"/>
  <c r="G238" i="29"/>
  <c r="H238" i="29" s="1"/>
  <c r="E238" i="29"/>
  <c r="B238" i="29"/>
  <c r="C238" i="29" s="1"/>
  <c r="AJ237" i="29"/>
  <c r="AH237" i="29"/>
  <c r="AF237" i="29"/>
  <c r="AD237" i="29"/>
  <c r="AB237" i="29"/>
  <c r="Z237" i="29"/>
  <c r="W237" i="29"/>
  <c r="X237" i="29" s="1"/>
  <c r="T237" i="29"/>
  <c r="U237" i="29" s="1"/>
  <c r="R237" i="29"/>
  <c r="O237" i="29"/>
  <c r="P237" i="29" s="1"/>
  <c r="L237" i="29"/>
  <c r="M237" i="29" s="1"/>
  <c r="J237" i="29"/>
  <c r="G237" i="29"/>
  <c r="H237" i="29" s="1"/>
  <c r="E237" i="29"/>
  <c r="B237" i="29"/>
  <c r="C237" i="29" s="1"/>
  <c r="AJ236" i="29"/>
  <c r="AH236" i="29"/>
  <c r="AF236" i="29"/>
  <c r="AD236" i="29"/>
  <c r="AB236" i="29"/>
  <c r="Z236" i="29"/>
  <c r="W236" i="29"/>
  <c r="X236" i="29" s="1"/>
  <c r="T236" i="29"/>
  <c r="U236" i="29" s="1"/>
  <c r="R236" i="29"/>
  <c r="O236" i="29"/>
  <c r="P236" i="29" s="1"/>
  <c r="L236" i="29"/>
  <c r="M236" i="29" s="1"/>
  <c r="J236" i="29"/>
  <c r="G236" i="29"/>
  <c r="H236" i="29" s="1"/>
  <c r="E236" i="29"/>
  <c r="B236" i="29"/>
  <c r="C236" i="29" s="1"/>
  <c r="AJ235" i="29"/>
  <c r="AH235" i="29"/>
  <c r="AF235" i="29"/>
  <c r="AD235" i="29"/>
  <c r="AB235" i="29"/>
  <c r="Z235" i="29"/>
  <c r="W235" i="29"/>
  <c r="X235" i="29" s="1"/>
  <c r="T235" i="29"/>
  <c r="U235" i="29" s="1"/>
  <c r="R235" i="29"/>
  <c r="O235" i="29"/>
  <c r="P235" i="29" s="1"/>
  <c r="L235" i="29"/>
  <c r="M235" i="29" s="1"/>
  <c r="J235" i="29"/>
  <c r="G235" i="29"/>
  <c r="H235" i="29" s="1"/>
  <c r="E235" i="29"/>
  <c r="B235" i="29"/>
  <c r="C235" i="29" s="1"/>
  <c r="AJ234" i="29"/>
  <c r="AH234" i="29"/>
  <c r="AF234" i="29"/>
  <c r="AD234" i="29"/>
  <c r="AB234" i="29"/>
  <c r="Z234" i="29"/>
  <c r="W234" i="29"/>
  <c r="X234" i="29" s="1"/>
  <c r="T234" i="29"/>
  <c r="U234" i="29" s="1"/>
  <c r="R234" i="29"/>
  <c r="O234" i="29"/>
  <c r="P234" i="29" s="1"/>
  <c r="L234" i="29"/>
  <c r="M234" i="29" s="1"/>
  <c r="J234" i="29"/>
  <c r="G234" i="29"/>
  <c r="H234" i="29" s="1"/>
  <c r="E234" i="29"/>
  <c r="B234" i="29"/>
  <c r="C234" i="29" s="1"/>
  <c r="AJ233" i="29"/>
  <c r="AH233" i="29"/>
  <c r="AF233" i="29"/>
  <c r="AD233" i="29"/>
  <c r="AB233" i="29"/>
  <c r="Z233" i="29"/>
  <c r="W233" i="29"/>
  <c r="X233" i="29" s="1"/>
  <c r="T233" i="29"/>
  <c r="U233" i="29" s="1"/>
  <c r="R233" i="29"/>
  <c r="O233" i="29"/>
  <c r="P233" i="29" s="1"/>
  <c r="L233" i="29"/>
  <c r="M233" i="29" s="1"/>
  <c r="J233" i="29"/>
  <c r="G233" i="29"/>
  <c r="H233" i="29" s="1"/>
  <c r="E233" i="29"/>
  <c r="B233" i="29"/>
  <c r="C233" i="29" s="1"/>
  <c r="AJ232" i="29"/>
  <c r="AH232" i="29"/>
  <c r="AF232" i="29"/>
  <c r="AD232" i="29"/>
  <c r="AB232" i="29"/>
  <c r="Z232" i="29"/>
  <c r="W232" i="29"/>
  <c r="X232" i="29" s="1"/>
  <c r="T232" i="29"/>
  <c r="U232" i="29" s="1"/>
  <c r="R232" i="29"/>
  <c r="O232" i="29"/>
  <c r="P232" i="29" s="1"/>
  <c r="L232" i="29"/>
  <c r="M232" i="29" s="1"/>
  <c r="J232" i="29"/>
  <c r="G232" i="29"/>
  <c r="H232" i="29" s="1"/>
  <c r="E232" i="29"/>
  <c r="B232" i="29"/>
  <c r="C232" i="29" s="1"/>
  <c r="AJ231" i="29"/>
  <c r="AH231" i="29"/>
  <c r="AF231" i="29"/>
  <c r="AD231" i="29"/>
  <c r="AB231" i="29"/>
  <c r="Z231" i="29"/>
  <c r="W231" i="29"/>
  <c r="X231" i="29" s="1"/>
  <c r="T231" i="29"/>
  <c r="U231" i="29" s="1"/>
  <c r="R231" i="29"/>
  <c r="O231" i="29"/>
  <c r="P231" i="29" s="1"/>
  <c r="L231" i="29"/>
  <c r="M231" i="29" s="1"/>
  <c r="J231" i="29"/>
  <c r="G231" i="29"/>
  <c r="H231" i="29" s="1"/>
  <c r="E231" i="29"/>
  <c r="B231" i="29"/>
  <c r="C231" i="29" s="1"/>
  <c r="AJ230" i="29"/>
  <c r="AH230" i="29"/>
  <c r="AF230" i="29"/>
  <c r="AD230" i="29"/>
  <c r="AB230" i="29"/>
  <c r="Z230" i="29"/>
  <c r="W230" i="29"/>
  <c r="X230" i="29" s="1"/>
  <c r="T230" i="29"/>
  <c r="U230" i="29" s="1"/>
  <c r="R230" i="29"/>
  <c r="O230" i="29"/>
  <c r="P230" i="29" s="1"/>
  <c r="L230" i="29"/>
  <c r="M230" i="29" s="1"/>
  <c r="J230" i="29"/>
  <c r="G230" i="29"/>
  <c r="H230" i="29" s="1"/>
  <c r="E230" i="29"/>
  <c r="B230" i="29"/>
  <c r="C230" i="29" s="1"/>
  <c r="AJ229" i="29"/>
  <c r="AH229" i="29"/>
  <c r="AF229" i="29"/>
  <c r="AD229" i="29"/>
  <c r="AB229" i="29"/>
  <c r="Z229" i="29"/>
  <c r="W229" i="29"/>
  <c r="X229" i="29" s="1"/>
  <c r="T229" i="29"/>
  <c r="U229" i="29" s="1"/>
  <c r="R229" i="29"/>
  <c r="O229" i="29"/>
  <c r="P229" i="29" s="1"/>
  <c r="L229" i="29"/>
  <c r="M229" i="29" s="1"/>
  <c r="J229" i="29"/>
  <c r="G229" i="29"/>
  <c r="H229" i="29" s="1"/>
  <c r="E229" i="29"/>
  <c r="B229" i="29"/>
  <c r="C229" i="29" s="1"/>
  <c r="AJ228" i="29"/>
  <c r="AH228" i="29"/>
  <c r="AF228" i="29"/>
  <c r="AD228" i="29"/>
  <c r="AB228" i="29"/>
  <c r="Z228" i="29"/>
  <c r="W228" i="29"/>
  <c r="X228" i="29" s="1"/>
  <c r="T228" i="29"/>
  <c r="U228" i="29" s="1"/>
  <c r="R228" i="29"/>
  <c r="O228" i="29"/>
  <c r="P228" i="29" s="1"/>
  <c r="L228" i="29"/>
  <c r="M228" i="29" s="1"/>
  <c r="J228" i="29"/>
  <c r="G228" i="29"/>
  <c r="H228" i="29" s="1"/>
  <c r="E228" i="29"/>
  <c r="B228" i="29"/>
  <c r="C228" i="29" s="1"/>
  <c r="AJ227" i="29"/>
  <c r="AH227" i="29"/>
  <c r="AF227" i="29"/>
  <c r="AD227" i="29"/>
  <c r="AB227" i="29"/>
  <c r="Z227" i="29"/>
  <c r="W227" i="29"/>
  <c r="X227" i="29" s="1"/>
  <c r="T227" i="29"/>
  <c r="U227" i="29" s="1"/>
  <c r="R227" i="29"/>
  <c r="O227" i="29"/>
  <c r="P227" i="29" s="1"/>
  <c r="L227" i="29"/>
  <c r="M227" i="29" s="1"/>
  <c r="J227" i="29"/>
  <c r="G227" i="29"/>
  <c r="H227" i="29" s="1"/>
  <c r="E227" i="29"/>
  <c r="B227" i="29"/>
  <c r="C227" i="29" s="1"/>
  <c r="AJ226" i="29"/>
  <c r="AH226" i="29"/>
  <c r="AF226" i="29"/>
  <c r="AD226" i="29"/>
  <c r="AB226" i="29"/>
  <c r="Z226" i="29"/>
  <c r="W226" i="29"/>
  <c r="X226" i="29" s="1"/>
  <c r="T226" i="29"/>
  <c r="U226" i="29" s="1"/>
  <c r="R226" i="29"/>
  <c r="O226" i="29"/>
  <c r="P226" i="29" s="1"/>
  <c r="L226" i="29"/>
  <c r="M226" i="29" s="1"/>
  <c r="J226" i="29"/>
  <c r="G226" i="29"/>
  <c r="H226" i="29" s="1"/>
  <c r="E226" i="29"/>
  <c r="B226" i="29"/>
  <c r="C226" i="29" s="1"/>
  <c r="AJ225" i="29"/>
  <c r="AH225" i="29"/>
  <c r="AF225" i="29"/>
  <c r="AD225" i="29"/>
  <c r="AB225" i="29"/>
  <c r="Z225" i="29"/>
  <c r="W225" i="29"/>
  <c r="X225" i="29" s="1"/>
  <c r="T225" i="29"/>
  <c r="U225" i="29" s="1"/>
  <c r="R225" i="29"/>
  <c r="O225" i="29"/>
  <c r="P225" i="29" s="1"/>
  <c r="L225" i="29"/>
  <c r="M225" i="29" s="1"/>
  <c r="J225" i="29"/>
  <c r="G225" i="29"/>
  <c r="H225" i="29" s="1"/>
  <c r="E225" i="29"/>
  <c r="B225" i="29"/>
  <c r="C225" i="29" s="1"/>
  <c r="AJ224" i="29"/>
  <c r="AH224" i="29"/>
  <c r="AF224" i="29"/>
  <c r="AD224" i="29"/>
  <c r="AB224" i="29"/>
  <c r="Z224" i="29"/>
  <c r="W224" i="29"/>
  <c r="X224" i="29" s="1"/>
  <c r="T224" i="29"/>
  <c r="U224" i="29" s="1"/>
  <c r="R224" i="29"/>
  <c r="O224" i="29"/>
  <c r="P224" i="29" s="1"/>
  <c r="L224" i="29"/>
  <c r="M224" i="29" s="1"/>
  <c r="J224" i="29"/>
  <c r="G224" i="29"/>
  <c r="H224" i="29" s="1"/>
  <c r="E224" i="29"/>
  <c r="B224" i="29"/>
  <c r="C224" i="29" s="1"/>
  <c r="AJ223" i="29"/>
  <c r="AH223" i="29"/>
  <c r="AF223" i="29"/>
  <c r="AD223" i="29"/>
  <c r="AB223" i="29"/>
  <c r="Z223" i="29"/>
  <c r="W223" i="29"/>
  <c r="X223" i="29" s="1"/>
  <c r="T223" i="29"/>
  <c r="U223" i="29" s="1"/>
  <c r="R223" i="29"/>
  <c r="O223" i="29"/>
  <c r="P223" i="29" s="1"/>
  <c r="L223" i="29"/>
  <c r="M223" i="29" s="1"/>
  <c r="J223" i="29"/>
  <c r="G223" i="29"/>
  <c r="H223" i="29" s="1"/>
  <c r="E223" i="29"/>
  <c r="B223" i="29"/>
  <c r="C223" i="29" s="1"/>
  <c r="AJ222" i="29"/>
  <c r="AH222" i="29"/>
  <c r="AF222" i="29"/>
  <c r="AD222" i="29"/>
  <c r="AB222" i="29"/>
  <c r="Z222" i="29"/>
  <c r="W222" i="29"/>
  <c r="X222" i="29" s="1"/>
  <c r="T222" i="29"/>
  <c r="U222" i="29" s="1"/>
  <c r="R222" i="29"/>
  <c r="O222" i="29"/>
  <c r="P222" i="29" s="1"/>
  <c r="L222" i="29"/>
  <c r="M222" i="29" s="1"/>
  <c r="J222" i="29"/>
  <c r="G222" i="29"/>
  <c r="H222" i="29" s="1"/>
  <c r="E222" i="29"/>
  <c r="B222" i="29"/>
  <c r="C222" i="29" s="1"/>
  <c r="AJ221" i="29"/>
  <c r="AH221" i="29"/>
  <c r="AF221" i="29"/>
  <c r="AD221" i="29"/>
  <c r="AB221" i="29"/>
  <c r="Z221" i="29"/>
  <c r="W221" i="29"/>
  <c r="X221" i="29" s="1"/>
  <c r="T221" i="29"/>
  <c r="U221" i="29" s="1"/>
  <c r="R221" i="29"/>
  <c r="O221" i="29"/>
  <c r="P221" i="29" s="1"/>
  <c r="L221" i="29"/>
  <c r="M221" i="29" s="1"/>
  <c r="J221" i="29"/>
  <c r="G221" i="29"/>
  <c r="H221" i="29" s="1"/>
  <c r="E221" i="29"/>
  <c r="B221" i="29"/>
  <c r="C221" i="29" s="1"/>
  <c r="AJ220" i="29"/>
  <c r="AH220" i="29"/>
  <c r="AF220" i="29"/>
  <c r="AD220" i="29"/>
  <c r="AB220" i="29"/>
  <c r="Z220" i="29"/>
  <c r="W220" i="29"/>
  <c r="X220" i="29" s="1"/>
  <c r="T220" i="29"/>
  <c r="U220" i="29" s="1"/>
  <c r="R220" i="29"/>
  <c r="O220" i="29"/>
  <c r="P220" i="29" s="1"/>
  <c r="L220" i="29"/>
  <c r="M220" i="29" s="1"/>
  <c r="J220" i="29"/>
  <c r="G220" i="29"/>
  <c r="H220" i="29" s="1"/>
  <c r="E220" i="29"/>
  <c r="B220" i="29"/>
  <c r="C220" i="29" s="1"/>
  <c r="AJ219" i="29"/>
  <c r="AH219" i="29"/>
  <c r="AF219" i="29"/>
  <c r="AD219" i="29"/>
  <c r="AB219" i="29"/>
  <c r="Z219" i="29"/>
  <c r="W219" i="29"/>
  <c r="X219" i="29" s="1"/>
  <c r="T219" i="29"/>
  <c r="U219" i="29" s="1"/>
  <c r="R219" i="29"/>
  <c r="O219" i="29"/>
  <c r="P219" i="29" s="1"/>
  <c r="L219" i="29"/>
  <c r="M219" i="29" s="1"/>
  <c r="J219" i="29"/>
  <c r="G219" i="29"/>
  <c r="H219" i="29" s="1"/>
  <c r="E219" i="29"/>
  <c r="B219" i="29"/>
  <c r="C219" i="29" s="1"/>
  <c r="AJ218" i="29"/>
  <c r="AH218" i="29"/>
  <c r="AF218" i="29"/>
  <c r="AD218" i="29"/>
  <c r="AB218" i="29"/>
  <c r="Z218" i="29"/>
  <c r="W218" i="29"/>
  <c r="X218" i="29" s="1"/>
  <c r="T218" i="29"/>
  <c r="U218" i="29" s="1"/>
  <c r="R218" i="29"/>
  <c r="O218" i="29"/>
  <c r="P218" i="29" s="1"/>
  <c r="L218" i="29"/>
  <c r="M218" i="29" s="1"/>
  <c r="J218" i="29"/>
  <c r="G218" i="29"/>
  <c r="H218" i="29" s="1"/>
  <c r="E218" i="29"/>
  <c r="B218" i="29"/>
  <c r="C218" i="29" s="1"/>
  <c r="AJ217" i="29"/>
  <c r="AH217" i="29"/>
  <c r="AF217" i="29"/>
  <c r="AD217" i="29"/>
  <c r="AB217" i="29"/>
  <c r="Z217" i="29"/>
  <c r="W217" i="29"/>
  <c r="X217" i="29" s="1"/>
  <c r="T217" i="29"/>
  <c r="U217" i="29" s="1"/>
  <c r="R217" i="29"/>
  <c r="O217" i="29"/>
  <c r="P217" i="29" s="1"/>
  <c r="L217" i="29"/>
  <c r="M217" i="29" s="1"/>
  <c r="J217" i="29"/>
  <c r="G217" i="29"/>
  <c r="H217" i="29" s="1"/>
  <c r="E217" i="29"/>
  <c r="B217" i="29"/>
  <c r="C217" i="29" s="1"/>
  <c r="AJ216" i="29"/>
  <c r="AH216" i="29"/>
  <c r="AF216" i="29"/>
  <c r="AD216" i="29"/>
  <c r="AB216" i="29"/>
  <c r="Z216" i="29"/>
  <c r="W216" i="29"/>
  <c r="X216" i="29" s="1"/>
  <c r="T216" i="29"/>
  <c r="U216" i="29" s="1"/>
  <c r="R216" i="29"/>
  <c r="O216" i="29"/>
  <c r="P216" i="29" s="1"/>
  <c r="L216" i="29"/>
  <c r="M216" i="29" s="1"/>
  <c r="J216" i="29"/>
  <c r="G216" i="29"/>
  <c r="H216" i="29" s="1"/>
  <c r="E216" i="29"/>
  <c r="B216" i="29"/>
  <c r="C216" i="29" s="1"/>
  <c r="AJ215" i="29"/>
  <c r="AH215" i="29"/>
  <c r="AF215" i="29"/>
  <c r="AD215" i="29"/>
  <c r="AB215" i="29"/>
  <c r="Z215" i="29"/>
  <c r="W215" i="29"/>
  <c r="X215" i="29" s="1"/>
  <c r="T215" i="29"/>
  <c r="U215" i="29" s="1"/>
  <c r="R215" i="29"/>
  <c r="O215" i="29"/>
  <c r="P215" i="29" s="1"/>
  <c r="L215" i="29"/>
  <c r="M215" i="29" s="1"/>
  <c r="J215" i="29"/>
  <c r="G215" i="29"/>
  <c r="H215" i="29" s="1"/>
  <c r="E215" i="29"/>
  <c r="B215" i="29"/>
  <c r="C215" i="29" s="1"/>
  <c r="AJ214" i="29"/>
  <c r="AH214" i="29"/>
  <c r="AF214" i="29"/>
  <c r="AD214" i="29"/>
  <c r="AB214" i="29"/>
  <c r="Z214" i="29"/>
  <c r="W214" i="29"/>
  <c r="X214" i="29" s="1"/>
  <c r="T214" i="29"/>
  <c r="U214" i="29" s="1"/>
  <c r="R214" i="29"/>
  <c r="O214" i="29"/>
  <c r="P214" i="29" s="1"/>
  <c r="L214" i="29"/>
  <c r="M214" i="29" s="1"/>
  <c r="J214" i="29"/>
  <c r="G214" i="29"/>
  <c r="H214" i="29" s="1"/>
  <c r="E214" i="29"/>
  <c r="B214" i="29"/>
  <c r="C214" i="29" s="1"/>
  <c r="AJ213" i="29"/>
  <c r="AH213" i="29"/>
  <c r="AF213" i="29"/>
  <c r="AD213" i="29"/>
  <c r="AB213" i="29"/>
  <c r="Z213" i="29"/>
  <c r="W213" i="29"/>
  <c r="X213" i="29" s="1"/>
  <c r="T213" i="29"/>
  <c r="U213" i="29" s="1"/>
  <c r="R213" i="29"/>
  <c r="O213" i="29"/>
  <c r="P213" i="29" s="1"/>
  <c r="L213" i="29"/>
  <c r="M213" i="29" s="1"/>
  <c r="J213" i="29"/>
  <c r="G213" i="29"/>
  <c r="H213" i="29" s="1"/>
  <c r="E213" i="29"/>
  <c r="B213" i="29"/>
  <c r="C213" i="29" s="1"/>
  <c r="AJ212" i="29"/>
  <c r="AH212" i="29"/>
  <c r="AF212" i="29"/>
  <c r="AD212" i="29"/>
  <c r="AB212" i="29"/>
  <c r="Z212" i="29"/>
  <c r="W212" i="29"/>
  <c r="X212" i="29" s="1"/>
  <c r="T212" i="29"/>
  <c r="U212" i="29" s="1"/>
  <c r="R212" i="29"/>
  <c r="O212" i="29"/>
  <c r="P212" i="29" s="1"/>
  <c r="L212" i="29"/>
  <c r="M212" i="29" s="1"/>
  <c r="J212" i="29"/>
  <c r="G212" i="29"/>
  <c r="H212" i="29" s="1"/>
  <c r="E212" i="29"/>
  <c r="B212" i="29"/>
  <c r="C212" i="29" s="1"/>
  <c r="AJ211" i="29"/>
  <c r="AH211" i="29"/>
  <c r="AF211" i="29"/>
  <c r="AD211" i="29"/>
  <c r="AB211" i="29"/>
  <c r="Z211" i="29"/>
  <c r="W211" i="29"/>
  <c r="X211" i="29" s="1"/>
  <c r="T211" i="29"/>
  <c r="U211" i="29" s="1"/>
  <c r="R211" i="29"/>
  <c r="O211" i="29"/>
  <c r="P211" i="29" s="1"/>
  <c r="L211" i="29"/>
  <c r="M211" i="29" s="1"/>
  <c r="J211" i="29"/>
  <c r="G211" i="29"/>
  <c r="H211" i="29" s="1"/>
  <c r="E211" i="29"/>
  <c r="B211" i="29"/>
  <c r="C211" i="29" s="1"/>
  <c r="AJ210" i="29"/>
  <c r="AH210" i="29"/>
  <c r="AF210" i="29"/>
  <c r="AD210" i="29"/>
  <c r="AB210" i="29"/>
  <c r="Z210" i="29"/>
  <c r="W210" i="29"/>
  <c r="X210" i="29" s="1"/>
  <c r="T210" i="29"/>
  <c r="U210" i="29" s="1"/>
  <c r="R210" i="29"/>
  <c r="O210" i="29"/>
  <c r="P210" i="29" s="1"/>
  <c r="L210" i="29"/>
  <c r="M210" i="29" s="1"/>
  <c r="J210" i="29"/>
  <c r="G210" i="29"/>
  <c r="H210" i="29" s="1"/>
  <c r="E210" i="29"/>
  <c r="B210" i="29"/>
  <c r="C210" i="29" s="1"/>
  <c r="AJ209" i="29"/>
  <c r="AH209" i="29"/>
  <c r="AF209" i="29"/>
  <c r="AD209" i="29"/>
  <c r="AB209" i="29"/>
  <c r="Z209" i="29"/>
  <c r="W209" i="29"/>
  <c r="X209" i="29" s="1"/>
  <c r="T209" i="29"/>
  <c r="U209" i="29" s="1"/>
  <c r="R209" i="29"/>
  <c r="O209" i="29"/>
  <c r="P209" i="29" s="1"/>
  <c r="L209" i="29"/>
  <c r="M209" i="29" s="1"/>
  <c r="J209" i="29"/>
  <c r="G209" i="29"/>
  <c r="H209" i="29" s="1"/>
  <c r="E209" i="29"/>
  <c r="B209" i="29"/>
  <c r="C209" i="29" s="1"/>
  <c r="AJ208" i="29"/>
  <c r="AH208" i="29"/>
  <c r="AF208" i="29"/>
  <c r="AD208" i="29"/>
  <c r="AB208" i="29"/>
  <c r="Z208" i="29"/>
  <c r="W208" i="29"/>
  <c r="X208" i="29" s="1"/>
  <c r="T208" i="29"/>
  <c r="U208" i="29" s="1"/>
  <c r="R208" i="29"/>
  <c r="O208" i="29"/>
  <c r="P208" i="29" s="1"/>
  <c r="L208" i="29"/>
  <c r="M208" i="29" s="1"/>
  <c r="J208" i="29"/>
  <c r="G208" i="29"/>
  <c r="H208" i="29" s="1"/>
  <c r="E208" i="29"/>
  <c r="B208" i="29"/>
  <c r="C208" i="29" s="1"/>
  <c r="AJ207" i="29"/>
  <c r="AH207" i="29"/>
  <c r="AF207" i="29"/>
  <c r="AD207" i="29"/>
  <c r="AB207" i="29"/>
  <c r="Z207" i="29"/>
  <c r="W207" i="29"/>
  <c r="X207" i="29" s="1"/>
  <c r="T207" i="29"/>
  <c r="U207" i="29" s="1"/>
  <c r="R207" i="29"/>
  <c r="O207" i="29"/>
  <c r="P207" i="29" s="1"/>
  <c r="L207" i="29"/>
  <c r="M207" i="29" s="1"/>
  <c r="J207" i="29"/>
  <c r="G207" i="29"/>
  <c r="H207" i="29" s="1"/>
  <c r="E207" i="29"/>
  <c r="B207" i="29"/>
  <c r="C207" i="29" s="1"/>
  <c r="AJ206" i="29"/>
  <c r="AH206" i="29"/>
  <c r="AF206" i="29"/>
  <c r="AD206" i="29"/>
  <c r="AB206" i="29"/>
  <c r="Z206" i="29"/>
  <c r="W206" i="29"/>
  <c r="X206" i="29" s="1"/>
  <c r="T206" i="29"/>
  <c r="U206" i="29" s="1"/>
  <c r="R206" i="29"/>
  <c r="O206" i="29"/>
  <c r="P206" i="29" s="1"/>
  <c r="L206" i="29"/>
  <c r="M206" i="29" s="1"/>
  <c r="J206" i="29"/>
  <c r="G206" i="29"/>
  <c r="H206" i="29" s="1"/>
  <c r="E206" i="29"/>
  <c r="B206" i="29"/>
  <c r="C206" i="29" s="1"/>
  <c r="AJ205" i="29"/>
  <c r="AH205" i="29"/>
  <c r="AF205" i="29"/>
  <c r="AD205" i="29"/>
  <c r="AB205" i="29"/>
  <c r="Z205" i="29"/>
  <c r="W205" i="29"/>
  <c r="X205" i="29" s="1"/>
  <c r="T205" i="29"/>
  <c r="U205" i="29" s="1"/>
  <c r="R205" i="29"/>
  <c r="O205" i="29"/>
  <c r="P205" i="29" s="1"/>
  <c r="L205" i="29"/>
  <c r="M205" i="29" s="1"/>
  <c r="J205" i="29"/>
  <c r="G205" i="29"/>
  <c r="H205" i="29" s="1"/>
  <c r="E205" i="29"/>
  <c r="B205" i="29"/>
  <c r="C205" i="29" s="1"/>
  <c r="AJ204" i="29"/>
  <c r="AH204" i="29"/>
  <c r="AF204" i="29"/>
  <c r="AD204" i="29"/>
  <c r="AB204" i="29"/>
  <c r="Z204" i="29"/>
  <c r="W204" i="29"/>
  <c r="X204" i="29" s="1"/>
  <c r="T204" i="29"/>
  <c r="U204" i="29" s="1"/>
  <c r="R204" i="29"/>
  <c r="O204" i="29"/>
  <c r="P204" i="29" s="1"/>
  <c r="L204" i="29"/>
  <c r="M204" i="29" s="1"/>
  <c r="J204" i="29"/>
  <c r="G204" i="29"/>
  <c r="H204" i="29" s="1"/>
  <c r="E204" i="29"/>
  <c r="B204" i="29"/>
  <c r="C204" i="29" s="1"/>
  <c r="AJ203" i="29"/>
  <c r="AH203" i="29"/>
  <c r="AF203" i="29"/>
  <c r="AD203" i="29"/>
  <c r="AB203" i="29"/>
  <c r="Z203" i="29"/>
  <c r="W203" i="29"/>
  <c r="X203" i="29" s="1"/>
  <c r="T203" i="29"/>
  <c r="U203" i="29" s="1"/>
  <c r="R203" i="29"/>
  <c r="O203" i="29"/>
  <c r="P203" i="29" s="1"/>
  <c r="L203" i="29"/>
  <c r="M203" i="29" s="1"/>
  <c r="J203" i="29"/>
  <c r="G203" i="29"/>
  <c r="H203" i="29" s="1"/>
  <c r="E203" i="29"/>
  <c r="B203" i="29"/>
  <c r="C203" i="29" s="1"/>
  <c r="AJ202" i="29"/>
  <c r="AH202" i="29"/>
  <c r="AF202" i="29"/>
  <c r="AD202" i="29"/>
  <c r="AB202" i="29"/>
  <c r="Z202" i="29"/>
  <c r="W202" i="29"/>
  <c r="X202" i="29" s="1"/>
  <c r="T202" i="29"/>
  <c r="U202" i="29" s="1"/>
  <c r="R202" i="29"/>
  <c r="O202" i="29"/>
  <c r="P202" i="29" s="1"/>
  <c r="L202" i="29"/>
  <c r="M202" i="29" s="1"/>
  <c r="J202" i="29"/>
  <c r="G202" i="29"/>
  <c r="H202" i="29" s="1"/>
  <c r="E202" i="29"/>
  <c r="B202" i="29"/>
  <c r="C202" i="29" s="1"/>
  <c r="AJ201" i="29"/>
  <c r="AH201" i="29"/>
  <c r="AF201" i="29"/>
  <c r="AD201" i="29"/>
  <c r="AB201" i="29"/>
  <c r="Z201" i="29"/>
  <c r="W201" i="29"/>
  <c r="X201" i="29" s="1"/>
  <c r="T201" i="29"/>
  <c r="U201" i="29" s="1"/>
  <c r="R201" i="29"/>
  <c r="O201" i="29"/>
  <c r="P201" i="29" s="1"/>
  <c r="L201" i="29"/>
  <c r="M201" i="29" s="1"/>
  <c r="J201" i="29"/>
  <c r="G201" i="29"/>
  <c r="H201" i="29" s="1"/>
  <c r="E201" i="29"/>
  <c r="B201" i="29"/>
  <c r="C201" i="29" s="1"/>
  <c r="AJ200" i="29"/>
  <c r="AH200" i="29"/>
  <c r="AF200" i="29"/>
  <c r="AD200" i="29"/>
  <c r="AB200" i="29"/>
  <c r="Z200" i="29"/>
  <c r="W200" i="29"/>
  <c r="X200" i="29" s="1"/>
  <c r="T200" i="29"/>
  <c r="U200" i="29" s="1"/>
  <c r="R200" i="29"/>
  <c r="O200" i="29"/>
  <c r="P200" i="29" s="1"/>
  <c r="L200" i="29"/>
  <c r="M200" i="29" s="1"/>
  <c r="J200" i="29"/>
  <c r="G200" i="29"/>
  <c r="H200" i="29" s="1"/>
  <c r="E200" i="29"/>
  <c r="B200" i="29"/>
  <c r="C200" i="29" s="1"/>
  <c r="AJ199" i="29"/>
  <c r="AH199" i="29"/>
  <c r="AF199" i="29"/>
  <c r="AD199" i="29"/>
  <c r="AB199" i="29"/>
  <c r="Z199" i="29"/>
  <c r="W199" i="29"/>
  <c r="X199" i="29" s="1"/>
  <c r="T199" i="29"/>
  <c r="U199" i="29" s="1"/>
  <c r="R199" i="29"/>
  <c r="O199" i="29"/>
  <c r="P199" i="29" s="1"/>
  <c r="L199" i="29"/>
  <c r="M199" i="29" s="1"/>
  <c r="J199" i="29"/>
  <c r="G199" i="29"/>
  <c r="H199" i="29" s="1"/>
  <c r="E199" i="29"/>
  <c r="B199" i="29"/>
  <c r="C199" i="29" s="1"/>
  <c r="AJ198" i="29"/>
  <c r="AH198" i="29"/>
  <c r="AF198" i="29"/>
  <c r="AD198" i="29"/>
  <c r="AB198" i="29"/>
  <c r="Z198" i="29"/>
  <c r="W198" i="29"/>
  <c r="X198" i="29" s="1"/>
  <c r="T198" i="29"/>
  <c r="U198" i="29" s="1"/>
  <c r="R198" i="29"/>
  <c r="O198" i="29"/>
  <c r="P198" i="29" s="1"/>
  <c r="L198" i="29"/>
  <c r="M198" i="29" s="1"/>
  <c r="J198" i="29"/>
  <c r="G198" i="29"/>
  <c r="H198" i="29" s="1"/>
  <c r="E198" i="29"/>
  <c r="B198" i="29"/>
  <c r="C198" i="29" s="1"/>
  <c r="AJ197" i="29"/>
  <c r="AH197" i="29"/>
  <c r="AF197" i="29"/>
  <c r="AD197" i="29"/>
  <c r="AB197" i="29"/>
  <c r="Z197" i="29"/>
  <c r="W197" i="29"/>
  <c r="X197" i="29" s="1"/>
  <c r="T197" i="29"/>
  <c r="U197" i="29" s="1"/>
  <c r="R197" i="29"/>
  <c r="O197" i="29"/>
  <c r="P197" i="29" s="1"/>
  <c r="L197" i="29"/>
  <c r="M197" i="29" s="1"/>
  <c r="J197" i="29"/>
  <c r="G197" i="29"/>
  <c r="H197" i="29" s="1"/>
  <c r="E197" i="29"/>
  <c r="B197" i="29"/>
  <c r="C197" i="29" s="1"/>
  <c r="AJ196" i="29"/>
  <c r="AH196" i="29"/>
  <c r="AF196" i="29"/>
  <c r="AD196" i="29"/>
  <c r="AB196" i="29"/>
  <c r="Z196" i="29"/>
  <c r="W196" i="29"/>
  <c r="X196" i="29" s="1"/>
  <c r="T196" i="29"/>
  <c r="U196" i="29" s="1"/>
  <c r="R196" i="29"/>
  <c r="O196" i="29"/>
  <c r="P196" i="29" s="1"/>
  <c r="L196" i="29"/>
  <c r="M196" i="29" s="1"/>
  <c r="J196" i="29"/>
  <c r="G196" i="29"/>
  <c r="H196" i="29" s="1"/>
  <c r="E196" i="29"/>
  <c r="B196" i="29"/>
  <c r="C196" i="29" s="1"/>
  <c r="AJ195" i="29"/>
  <c r="AH195" i="29"/>
  <c r="AF195" i="29"/>
  <c r="AD195" i="29"/>
  <c r="AB195" i="29"/>
  <c r="Z195" i="29"/>
  <c r="W195" i="29"/>
  <c r="X195" i="29" s="1"/>
  <c r="T195" i="29"/>
  <c r="U195" i="29" s="1"/>
  <c r="R195" i="29"/>
  <c r="O195" i="29"/>
  <c r="P195" i="29" s="1"/>
  <c r="L195" i="29"/>
  <c r="M195" i="29" s="1"/>
  <c r="J195" i="29"/>
  <c r="G195" i="29"/>
  <c r="H195" i="29" s="1"/>
  <c r="E195" i="29"/>
  <c r="B195" i="29"/>
  <c r="C195" i="29" s="1"/>
  <c r="AJ194" i="29"/>
  <c r="AH194" i="29"/>
  <c r="AF194" i="29"/>
  <c r="AD194" i="29"/>
  <c r="AB194" i="29"/>
  <c r="Z194" i="29"/>
  <c r="W194" i="29"/>
  <c r="X194" i="29" s="1"/>
  <c r="T194" i="29"/>
  <c r="U194" i="29" s="1"/>
  <c r="R194" i="29"/>
  <c r="O194" i="29"/>
  <c r="P194" i="29" s="1"/>
  <c r="L194" i="29"/>
  <c r="M194" i="29" s="1"/>
  <c r="J194" i="29"/>
  <c r="G194" i="29"/>
  <c r="H194" i="29" s="1"/>
  <c r="E194" i="29"/>
  <c r="B194" i="29"/>
  <c r="C194" i="29" s="1"/>
  <c r="AJ193" i="29"/>
  <c r="AH193" i="29"/>
  <c r="AF193" i="29"/>
  <c r="AD193" i="29"/>
  <c r="AB193" i="29"/>
  <c r="Z193" i="29"/>
  <c r="W193" i="29"/>
  <c r="X193" i="29" s="1"/>
  <c r="T193" i="29"/>
  <c r="U193" i="29" s="1"/>
  <c r="R193" i="29"/>
  <c r="O193" i="29"/>
  <c r="P193" i="29" s="1"/>
  <c r="L193" i="29"/>
  <c r="M193" i="29" s="1"/>
  <c r="J193" i="29"/>
  <c r="G193" i="29"/>
  <c r="H193" i="29" s="1"/>
  <c r="E193" i="29"/>
  <c r="B193" i="29"/>
  <c r="C193" i="29" s="1"/>
  <c r="AJ192" i="29"/>
  <c r="AH192" i="29"/>
  <c r="AF192" i="29"/>
  <c r="AD192" i="29"/>
  <c r="AB192" i="29"/>
  <c r="Z192" i="29"/>
  <c r="W192" i="29"/>
  <c r="X192" i="29" s="1"/>
  <c r="T192" i="29"/>
  <c r="U192" i="29" s="1"/>
  <c r="R192" i="29"/>
  <c r="O192" i="29"/>
  <c r="P192" i="29" s="1"/>
  <c r="L192" i="29"/>
  <c r="M192" i="29" s="1"/>
  <c r="J192" i="29"/>
  <c r="G192" i="29"/>
  <c r="H192" i="29" s="1"/>
  <c r="E192" i="29"/>
  <c r="B192" i="29"/>
  <c r="C192" i="29" s="1"/>
  <c r="AJ191" i="29"/>
  <c r="AH191" i="29"/>
  <c r="AF191" i="29"/>
  <c r="AD191" i="29"/>
  <c r="AB191" i="29"/>
  <c r="Z191" i="29"/>
  <c r="W191" i="29"/>
  <c r="X191" i="29" s="1"/>
  <c r="T191" i="29"/>
  <c r="U191" i="29" s="1"/>
  <c r="R191" i="29"/>
  <c r="O191" i="29"/>
  <c r="P191" i="29" s="1"/>
  <c r="L191" i="29"/>
  <c r="M191" i="29" s="1"/>
  <c r="J191" i="29"/>
  <c r="G191" i="29"/>
  <c r="H191" i="29" s="1"/>
  <c r="E191" i="29"/>
  <c r="B191" i="29"/>
  <c r="C191" i="29" s="1"/>
  <c r="AJ190" i="29"/>
  <c r="AH190" i="29"/>
  <c r="AF190" i="29"/>
  <c r="AD190" i="29"/>
  <c r="AB190" i="29"/>
  <c r="Z190" i="29"/>
  <c r="W190" i="29"/>
  <c r="X190" i="29" s="1"/>
  <c r="T190" i="29"/>
  <c r="U190" i="29" s="1"/>
  <c r="R190" i="29"/>
  <c r="O190" i="29"/>
  <c r="P190" i="29" s="1"/>
  <c r="L190" i="29"/>
  <c r="M190" i="29" s="1"/>
  <c r="J190" i="29"/>
  <c r="G190" i="29"/>
  <c r="H190" i="29" s="1"/>
  <c r="E190" i="29"/>
  <c r="B190" i="29"/>
  <c r="C190" i="29" s="1"/>
  <c r="AJ189" i="29"/>
  <c r="AH189" i="29"/>
  <c r="AF189" i="29"/>
  <c r="AD189" i="29"/>
  <c r="AB189" i="29"/>
  <c r="Z189" i="29"/>
  <c r="W189" i="29"/>
  <c r="X189" i="29" s="1"/>
  <c r="T189" i="29"/>
  <c r="U189" i="29" s="1"/>
  <c r="R189" i="29"/>
  <c r="O189" i="29"/>
  <c r="P189" i="29" s="1"/>
  <c r="L189" i="29"/>
  <c r="M189" i="29" s="1"/>
  <c r="J189" i="29"/>
  <c r="G189" i="29"/>
  <c r="H189" i="29" s="1"/>
  <c r="E189" i="29"/>
  <c r="B189" i="29"/>
  <c r="C189" i="29" s="1"/>
  <c r="AJ188" i="29"/>
  <c r="AH188" i="29"/>
  <c r="AF188" i="29"/>
  <c r="AD188" i="29"/>
  <c r="AB188" i="29"/>
  <c r="Z188" i="29"/>
  <c r="W188" i="29"/>
  <c r="X188" i="29" s="1"/>
  <c r="T188" i="29"/>
  <c r="U188" i="29" s="1"/>
  <c r="R188" i="29"/>
  <c r="O188" i="29"/>
  <c r="P188" i="29" s="1"/>
  <c r="L188" i="29"/>
  <c r="M188" i="29" s="1"/>
  <c r="J188" i="29"/>
  <c r="G188" i="29"/>
  <c r="H188" i="29" s="1"/>
  <c r="E188" i="29"/>
  <c r="B188" i="29"/>
  <c r="C188" i="29" s="1"/>
  <c r="AJ187" i="29"/>
  <c r="AH187" i="29"/>
  <c r="AF187" i="29"/>
  <c r="AD187" i="29"/>
  <c r="AB187" i="29"/>
  <c r="Z187" i="29"/>
  <c r="W187" i="29"/>
  <c r="X187" i="29" s="1"/>
  <c r="T187" i="29"/>
  <c r="U187" i="29" s="1"/>
  <c r="R187" i="29"/>
  <c r="O187" i="29"/>
  <c r="P187" i="29" s="1"/>
  <c r="L187" i="29"/>
  <c r="M187" i="29" s="1"/>
  <c r="J187" i="29"/>
  <c r="G187" i="29"/>
  <c r="H187" i="29" s="1"/>
  <c r="E187" i="29"/>
  <c r="B187" i="29"/>
  <c r="C187" i="29" s="1"/>
  <c r="AJ186" i="29"/>
  <c r="AH186" i="29"/>
  <c r="AF186" i="29"/>
  <c r="AD186" i="29"/>
  <c r="AB186" i="29"/>
  <c r="Z186" i="29"/>
  <c r="W186" i="29"/>
  <c r="X186" i="29" s="1"/>
  <c r="T186" i="29"/>
  <c r="U186" i="29" s="1"/>
  <c r="R186" i="29"/>
  <c r="O186" i="29"/>
  <c r="P186" i="29" s="1"/>
  <c r="L186" i="29"/>
  <c r="M186" i="29" s="1"/>
  <c r="J186" i="29"/>
  <c r="G186" i="29"/>
  <c r="H186" i="29" s="1"/>
  <c r="E186" i="29"/>
  <c r="B186" i="29"/>
  <c r="C186" i="29" s="1"/>
  <c r="AJ185" i="29"/>
  <c r="AH185" i="29"/>
  <c r="AF185" i="29"/>
  <c r="AD185" i="29"/>
  <c r="AB185" i="29"/>
  <c r="Z185" i="29"/>
  <c r="W185" i="29"/>
  <c r="X185" i="29" s="1"/>
  <c r="T185" i="29"/>
  <c r="U185" i="29" s="1"/>
  <c r="R185" i="29"/>
  <c r="O185" i="29"/>
  <c r="P185" i="29" s="1"/>
  <c r="L185" i="29"/>
  <c r="M185" i="29" s="1"/>
  <c r="J185" i="29"/>
  <c r="G185" i="29"/>
  <c r="H185" i="29" s="1"/>
  <c r="E185" i="29"/>
  <c r="B185" i="29"/>
  <c r="C185" i="29" s="1"/>
  <c r="AJ184" i="29"/>
  <c r="AH184" i="29"/>
  <c r="AF184" i="29"/>
  <c r="AD184" i="29"/>
  <c r="AB184" i="29"/>
  <c r="Z184" i="29"/>
  <c r="W184" i="29"/>
  <c r="X184" i="29" s="1"/>
  <c r="T184" i="29"/>
  <c r="U184" i="29" s="1"/>
  <c r="R184" i="29"/>
  <c r="O184" i="29"/>
  <c r="P184" i="29" s="1"/>
  <c r="L184" i="29"/>
  <c r="M184" i="29" s="1"/>
  <c r="J184" i="29"/>
  <c r="G184" i="29"/>
  <c r="H184" i="29" s="1"/>
  <c r="E184" i="29"/>
  <c r="B184" i="29"/>
  <c r="C184" i="29" s="1"/>
  <c r="AJ183" i="29"/>
  <c r="AH183" i="29"/>
  <c r="AF183" i="29"/>
  <c r="AD183" i="29"/>
  <c r="AB183" i="29"/>
  <c r="Z183" i="29"/>
  <c r="W183" i="29"/>
  <c r="X183" i="29" s="1"/>
  <c r="T183" i="29"/>
  <c r="U183" i="29" s="1"/>
  <c r="R183" i="29"/>
  <c r="O183" i="29"/>
  <c r="P183" i="29" s="1"/>
  <c r="L183" i="29"/>
  <c r="M183" i="29" s="1"/>
  <c r="J183" i="29"/>
  <c r="G183" i="29"/>
  <c r="H183" i="29" s="1"/>
  <c r="E183" i="29"/>
  <c r="B183" i="29"/>
  <c r="C183" i="29" s="1"/>
  <c r="AJ182" i="29"/>
  <c r="AH182" i="29"/>
  <c r="AF182" i="29"/>
  <c r="AD182" i="29"/>
  <c r="AB182" i="29"/>
  <c r="Z182" i="29"/>
  <c r="W182" i="29"/>
  <c r="X182" i="29" s="1"/>
  <c r="T182" i="29"/>
  <c r="U182" i="29" s="1"/>
  <c r="R182" i="29"/>
  <c r="O182" i="29"/>
  <c r="P182" i="29" s="1"/>
  <c r="L182" i="29"/>
  <c r="M182" i="29" s="1"/>
  <c r="J182" i="29"/>
  <c r="G182" i="29"/>
  <c r="H182" i="29" s="1"/>
  <c r="E182" i="29"/>
  <c r="B182" i="29"/>
  <c r="C182" i="29" s="1"/>
  <c r="AJ181" i="29"/>
  <c r="AH181" i="29"/>
  <c r="AF181" i="29"/>
  <c r="AD181" i="29"/>
  <c r="AB181" i="29"/>
  <c r="Z181" i="29"/>
  <c r="W181" i="29"/>
  <c r="X181" i="29" s="1"/>
  <c r="T181" i="29"/>
  <c r="U181" i="29" s="1"/>
  <c r="R181" i="29"/>
  <c r="O181" i="29"/>
  <c r="P181" i="29" s="1"/>
  <c r="L181" i="29"/>
  <c r="M181" i="29" s="1"/>
  <c r="J181" i="29"/>
  <c r="G181" i="29"/>
  <c r="H181" i="29" s="1"/>
  <c r="E181" i="29"/>
  <c r="B181" i="29"/>
  <c r="C181" i="29" s="1"/>
  <c r="AJ180" i="29"/>
  <c r="AH180" i="29"/>
  <c r="AF180" i="29"/>
  <c r="AD180" i="29"/>
  <c r="AB180" i="29"/>
  <c r="Z180" i="29"/>
  <c r="W180" i="29"/>
  <c r="X180" i="29" s="1"/>
  <c r="T180" i="29"/>
  <c r="U180" i="29" s="1"/>
  <c r="R180" i="29"/>
  <c r="O180" i="29"/>
  <c r="P180" i="29" s="1"/>
  <c r="L180" i="29"/>
  <c r="M180" i="29" s="1"/>
  <c r="J180" i="29"/>
  <c r="G180" i="29"/>
  <c r="H180" i="29" s="1"/>
  <c r="E180" i="29"/>
  <c r="B180" i="29"/>
  <c r="C180" i="29" s="1"/>
  <c r="AJ179" i="29"/>
  <c r="AH179" i="29"/>
  <c r="AF179" i="29"/>
  <c r="AD179" i="29"/>
  <c r="AB179" i="29"/>
  <c r="Z179" i="29"/>
  <c r="W179" i="29"/>
  <c r="X179" i="29" s="1"/>
  <c r="T179" i="29"/>
  <c r="U179" i="29" s="1"/>
  <c r="R179" i="29"/>
  <c r="O179" i="29"/>
  <c r="P179" i="29" s="1"/>
  <c r="L179" i="29"/>
  <c r="M179" i="29" s="1"/>
  <c r="J179" i="29"/>
  <c r="G179" i="29"/>
  <c r="H179" i="29" s="1"/>
  <c r="E179" i="29"/>
  <c r="B179" i="29"/>
  <c r="C179" i="29" s="1"/>
  <c r="AJ178" i="29"/>
  <c r="AH178" i="29"/>
  <c r="AF178" i="29"/>
  <c r="AD178" i="29"/>
  <c r="AB178" i="29"/>
  <c r="Z178" i="29"/>
  <c r="W178" i="29"/>
  <c r="X178" i="29" s="1"/>
  <c r="T178" i="29"/>
  <c r="U178" i="29" s="1"/>
  <c r="R178" i="29"/>
  <c r="O178" i="29"/>
  <c r="P178" i="29" s="1"/>
  <c r="L178" i="29"/>
  <c r="M178" i="29" s="1"/>
  <c r="J178" i="29"/>
  <c r="G178" i="29"/>
  <c r="H178" i="29" s="1"/>
  <c r="E178" i="29"/>
  <c r="B178" i="29"/>
  <c r="C178" i="29" s="1"/>
  <c r="AJ177" i="29"/>
  <c r="AH177" i="29"/>
  <c r="AF177" i="29"/>
  <c r="AD177" i="29"/>
  <c r="AB177" i="29"/>
  <c r="Z177" i="29"/>
  <c r="W177" i="29"/>
  <c r="X177" i="29" s="1"/>
  <c r="T177" i="29"/>
  <c r="U177" i="29" s="1"/>
  <c r="R177" i="29"/>
  <c r="O177" i="29"/>
  <c r="P177" i="29" s="1"/>
  <c r="L177" i="29"/>
  <c r="M177" i="29" s="1"/>
  <c r="J177" i="29"/>
  <c r="G177" i="29"/>
  <c r="H177" i="29" s="1"/>
  <c r="E177" i="29"/>
  <c r="B177" i="29"/>
  <c r="C177" i="29" s="1"/>
  <c r="AJ176" i="29"/>
  <c r="AH176" i="29"/>
  <c r="AF176" i="29"/>
  <c r="AD176" i="29"/>
  <c r="AB176" i="29"/>
  <c r="Z176" i="29"/>
  <c r="W176" i="29"/>
  <c r="X176" i="29" s="1"/>
  <c r="T176" i="29"/>
  <c r="U176" i="29" s="1"/>
  <c r="R176" i="29"/>
  <c r="O176" i="29"/>
  <c r="P176" i="29" s="1"/>
  <c r="L176" i="29"/>
  <c r="M176" i="29" s="1"/>
  <c r="J176" i="29"/>
  <c r="G176" i="29"/>
  <c r="H176" i="29" s="1"/>
  <c r="E176" i="29"/>
  <c r="B176" i="29"/>
  <c r="C176" i="29" s="1"/>
  <c r="AJ175" i="29"/>
  <c r="AH175" i="29"/>
  <c r="AF175" i="29"/>
  <c r="AD175" i="29"/>
  <c r="AB175" i="29"/>
  <c r="Z175" i="29"/>
  <c r="W175" i="29"/>
  <c r="X175" i="29" s="1"/>
  <c r="T175" i="29"/>
  <c r="U175" i="29" s="1"/>
  <c r="R175" i="29"/>
  <c r="O175" i="29"/>
  <c r="P175" i="29" s="1"/>
  <c r="L175" i="29"/>
  <c r="M175" i="29" s="1"/>
  <c r="J175" i="29"/>
  <c r="G175" i="29"/>
  <c r="H175" i="29" s="1"/>
  <c r="E175" i="29"/>
  <c r="B175" i="29"/>
  <c r="C175" i="29" s="1"/>
  <c r="AJ174" i="29"/>
  <c r="AH174" i="29"/>
  <c r="AF174" i="29"/>
  <c r="AD174" i="29"/>
  <c r="AB174" i="29"/>
  <c r="Z174" i="29"/>
  <c r="W174" i="29"/>
  <c r="X174" i="29" s="1"/>
  <c r="T174" i="29"/>
  <c r="U174" i="29" s="1"/>
  <c r="R174" i="29"/>
  <c r="O174" i="29"/>
  <c r="P174" i="29" s="1"/>
  <c r="L174" i="29"/>
  <c r="M174" i="29" s="1"/>
  <c r="J174" i="29"/>
  <c r="G174" i="29"/>
  <c r="H174" i="29" s="1"/>
  <c r="E174" i="29"/>
  <c r="B174" i="29"/>
  <c r="C174" i="29" s="1"/>
  <c r="AJ173" i="29"/>
  <c r="AH173" i="29"/>
  <c r="AF173" i="29"/>
  <c r="AD173" i="29"/>
  <c r="AB173" i="29"/>
  <c r="Z173" i="29"/>
  <c r="W173" i="29"/>
  <c r="X173" i="29" s="1"/>
  <c r="T173" i="29"/>
  <c r="U173" i="29" s="1"/>
  <c r="R173" i="29"/>
  <c r="O173" i="29"/>
  <c r="P173" i="29" s="1"/>
  <c r="L173" i="29"/>
  <c r="M173" i="29" s="1"/>
  <c r="J173" i="29"/>
  <c r="G173" i="29"/>
  <c r="H173" i="29" s="1"/>
  <c r="E173" i="29"/>
  <c r="B173" i="29"/>
  <c r="C173" i="29" s="1"/>
  <c r="AJ172" i="29"/>
  <c r="AH172" i="29"/>
  <c r="AF172" i="29"/>
  <c r="AD172" i="29"/>
  <c r="AB172" i="29"/>
  <c r="Z172" i="29"/>
  <c r="W172" i="29"/>
  <c r="X172" i="29" s="1"/>
  <c r="T172" i="29"/>
  <c r="U172" i="29" s="1"/>
  <c r="R172" i="29"/>
  <c r="O172" i="29"/>
  <c r="P172" i="29" s="1"/>
  <c r="L172" i="29"/>
  <c r="M172" i="29" s="1"/>
  <c r="J172" i="29"/>
  <c r="G172" i="29"/>
  <c r="H172" i="29" s="1"/>
  <c r="E172" i="29"/>
  <c r="B172" i="29"/>
  <c r="C172" i="29" s="1"/>
  <c r="AJ171" i="29"/>
  <c r="AH171" i="29"/>
  <c r="AF171" i="29"/>
  <c r="AD171" i="29"/>
  <c r="AB171" i="29"/>
  <c r="Z171" i="29"/>
  <c r="W171" i="29"/>
  <c r="X171" i="29" s="1"/>
  <c r="T171" i="29"/>
  <c r="U171" i="29" s="1"/>
  <c r="R171" i="29"/>
  <c r="O171" i="29"/>
  <c r="P171" i="29" s="1"/>
  <c r="L171" i="29"/>
  <c r="M171" i="29" s="1"/>
  <c r="J171" i="29"/>
  <c r="G171" i="29"/>
  <c r="H171" i="29" s="1"/>
  <c r="E171" i="29"/>
  <c r="B171" i="29"/>
  <c r="C171" i="29" s="1"/>
  <c r="AJ170" i="29"/>
  <c r="AH170" i="29"/>
  <c r="AF170" i="29"/>
  <c r="AD170" i="29"/>
  <c r="AB170" i="29"/>
  <c r="Z170" i="29"/>
  <c r="W170" i="29"/>
  <c r="X170" i="29" s="1"/>
  <c r="T170" i="29"/>
  <c r="U170" i="29" s="1"/>
  <c r="R170" i="29"/>
  <c r="O170" i="29"/>
  <c r="P170" i="29" s="1"/>
  <c r="L170" i="29"/>
  <c r="M170" i="29" s="1"/>
  <c r="J170" i="29"/>
  <c r="G170" i="29"/>
  <c r="H170" i="29" s="1"/>
  <c r="E170" i="29"/>
  <c r="B170" i="29"/>
  <c r="C170" i="29" s="1"/>
  <c r="AJ169" i="29"/>
  <c r="AH169" i="29"/>
  <c r="AF169" i="29"/>
  <c r="AD169" i="29"/>
  <c r="AB169" i="29"/>
  <c r="Z169" i="29"/>
  <c r="W169" i="29"/>
  <c r="X169" i="29" s="1"/>
  <c r="T169" i="29"/>
  <c r="U169" i="29" s="1"/>
  <c r="R169" i="29"/>
  <c r="O169" i="29"/>
  <c r="P169" i="29" s="1"/>
  <c r="L169" i="29"/>
  <c r="M169" i="29" s="1"/>
  <c r="J169" i="29"/>
  <c r="G169" i="29"/>
  <c r="H169" i="29" s="1"/>
  <c r="E169" i="29"/>
  <c r="B169" i="29"/>
  <c r="C169" i="29" s="1"/>
  <c r="AJ168" i="29"/>
  <c r="AH168" i="29"/>
  <c r="AF168" i="29"/>
  <c r="AD168" i="29"/>
  <c r="AB168" i="29"/>
  <c r="Z168" i="29"/>
  <c r="W168" i="29"/>
  <c r="X168" i="29" s="1"/>
  <c r="T168" i="29"/>
  <c r="U168" i="29" s="1"/>
  <c r="R168" i="29"/>
  <c r="O168" i="29"/>
  <c r="P168" i="29" s="1"/>
  <c r="L168" i="29"/>
  <c r="M168" i="29" s="1"/>
  <c r="J168" i="29"/>
  <c r="G168" i="29"/>
  <c r="H168" i="29" s="1"/>
  <c r="E168" i="29"/>
  <c r="B168" i="29"/>
  <c r="C168" i="29" s="1"/>
  <c r="AJ167" i="29"/>
  <c r="AH167" i="29"/>
  <c r="AF167" i="29"/>
  <c r="AD167" i="29"/>
  <c r="AB167" i="29"/>
  <c r="Z167" i="29"/>
  <c r="W167" i="29"/>
  <c r="X167" i="29" s="1"/>
  <c r="T167" i="29"/>
  <c r="U167" i="29" s="1"/>
  <c r="R167" i="29"/>
  <c r="O167" i="29"/>
  <c r="P167" i="29" s="1"/>
  <c r="L167" i="29"/>
  <c r="M167" i="29" s="1"/>
  <c r="J167" i="29"/>
  <c r="G167" i="29"/>
  <c r="H167" i="29" s="1"/>
  <c r="E167" i="29"/>
  <c r="B167" i="29"/>
  <c r="C167" i="29" s="1"/>
  <c r="AJ166" i="29"/>
  <c r="AH166" i="29"/>
  <c r="AF166" i="29"/>
  <c r="AD166" i="29"/>
  <c r="AB166" i="29"/>
  <c r="Z166" i="29"/>
  <c r="W166" i="29"/>
  <c r="X166" i="29" s="1"/>
  <c r="T166" i="29"/>
  <c r="U166" i="29" s="1"/>
  <c r="R166" i="29"/>
  <c r="O166" i="29"/>
  <c r="P166" i="29" s="1"/>
  <c r="L166" i="29"/>
  <c r="M166" i="29" s="1"/>
  <c r="J166" i="29"/>
  <c r="G166" i="29"/>
  <c r="H166" i="29" s="1"/>
  <c r="E166" i="29"/>
  <c r="B166" i="29"/>
  <c r="C166" i="29" s="1"/>
  <c r="AJ165" i="29"/>
  <c r="AH165" i="29"/>
  <c r="AF165" i="29"/>
  <c r="AD165" i="29"/>
  <c r="AB165" i="29"/>
  <c r="Z165" i="29"/>
  <c r="W165" i="29"/>
  <c r="X165" i="29" s="1"/>
  <c r="T165" i="29"/>
  <c r="U165" i="29" s="1"/>
  <c r="R165" i="29"/>
  <c r="O165" i="29"/>
  <c r="P165" i="29" s="1"/>
  <c r="L165" i="29"/>
  <c r="M165" i="29" s="1"/>
  <c r="J165" i="29"/>
  <c r="G165" i="29"/>
  <c r="H165" i="29" s="1"/>
  <c r="E165" i="29"/>
  <c r="B165" i="29"/>
  <c r="C165" i="29" s="1"/>
  <c r="AJ164" i="29"/>
  <c r="AH164" i="29"/>
  <c r="AF164" i="29"/>
  <c r="AD164" i="29"/>
  <c r="AB164" i="29"/>
  <c r="Z164" i="29"/>
  <c r="W164" i="29"/>
  <c r="X164" i="29" s="1"/>
  <c r="T164" i="29"/>
  <c r="U164" i="29" s="1"/>
  <c r="R164" i="29"/>
  <c r="O164" i="29"/>
  <c r="P164" i="29" s="1"/>
  <c r="L164" i="29"/>
  <c r="M164" i="29" s="1"/>
  <c r="J164" i="29"/>
  <c r="G164" i="29"/>
  <c r="H164" i="29" s="1"/>
  <c r="E164" i="29"/>
  <c r="B164" i="29"/>
  <c r="C164" i="29" s="1"/>
  <c r="AJ163" i="29"/>
  <c r="AH163" i="29"/>
  <c r="AF163" i="29"/>
  <c r="AD163" i="29"/>
  <c r="AB163" i="29"/>
  <c r="Z163" i="29"/>
  <c r="W163" i="29"/>
  <c r="X163" i="29" s="1"/>
  <c r="T163" i="29"/>
  <c r="U163" i="29" s="1"/>
  <c r="R163" i="29"/>
  <c r="O163" i="29"/>
  <c r="P163" i="29" s="1"/>
  <c r="L163" i="29"/>
  <c r="M163" i="29" s="1"/>
  <c r="J163" i="29"/>
  <c r="G163" i="29"/>
  <c r="H163" i="29" s="1"/>
  <c r="E163" i="29"/>
  <c r="B163" i="29"/>
  <c r="C163" i="29" s="1"/>
  <c r="AJ162" i="29"/>
  <c r="AH162" i="29"/>
  <c r="AF162" i="29"/>
  <c r="AD162" i="29"/>
  <c r="AB162" i="29"/>
  <c r="Z162" i="29"/>
  <c r="W162" i="29"/>
  <c r="X162" i="29" s="1"/>
  <c r="T162" i="29"/>
  <c r="U162" i="29" s="1"/>
  <c r="R162" i="29"/>
  <c r="O162" i="29"/>
  <c r="P162" i="29" s="1"/>
  <c r="L162" i="29"/>
  <c r="M162" i="29" s="1"/>
  <c r="J162" i="29"/>
  <c r="G162" i="29"/>
  <c r="H162" i="29" s="1"/>
  <c r="E162" i="29"/>
  <c r="B162" i="29"/>
  <c r="C162" i="29" s="1"/>
  <c r="AJ161" i="29"/>
  <c r="AH161" i="29"/>
  <c r="AF161" i="29"/>
  <c r="AD161" i="29"/>
  <c r="AB161" i="29"/>
  <c r="Z161" i="29"/>
  <c r="W161" i="29"/>
  <c r="X161" i="29" s="1"/>
  <c r="T161" i="29"/>
  <c r="U161" i="29" s="1"/>
  <c r="R161" i="29"/>
  <c r="O161" i="29"/>
  <c r="P161" i="29" s="1"/>
  <c r="L161" i="29"/>
  <c r="M161" i="29" s="1"/>
  <c r="J161" i="29"/>
  <c r="G161" i="29"/>
  <c r="H161" i="29" s="1"/>
  <c r="E161" i="29"/>
  <c r="B161" i="29"/>
  <c r="C161" i="29" s="1"/>
  <c r="AJ160" i="29"/>
  <c r="AH160" i="29"/>
  <c r="AF160" i="29"/>
  <c r="AD160" i="29"/>
  <c r="AB160" i="29"/>
  <c r="Z160" i="29"/>
  <c r="W160" i="29"/>
  <c r="X160" i="29" s="1"/>
  <c r="T160" i="29"/>
  <c r="U160" i="29" s="1"/>
  <c r="R160" i="29"/>
  <c r="O160" i="29"/>
  <c r="P160" i="29" s="1"/>
  <c r="L160" i="29"/>
  <c r="M160" i="29" s="1"/>
  <c r="J160" i="29"/>
  <c r="G160" i="29"/>
  <c r="H160" i="29" s="1"/>
  <c r="E160" i="29"/>
  <c r="B160" i="29"/>
  <c r="C160" i="29" s="1"/>
  <c r="AJ159" i="29"/>
  <c r="AH159" i="29"/>
  <c r="AF159" i="29"/>
  <c r="AD159" i="29"/>
  <c r="AB159" i="29"/>
  <c r="Z159" i="29"/>
  <c r="W159" i="29"/>
  <c r="X159" i="29" s="1"/>
  <c r="T159" i="29"/>
  <c r="U159" i="29" s="1"/>
  <c r="R159" i="29"/>
  <c r="O159" i="29"/>
  <c r="P159" i="29" s="1"/>
  <c r="L159" i="29"/>
  <c r="M159" i="29" s="1"/>
  <c r="J159" i="29"/>
  <c r="G159" i="29"/>
  <c r="H159" i="29" s="1"/>
  <c r="E159" i="29"/>
  <c r="B159" i="29"/>
  <c r="C159" i="29" s="1"/>
  <c r="AJ158" i="29"/>
  <c r="AH158" i="29"/>
  <c r="AF158" i="29"/>
  <c r="AD158" i="29"/>
  <c r="AB158" i="29"/>
  <c r="Z158" i="29"/>
  <c r="W158" i="29"/>
  <c r="X158" i="29" s="1"/>
  <c r="T158" i="29"/>
  <c r="U158" i="29" s="1"/>
  <c r="R158" i="29"/>
  <c r="O158" i="29"/>
  <c r="P158" i="29" s="1"/>
  <c r="L158" i="29"/>
  <c r="M158" i="29" s="1"/>
  <c r="J158" i="29"/>
  <c r="G158" i="29"/>
  <c r="H158" i="29" s="1"/>
  <c r="E158" i="29"/>
  <c r="B158" i="29"/>
  <c r="C158" i="29" s="1"/>
  <c r="AJ157" i="29"/>
  <c r="AH157" i="29"/>
  <c r="AF157" i="29"/>
  <c r="AD157" i="29"/>
  <c r="AB157" i="29"/>
  <c r="Z157" i="29"/>
  <c r="W157" i="29"/>
  <c r="X157" i="29" s="1"/>
  <c r="T157" i="29"/>
  <c r="U157" i="29" s="1"/>
  <c r="R157" i="29"/>
  <c r="O157" i="29"/>
  <c r="P157" i="29" s="1"/>
  <c r="L157" i="29"/>
  <c r="M157" i="29" s="1"/>
  <c r="J157" i="29"/>
  <c r="G157" i="29"/>
  <c r="H157" i="29" s="1"/>
  <c r="E157" i="29"/>
  <c r="B157" i="29"/>
  <c r="C157" i="29" s="1"/>
  <c r="AJ156" i="29"/>
  <c r="AH156" i="29"/>
  <c r="AF156" i="29"/>
  <c r="AD156" i="29"/>
  <c r="AB156" i="29"/>
  <c r="Z156" i="29"/>
  <c r="W156" i="29"/>
  <c r="X156" i="29" s="1"/>
  <c r="T156" i="29"/>
  <c r="U156" i="29" s="1"/>
  <c r="R156" i="29"/>
  <c r="O156" i="29"/>
  <c r="P156" i="29" s="1"/>
  <c r="L156" i="29"/>
  <c r="M156" i="29" s="1"/>
  <c r="J156" i="29"/>
  <c r="G156" i="29"/>
  <c r="H156" i="29" s="1"/>
  <c r="E156" i="29"/>
  <c r="B156" i="29"/>
  <c r="C156" i="29" s="1"/>
  <c r="AJ155" i="29"/>
  <c r="AH155" i="29"/>
  <c r="AF155" i="29"/>
  <c r="AD155" i="29"/>
  <c r="AB155" i="29"/>
  <c r="Z155" i="29"/>
  <c r="W155" i="29"/>
  <c r="X155" i="29" s="1"/>
  <c r="T155" i="29"/>
  <c r="U155" i="29" s="1"/>
  <c r="R155" i="29"/>
  <c r="O155" i="29"/>
  <c r="P155" i="29" s="1"/>
  <c r="L155" i="29"/>
  <c r="M155" i="29" s="1"/>
  <c r="J155" i="29"/>
  <c r="G155" i="29"/>
  <c r="H155" i="29" s="1"/>
  <c r="E155" i="29"/>
  <c r="B155" i="29"/>
  <c r="C155" i="29" s="1"/>
  <c r="AJ154" i="29"/>
  <c r="AH154" i="29"/>
  <c r="AF154" i="29"/>
  <c r="AD154" i="29"/>
  <c r="AB154" i="29"/>
  <c r="Z154" i="29"/>
  <c r="W154" i="29"/>
  <c r="X154" i="29" s="1"/>
  <c r="T154" i="29"/>
  <c r="U154" i="29" s="1"/>
  <c r="R154" i="29"/>
  <c r="O154" i="29"/>
  <c r="P154" i="29" s="1"/>
  <c r="L154" i="29"/>
  <c r="M154" i="29" s="1"/>
  <c r="J154" i="29"/>
  <c r="G154" i="29"/>
  <c r="H154" i="29" s="1"/>
  <c r="E154" i="29"/>
  <c r="B154" i="29"/>
  <c r="C154" i="29" s="1"/>
  <c r="AJ153" i="29"/>
  <c r="AH153" i="29"/>
  <c r="AF153" i="29"/>
  <c r="AD153" i="29"/>
  <c r="AB153" i="29"/>
  <c r="Z153" i="29"/>
  <c r="W153" i="29"/>
  <c r="X153" i="29" s="1"/>
  <c r="T153" i="29"/>
  <c r="U153" i="29" s="1"/>
  <c r="R153" i="29"/>
  <c r="O153" i="29"/>
  <c r="P153" i="29" s="1"/>
  <c r="L153" i="29"/>
  <c r="M153" i="29" s="1"/>
  <c r="J153" i="29"/>
  <c r="G153" i="29"/>
  <c r="H153" i="29" s="1"/>
  <c r="E153" i="29"/>
  <c r="B153" i="29"/>
  <c r="C153" i="29" s="1"/>
  <c r="AJ152" i="29"/>
  <c r="AH152" i="29"/>
  <c r="AF152" i="29"/>
  <c r="AD152" i="29"/>
  <c r="AB152" i="29"/>
  <c r="Z152" i="29"/>
  <c r="W152" i="29"/>
  <c r="X152" i="29" s="1"/>
  <c r="T152" i="29"/>
  <c r="U152" i="29" s="1"/>
  <c r="R152" i="29"/>
  <c r="O152" i="29"/>
  <c r="P152" i="29" s="1"/>
  <c r="L152" i="29"/>
  <c r="M152" i="29" s="1"/>
  <c r="J152" i="29"/>
  <c r="G152" i="29"/>
  <c r="H152" i="29" s="1"/>
  <c r="E152" i="29"/>
  <c r="B152" i="29"/>
  <c r="C152" i="29" s="1"/>
  <c r="AJ151" i="29"/>
  <c r="AH151" i="29"/>
  <c r="AF151" i="29"/>
  <c r="AD151" i="29"/>
  <c r="AB151" i="29"/>
  <c r="Z151" i="29"/>
  <c r="W151" i="29"/>
  <c r="X151" i="29" s="1"/>
  <c r="T151" i="29"/>
  <c r="U151" i="29" s="1"/>
  <c r="R151" i="29"/>
  <c r="O151" i="29"/>
  <c r="P151" i="29" s="1"/>
  <c r="L151" i="29"/>
  <c r="M151" i="29" s="1"/>
  <c r="J151" i="29"/>
  <c r="G151" i="29"/>
  <c r="H151" i="29" s="1"/>
  <c r="E151" i="29"/>
  <c r="B151" i="29"/>
  <c r="C151" i="29" s="1"/>
  <c r="AJ150" i="29"/>
  <c r="AH150" i="29"/>
  <c r="AF150" i="29"/>
  <c r="AD150" i="29"/>
  <c r="AB150" i="29"/>
  <c r="Z150" i="29"/>
  <c r="W150" i="29"/>
  <c r="X150" i="29" s="1"/>
  <c r="T150" i="29"/>
  <c r="U150" i="29" s="1"/>
  <c r="R150" i="29"/>
  <c r="O150" i="29"/>
  <c r="P150" i="29" s="1"/>
  <c r="L150" i="29"/>
  <c r="M150" i="29" s="1"/>
  <c r="J150" i="29"/>
  <c r="G150" i="29"/>
  <c r="H150" i="29" s="1"/>
  <c r="E150" i="29"/>
  <c r="B150" i="29"/>
  <c r="C150" i="29" s="1"/>
  <c r="AJ149" i="29"/>
  <c r="AH149" i="29"/>
  <c r="AF149" i="29"/>
  <c r="AD149" i="29"/>
  <c r="AB149" i="29"/>
  <c r="Z149" i="29"/>
  <c r="W149" i="29"/>
  <c r="X149" i="29" s="1"/>
  <c r="T149" i="29"/>
  <c r="U149" i="29" s="1"/>
  <c r="R149" i="29"/>
  <c r="O149" i="29"/>
  <c r="P149" i="29" s="1"/>
  <c r="L149" i="29"/>
  <c r="M149" i="29" s="1"/>
  <c r="J149" i="29"/>
  <c r="G149" i="29"/>
  <c r="H149" i="29" s="1"/>
  <c r="E149" i="29"/>
  <c r="B149" i="29"/>
  <c r="C149" i="29" s="1"/>
  <c r="AJ148" i="29"/>
  <c r="AH148" i="29"/>
  <c r="AF148" i="29"/>
  <c r="AD148" i="29"/>
  <c r="AB148" i="29"/>
  <c r="Z148" i="29"/>
  <c r="W148" i="29"/>
  <c r="X148" i="29" s="1"/>
  <c r="T148" i="29"/>
  <c r="U148" i="29" s="1"/>
  <c r="R148" i="29"/>
  <c r="O148" i="29"/>
  <c r="P148" i="29" s="1"/>
  <c r="L148" i="29"/>
  <c r="M148" i="29" s="1"/>
  <c r="J148" i="29"/>
  <c r="G148" i="29"/>
  <c r="H148" i="29" s="1"/>
  <c r="E148" i="29"/>
  <c r="B148" i="29"/>
  <c r="C148" i="29" s="1"/>
  <c r="AJ147" i="29"/>
  <c r="AH147" i="29"/>
  <c r="AF147" i="29"/>
  <c r="AD147" i="29"/>
  <c r="AB147" i="29"/>
  <c r="Z147" i="29"/>
  <c r="W147" i="29"/>
  <c r="X147" i="29" s="1"/>
  <c r="T147" i="29"/>
  <c r="U147" i="29" s="1"/>
  <c r="R147" i="29"/>
  <c r="O147" i="29"/>
  <c r="P147" i="29" s="1"/>
  <c r="L147" i="29"/>
  <c r="M147" i="29" s="1"/>
  <c r="J147" i="29"/>
  <c r="G147" i="29"/>
  <c r="H147" i="29" s="1"/>
  <c r="E147" i="29"/>
  <c r="B147" i="29"/>
  <c r="C147" i="29" s="1"/>
  <c r="AJ146" i="29"/>
  <c r="AH146" i="29"/>
  <c r="AF146" i="29"/>
  <c r="AD146" i="29"/>
  <c r="AB146" i="29"/>
  <c r="Z146" i="29"/>
  <c r="W146" i="29"/>
  <c r="X146" i="29" s="1"/>
  <c r="T146" i="29"/>
  <c r="U146" i="29" s="1"/>
  <c r="R146" i="29"/>
  <c r="O146" i="29"/>
  <c r="P146" i="29" s="1"/>
  <c r="L146" i="29"/>
  <c r="M146" i="29" s="1"/>
  <c r="J146" i="29"/>
  <c r="G146" i="29"/>
  <c r="H146" i="29" s="1"/>
  <c r="E146" i="29"/>
  <c r="B146" i="29"/>
  <c r="C146" i="29" s="1"/>
  <c r="AJ145" i="29"/>
  <c r="AH145" i="29"/>
  <c r="AF145" i="29"/>
  <c r="AD145" i="29"/>
  <c r="AB145" i="29"/>
  <c r="Z145" i="29"/>
  <c r="W145" i="29"/>
  <c r="X145" i="29" s="1"/>
  <c r="T145" i="29"/>
  <c r="U145" i="29" s="1"/>
  <c r="R145" i="29"/>
  <c r="O145" i="29"/>
  <c r="P145" i="29" s="1"/>
  <c r="L145" i="29"/>
  <c r="M145" i="29" s="1"/>
  <c r="J145" i="29"/>
  <c r="G145" i="29"/>
  <c r="H145" i="29" s="1"/>
  <c r="E145" i="29"/>
  <c r="B145" i="29"/>
  <c r="C145" i="29" s="1"/>
  <c r="AJ144" i="29"/>
  <c r="AH144" i="29"/>
  <c r="AF144" i="29"/>
  <c r="AD144" i="29"/>
  <c r="AB144" i="29"/>
  <c r="Z144" i="29"/>
  <c r="W144" i="29"/>
  <c r="X144" i="29" s="1"/>
  <c r="T144" i="29"/>
  <c r="U144" i="29" s="1"/>
  <c r="R144" i="29"/>
  <c r="O144" i="29"/>
  <c r="P144" i="29" s="1"/>
  <c r="L144" i="29"/>
  <c r="M144" i="29" s="1"/>
  <c r="J144" i="29"/>
  <c r="G144" i="29"/>
  <c r="H144" i="29" s="1"/>
  <c r="E144" i="29"/>
  <c r="B144" i="29"/>
  <c r="C144" i="29" s="1"/>
  <c r="AJ143" i="29"/>
  <c r="AH143" i="29"/>
  <c r="AF143" i="29"/>
  <c r="AD143" i="29"/>
  <c r="AB143" i="29"/>
  <c r="Z143" i="29"/>
  <c r="W143" i="29"/>
  <c r="X143" i="29" s="1"/>
  <c r="T143" i="29"/>
  <c r="U143" i="29" s="1"/>
  <c r="R143" i="29"/>
  <c r="O143" i="29"/>
  <c r="P143" i="29" s="1"/>
  <c r="L143" i="29"/>
  <c r="M143" i="29" s="1"/>
  <c r="J143" i="29"/>
  <c r="G143" i="29"/>
  <c r="H143" i="29" s="1"/>
  <c r="E143" i="29"/>
  <c r="B143" i="29"/>
  <c r="C143" i="29" s="1"/>
  <c r="AJ142" i="29"/>
  <c r="AH142" i="29"/>
  <c r="AF142" i="29"/>
  <c r="AD142" i="29"/>
  <c r="AB142" i="29"/>
  <c r="Z142" i="29"/>
  <c r="W142" i="29"/>
  <c r="X142" i="29" s="1"/>
  <c r="T142" i="29"/>
  <c r="U142" i="29" s="1"/>
  <c r="R142" i="29"/>
  <c r="O142" i="29"/>
  <c r="P142" i="29" s="1"/>
  <c r="L142" i="29"/>
  <c r="M142" i="29" s="1"/>
  <c r="J142" i="29"/>
  <c r="G142" i="29"/>
  <c r="H142" i="29" s="1"/>
  <c r="E142" i="29"/>
  <c r="B142" i="29"/>
  <c r="C142" i="29" s="1"/>
  <c r="AJ141" i="29"/>
  <c r="AH141" i="29"/>
  <c r="AF141" i="29"/>
  <c r="AD141" i="29"/>
  <c r="AB141" i="29"/>
  <c r="Z141" i="29"/>
  <c r="W141" i="29"/>
  <c r="X141" i="29" s="1"/>
  <c r="T141" i="29"/>
  <c r="U141" i="29" s="1"/>
  <c r="R141" i="29"/>
  <c r="O141" i="29"/>
  <c r="P141" i="29" s="1"/>
  <c r="L141" i="29"/>
  <c r="M141" i="29" s="1"/>
  <c r="J141" i="29"/>
  <c r="G141" i="29"/>
  <c r="H141" i="29" s="1"/>
  <c r="E141" i="29"/>
  <c r="B141" i="29"/>
  <c r="C141" i="29" s="1"/>
  <c r="AJ140" i="29"/>
  <c r="AH140" i="29"/>
  <c r="AF140" i="29"/>
  <c r="AD140" i="29"/>
  <c r="AB140" i="29"/>
  <c r="Z140" i="29"/>
  <c r="W140" i="29"/>
  <c r="X140" i="29" s="1"/>
  <c r="T140" i="29"/>
  <c r="U140" i="29" s="1"/>
  <c r="R140" i="29"/>
  <c r="O140" i="29"/>
  <c r="P140" i="29" s="1"/>
  <c r="L140" i="29"/>
  <c r="M140" i="29" s="1"/>
  <c r="J140" i="29"/>
  <c r="G140" i="29"/>
  <c r="H140" i="29" s="1"/>
  <c r="E140" i="29"/>
  <c r="B140" i="29"/>
  <c r="C140" i="29" s="1"/>
  <c r="AJ139" i="29"/>
  <c r="AH139" i="29"/>
  <c r="AF139" i="29"/>
  <c r="AD139" i="29"/>
  <c r="AB139" i="29"/>
  <c r="Z139" i="29"/>
  <c r="W139" i="29"/>
  <c r="X139" i="29" s="1"/>
  <c r="T139" i="29"/>
  <c r="U139" i="29" s="1"/>
  <c r="R139" i="29"/>
  <c r="O139" i="29"/>
  <c r="P139" i="29" s="1"/>
  <c r="L139" i="29"/>
  <c r="M139" i="29" s="1"/>
  <c r="J139" i="29"/>
  <c r="G139" i="29"/>
  <c r="H139" i="29" s="1"/>
  <c r="E139" i="29"/>
  <c r="B139" i="29"/>
  <c r="C139" i="29" s="1"/>
  <c r="AJ138" i="29"/>
  <c r="AH138" i="29"/>
  <c r="AF138" i="29"/>
  <c r="AD138" i="29"/>
  <c r="AB138" i="29"/>
  <c r="Z138" i="29"/>
  <c r="W138" i="29"/>
  <c r="X138" i="29" s="1"/>
  <c r="T138" i="29"/>
  <c r="U138" i="29" s="1"/>
  <c r="R138" i="29"/>
  <c r="O138" i="29"/>
  <c r="P138" i="29" s="1"/>
  <c r="L138" i="29"/>
  <c r="M138" i="29" s="1"/>
  <c r="J138" i="29"/>
  <c r="G138" i="29"/>
  <c r="H138" i="29" s="1"/>
  <c r="E138" i="29"/>
  <c r="B138" i="29"/>
  <c r="C138" i="29" s="1"/>
  <c r="AJ137" i="29"/>
  <c r="AH137" i="29"/>
  <c r="AF137" i="29"/>
  <c r="AD137" i="29"/>
  <c r="AB137" i="29"/>
  <c r="Z137" i="29"/>
  <c r="W137" i="29"/>
  <c r="X137" i="29" s="1"/>
  <c r="T137" i="29"/>
  <c r="U137" i="29" s="1"/>
  <c r="R137" i="29"/>
  <c r="O137" i="29"/>
  <c r="P137" i="29" s="1"/>
  <c r="L137" i="29"/>
  <c r="M137" i="29" s="1"/>
  <c r="J137" i="29"/>
  <c r="G137" i="29"/>
  <c r="H137" i="29" s="1"/>
  <c r="E137" i="29"/>
  <c r="B137" i="29"/>
  <c r="C137" i="29" s="1"/>
  <c r="AJ136" i="29"/>
  <c r="AH136" i="29"/>
  <c r="AF136" i="29"/>
  <c r="AD136" i="29"/>
  <c r="AB136" i="29"/>
  <c r="Z136" i="29"/>
  <c r="W136" i="29"/>
  <c r="X136" i="29" s="1"/>
  <c r="T136" i="29"/>
  <c r="U136" i="29" s="1"/>
  <c r="R136" i="29"/>
  <c r="O136" i="29"/>
  <c r="P136" i="29" s="1"/>
  <c r="L136" i="29"/>
  <c r="M136" i="29" s="1"/>
  <c r="J136" i="29"/>
  <c r="G136" i="29"/>
  <c r="H136" i="29" s="1"/>
  <c r="E136" i="29"/>
  <c r="B136" i="29"/>
  <c r="C136" i="29" s="1"/>
  <c r="AJ135" i="29"/>
  <c r="AH135" i="29"/>
  <c r="AF135" i="29"/>
  <c r="AD135" i="29"/>
  <c r="AB135" i="29"/>
  <c r="Z135" i="29"/>
  <c r="W135" i="29"/>
  <c r="X135" i="29" s="1"/>
  <c r="T135" i="29"/>
  <c r="U135" i="29" s="1"/>
  <c r="R135" i="29"/>
  <c r="O135" i="29"/>
  <c r="P135" i="29" s="1"/>
  <c r="L135" i="29"/>
  <c r="M135" i="29" s="1"/>
  <c r="J135" i="29"/>
  <c r="G135" i="29"/>
  <c r="H135" i="29" s="1"/>
  <c r="E135" i="29"/>
  <c r="B135" i="29"/>
  <c r="C135" i="29" s="1"/>
  <c r="AJ134" i="29"/>
  <c r="AH134" i="29"/>
  <c r="AF134" i="29"/>
  <c r="AD134" i="29"/>
  <c r="AB134" i="29"/>
  <c r="Z134" i="29"/>
  <c r="W134" i="29"/>
  <c r="X134" i="29" s="1"/>
  <c r="T134" i="29"/>
  <c r="U134" i="29" s="1"/>
  <c r="R134" i="29"/>
  <c r="O134" i="29"/>
  <c r="P134" i="29" s="1"/>
  <c r="L134" i="29"/>
  <c r="M134" i="29" s="1"/>
  <c r="J134" i="29"/>
  <c r="G134" i="29"/>
  <c r="H134" i="29" s="1"/>
  <c r="E134" i="29"/>
  <c r="B134" i="29"/>
  <c r="C134" i="29" s="1"/>
  <c r="AJ133" i="29"/>
  <c r="AH133" i="29"/>
  <c r="AF133" i="29"/>
  <c r="AD133" i="29"/>
  <c r="AB133" i="29"/>
  <c r="Z133" i="29"/>
  <c r="W133" i="29"/>
  <c r="X133" i="29" s="1"/>
  <c r="T133" i="29"/>
  <c r="U133" i="29" s="1"/>
  <c r="R133" i="29"/>
  <c r="O133" i="29"/>
  <c r="P133" i="29" s="1"/>
  <c r="L133" i="29"/>
  <c r="M133" i="29" s="1"/>
  <c r="J133" i="29"/>
  <c r="G133" i="29"/>
  <c r="H133" i="29" s="1"/>
  <c r="E133" i="29"/>
  <c r="B133" i="29"/>
  <c r="C133" i="29" s="1"/>
  <c r="AJ132" i="29"/>
  <c r="AH132" i="29"/>
  <c r="AF132" i="29"/>
  <c r="AD132" i="29"/>
  <c r="AB132" i="29"/>
  <c r="Z132" i="29"/>
  <c r="W132" i="29"/>
  <c r="X132" i="29" s="1"/>
  <c r="T132" i="29"/>
  <c r="U132" i="29" s="1"/>
  <c r="R132" i="29"/>
  <c r="O132" i="29"/>
  <c r="P132" i="29" s="1"/>
  <c r="L132" i="29"/>
  <c r="M132" i="29" s="1"/>
  <c r="J132" i="29"/>
  <c r="G132" i="29"/>
  <c r="H132" i="29" s="1"/>
  <c r="E132" i="29"/>
  <c r="B132" i="29"/>
  <c r="C132" i="29" s="1"/>
  <c r="AJ131" i="29"/>
  <c r="AH131" i="29"/>
  <c r="AF131" i="29"/>
  <c r="AD131" i="29"/>
  <c r="AB131" i="29"/>
  <c r="Z131" i="29"/>
  <c r="W131" i="29"/>
  <c r="X131" i="29" s="1"/>
  <c r="T131" i="29"/>
  <c r="U131" i="29" s="1"/>
  <c r="R131" i="29"/>
  <c r="O131" i="29"/>
  <c r="P131" i="29" s="1"/>
  <c r="L131" i="29"/>
  <c r="M131" i="29" s="1"/>
  <c r="J131" i="29"/>
  <c r="G131" i="29"/>
  <c r="H131" i="29" s="1"/>
  <c r="E131" i="29"/>
  <c r="B131" i="29"/>
  <c r="C131" i="29" s="1"/>
  <c r="AJ130" i="29"/>
  <c r="AH130" i="29"/>
  <c r="AF130" i="29"/>
  <c r="AD130" i="29"/>
  <c r="AB130" i="29"/>
  <c r="Z130" i="29"/>
  <c r="W130" i="29"/>
  <c r="X130" i="29" s="1"/>
  <c r="T130" i="29"/>
  <c r="U130" i="29" s="1"/>
  <c r="R130" i="29"/>
  <c r="O130" i="29"/>
  <c r="P130" i="29" s="1"/>
  <c r="L130" i="29"/>
  <c r="M130" i="29" s="1"/>
  <c r="J130" i="29"/>
  <c r="G130" i="29"/>
  <c r="H130" i="29" s="1"/>
  <c r="E130" i="29"/>
  <c r="B130" i="29"/>
  <c r="C130" i="29" s="1"/>
  <c r="AJ129" i="29"/>
  <c r="AH129" i="29"/>
  <c r="AF129" i="29"/>
  <c r="AD129" i="29"/>
  <c r="AB129" i="29"/>
  <c r="Z129" i="29"/>
  <c r="W129" i="29"/>
  <c r="X129" i="29" s="1"/>
  <c r="T129" i="29"/>
  <c r="U129" i="29" s="1"/>
  <c r="R129" i="29"/>
  <c r="O129" i="29"/>
  <c r="P129" i="29" s="1"/>
  <c r="L129" i="29"/>
  <c r="M129" i="29" s="1"/>
  <c r="J129" i="29"/>
  <c r="G129" i="29"/>
  <c r="H129" i="29" s="1"/>
  <c r="E129" i="29"/>
  <c r="B129" i="29"/>
  <c r="C129" i="29" s="1"/>
  <c r="AJ128" i="29"/>
  <c r="AH128" i="29"/>
  <c r="AF128" i="29"/>
  <c r="AD128" i="29"/>
  <c r="AB128" i="29"/>
  <c r="Z128" i="29"/>
  <c r="W128" i="29"/>
  <c r="X128" i="29" s="1"/>
  <c r="T128" i="29"/>
  <c r="U128" i="29" s="1"/>
  <c r="R128" i="29"/>
  <c r="O128" i="29"/>
  <c r="P128" i="29" s="1"/>
  <c r="L128" i="29"/>
  <c r="M128" i="29" s="1"/>
  <c r="J128" i="29"/>
  <c r="G128" i="29"/>
  <c r="H128" i="29" s="1"/>
  <c r="E128" i="29"/>
  <c r="B128" i="29"/>
  <c r="C128" i="29" s="1"/>
  <c r="AJ127" i="29"/>
  <c r="AH127" i="29"/>
  <c r="AF127" i="29"/>
  <c r="AD127" i="29"/>
  <c r="AB127" i="29"/>
  <c r="Z127" i="29"/>
  <c r="W127" i="29"/>
  <c r="X127" i="29" s="1"/>
  <c r="T127" i="29"/>
  <c r="U127" i="29" s="1"/>
  <c r="R127" i="29"/>
  <c r="O127" i="29"/>
  <c r="P127" i="29" s="1"/>
  <c r="L127" i="29"/>
  <c r="M127" i="29" s="1"/>
  <c r="J127" i="29"/>
  <c r="G127" i="29"/>
  <c r="H127" i="29" s="1"/>
  <c r="E127" i="29"/>
  <c r="B127" i="29"/>
  <c r="C127" i="29" s="1"/>
  <c r="AJ126" i="29"/>
  <c r="AH126" i="29"/>
  <c r="AF126" i="29"/>
  <c r="AD126" i="29"/>
  <c r="AB126" i="29"/>
  <c r="Z126" i="29"/>
  <c r="W126" i="29"/>
  <c r="X126" i="29" s="1"/>
  <c r="T126" i="29"/>
  <c r="U126" i="29" s="1"/>
  <c r="R126" i="29"/>
  <c r="O126" i="29"/>
  <c r="P126" i="29" s="1"/>
  <c r="L126" i="29"/>
  <c r="M126" i="29" s="1"/>
  <c r="J126" i="29"/>
  <c r="G126" i="29"/>
  <c r="H126" i="29" s="1"/>
  <c r="E126" i="29"/>
  <c r="B126" i="29"/>
  <c r="C126" i="29" s="1"/>
  <c r="AJ125" i="29"/>
  <c r="AH125" i="29"/>
  <c r="AF125" i="29"/>
  <c r="AD125" i="29"/>
  <c r="AB125" i="29"/>
  <c r="Z125" i="29"/>
  <c r="W125" i="29"/>
  <c r="X125" i="29" s="1"/>
  <c r="T125" i="29"/>
  <c r="U125" i="29" s="1"/>
  <c r="R125" i="29"/>
  <c r="O125" i="29"/>
  <c r="P125" i="29" s="1"/>
  <c r="L125" i="29"/>
  <c r="M125" i="29" s="1"/>
  <c r="J125" i="29"/>
  <c r="G125" i="29"/>
  <c r="H125" i="29" s="1"/>
  <c r="E125" i="29"/>
  <c r="B125" i="29"/>
  <c r="C125" i="29" s="1"/>
  <c r="AJ124" i="29"/>
  <c r="AH124" i="29"/>
  <c r="AF124" i="29"/>
  <c r="AD124" i="29"/>
  <c r="AB124" i="29"/>
  <c r="Z124" i="29"/>
  <c r="W124" i="29"/>
  <c r="X124" i="29" s="1"/>
  <c r="T124" i="29"/>
  <c r="U124" i="29" s="1"/>
  <c r="R124" i="29"/>
  <c r="O124" i="29"/>
  <c r="P124" i="29" s="1"/>
  <c r="L124" i="29"/>
  <c r="M124" i="29" s="1"/>
  <c r="J124" i="29"/>
  <c r="G124" i="29"/>
  <c r="H124" i="29" s="1"/>
  <c r="E124" i="29"/>
  <c r="B124" i="29"/>
  <c r="C124" i="29" s="1"/>
  <c r="AJ123" i="29"/>
  <c r="AH123" i="29"/>
  <c r="AF123" i="29"/>
  <c r="AD123" i="29"/>
  <c r="AB123" i="29"/>
  <c r="Z123" i="29"/>
  <c r="W123" i="29"/>
  <c r="X123" i="29" s="1"/>
  <c r="T123" i="29"/>
  <c r="U123" i="29" s="1"/>
  <c r="R123" i="29"/>
  <c r="O123" i="29"/>
  <c r="P123" i="29" s="1"/>
  <c r="L123" i="29"/>
  <c r="M123" i="29" s="1"/>
  <c r="J123" i="29"/>
  <c r="G123" i="29"/>
  <c r="H123" i="29" s="1"/>
  <c r="E123" i="29"/>
  <c r="B123" i="29"/>
  <c r="C123" i="29" s="1"/>
  <c r="AJ122" i="29"/>
  <c r="AH122" i="29"/>
  <c r="AF122" i="29"/>
  <c r="AD122" i="29"/>
  <c r="AB122" i="29"/>
  <c r="Z122" i="29"/>
  <c r="W122" i="29"/>
  <c r="X122" i="29" s="1"/>
  <c r="T122" i="29"/>
  <c r="U122" i="29" s="1"/>
  <c r="R122" i="29"/>
  <c r="O122" i="29"/>
  <c r="P122" i="29" s="1"/>
  <c r="L122" i="29"/>
  <c r="M122" i="29" s="1"/>
  <c r="J122" i="29"/>
  <c r="G122" i="29"/>
  <c r="H122" i="29" s="1"/>
  <c r="E122" i="29"/>
  <c r="B122" i="29"/>
  <c r="C122" i="29" s="1"/>
  <c r="AJ121" i="29"/>
  <c r="AH121" i="29"/>
  <c r="AF121" i="29"/>
  <c r="AD121" i="29"/>
  <c r="AB121" i="29"/>
  <c r="Z121" i="29"/>
  <c r="W121" i="29"/>
  <c r="X121" i="29" s="1"/>
  <c r="T121" i="29"/>
  <c r="U121" i="29" s="1"/>
  <c r="R121" i="29"/>
  <c r="O121" i="29"/>
  <c r="P121" i="29" s="1"/>
  <c r="L121" i="29"/>
  <c r="M121" i="29" s="1"/>
  <c r="J121" i="29"/>
  <c r="G121" i="29"/>
  <c r="H121" i="29" s="1"/>
  <c r="E121" i="29"/>
  <c r="B121" i="29"/>
  <c r="C121" i="29" s="1"/>
  <c r="AJ120" i="29"/>
  <c r="AH120" i="29"/>
  <c r="AF120" i="29"/>
  <c r="AD120" i="29"/>
  <c r="AB120" i="29"/>
  <c r="Z120" i="29"/>
  <c r="W120" i="29"/>
  <c r="X120" i="29" s="1"/>
  <c r="T120" i="29"/>
  <c r="U120" i="29" s="1"/>
  <c r="R120" i="29"/>
  <c r="O120" i="29"/>
  <c r="P120" i="29" s="1"/>
  <c r="L120" i="29"/>
  <c r="M120" i="29" s="1"/>
  <c r="J120" i="29"/>
  <c r="G120" i="29"/>
  <c r="H120" i="29" s="1"/>
  <c r="E120" i="29"/>
  <c r="B120" i="29"/>
  <c r="C120" i="29" s="1"/>
  <c r="AJ119" i="29"/>
  <c r="AH119" i="29"/>
  <c r="AF119" i="29"/>
  <c r="AD119" i="29"/>
  <c r="AB119" i="29"/>
  <c r="Z119" i="29"/>
  <c r="W119" i="29"/>
  <c r="X119" i="29" s="1"/>
  <c r="T119" i="29"/>
  <c r="U119" i="29" s="1"/>
  <c r="R119" i="29"/>
  <c r="O119" i="29"/>
  <c r="P119" i="29" s="1"/>
  <c r="L119" i="29"/>
  <c r="M119" i="29" s="1"/>
  <c r="J119" i="29"/>
  <c r="G119" i="29"/>
  <c r="H119" i="29" s="1"/>
  <c r="E119" i="29"/>
  <c r="B119" i="29"/>
  <c r="C119" i="29" s="1"/>
  <c r="AJ118" i="29"/>
  <c r="AH118" i="29"/>
  <c r="AF118" i="29"/>
  <c r="AD118" i="29"/>
  <c r="AB118" i="29"/>
  <c r="Z118" i="29"/>
  <c r="W118" i="29"/>
  <c r="X118" i="29" s="1"/>
  <c r="T118" i="29"/>
  <c r="U118" i="29" s="1"/>
  <c r="R118" i="29"/>
  <c r="O118" i="29"/>
  <c r="P118" i="29" s="1"/>
  <c r="L118" i="29"/>
  <c r="M118" i="29" s="1"/>
  <c r="J118" i="29"/>
  <c r="G118" i="29"/>
  <c r="H118" i="29" s="1"/>
  <c r="E118" i="29"/>
  <c r="B118" i="29"/>
  <c r="C118" i="29" s="1"/>
  <c r="AJ117" i="29"/>
  <c r="AH117" i="29"/>
  <c r="AF117" i="29"/>
  <c r="AD117" i="29"/>
  <c r="AB117" i="29"/>
  <c r="Z117" i="29"/>
  <c r="W117" i="29"/>
  <c r="X117" i="29" s="1"/>
  <c r="T117" i="29"/>
  <c r="U117" i="29" s="1"/>
  <c r="R117" i="29"/>
  <c r="O117" i="29"/>
  <c r="P117" i="29" s="1"/>
  <c r="L117" i="29"/>
  <c r="M117" i="29" s="1"/>
  <c r="J117" i="29"/>
  <c r="G117" i="29"/>
  <c r="H117" i="29" s="1"/>
  <c r="E117" i="29"/>
  <c r="B117" i="29"/>
  <c r="C117" i="29" s="1"/>
  <c r="AJ116" i="29"/>
  <c r="AH116" i="29"/>
  <c r="AF116" i="29"/>
  <c r="AD116" i="29"/>
  <c r="AB116" i="29"/>
  <c r="Z116" i="29"/>
  <c r="W116" i="29"/>
  <c r="X116" i="29" s="1"/>
  <c r="T116" i="29"/>
  <c r="U116" i="29" s="1"/>
  <c r="R116" i="29"/>
  <c r="O116" i="29"/>
  <c r="P116" i="29" s="1"/>
  <c r="L116" i="29"/>
  <c r="M116" i="29" s="1"/>
  <c r="J116" i="29"/>
  <c r="G116" i="29"/>
  <c r="H116" i="29" s="1"/>
  <c r="E116" i="29"/>
  <c r="B116" i="29"/>
  <c r="C116" i="29" s="1"/>
  <c r="AJ115" i="29"/>
  <c r="AH115" i="29"/>
  <c r="AF115" i="29"/>
  <c r="AD115" i="29"/>
  <c r="AB115" i="29"/>
  <c r="Z115" i="29"/>
  <c r="W115" i="29"/>
  <c r="X115" i="29" s="1"/>
  <c r="T115" i="29"/>
  <c r="U115" i="29" s="1"/>
  <c r="R115" i="29"/>
  <c r="O115" i="29"/>
  <c r="P115" i="29" s="1"/>
  <c r="L115" i="29"/>
  <c r="M115" i="29" s="1"/>
  <c r="J115" i="29"/>
  <c r="G115" i="29"/>
  <c r="H115" i="29" s="1"/>
  <c r="E115" i="29"/>
  <c r="B115" i="29"/>
  <c r="C115" i="29" s="1"/>
  <c r="AJ114" i="29"/>
  <c r="AH114" i="29"/>
  <c r="AF114" i="29"/>
  <c r="AD114" i="29"/>
  <c r="AB114" i="29"/>
  <c r="Z114" i="29"/>
  <c r="W114" i="29"/>
  <c r="X114" i="29" s="1"/>
  <c r="T114" i="29"/>
  <c r="U114" i="29" s="1"/>
  <c r="R114" i="29"/>
  <c r="O114" i="29"/>
  <c r="P114" i="29" s="1"/>
  <c r="L114" i="29"/>
  <c r="M114" i="29" s="1"/>
  <c r="J114" i="29"/>
  <c r="G114" i="29"/>
  <c r="H114" i="29" s="1"/>
  <c r="E114" i="29"/>
  <c r="B114" i="29"/>
  <c r="C114" i="29" s="1"/>
  <c r="AJ113" i="29"/>
  <c r="AH113" i="29"/>
  <c r="AF113" i="29"/>
  <c r="AD113" i="29"/>
  <c r="AB113" i="29"/>
  <c r="Z113" i="29"/>
  <c r="W113" i="29"/>
  <c r="X113" i="29" s="1"/>
  <c r="T113" i="29"/>
  <c r="U113" i="29" s="1"/>
  <c r="R113" i="29"/>
  <c r="O113" i="29"/>
  <c r="P113" i="29" s="1"/>
  <c r="L113" i="29"/>
  <c r="M113" i="29" s="1"/>
  <c r="J113" i="29"/>
  <c r="G113" i="29"/>
  <c r="H113" i="29" s="1"/>
  <c r="E113" i="29"/>
  <c r="B113" i="29"/>
  <c r="C113" i="29" s="1"/>
  <c r="AJ112" i="29"/>
  <c r="AH112" i="29"/>
  <c r="AF112" i="29"/>
  <c r="AD112" i="29"/>
  <c r="AB112" i="29"/>
  <c r="Z112" i="29"/>
  <c r="W112" i="29"/>
  <c r="X112" i="29" s="1"/>
  <c r="T112" i="29"/>
  <c r="U112" i="29" s="1"/>
  <c r="R112" i="29"/>
  <c r="O112" i="29"/>
  <c r="P112" i="29" s="1"/>
  <c r="L112" i="29"/>
  <c r="M112" i="29" s="1"/>
  <c r="J112" i="29"/>
  <c r="G112" i="29"/>
  <c r="H112" i="29" s="1"/>
  <c r="E112" i="29"/>
  <c r="B112" i="29"/>
  <c r="C112" i="29" s="1"/>
  <c r="AJ111" i="29"/>
  <c r="AH111" i="29"/>
  <c r="AF111" i="29"/>
  <c r="AD111" i="29"/>
  <c r="AB111" i="29"/>
  <c r="Z111" i="29"/>
  <c r="W111" i="29"/>
  <c r="X111" i="29" s="1"/>
  <c r="T111" i="29"/>
  <c r="U111" i="29" s="1"/>
  <c r="R111" i="29"/>
  <c r="O111" i="29"/>
  <c r="P111" i="29" s="1"/>
  <c r="L111" i="29"/>
  <c r="M111" i="29" s="1"/>
  <c r="J111" i="29"/>
  <c r="G111" i="29"/>
  <c r="H111" i="29" s="1"/>
  <c r="E111" i="29"/>
  <c r="B111" i="29"/>
  <c r="C111" i="29" s="1"/>
  <c r="AJ110" i="29"/>
  <c r="AH110" i="29"/>
  <c r="AF110" i="29"/>
  <c r="AD110" i="29"/>
  <c r="AB110" i="29"/>
  <c r="Z110" i="29"/>
  <c r="W110" i="29"/>
  <c r="X110" i="29" s="1"/>
  <c r="T110" i="29"/>
  <c r="U110" i="29" s="1"/>
  <c r="R110" i="29"/>
  <c r="O110" i="29"/>
  <c r="P110" i="29" s="1"/>
  <c r="L110" i="29"/>
  <c r="M110" i="29" s="1"/>
  <c r="J110" i="29"/>
  <c r="G110" i="29"/>
  <c r="H110" i="29" s="1"/>
  <c r="E110" i="29"/>
  <c r="B110" i="29"/>
  <c r="C110" i="29" s="1"/>
  <c r="AJ109" i="29"/>
  <c r="AH109" i="29"/>
  <c r="AF109" i="29"/>
  <c r="AD109" i="29"/>
  <c r="AB109" i="29"/>
  <c r="Z109" i="29"/>
  <c r="W109" i="29"/>
  <c r="X109" i="29" s="1"/>
  <c r="T109" i="29"/>
  <c r="U109" i="29" s="1"/>
  <c r="R109" i="29"/>
  <c r="O109" i="29"/>
  <c r="P109" i="29" s="1"/>
  <c r="L109" i="29"/>
  <c r="M109" i="29" s="1"/>
  <c r="J109" i="29"/>
  <c r="G109" i="29"/>
  <c r="H109" i="29" s="1"/>
  <c r="E109" i="29"/>
  <c r="B109" i="29"/>
  <c r="C109" i="29" s="1"/>
  <c r="AJ108" i="29"/>
  <c r="AH108" i="29"/>
  <c r="AF108" i="29"/>
  <c r="AD108" i="29"/>
  <c r="AB108" i="29"/>
  <c r="Z108" i="29"/>
  <c r="W108" i="29"/>
  <c r="X108" i="29" s="1"/>
  <c r="T108" i="29"/>
  <c r="U108" i="29" s="1"/>
  <c r="R108" i="29"/>
  <c r="O108" i="29"/>
  <c r="P108" i="29" s="1"/>
  <c r="L108" i="29"/>
  <c r="M108" i="29" s="1"/>
  <c r="J108" i="29"/>
  <c r="G108" i="29"/>
  <c r="H108" i="29" s="1"/>
  <c r="E108" i="29"/>
  <c r="B108" i="29"/>
  <c r="C108" i="29" s="1"/>
  <c r="AJ107" i="29"/>
  <c r="AH107" i="29"/>
  <c r="AF107" i="29"/>
  <c r="AD107" i="29"/>
  <c r="AB107" i="29"/>
  <c r="Z107" i="29"/>
  <c r="W107" i="29"/>
  <c r="X107" i="29" s="1"/>
  <c r="T107" i="29"/>
  <c r="U107" i="29" s="1"/>
  <c r="R107" i="29"/>
  <c r="O107" i="29"/>
  <c r="P107" i="29" s="1"/>
  <c r="L107" i="29"/>
  <c r="M107" i="29" s="1"/>
  <c r="J107" i="29"/>
  <c r="G107" i="29"/>
  <c r="H107" i="29" s="1"/>
  <c r="E107" i="29"/>
  <c r="B107" i="29"/>
  <c r="C107" i="29" s="1"/>
  <c r="AJ106" i="29"/>
  <c r="AH106" i="29"/>
  <c r="AF106" i="29"/>
  <c r="AD106" i="29"/>
  <c r="AB106" i="29"/>
  <c r="Z106" i="29"/>
  <c r="W106" i="29"/>
  <c r="X106" i="29" s="1"/>
  <c r="T106" i="29"/>
  <c r="U106" i="29" s="1"/>
  <c r="R106" i="29"/>
  <c r="O106" i="29"/>
  <c r="P106" i="29" s="1"/>
  <c r="L106" i="29"/>
  <c r="M106" i="29" s="1"/>
  <c r="J106" i="29"/>
  <c r="G106" i="29"/>
  <c r="H106" i="29" s="1"/>
  <c r="E106" i="29"/>
  <c r="B106" i="29"/>
  <c r="C106" i="29" s="1"/>
  <c r="AJ105" i="29"/>
  <c r="AH105" i="29"/>
  <c r="AF105" i="29"/>
  <c r="AD105" i="29"/>
  <c r="AB105" i="29"/>
  <c r="Z105" i="29"/>
  <c r="W105" i="29"/>
  <c r="X105" i="29" s="1"/>
  <c r="T105" i="29"/>
  <c r="U105" i="29" s="1"/>
  <c r="R105" i="29"/>
  <c r="O105" i="29"/>
  <c r="P105" i="29" s="1"/>
  <c r="L105" i="29"/>
  <c r="M105" i="29" s="1"/>
  <c r="J105" i="29"/>
  <c r="G105" i="29"/>
  <c r="H105" i="29" s="1"/>
  <c r="E105" i="29"/>
  <c r="B105" i="29"/>
  <c r="C105" i="29" s="1"/>
  <c r="AJ104" i="29"/>
  <c r="AH104" i="29"/>
  <c r="AF104" i="29"/>
  <c r="AD104" i="29"/>
  <c r="AB104" i="29"/>
  <c r="Z104" i="29"/>
  <c r="W104" i="29"/>
  <c r="X104" i="29" s="1"/>
  <c r="T104" i="29"/>
  <c r="U104" i="29" s="1"/>
  <c r="R104" i="29"/>
  <c r="O104" i="29"/>
  <c r="P104" i="29" s="1"/>
  <c r="L104" i="29"/>
  <c r="M104" i="29" s="1"/>
  <c r="J104" i="29"/>
  <c r="G104" i="29"/>
  <c r="H104" i="29" s="1"/>
  <c r="E104" i="29"/>
  <c r="B104" i="29"/>
  <c r="C104" i="29" s="1"/>
  <c r="AJ103" i="29"/>
  <c r="AH103" i="29"/>
  <c r="AF103" i="29"/>
  <c r="AD103" i="29"/>
  <c r="AB103" i="29"/>
  <c r="Z103" i="29"/>
  <c r="W103" i="29"/>
  <c r="X103" i="29" s="1"/>
  <c r="T103" i="29"/>
  <c r="U103" i="29" s="1"/>
  <c r="R103" i="29"/>
  <c r="O103" i="29"/>
  <c r="P103" i="29" s="1"/>
  <c r="L103" i="29"/>
  <c r="M103" i="29" s="1"/>
  <c r="J103" i="29"/>
  <c r="G103" i="29"/>
  <c r="H103" i="29" s="1"/>
  <c r="E103" i="29"/>
  <c r="B103" i="29"/>
  <c r="C103" i="29" s="1"/>
  <c r="AJ102" i="29"/>
  <c r="AH102" i="29"/>
  <c r="AF102" i="29"/>
  <c r="AD102" i="29"/>
  <c r="AB102" i="29"/>
  <c r="Z102" i="29"/>
  <c r="W102" i="29"/>
  <c r="X102" i="29" s="1"/>
  <c r="T102" i="29"/>
  <c r="U102" i="29" s="1"/>
  <c r="R102" i="29"/>
  <c r="O102" i="29"/>
  <c r="P102" i="29" s="1"/>
  <c r="L102" i="29"/>
  <c r="M102" i="29" s="1"/>
  <c r="J102" i="29"/>
  <c r="G102" i="29"/>
  <c r="H102" i="29" s="1"/>
  <c r="E102" i="29"/>
  <c r="B102" i="29"/>
  <c r="C102" i="29" s="1"/>
  <c r="AJ101" i="29"/>
  <c r="AH101" i="29"/>
  <c r="AF101" i="29"/>
  <c r="AD101" i="29"/>
  <c r="AB101" i="29"/>
  <c r="Z101" i="29"/>
  <c r="W101" i="29"/>
  <c r="X101" i="29" s="1"/>
  <c r="T101" i="29"/>
  <c r="U101" i="29" s="1"/>
  <c r="R101" i="29"/>
  <c r="O101" i="29"/>
  <c r="P101" i="29" s="1"/>
  <c r="L101" i="29"/>
  <c r="M101" i="29" s="1"/>
  <c r="J101" i="29"/>
  <c r="G101" i="29"/>
  <c r="H101" i="29" s="1"/>
  <c r="E101" i="29"/>
  <c r="B101" i="29"/>
  <c r="C101" i="29" s="1"/>
  <c r="AJ100" i="29"/>
  <c r="AH100" i="29"/>
  <c r="AF100" i="29"/>
  <c r="AD100" i="29"/>
  <c r="AB100" i="29"/>
  <c r="Z100" i="29"/>
  <c r="W100" i="29"/>
  <c r="X100" i="29" s="1"/>
  <c r="T100" i="29"/>
  <c r="U100" i="29" s="1"/>
  <c r="R100" i="29"/>
  <c r="O100" i="29"/>
  <c r="P100" i="29" s="1"/>
  <c r="L100" i="29"/>
  <c r="M100" i="29" s="1"/>
  <c r="J100" i="29"/>
  <c r="G100" i="29"/>
  <c r="H100" i="29" s="1"/>
  <c r="E100" i="29"/>
  <c r="B100" i="29"/>
  <c r="C100" i="29" s="1"/>
  <c r="AJ99" i="29"/>
  <c r="AH99" i="29"/>
  <c r="AF99" i="29"/>
  <c r="AD99" i="29"/>
  <c r="AB99" i="29"/>
  <c r="Z99" i="29"/>
  <c r="W99" i="29"/>
  <c r="X99" i="29" s="1"/>
  <c r="T99" i="29"/>
  <c r="U99" i="29" s="1"/>
  <c r="R99" i="29"/>
  <c r="O99" i="29"/>
  <c r="P99" i="29" s="1"/>
  <c r="L99" i="29"/>
  <c r="M99" i="29" s="1"/>
  <c r="J99" i="29"/>
  <c r="G99" i="29"/>
  <c r="H99" i="29" s="1"/>
  <c r="E99" i="29"/>
  <c r="B99" i="29"/>
  <c r="C99" i="29" s="1"/>
  <c r="AJ98" i="29"/>
  <c r="AH98" i="29"/>
  <c r="AF98" i="29"/>
  <c r="AD98" i="29"/>
  <c r="AB98" i="29"/>
  <c r="Z98" i="29"/>
  <c r="W98" i="29"/>
  <c r="X98" i="29" s="1"/>
  <c r="T98" i="29"/>
  <c r="U98" i="29" s="1"/>
  <c r="R98" i="29"/>
  <c r="O98" i="29"/>
  <c r="P98" i="29" s="1"/>
  <c r="L98" i="29"/>
  <c r="M98" i="29" s="1"/>
  <c r="J98" i="29"/>
  <c r="G98" i="29"/>
  <c r="H98" i="29" s="1"/>
  <c r="E98" i="29"/>
  <c r="B98" i="29"/>
  <c r="C98" i="29" s="1"/>
  <c r="AJ97" i="29"/>
  <c r="AH97" i="29"/>
  <c r="AF97" i="29"/>
  <c r="AD97" i="29"/>
  <c r="AB97" i="29"/>
  <c r="Z97" i="29"/>
  <c r="W97" i="29"/>
  <c r="X97" i="29" s="1"/>
  <c r="T97" i="29"/>
  <c r="U97" i="29" s="1"/>
  <c r="R97" i="29"/>
  <c r="O97" i="29"/>
  <c r="P97" i="29" s="1"/>
  <c r="L97" i="29"/>
  <c r="M97" i="29" s="1"/>
  <c r="J97" i="29"/>
  <c r="G97" i="29"/>
  <c r="H97" i="29" s="1"/>
  <c r="E97" i="29"/>
  <c r="B97" i="29"/>
  <c r="C97" i="29" s="1"/>
  <c r="AJ96" i="29"/>
  <c r="AH96" i="29"/>
  <c r="AF96" i="29"/>
  <c r="AD96" i="29"/>
  <c r="AB96" i="29"/>
  <c r="Z96" i="29"/>
  <c r="W96" i="29"/>
  <c r="X96" i="29" s="1"/>
  <c r="T96" i="29"/>
  <c r="U96" i="29" s="1"/>
  <c r="R96" i="29"/>
  <c r="O96" i="29"/>
  <c r="P96" i="29" s="1"/>
  <c r="L96" i="29"/>
  <c r="M96" i="29" s="1"/>
  <c r="J96" i="29"/>
  <c r="G96" i="29"/>
  <c r="H96" i="29" s="1"/>
  <c r="E96" i="29"/>
  <c r="B96" i="29"/>
  <c r="C96" i="29" s="1"/>
  <c r="AJ95" i="29"/>
  <c r="AH95" i="29"/>
  <c r="AF95" i="29"/>
  <c r="AD95" i="29"/>
  <c r="AB95" i="29"/>
  <c r="Z95" i="29"/>
  <c r="W95" i="29"/>
  <c r="X95" i="29" s="1"/>
  <c r="T95" i="29"/>
  <c r="U95" i="29" s="1"/>
  <c r="R95" i="29"/>
  <c r="O95" i="29"/>
  <c r="P95" i="29" s="1"/>
  <c r="L95" i="29"/>
  <c r="M95" i="29" s="1"/>
  <c r="J95" i="29"/>
  <c r="G95" i="29"/>
  <c r="H95" i="29" s="1"/>
  <c r="E95" i="29"/>
  <c r="B95" i="29"/>
  <c r="C95" i="29" s="1"/>
  <c r="AJ94" i="29"/>
  <c r="AH94" i="29"/>
  <c r="AF94" i="29"/>
  <c r="AD94" i="29"/>
  <c r="AB94" i="29"/>
  <c r="Z94" i="29"/>
  <c r="W94" i="29"/>
  <c r="X94" i="29" s="1"/>
  <c r="T94" i="29"/>
  <c r="U94" i="29" s="1"/>
  <c r="R94" i="29"/>
  <c r="O94" i="29"/>
  <c r="P94" i="29" s="1"/>
  <c r="L94" i="29"/>
  <c r="M94" i="29" s="1"/>
  <c r="J94" i="29"/>
  <c r="G94" i="29"/>
  <c r="H94" i="29" s="1"/>
  <c r="E94" i="29"/>
  <c r="B94" i="29"/>
  <c r="C94" i="29" s="1"/>
  <c r="AJ93" i="29"/>
  <c r="AH93" i="29"/>
  <c r="AF93" i="29"/>
  <c r="AD93" i="29"/>
  <c r="AB93" i="29"/>
  <c r="Z93" i="29"/>
  <c r="W93" i="29"/>
  <c r="X93" i="29" s="1"/>
  <c r="T93" i="29"/>
  <c r="U93" i="29" s="1"/>
  <c r="R93" i="29"/>
  <c r="O93" i="29"/>
  <c r="P93" i="29" s="1"/>
  <c r="L93" i="29"/>
  <c r="M93" i="29" s="1"/>
  <c r="J93" i="29"/>
  <c r="G93" i="29"/>
  <c r="H93" i="29" s="1"/>
  <c r="E93" i="29"/>
  <c r="B93" i="29"/>
  <c r="C93" i="29" s="1"/>
  <c r="AJ92" i="29"/>
  <c r="AH92" i="29"/>
  <c r="AF92" i="29"/>
  <c r="AD92" i="29"/>
  <c r="AB92" i="29"/>
  <c r="Z92" i="29"/>
  <c r="W92" i="29"/>
  <c r="X92" i="29" s="1"/>
  <c r="T92" i="29"/>
  <c r="U92" i="29" s="1"/>
  <c r="R92" i="29"/>
  <c r="O92" i="29"/>
  <c r="P92" i="29" s="1"/>
  <c r="L92" i="29"/>
  <c r="M92" i="29" s="1"/>
  <c r="J92" i="29"/>
  <c r="G92" i="29"/>
  <c r="H92" i="29" s="1"/>
  <c r="E92" i="29"/>
  <c r="B92" i="29"/>
  <c r="C92" i="29" s="1"/>
  <c r="AJ91" i="29"/>
  <c r="AH91" i="29"/>
  <c r="AF91" i="29"/>
  <c r="AD91" i="29"/>
  <c r="AB91" i="29"/>
  <c r="Z91" i="29"/>
  <c r="W91" i="29"/>
  <c r="X91" i="29" s="1"/>
  <c r="T91" i="29"/>
  <c r="U91" i="29" s="1"/>
  <c r="R91" i="29"/>
  <c r="O91" i="29"/>
  <c r="P91" i="29" s="1"/>
  <c r="L91" i="29"/>
  <c r="M91" i="29" s="1"/>
  <c r="J91" i="29"/>
  <c r="G91" i="29"/>
  <c r="H91" i="29" s="1"/>
  <c r="E91" i="29"/>
  <c r="B91" i="29"/>
  <c r="C91" i="29" s="1"/>
  <c r="AJ90" i="29"/>
  <c r="AH90" i="29"/>
  <c r="AF90" i="29"/>
  <c r="AD90" i="29"/>
  <c r="AB90" i="29"/>
  <c r="Z90" i="29"/>
  <c r="W90" i="29"/>
  <c r="X90" i="29" s="1"/>
  <c r="T90" i="29"/>
  <c r="U90" i="29" s="1"/>
  <c r="R90" i="29"/>
  <c r="O90" i="29"/>
  <c r="P90" i="29" s="1"/>
  <c r="L90" i="29"/>
  <c r="M90" i="29" s="1"/>
  <c r="J90" i="29"/>
  <c r="G90" i="29"/>
  <c r="H90" i="29" s="1"/>
  <c r="E90" i="29"/>
  <c r="B90" i="29"/>
  <c r="C90" i="29" s="1"/>
  <c r="AJ89" i="29"/>
  <c r="AH89" i="29"/>
  <c r="AF89" i="29"/>
  <c r="AD89" i="29"/>
  <c r="AB89" i="29"/>
  <c r="Z89" i="29"/>
  <c r="W89" i="29"/>
  <c r="X89" i="29" s="1"/>
  <c r="T89" i="29"/>
  <c r="U89" i="29" s="1"/>
  <c r="R89" i="29"/>
  <c r="O89" i="29"/>
  <c r="P89" i="29" s="1"/>
  <c r="L89" i="29"/>
  <c r="M89" i="29" s="1"/>
  <c r="J89" i="29"/>
  <c r="G89" i="29"/>
  <c r="H89" i="29" s="1"/>
  <c r="E89" i="29"/>
  <c r="B89" i="29"/>
  <c r="C89" i="29" s="1"/>
  <c r="AJ88" i="29"/>
  <c r="AH88" i="29"/>
  <c r="AF88" i="29"/>
  <c r="AD88" i="29"/>
  <c r="AB88" i="29"/>
  <c r="Z88" i="29"/>
  <c r="W88" i="29"/>
  <c r="X88" i="29" s="1"/>
  <c r="T88" i="29"/>
  <c r="U88" i="29" s="1"/>
  <c r="R88" i="29"/>
  <c r="O88" i="29"/>
  <c r="P88" i="29" s="1"/>
  <c r="L88" i="29"/>
  <c r="M88" i="29" s="1"/>
  <c r="J88" i="29"/>
  <c r="G88" i="29"/>
  <c r="H88" i="29" s="1"/>
  <c r="E88" i="29"/>
  <c r="B88" i="29"/>
  <c r="C88" i="29" s="1"/>
  <c r="AJ87" i="29"/>
  <c r="AH87" i="29"/>
  <c r="AF87" i="29"/>
  <c r="AD87" i="29"/>
  <c r="AB87" i="29"/>
  <c r="Z87" i="29"/>
  <c r="W87" i="29"/>
  <c r="X87" i="29" s="1"/>
  <c r="T87" i="29"/>
  <c r="U87" i="29" s="1"/>
  <c r="R87" i="29"/>
  <c r="O87" i="29"/>
  <c r="P87" i="29" s="1"/>
  <c r="L87" i="29"/>
  <c r="M87" i="29" s="1"/>
  <c r="J87" i="29"/>
  <c r="G87" i="29"/>
  <c r="H87" i="29" s="1"/>
  <c r="E87" i="29"/>
  <c r="B87" i="29"/>
  <c r="C87" i="29" s="1"/>
  <c r="AJ86" i="29"/>
  <c r="AH86" i="29"/>
  <c r="AF86" i="29"/>
  <c r="AD86" i="29"/>
  <c r="AB86" i="29"/>
  <c r="Z86" i="29"/>
  <c r="W86" i="29"/>
  <c r="X86" i="29" s="1"/>
  <c r="T86" i="29"/>
  <c r="U86" i="29" s="1"/>
  <c r="R86" i="29"/>
  <c r="O86" i="29"/>
  <c r="P86" i="29" s="1"/>
  <c r="L86" i="29"/>
  <c r="M86" i="29" s="1"/>
  <c r="J86" i="29"/>
  <c r="G86" i="29"/>
  <c r="H86" i="29" s="1"/>
  <c r="E86" i="29"/>
  <c r="B86" i="29"/>
  <c r="C86" i="29" s="1"/>
  <c r="AJ85" i="29"/>
  <c r="AH85" i="29"/>
  <c r="AF85" i="29"/>
  <c r="AD85" i="29"/>
  <c r="AB85" i="29"/>
  <c r="Z85" i="29"/>
  <c r="W85" i="29"/>
  <c r="X85" i="29" s="1"/>
  <c r="T85" i="29"/>
  <c r="U85" i="29" s="1"/>
  <c r="R85" i="29"/>
  <c r="O85" i="29"/>
  <c r="P85" i="29" s="1"/>
  <c r="L85" i="29"/>
  <c r="M85" i="29" s="1"/>
  <c r="J85" i="29"/>
  <c r="G85" i="29"/>
  <c r="H85" i="29" s="1"/>
  <c r="E85" i="29"/>
  <c r="B85" i="29"/>
  <c r="C85" i="29" s="1"/>
  <c r="AJ84" i="29"/>
  <c r="AH84" i="29"/>
  <c r="AF84" i="29"/>
  <c r="AD84" i="29"/>
  <c r="AB84" i="29"/>
  <c r="Z84" i="29"/>
  <c r="W84" i="29"/>
  <c r="X84" i="29" s="1"/>
  <c r="T84" i="29"/>
  <c r="U84" i="29" s="1"/>
  <c r="R84" i="29"/>
  <c r="O84" i="29"/>
  <c r="P84" i="29" s="1"/>
  <c r="L84" i="29"/>
  <c r="M84" i="29" s="1"/>
  <c r="J84" i="29"/>
  <c r="G84" i="29"/>
  <c r="H84" i="29" s="1"/>
  <c r="E84" i="29"/>
  <c r="B84" i="29"/>
  <c r="C84" i="29" s="1"/>
  <c r="AJ83" i="29"/>
  <c r="AH83" i="29"/>
  <c r="AF83" i="29"/>
  <c r="AD83" i="29"/>
  <c r="AB83" i="29"/>
  <c r="Z83" i="29"/>
  <c r="W83" i="29"/>
  <c r="X83" i="29" s="1"/>
  <c r="T83" i="29"/>
  <c r="U83" i="29" s="1"/>
  <c r="R83" i="29"/>
  <c r="O83" i="29"/>
  <c r="P83" i="29" s="1"/>
  <c r="L83" i="29"/>
  <c r="M83" i="29" s="1"/>
  <c r="J83" i="29"/>
  <c r="G83" i="29"/>
  <c r="H83" i="29" s="1"/>
  <c r="E83" i="29"/>
  <c r="B83" i="29"/>
  <c r="C83" i="29" s="1"/>
  <c r="AJ82" i="29"/>
  <c r="AH82" i="29"/>
  <c r="AF82" i="29"/>
  <c r="AD82" i="29"/>
  <c r="AB82" i="29"/>
  <c r="Z82" i="29"/>
  <c r="W82" i="29"/>
  <c r="X82" i="29" s="1"/>
  <c r="T82" i="29"/>
  <c r="U82" i="29" s="1"/>
  <c r="R82" i="29"/>
  <c r="O82" i="29"/>
  <c r="P82" i="29" s="1"/>
  <c r="L82" i="29"/>
  <c r="M82" i="29" s="1"/>
  <c r="J82" i="29"/>
  <c r="G82" i="29"/>
  <c r="H82" i="29" s="1"/>
  <c r="E82" i="29"/>
  <c r="B82" i="29"/>
  <c r="C82" i="29" s="1"/>
  <c r="AJ81" i="29"/>
  <c r="AH81" i="29"/>
  <c r="AF81" i="29"/>
  <c r="AD81" i="29"/>
  <c r="AB81" i="29"/>
  <c r="Z81" i="29"/>
  <c r="W81" i="29"/>
  <c r="X81" i="29" s="1"/>
  <c r="T81" i="29"/>
  <c r="U81" i="29" s="1"/>
  <c r="R81" i="29"/>
  <c r="O81" i="29"/>
  <c r="P81" i="29" s="1"/>
  <c r="L81" i="29"/>
  <c r="M81" i="29" s="1"/>
  <c r="J81" i="29"/>
  <c r="G81" i="29"/>
  <c r="H81" i="29" s="1"/>
  <c r="E81" i="29"/>
  <c r="B81" i="29"/>
  <c r="C81" i="29" s="1"/>
  <c r="AJ80" i="29"/>
  <c r="AH80" i="29"/>
  <c r="AF80" i="29"/>
  <c r="AD80" i="29"/>
  <c r="AB80" i="29"/>
  <c r="Z80" i="29"/>
  <c r="W80" i="29"/>
  <c r="X80" i="29" s="1"/>
  <c r="T80" i="29"/>
  <c r="U80" i="29" s="1"/>
  <c r="R80" i="29"/>
  <c r="O80" i="29"/>
  <c r="P80" i="29" s="1"/>
  <c r="L80" i="29"/>
  <c r="M80" i="29" s="1"/>
  <c r="J80" i="29"/>
  <c r="G80" i="29"/>
  <c r="H80" i="29" s="1"/>
  <c r="E80" i="29"/>
  <c r="B80" i="29"/>
  <c r="C80" i="29" s="1"/>
  <c r="AJ79" i="29"/>
  <c r="AH79" i="29"/>
  <c r="AF79" i="29"/>
  <c r="AD79" i="29"/>
  <c r="AB79" i="29"/>
  <c r="Z79" i="29"/>
  <c r="W79" i="29"/>
  <c r="X79" i="29" s="1"/>
  <c r="T79" i="29"/>
  <c r="U79" i="29" s="1"/>
  <c r="R79" i="29"/>
  <c r="O79" i="29"/>
  <c r="P79" i="29" s="1"/>
  <c r="L79" i="29"/>
  <c r="M79" i="29" s="1"/>
  <c r="J79" i="29"/>
  <c r="G79" i="29"/>
  <c r="H79" i="29" s="1"/>
  <c r="E79" i="29"/>
  <c r="B79" i="29"/>
  <c r="C79" i="29" s="1"/>
  <c r="AJ78" i="29"/>
  <c r="AH78" i="29"/>
  <c r="AF78" i="29"/>
  <c r="AD78" i="29"/>
  <c r="AB78" i="29"/>
  <c r="Z78" i="29"/>
  <c r="W78" i="29"/>
  <c r="X78" i="29" s="1"/>
  <c r="T78" i="29"/>
  <c r="U78" i="29" s="1"/>
  <c r="R78" i="29"/>
  <c r="O78" i="29"/>
  <c r="P78" i="29" s="1"/>
  <c r="L78" i="29"/>
  <c r="M78" i="29" s="1"/>
  <c r="J78" i="29"/>
  <c r="G78" i="29"/>
  <c r="H78" i="29" s="1"/>
  <c r="E78" i="29"/>
  <c r="B78" i="29"/>
  <c r="C78" i="29" s="1"/>
  <c r="AJ77" i="29"/>
  <c r="AH77" i="29"/>
  <c r="AF77" i="29"/>
  <c r="AD77" i="29"/>
  <c r="AB77" i="29"/>
  <c r="Z77" i="29"/>
  <c r="W77" i="29"/>
  <c r="X77" i="29" s="1"/>
  <c r="T77" i="29"/>
  <c r="U77" i="29" s="1"/>
  <c r="R77" i="29"/>
  <c r="O77" i="29"/>
  <c r="P77" i="29" s="1"/>
  <c r="L77" i="29"/>
  <c r="M77" i="29" s="1"/>
  <c r="J77" i="29"/>
  <c r="G77" i="29"/>
  <c r="H77" i="29" s="1"/>
  <c r="E77" i="29"/>
  <c r="B77" i="29"/>
  <c r="C77" i="29" s="1"/>
  <c r="AJ76" i="29"/>
  <c r="AH76" i="29"/>
  <c r="AF76" i="29"/>
  <c r="AD76" i="29"/>
  <c r="AB76" i="29"/>
  <c r="Z76" i="29"/>
  <c r="W76" i="29"/>
  <c r="X76" i="29" s="1"/>
  <c r="T76" i="29"/>
  <c r="U76" i="29" s="1"/>
  <c r="R76" i="29"/>
  <c r="O76" i="29"/>
  <c r="P76" i="29" s="1"/>
  <c r="L76" i="29"/>
  <c r="M76" i="29" s="1"/>
  <c r="J76" i="29"/>
  <c r="G76" i="29"/>
  <c r="H76" i="29" s="1"/>
  <c r="E76" i="29"/>
  <c r="B76" i="29"/>
  <c r="C76" i="29" s="1"/>
  <c r="AJ75" i="29"/>
  <c r="AH75" i="29"/>
  <c r="AF75" i="29"/>
  <c r="AD75" i="29"/>
  <c r="AB75" i="29"/>
  <c r="Z75" i="29"/>
  <c r="W75" i="29"/>
  <c r="X75" i="29" s="1"/>
  <c r="T75" i="29"/>
  <c r="U75" i="29" s="1"/>
  <c r="R75" i="29"/>
  <c r="O75" i="29"/>
  <c r="P75" i="29" s="1"/>
  <c r="L75" i="29"/>
  <c r="M75" i="29" s="1"/>
  <c r="J75" i="29"/>
  <c r="G75" i="29"/>
  <c r="H75" i="29" s="1"/>
  <c r="E75" i="29"/>
  <c r="B75" i="29"/>
  <c r="C75" i="29" s="1"/>
  <c r="AJ74" i="29"/>
  <c r="AH74" i="29"/>
  <c r="AF74" i="29"/>
  <c r="AD74" i="29"/>
  <c r="AB74" i="29"/>
  <c r="Z74" i="29"/>
  <c r="W74" i="29"/>
  <c r="X74" i="29" s="1"/>
  <c r="T74" i="29"/>
  <c r="U74" i="29" s="1"/>
  <c r="R74" i="29"/>
  <c r="O74" i="29"/>
  <c r="P74" i="29" s="1"/>
  <c r="L74" i="29"/>
  <c r="M74" i="29" s="1"/>
  <c r="J74" i="29"/>
  <c r="G74" i="29"/>
  <c r="H74" i="29" s="1"/>
  <c r="E74" i="29"/>
  <c r="B74" i="29"/>
  <c r="C74" i="29" s="1"/>
  <c r="AJ73" i="29"/>
  <c r="AH73" i="29"/>
  <c r="AF73" i="29"/>
  <c r="AD73" i="29"/>
  <c r="AB73" i="29"/>
  <c r="Z73" i="29"/>
  <c r="W73" i="29"/>
  <c r="X73" i="29" s="1"/>
  <c r="T73" i="29"/>
  <c r="U73" i="29" s="1"/>
  <c r="R73" i="29"/>
  <c r="O73" i="29"/>
  <c r="P73" i="29" s="1"/>
  <c r="L73" i="29"/>
  <c r="M73" i="29" s="1"/>
  <c r="J73" i="29"/>
  <c r="G73" i="29"/>
  <c r="H73" i="29" s="1"/>
  <c r="E73" i="29"/>
  <c r="B73" i="29"/>
  <c r="C73" i="29" s="1"/>
  <c r="AJ72" i="29"/>
  <c r="AH72" i="29"/>
  <c r="AF72" i="29"/>
  <c r="AD72" i="29"/>
  <c r="AB72" i="29"/>
  <c r="Z72" i="29"/>
  <c r="W72" i="29"/>
  <c r="X72" i="29" s="1"/>
  <c r="T72" i="29"/>
  <c r="U72" i="29" s="1"/>
  <c r="R72" i="29"/>
  <c r="O72" i="29"/>
  <c r="P72" i="29" s="1"/>
  <c r="L72" i="29"/>
  <c r="M72" i="29" s="1"/>
  <c r="J72" i="29"/>
  <c r="G72" i="29"/>
  <c r="H72" i="29" s="1"/>
  <c r="E72" i="29"/>
  <c r="B72" i="29"/>
  <c r="C72" i="29" s="1"/>
  <c r="AJ71" i="29"/>
  <c r="AH71" i="29"/>
  <c r="AF71" i="29"/>
  <c r="AD71" i="29"/>
  <c r="AB71" i="29"/>
  <c r="Z71" i="29"/>
  <c r="W71" i="29"/>
  <c r="X71" i="29" s="1"/>
  <c r="T71" i="29"/>
  <c r="U71" i="29" s="1"/>
  <c r="R71" i="29"/>
  <c r="O71" i="29"/>
  <c r="P71" i="29" s="1"/>
  <c r="L71" i="29"/>
  <c r="M71" i="29" s="1"/>
  <c r="J71" i="29"/>
  <c r="G71" i="29"/>
  <c r="H71" i="29" s="1"/>
  <c r="E71" i="29"/>
  <c r="B71" i="29"/>
  <c r="C71" i="29" s="1"/>
  <c r="AJ70" i="29"/>
  <c r="AH70" i="29"/>
  <c r="AF70" i="29"/>
  <c r="AD70" i="29"/>
  <c r="AB70" i="29"/>
  <c r="Z70" i="29"/>
  <c r="W70" i="29"/>
  <c r="X70" i="29" s="1"/>
  <c r="T70" i="29"/>
  <c r="U70" i="29" s="1"/>
  <c r="R70" i="29"/>
  <c r="O70" i="29"/>
  <c r="P70" i="29" s="1"/>
  <c r="L70" i="29"/>
  <c r="M70" i="29" s="1"/>
  <c r="J70" i="29"/>
  <c r="G70" i="29"/>
  <c r="H70" i="29" s="1"/>
  <c r="E70" i="29"/>
  <c r="B70" i="29"/>
  <c r="C70" i="29" s="1"/>
  <c r="AJ69" i="29"/>
  <c r="AH69" i="29"/>
  <c r="AF69" i="29"/>
  <c r="AD69" i="29"/>
  <c r="AB69" i="29"/>
  <c r="Z69" i="29"/>
  <c r="W69" i="29"/>
  <c r="X69" i="29" s="1"/>
  <c r="T69" i="29"/>
  <c r="U69" i="29" s="1"/>
  <c r="R69" i="29"/>
  <c r="O69" i="29"/>
  <c r="P69" i="29" s="1"/>
  <c r="L69" i="29"/>
  <c r="M69" i="29" s="1"/>
  <c r="J69" i="29"/>
  <c r="G69" i="29"/>
  <c r="H69" i="29" s="1"/>
  <c r="E69" i="29"/>
  <c r="B69" i="29"/>
  <c r="C69" i="29" s="1"/>
  <c r="AJ68" i="29"/>
  <c r="AH68" i="29"/>
  <c r="AF68" i="29"/>
  <c r="AD68" i="29"/>
  <c r="AB68" i="29"/>
  <c r="Z68" i="29"/>
  <c r="W68" i="29"/>
  <c r="X68" i="29" s="1"/>
  <c r="T68" i="29"/>
  <c r="U68" i="29" s="1"/>
  <c r="R68" i="29"/>
  <c r="O68" i="29"/>
  <c r="P68" i="29" s="1"/>
  <c r="L68" i="29"/>
  <c r="M68" i="29" s="1"/>
  <c r="J68" i="29"/>
  <c r="G68" i="29"/>
  <c r="H68" i="29" s="1"/>
  <c r="E68" i="29"/>
  <c r="B68" i="29"/>
  <c r="C68" i="29" s="1"/>
  <c r="AJ67" i="29"/>
  <c r="AH67" i="29"/>
  <c r="AF67" i="29"/>
  <c r="AD67" i="29"/>
  <c r="AB67" i="29"/>
  <c r="Z67" i="29"/>
  <c r="W67" i="29"/>
  <c r="X67" i="29" s="1"/>
  <c r="T67" i="29"/>
  <c r="U67" i="29" s="1"/>
  <c r="R67" i="29"/>
  <c r="O67" i="29"/>
  <c r="P67" i="29" s="1"/>
  <c r="L67" i="29"/>
  <c r="M67" i="29" s="1"/>
  <c r="J67" i="29"/>
  <c r="G67" i="29"/>
  <c r="H67" i="29" s="1"/>
  <c r="E67" i="29"/>
  <c r="B67" i="29"/>
  <c r="C67" i="29" s="1"/>
  <c r="AJ66" i="29"/>
  <c r="AH66" i="29"/>
  <c r="AF66" i="29"/>
  <c r="AD66" i="29"/>
  <c r="AB66" i="29"/>
  <c r="Z66" i="29"/>
  <c r="W66" i="29"/>
  <c r="X66" i="29" s="1"/>
  <c r="T66" i="29"/>
  <c r="U66" i="29" s="1"/>
  <c r="R66" i="29"/>
  <c r="O66" i="29"/>
  <c r="P66" i="29" s="1"/>
  <c r="L66" i="29"/>
  <c r="M66" i="29" s="1"/>
  <c r="J66" i="29"/>
  <c r="G66" i="29"/>
  <c r="H66" i="29" s="1"/>
  <c r="E66" i="29"/>
  <c r="B66" i="29"/>
  <c r="C66" i="29" s="1"/>
  <c r="AJ65" i="29"/>
  <c r="AH65" i="29"/>
  <c r="AF65" i="29"/>
  <c r="AD65" i="29"/>
  <c r="AB65" i="29"/>
  <c r="Z65" i="29"/>
  <c r="W65" i="29"/>
  <c r="X65" i="29" s="1"/>
  <c r="T65" i="29"/>
  <c r="U65" i="29" s="1"/>
  <c r="R65" i="29"/>
  <c r="O65" i="29"/>
  <c r="P65" i="29" s="1"/>
  <c r="L65" i="29"/>
  <c r="M65" i="29" s="1"/>
  <c r="J65" i="29"/>
  <c r="G65" i="29"/>
  <c r="H65" i="29" s="1"/>
  <c r="E65" i="29"/>
  <c r="B65" i="29"/>
  <c r="C65" i="29" s="1"/>
  <c r="AJ64" i="29"/>
  <c r="AH64" i="29"/>
  <c r="AF64" i="29"/>
  <c r="AD64" i="29"/>
  <c r="AB64" i="29"/>
  <c r="Z64" i="29"/>
  <c r="W64" i="29"/>
  <c r="X64" i="29" s="1"/>
  <c r="T64" i="29"/>
  <c r="U64" i="29" s="1"/>
  <c r="R64" i="29"/>
  <c r="O64" i="29"/>
  <c r="P64" i="29" s="1"/>
  <c r="L64" i="29"/>
  <c r="M64" i="29" s="1"/>
  <c r="J64" i="29"/>
  <c r="G64" i="29"/>
  <c r="H64" i="29" s="1"/>
  <c r="E64" i="29"/>
  <c r="B64" i="29"/>
  <c r="C64" i="29" s="1"/>
  <c r="AJ63" i="29"/>
  <c r="AH63" i="29"/>
  <c r="AF63" i="29"/>
  <c r="AD63" i="29"/>
  <c r="AB63" i="29"/>
  <c r="Z63" i="29"/>
  <c r="W63" i="29"/>
  <c r="X63" i="29" s="1"/>
  <c r="T63" i="29"/>
  <c r="U63" i="29" s="1"/>
  <c r="R63" i="29"/>
  <c r="O63" i="29"/>
  <c r="P63" i="29" s="1"/>
  <c r="L63" i="29"/>
  <c r="M63" i="29" s="1"/>
  <c r="J63" i="29"/>
  <c r="G63" i="29"/>
  <c r="H63" i="29" s="1"/>
  <c r="E63" i="29"/>
  <c r="B63" i="29"/>
  <c r="C63" i="29" s="1"/>
  <c r="AJ62" i="29"/>
  <c r="AH62" i="29"/>
  <c r="AF62" i="29"/>
  <c r="AD62" i="29"/>
  <c r="AB62" i="29"/>
  <c r="Z62" i="29"/>
  <c r="W62" i="29"/>
  <c r="X62" i="29" s="1"/>
  <c r="T62" i="29"/>
  <c r="U62" i="29" s="1"/>
  <c r="R62" i="29"/>
  <c r="O62" i="29"/>
  <c r="P62" i="29" s="1"/>
  <c r="L62" i="29"/>
  <c r="M62" i="29" s="1"/>
  <c r="J62" i="29"/>
  <c r="G62" i="29"/>
  <c r="H62" i="29" s="1"/>
  <c r="E62" i="29"/>
  <c r="B62" i="29"/>
  <c r="C62" i="29" s="1"/>
  <c r="AJ61" i="29"/>
  <c r="AH61" i="29"/>
  <c r="AF61" i="29"/>
  <c r="AD61" i="29"/>
  <c r="AB61" i="29"/>
  <c r="Z61" i="29"/>
  <c r="W61" i="29"/>
  <c r="X61" i="29" s="1"/>
  <c r="T61" i="29"/>
  <c r="U61" i="29" s="1"/>
  <c r="R61" i="29"/>
  <c r="O61" i="29"/>
  <c r="P61" i="29" s="1"/>
  <c r="L61" i="29"/>
  <c r="M61" i="29" s="1"/>
  <c r="J61" i="29"/>
  <c r="G61" i="29"/>
  <c r="H61" i="29" s="1"/>
  <c r="E61" i="29"/>
  <c r="B61" i="29"/>
  <c r="C61" i="29" s="1"/>
  <c r="AJ60" i="29"/>
  <c r="AH60" i="29"/>
  <c r="AF60" i="29"/>
  <c r="AD60" i="29"/>
  <c r="AB60" i="29"/>
  <c r="Z60" i="29"/>
  <c r="W60" i="29"/>
  <c r="X60" i="29" s="1"/>
  <c r="T60" i="29"/>
  <c r="U60" i="29" s="1"/>
  <c r="R60" i="29"/>
  <c r="O60" i="29"/>
  <c r="P60" i="29" s="1"/>
  <c r="L60" i="29"/>
  <c r="M60" i="29" s="1"/>
  <c r="J60" i="29"/>
  <c r="G60" i="29"/>
  <c r="H60" i="29" s="1"/>
  <c r="E60" i="29"/>
  <c r="B60" i="29"/>
  <c r="C60" i="29" s="1"/>
  <c r="AJ59" i="29"/>
  <c r="AH59" i="29"/>
  <c r="AF59" i="29"/>
  <c r="AD59" i="29"/>
  <c r="AB59" i="29"/>
  <c r="Z59" i="29"/>
  <c r="W59" i="29"/>
  <c r="X59" i="29" s="1"/>
  <c r="T59" i="29"/>
  <c r="U59" i="29" s="1"/>
  <c r="R59" i="29"/>
  <c r="O59" i="29"/>
  <c r="P59" i="29" s="1"/>
  <c r="L59" i="29"/>
  <c r="M59" i="29" s="1"/>
  <c r="J59" i="29"/>
  <c r="G59" i="29"/>
  <c r="H59" i="29" s="1"/>
  <c r="E59" i="29"/>
  <c r="B59" i="29"/>
  <c r="C59" i="29" s="1"/>
  <c r="AJ58" i="29"/>
  <c r="AH58" i="29"/>
  <c r="AF58" i="29"/>
  <c r="AD58" i="29"/>
  <c r="AB58" i="29"/>
  <c r="Z58" i="29"/>
  <c r="W58" i="29"/>
  <c r="X58" i="29" s="1"/>
  <c r="T58" i="29"/>
  <c r="U58" i="29" s="1"/>
  <c r="R58" i="29"/>
  <c r="O58" i="29"/>
  <c r="P58" i="29" s="1"/>
  <c r="L58" i="29"/>
  <c r="M58" i="29" s="1"/>
  <c r="J58" i="29"/>
  <c r="G58" i="29"/>
  <c r="H58" i="29" s="1"/>
  <c r="E58" i="29"/>
  <c r="B58" i="29"/>
  <c r="C58" i="29" s="1"/>
  <c r="AJ57" i="29"/>
  <c r="AH57" i="29"/>
  <c r="AF57" i="29"/>
  <c r="AD57" i="29"/>
  <c r="AB57" i="29"/>
  <c r="Z57" i="29"/>
  <c r="W57" i="29"/>
  <c r="X57" i="29" s="1"/>
  <c r="T57" i="29"/>
  <c r="U57" i="29" s="1"/>
  <c r="R57" i="29"/>
  <c r="O57" i="29"/>
  <c r="P57" i="29" s="1"/>
  <c r="L57" i="29"/>
  <c r="M57" i="29" s="1"/>
  <c r="J57" i="29"/>
  <c r="G57" i="29"/>
  <c r="H57" i="29" s="1"/>
  <c r="E57" i="29"/>
  <c r="B57" i="29"/>
  <c r="C57" i="29" s="1"/>
  <c r="AJ56" i="29"/>
  <c r="AH56" i="29"/>
  <c r="AF56" i="29"/>
  <c r="AD56" i="29"/>
  <c r="AB56" i="29"/>
  <c r="Z56" i="29"/>
  <c r="W56" i="29"/>
  <c r="X56" i="29" s="1"/>
  <c r="T56" i="29"/>
  <c r="U56" i="29" s="1"/>
  <c r="R56" i="29"/>
  <c r="O56" i="29"/>
  <c r="P56" i="29" s="1"/>
  <c r="L56" i="29"/>
  <c r="M56" i="29" s="1"/>
  <c r="J56" i="29"/>
  <c r="G56" i="29"/>
  <c r="H56" i="29" s="1"/>
  <c r="E56" i="29"/>
  <c r="B56" i="29"/>
  <c r="C56" i="29" s="1"/>
  <c r="AJ55" i="29"/>
  <c r="AH55" i="29"/>
  <c r="AF55" i="29"/>
  <c r="AD55" i="29"/>
  <c r="AB55" i="29"/>
  <c r="Z55" i="29"/>
  <c r="W55" i="29"/>
  <c r="X55" i="29" s="1"/>
  <c r="T55" i="29"/>
  <c r="U55" i="29" s="1"/>
  <c r="R55" i="29"/>
  <c r="O55" i="29"/>
  <c r="P55" i="29" s="1"/>
  <c r="L55" i="29"/>
  <c r="M55" i="29" s="1"/>
  <c r="J55" i="29"/>
  <c r="G55" i="29"/>
  <c r="H55" i="29" s="1"/>
  <c r="E55" i="29"/>
  <c r="B55" i="29"/>
  <c r="C55" i="29" s="1"/>
  <c r="AJ54" i="29"/>
  <c r="AH54" i="29"/>
  <c r="AF54" i="29"/>
  <c r="AD54" i="29"/>
  <c r="AB54" i="29"/>
  <c r="Z54" i="29"/>
  <c r="W54" i="29"/>
  <c r="X54" i="29" s="1"/>
  <c r="T54" i="29"/>
  <c r="U54" i="29" s="1"/>
  <c r="R54" i="29"/>
  <c r="O54" i="29"/>
  <c r="P54" i="29" s="1"/>
  <c r="L54" i="29"/>
  <c r="M54" i="29" s="1"/>
  <c r="J54" i="29"/>
  <c r="G54" i="29"/>
  <c r="H54" i="29" s="1"/>
  <c r="E54" i="29"/>
  <c r="B54" i="29"/>
  <c r="C54" i="29" s="1"/>
  <c r="AJ53" i="29"/>
  <c r="AH53" i="29"/>
  <c r="AF53" i="29"/>
  <c r="AD53" i="29"/>
  <c r="AB53" i="29"/>
  <c r="Z53" i="29"/>
  <c r="W53" i="29"/>
  <c r="X53" i="29" s="1"/>
  <c r="T53" i="29"/>
  <c r="U53" i="29" s="1"/>
  <c r="R53" i="29"/>
  <c r="O53" i="29"/>
  <c r="P53" i="29" s="1"/>
  <c r="L53" i="29"/>
  <c r="M53" i="29" s="1"/>
  <c r="J53" i="29"/>
  <c r="G53" i="29"/>
  <c r="H53" i="29" s="1"/>
  <c r="E53" i="29"/>
  <c r="B53" i="29"/>
  <c r="C53" i="29" s="1"/>
  <c r="AJ52" i="29"/>
  <c r="AH52" i="29"/>
  <c r="AF52" i="29"/>
  <c r="AD52" i="29"/>
  <c r="AB52" i="29"/>
  <c r="Z52" i="29"/>
  <c r="W52" i="29"/>
  <c r="X52" i="29" s="1"/>
  <c r="T52" i="29"/>
  <c r="U52" i="29" s="1"/>
  <c r="R52" i="29"/>
  <c r="O52" i="29"/>
  <c r="P52" i="29" s="1"/>
  <c r="L52" i="29"/>
  <c r="M52" i="29" s="1"/>
  <c r="J52" i="29"/>
  <c r="G52" i="29"/>
  <c r="H52" i="29" s="1"/>
  <c r="E52" i="29"/>
  <c r="B52" i="29"/>
  <c r="C52" i="29" s="1"/>
  <c r="AJ51" i="29"/>
  <c r="AH51" i="29"/>
  <c r="AF51" i="29"/>
  <c r="AD51" i="29"/>
  <c r="AB51" i="29"/>
  <c r="Z51" i="29"/>
  <c r="W51" i="29"/>
  <c r="X51" i="29" s="1"/>
  <c r="T51" i="29"/>
  <c r="U51" i="29" s="1"/>
  <c r="R51" i="29"/>
  <c r="O51" i="29"/>
  <c r="P51" i="29" s="1"/>
  <c r="L51" i="29"/>
  <c r="M51" i="29" s="1"/>
  <c r="J51" i="29"/>
  <c r="G51" i="29"/>
  <c r="H51" i="29" s="1"/>
  <c r="E51" i="29"/>
  <c r="B51" i="29"/>
  <c r="C51" i="29" s="1"/>
  <c r="AJ50" i="29"/>
  <c r="AH50" i="29"/>
  <c r="AF50" i="29"/>
  <c r="AD50" i="29"/>
  <c r="AB50" i="29"/>
  <c r="Z50" i="29"/>
  <c r="W50" i="29"/>
  <c r="X50" i="29" s="1"/>
  <c r="T50" i="29"/>
  <c r="U50" i="29" s="1"/>
  <c r="R50" i="29"/>
  <c r="O50" i="29"/>
  <c r="P50" i="29" s="1"/>
  <c r="L50" i="29"/>
  <c r="M50" i="29" s="1"/>
  <c r="J50" i="29"/>
  <c r="G50" i="29"/>
  <c r="H50" i="29" s="1"/>
  <c r="E50" i="29"/>
  <c r="B50" i="29"/>
  <c r="C50" i="29" s="1"/>
  <c r="AJ49" i="29"/>
  <c r="AH49" i="29"/>
  <c r="AF49" i="29"/>
  <c r="AD49" i="29"/>
  <c r="AB49" i="29"/>
  <c r="Z49" i="29"/>
  <c r="W49" i="29"/>
  <c r="X49" i="29" s="1"/>
  <c r="T49" i="29"/>
  <c r="U49" i="29" s="1"/>
  <c r="R49" i="29"/>
  <c r="O49" i="29"/>
  <c r="P49" i="29" s="1"/>
  <c r="L49" i="29"/>
  <c r="M49" i="29" s="1"/>
  <c r="J49" i="29"/>
  <c r="G49" i="29"/>
  <c r="H49" i="29" s="1"/>
  <c r="E49" i="29"/>
  <c r="B49" i="29"/>
  <c r="C49" i="29" s="1"/>
  <c r="AJ48" i="29"/>
  <c r="AH48" i="29"/>
  <c r="AF48" i="29"/>
  <c r="AD48" i="29"/>
  <c r="AB48" i="29"/>
  <c r="Z48" i="29"/>
  <c r="W48" i="29"/>
  <c r="X48" i="29" s="1"/>
  <c r="T48" i="29"/>
  <c r="U48" i="29" s="1"/>
  <c r="R48" i="29"/>
  <c r="O48" i="29"/>
  <c r="P48" i="29" s="1"/>
  <c r="L48" i="29"/>
  <c r="M48" i="29" s="1"/>
  <c r="J48" i="29"/>
  <c r="G48" i="29"/>
  <c r="H48" i="29" s="1"/>
  <c r="E48" i="29"/>
  <c r="B48" i="29"/>
  <c r="C48" i="29" s="1"/>
  <c r="AJ47" i="29"/>
  <c r="AH47" i="29"/>
  <c r="AF47" i="29"/>
  <c r="AD47" i="29"/>
  <c r="AB47" i="29"/>
  <c r="Z47" i="29"/>
  <c r="W47" i="29"/>
  <c r="X47" i="29" s="1"/>
  <c r="T47" i="29"/>
  <c r="U47" i="29" s="1"/>
  <c r="R47" i="29"/>
  <c r="O47" i="29"/>
  <c r="P47" i="29" s="1"/>
  <c r="L47" i="29"/>
  <c r="M47" i="29" s="1"/>
  <c r="J47" i="29"/>
  <c r="G47" i="29"/>
  <c r="H47" i="29" s="1"/>
  <c r="E47" i="29"/>
  <c r="B47" i="29"/>
  <c r="C47" i="29" s="1"/>
  <c r="AJ46" i="29"/>
  <c r="AH46" i="29"/>
  <c r="AF46" i="29"/>
  <c r="AD46" i="29"/>
  <c r="AB46" i="29"/>
  <c r="Z46" i="29"/>
  <c r="W46" i="29"/>
  <c r="X46" i="29" s="1"/>
  <c r="T46" i="29"/>
  <c r="U46" i="29" s="1"/>
  <c r="R46" i="29"/>
  <c r="O46" i="29"/>
  <c r="P46" i="29" s="1"/>
  <c r="L46" i="29"/>
  <c r="M46" i="29" s="1"/>
  <c r="J46" i="29"/>
  <c r="G46" i="29"/>
  <c r="H46" i="29" s="1"/>
  <c r="E46" i="29"/>
  <c r="B46" i="29"/>
  <c r="C46" i="29" s="1"/>
  <c r="AJ45" i="29"/>
  <c r="AH45" i="29"/>
  <c r="AF45" i="29"/>
  <c r="AD45" i="29"/>
  <c r="AB45" i="29"/>
  <c r="Z45" i="29"/>
  <c r="W45" i="29"/>
  <c r="X45" i="29" s="1"/>
  <c r="T45" i="29"/>
  <c r="U45" i="29" s="1"/>
  <c r="R45" i="29"/>
  <c r="O45" i="29"/>
  <c r="P45" i="29" s="1"/>
  <c r="L45" i="29"/>
  <c r="M45" i="29" s="1"/>
  <c r="J45" i="29"/>
  <c r="G45" i="29"/>
  <c r="H45" i="29" s="1"/>
  <c r="E45" i="29"/>
  <c r="B45" i="29"/>
  <c r="C45" i="29" s="1"/>
  <c r="AJ44" i="29"/>
  <c r="AH44" i="29"/>
  <c r="AF44" i="29"/>
  <c r="AD44" i="29"/>
  <c r="AB44" i="29"/>
  <c r="Z44" i="29"/>
  <c r="W44" i="29"/>
  <c r="X44" i="29" s="1"/>
  <c r="T44" i="29"/>
  <c r="U44" i="29" s="1"/>
  <c r="R44" i="29"/>
  <c r="O44" i="29"/>
  <c r="P44" i="29" s="1"/>
  <c r="L44" i="29"/>
  <c r="M44" i="29" s="1"/>
  <c r="J44" i="29"/>
  <c r="G44" i="29"/>
  <c r="H44" i="29" s="1"/>
  <c r="E44" i="29"/>
  <c r="B44" i="29"/>
  <c r="C44" i="29" s="1"/>
  <c r="AJ43" i="29"/>
  <c r="AH43" i="29"/>
  <c r="AF43" i="29"/>
  <c r="AD43" i="29"/>
  <c r="AB43" i="29"/>
  <c r="Z43" i="29"/>
  <c r="W43" i="29"/>
  <c r="X43" i="29" s="1"/>
  <c r="T43" i="29"/>
  <c r="U43" i="29" s="1"/>
  <c r="R43" i="29"/>
  <c r="O43" i="29"/>
  <c r="P43" i="29" s="1"/>
  <c r="L43" i="29"/>
  <c r="M43" i="29" s="1"/>
  <c r="J43" i="29"/>
  <c r="G43" i="29"/>
  <c r="H43" i="29" s="1"/>
  <c r="E43" i="29"/>
  <c r="B43" i="29"/>
  <c r="C43" i="29" s="1"/>
  <c r="AJ42" i="29"/>
  <c r="AH42" i="29"/>
  <c r="AF42" i="29"/>
  <c r="AD42" i="29"/>
  <c r="AB42" i="29"/>
  <c r="Z42" i="29"/>
  <c r="W42" i="29"/>
  <c r="X42" i="29" s="1"/>
  <c r="T42" i="29"/>
  <c r="U42" i="29" s="1"/>
  <c r="R42" i="29"/>
  <c r="O42" i="29"/>
  <c r="P42" i="29" s="1"/>
  <c r="L42" i="29"/>
  <c r="M42" i="29" s="1"/>
  <c r="J42" i="29"/>
  <c r="G42" i="29"/>
  <c r="H42" i="29" s="1"/>
  <c r="E42" i="29"/>
  <c r="B42" i="29"/>
  <c r="C42" i="29" s="1"/>
  <c r="AJ41" i="29"/>
  <c r="AH41" i="29"/>
  <c r="AF41" i="29"/>
  <c r="AD41" i="29"/>
  <c r="AB41" i="29"/>
  <c r="Z41" i="29"/>
  <c r="W41" i="29"/>
  <c r="X41" i="29" s="1"/>
  <c r="T41" i="29"/>
  <c r="U41" i="29" s="1"/>
  <c r="R41" i="29"/>
  <c r="O41" i="29"/>
  <c r="P41" i="29" s="1"/>
  <c r="L41" i="29"/>
  <c r="M41" i="29" s="1"/>
  <c r="J41" i="29"/>
  <c r="G41" i="29"/>
  <c r="H41" i="29" s="1"/>
  <c r="E41" i="29"/>
  <c r="B41" i="29"/>
  <c r="C41" i="29" s="1"/>
  <c r="AJ40" i="29"/>
  <c r="AH40" i="29"/>
  <c r="AF40" i="29"/>
  <c r="AD40" i="29"/>
  <c r="AB40" i="29"/>
  <c r="Z40" i="29"/>
  <c r="W40" i="29"/>
  <c r="X40" i="29" s="1"/>
  <c r="T40" i="29"/>
  <c r="U40" i="29" s="1"/>
  <c r="R40" i="29"/>
  <c r="O40" i="29"/>
  <c r="P40" i="29" s="1"/>
  <c r="L40" i="29"/>
  <c r="M40" i="29" s="1"/>
  <c r="J40" i="29"/>
  <c r="G40" i="29"/>
  <c r="H40" i="29" s="1"/>
  <c r="E40" i="29"/>
  <c r="B40" i="29"/>
  <c r="C40" i="29" s="1"/>
  <c r="AJ39" i="29"/>
  <c r="AH39" i="29"/>
  <c r="AF39" i="29"/>
  <c r="AD39" i="29"/>
  <c r="AB39" i="29"/>
  <c r="Z39" i="29"/>
  <c r="W39" i="29"/>
  <c r="X39" i="29" s="1"/>
  <c r="T39" i="29"/>
  <c r="U39" i="29" s="1"/>
  <c r="R39" i="29"/>
  <c r="O39" i="29"/>
  <c r="P39" i="29" s="1"/>
  <c r="L39" i="29"/>
  <c r="M39" i="29" s="1"/>
  <c r="J39" i="29"/>
  <c r="G39" i="29"/>
  <c r="H39" i="29" s="1"/>
  <c r="E39" i="29"/>
  <c r="B39" i="29"/>
  <c r="C39" i="29" s="1"/>
  <c r="AJ38" i="29"/>
  <c r="AH38" i="29"/>
  <c r="AF38" i="29"/>
  <c r="AD38" i="29"/>
  <c r="AB38" i="29"/>
  <c r="Z38" i="29"/>
  <c r="W38" i="29"/>
  <c r="X38" i="29" s="1"/>
  <c r="T38" i="29"/>
  <c r="U38" i="29" s="1"/>
  <c r="R38" i="29"/>
  <c r="O38" i="29"/>
  <c r="P38" i="29" s="1"/>
  <c r="L38" i="29"/>
  <c r="M38" i="29" s="1"/>
  <c r="J38" i="29"/>
  <c r="G38" i="29"/>
  <c r="H38" i="29" s="1"/>
  <c r="E38" i="29"/>
  <c r="B38" i="29"/>
  <c r="C38" i="29" s="1"/>
  <c r="AJ37" i="29"/>
  <c r="AH37" i="29"/>
  <c r="AF37" i="29"/>
  <c r="AD37" i="29"/>
  <c r="AB37" i="29"/>
  <c r="Z37" i="29"/>
  <c r="W37" i="29"/>
  <c r="X37" i="29" s="1"/>
  <c r="T37" i="29"/>
  <c r="U37" i="29" s="1"/>
  <c r="R37" i="29"/>
  <c r="O37" i="29"/>
  <c r="P37" i="29" s="1"/>
  <c r="L37" i="29"/>
  <c r="M37" i="29" s="1"/>
  <c r="J37" i="29"/>
  <c r="G37" i="29"/>
  <c r="H37" i="29" s="1"/>
  <c r="E37" i="29"/>
  <c r="B37" i="29"/>
  <c r="C37" i="29" s="1"/>
  <c r="AJ36" i="29"/>
  <c r="AH36" i="29"/>
  <c r="AF36" i="29"/>
  <c r="AD36" i="29"/>
  <c r="AB36" i="29"/>
  <c r="Z36" i="29"/>
  <c r="W36" i="29"/>
  <c r="X36" i="29" s="1"/>
  <c r="T36" i="29"/>
  <c r="U36" i="29" s="1"/>
  <c r="R36" i="29"/>
  <c r="O36" i="29"/>
  <c r="P36" i="29" s="1"/>
  <c r="L36" i="29"/>
  <c r="M36" i="29" s="1"/>
  <c r="J36" i="29"/>
  <c r="G36" i="29"/>
  <c r="H36" i="29" s="1"/>
  <c r="E36" i="29"/>
  <c r="B36" i="29"/>
  <c r="C36" i="29" s="1"/>
  <c r="AJ35" i="29"/>
  <c r="AH35" i="29"/>
  <c r="AF35" i="29"/>
  <c r="AD35" i="29"/>
  <c r="AB35" i="29"/>
  <c r="Z35" i="29"/>
  <c r="W35" i="29"/>
  <c r="X35" i="29" s="1"/>
  <c r="T35" i="29"/>
  <c r="U35" i="29" s="1"/>
  <c r="R35" i="29"/>
  <c r="O35" i="29"/>
  <c r="P35" i="29" s="1"/>
  <c r="L35" i="29"/>
  <c r="M35" i="29" s="1"/>
  <c r="J35" i="29"/>
  <c r="G35" i="29"/>
  <c r="H35" i="29" s="1"/>
  <c r="E35" i="29"/>
  <c r="B35" i="29"/>
  <c r="C35" i="29" s="1"/>
  <c r="AJ34" i="29"/>
  <c r="AH34" i="29"/>
  <c r="AF34" i="29"/>
  <c r="AD34" i="29"/>
  <c r="AB34" i="29"/>
  <c r="Z34" i="29"/>
  <c r="W34" i="29"/>
  <c r="X34" i="29" s="1"/>
  <c r="T34" i="29"/>
  <c r="U34" i="29" s="1"/>
  <c r="R34" i="29"/>
  <c r="O34" i="29"/>
  <c r="P34" i="29" s="1"/>
  <c r="L34" i="29"/>
  <c r="M34" i="29" s="1"/>
  <c r="J34" i="29"/>
  <c r="G34" i="29"/>
  <c r="H34" i="29" s="1"/>
  <c r="E34" i="29"/>
  <c r="B34" i="29"/>
  <c r="C34" i="29" s="1"/>
  <c r="AJ33" i="29"/>
  <c r="AH33" i="29"/>
  <c r="AF33" i="29"/>
  <c r="AD33" i="29"/>
  <c r="AB33" i="29"/>
  <c r="Z33" i="29"/>
  <c r="W33" i="29"/>
  <c r="X33" i="29" s="1"/>
  <c r="T33" i="29"/>
  <c r="U33" i="29" s="1"/>
  <c r="R33" i="29"/>
  <c r="O33" i="29"/>
  <c r="P33" i="29" s="1"/>
  <c r="L33" i="29"/>
  <c r="M33" i="29" s="1"/>
  <c r="J33" i="29"/>
  <c r="G33" i="29"/>
  <c r="H33" i="29" s="1"/>
  <c r="E33" i="29"/>
  <c r="B33" i="29"/>
  <c r="C33" i="29" s="1"/>
  <c r="AJ32" i="29"/>
  <c r="AH32" i="29"/>
  <c r="AF32" i="29"/>
  <c r="AD32" i="29"/>
  <c r="AB32" i="29"/>
  <c r="Z32" i="29"/>
  <c r="W32" i="29"/>
  <c r="X32" i="29" s="1"/>
  <c r="T32" i="29"/>
  <c r="U32" i="29" s="1"/>
  <c r="R32" i="29"/>
  <c r="O32" i="29"/>
  <c r="P32" i="29" s="1"/>
  <c r="L32" i="29"/>
  <c r="M32" i="29" s="1"/>
  <c r="J32" i="29"/>
  <c r="G32" i="29"/>
  <c r="H32" i="29" s="1"/>
  <c r="E32" i="29"/>
  <c r="B32" i="29"/>
  <c r="C32" i="29" s="1"/>
  <c r="AJ31" i="29"/>
  <c r="AH31" i="29"/>
  <c r="AF31" i="29"/>
  <c r="AD31" i="29"/>
  <c r="AB31" i="29"/>
  <c r="Z31" i="29"/>
  <c r="W31" i="29"/>
  <c r="X31" i="29" s="1"/>
  <c r="T31" i="29"/>
  <c r="U31" i="29" s="1"/>
  <c r="R31" i="29"/>
  <c r="O31" i="29"/>
  <c r="P31" i="29" s="1"/>
  <c r="L31" i="29"/>
  <c r="M31" i="29" s="1"/>
  <c r="J31" i="29"/>
  <c r="G31" i="29"/>
  <c r="H31" i="29" s="1"/>
  <c r="E31" i="29"/>
  <c r="B31" i="29"/>
  <c r="C31" i="29" s="1"/>
  <c r="AJ30" i="29"/>
  <c r="AH30" i="29"/>
  <c r="AF30" i="29"/>
  <c r="AD30" i="29"/>
  <c r="AB30" i="29"/>
  <c r="Z30" i="29"/>
  <c r="W30" i="29"/>
  <c r="X30" i="29" s="1"/>
  <c r="T30" i="29"/>
  <c r="U30" i="29" s="1"/>
  <c r="R30" i="29"/>
  <c r="O30" i="29"/>
  <c r="P30" i="29" s="1"/>
  <c r="L30" i="29"/>
  <c r="M30" i="29" s="1"/>
  <c r="J30" i="29"/>
  <c r="G30" i="29"/>
  <c r="H30" i="29" s="1"/>
  <c r="E30" i="29"/>
  <c r="B30" i="29"/>
  <c r="C30" i="29" s="1"/>
  <c r="AJ29" i="29"/>
  <c r="AH29" i="29"/>
  <c r="AF29" i="29"/>
  <c r="AD29" i="29"/>
  <c r="AB29" i="29"/>
  <c r="Z29" i="29"/>
  <c r="W29" i="29"/>
  <c r="X29" i="29" s="1"/>
  <c r="T29" i="29"/>
  <c r="U29" i="29" s="1"/>
  <c r="R29" i="29"/>
  <c r="O29" i="29"/>
  <c r="P29" i="29" s="1"/>
  <c r="L29" i="29"/>
  <c r="M29" i="29" s="1"/>
  <c r="J29" i="29"/>
  <c r="G29" i="29"/>
  <c r="H29" i="29" s="1"/>
  <c r="E29" i="29"/>
  <c r="B29" i="29"/>
  <c r="C29" i="29" s="1"/>
  <c r="AJ28" i="29"/>
  <c r="AH28" i="29"/>
  <c r="AF28" i="29"/>
  <c r="AD28" i="29"/>
  <c r="AB28" i="29"/>
  <c r="Z28" i="29"/>
  <c r="W28" i="29"/>
  <c r="X28" i="29" s="1"/>
  <c r="T28" i="29"/>
  <c r="U28" i="29" s="1"/>
  <c r="R28" i="29"/>
  <c r="O28" i="29"/>
  <c r="P28" i="29" s="1"/>
  <c r="L28" i="29"/>
  <c r="M28" i="29" s="1"/>
  <c r="J28" i="29"/>
  <c r="G28" i="29"/>
  <c r="H28" i="29" s="1"/>
  <c r="E28" i="29"/>
  <c r="B28" i="29"/>
  <c r="C28" i="29" s="1"/>
  <c r="AJ27" i="29"/>
  <c r="AH27" i="29"/>
  <c r="AF27" i="29"/>
  <c r="AD27" i="29"/>
  <c r="AB27" i="29"/>
  <c r="Z27" i="29"/>
  <c r="W27" i="29"/>
  <c r="X27" i="29" s="1"/>
  <c r="T27" i="29"/>
  <c r="U27" i="29" s="1"/>
  <c r="R27" i="29"/>
  <c r="O27" i="29"/>
  <c r="P27" i="29" s="1"/>
  <c r="L27" i="29"/>
  <c r="M27" i="29" s="1"/>
  <c r="J27" i="29"/>
  <c r="G27" i="29"/>
  <c r="H27" i="29" s="1"/>
  <c r="E27" i="29"/>
  <c r="B27" i="29"/>
  <c r="C27" i="29" s="1"/>
  <c r="AJ26" i="29"/>
  <c r="AH26" i="29"/>
  <c r="AF26" i="29"/>
  <c r="AD26" i="29"/>
  <c r="AB26" i="29"/>
  <c r="Z26" i="29"/>
  <c r="W26" i="29"/>
  <c r="X26" i="29" s="1"/>
  <c r="T26" i="29"/>
  <c r="U26" i="29" s="1"/>
  <c r="R26" i="29"/>
  <c r="O26" i="29"/>
  <c r="P26" i="29" s="1"/>
  <c r="L26" i="29"/>
  <c r="M26" i="29" s="1"/>
  <c r="J26" i="29"/>
  <c r="G26" i="29"/>
  <c r="H26" i="29" s="1"/>
  <c r="E26" i="29"/>
  <c r="B26" i="29"/>
  <c r="C26" i="29" s="1"/>
  <c r="AJ25" i="29"/>
  <c r="AH25" i="29"/>
  <c r="AF25" i="29"/>
  <c r="AD25" i="29"/>
  <c r="AB25" i="29"/>
  <c r="Z25" i="29"/>
  <c r="W25" i="29"/>
  <c r="X25" i="29" s="1"/>
  <c r="T25" i="29"/>
  <c r="U25" i="29" s="1"/>
  <c r="R25" i="29"/>
  <c r="O25" i="29"/>
  <c r="P25" i="29" s="1"/>
  <c r="L25" i="29"/>
  <c r="M25" i="29" s="1"/>
  <c r="J25" i="29"/>
  <c r="G25" i="29"/>
  <c r="H25" i="29" s="1"/>
  <c r="E25" i="29"/>
  <c r="B25" i="29"/>
  <c r="C25" i="29" s="1"/>
  <c r="AJ24" i="29"/>
  <c r="AH24" i="29"/>
  <c r="AF24" i="29"/>
  <c r="AD24" i="29"/>
  <c r="AB24" i="29"/>
  <c r="Z24" i="29"/>
  <c r="W24" i="29"/>
  <c r="X24" i="29" s="1"/>
  <c r="T24" i="29"/>
  <c r="U24" i="29" s="1"/>
  <c r="R24" i="29"/>
  <c r="O24" i="29"/>
  <c r="P24" i="29" s="1"/>
  <c r="L24" i="29"/>
  <c r="M24" i="29" s="1"/>
  <c r="J24" i="29"/>
  <c r="G24" i="29"/>
  <c r="H24" i="29" s="1"/>
  <c r="E24" i="29"/>
  <c r="B24" i="29"/>
  <c r="C24" i="29" s="1"/>
  <c r="AJ23" i="29"/>
  <c r="AH23" i="29"/>
  <c r="AF23" i="29"/>
  <c r="AD23" i="29"/>
  <c r="AB23" i="29"/>
  <c r="Z23" i="29"/>
  <c r="W23" i="29"/>
  <c r="X23" i="29" s="1"/>
  <c r="T23" i="29"/>
  <c r="U23" i="29" s="1"/>
  <c r="R23" i="29"/>
  <c r="O23" i="29"/>
  <c r="P23" i="29" s="1"/>
  <c r="L23" i="29"/>
  <c r="M23" i="29" s="1"/>
  <c r="J23" i="29"/>
  <c r="G23" i="29"/>
  <c r="H23" i="29" s="1"/>
  <c r="E23" i="29"/>
  <c r="B23" i="29"/>
  <c r="C23" i="29" s="1"/>
  <c r="AJ22" i="29"/>
  <c r="AH22" i="29"/>
  <c r="AF22" i="29"/>
  <c r="AD22" i="29"/>
  <c r="AB22" i="29"/>
  <c r="Z22" i="29"/>
  <c r="W22" i="29"/>
  <c r="X22" i="29" s="1"/>
  <c r="T22" i="29"/>
  <c r="U22" i="29" s="1"/>
  <c r="R22" i="29"/>
  <c r="O22" i="29"/>
  <c r="P22" i="29" s="1"/>
  <c r="L22" i="29"/>
  <c r="M22" i="29" s="1"/>
  <c r="J22" i="29"/>
  <c r="G22" i="29"/>
  <c r="H22" i="29" s="1"/>
  <c r="E22" i="29"/>
  <c r="B22" i="29"/>
  <c r="C22" i="29" s="1"/>
  <c r="AJ21" i="29"/>
  <c r="AH21" i="29"/>
  <c r="AF21" i="29"/>
  <c r="AD21" i="29"/>
  <c r="AB21" i="29"/>
  <c r="Z21" i="29"/>
  <c r="W21" i="29"/>
  <c r="X21" i="29" s="1"/>
  <c r="T21" i="29"/>
  <c r="U21" i="29" s="1"/>
  <c r="R21" i="29"/>
  <c r="O21" i="29"/>
  <c r="P21" i="29" s="1"/>
  <c r="L21" i="29"/>
  <c r="M21" i="29" s="1"/>
  <c r="J21" i="29"/>
  <c r="G21" i="29"/>
  <c r="H21" i="29" s="1"/>
  <c r="E21" i="29"/>
  <c r="B21" i="29"/>
  <c r="C21" i="29" s="1"/>
  <c r="AJ20" i="29"/>
  <c r="AH20" i="29"/>
  <c r="AF20" i="29"/>
  <c r="AD20" i="29"/>
  <c r="AB20" i="29"/>
  <c r="Z20" i="29"/>
  <c r="W20" i="29"/>
  <c r="X20" i="29" s="1"/>
  <c r="T20" i="29"/>
  <c r="U20" i="29" s="1"/>
  <c r="R20" i="29"/>
  <c r="O20" i="29"/>
  <c r="P20" i="29" s="1"/>
  <c r="L20" i="29"/>
  <c r="M20" i="29" s="1"/>
  <c r="J20" i="29"/>
  <c r="G20" i="29"/>
  <c r="H20" i="29" s="1"/>
  <c r="E20" i="29"/>
  <c r="B20" i="29"/>
  <c r="C20" i="29" s="1"/>
  <c r="AJ19" i="29"/>
  <c r="AH19" i="29"/>
  <c r="AF19" i="29"/>
  <c r="AD19" i="29"/>
  <c r="AB19" i="29"/>
  <c r="Z19" i="29"/>
  <c r="W19" i="29"/>
  <c r="X19" i="29" s="1"/>
  <c r="T19" i="29"/>
  <c r="U19" i="29" s="1"/>
  <c r="R19" i="29"/>
  <c r="O19" i="29"/>
  <c r="P19" i="29" s="1"/>
  <c r="L19" i="29"/>
  <c r="M19" i="29" s="1"/>
  <c r="J19" i="29"/>
  <c r="G19" i="29"/>
  <c r="H19" i="29" s="1"/>
  <c r="E19" i="29"/>
  <c r="B19" i="29"/>
  <c r="C19" i="29" s="1"/>
  <c r="AJ18" i="29"/>
  <c r="AH18" i="29"/>
  <c r="AF18" i="29"/>
  <c r="AD18" i="29"/>
  <c r="AB18" i="29"/>
  <c r="Z18" i="29"/>
  <c r="W18" i="29"/>
  <c r="X18" i="29" s="1"/>
  <c r="T18" i="29"/>
  <c r="U18" i="29" s="1"/>
  <c r="R18" i="29"/>
  <c r="O18" i="29"/>
  <c r="P18" i="29" s="1"/>
  <c r="L18" i="29"/>
  <c r="M18" i="29" s="1"/>
  <c r="J18" i="29"/>
  <c r="G18" i="29"/>
  <c r="H18" i="29" s="1"/>
  <c r="E18" i="29"/>
  <c r="B18" i="29"/>
  <c r="C18" i="29" s="1"/>
  <c r="AJ17" i="29"/>
  <c r="AH17" i="29"/>
  <c r="AF17" i="29"/>
  <c r="AD17" i="29"/>
  <c r="AB17" i="29"/>
  <c r="Z17" i="29"/>
  <c r="W17" i="29"/>
  <c r="X17" i="29" s="1"/>
  <c r="T17" i="29"/>
  <c r="U17" i="29" s="1"/>
  <c r="R17" i="29"/>
  <c r="O17" i="29"/>
  <c r="P17" i="29" s="1"/>
  <c r="L17" i="29"/>
  <c r="M17" i="29" s="1"/>
  <c r="J17" i="29"/>
  <c r="G17" i="29"/>
  <c r="H17" i="29" s="1"/>
  <c r="E17" i="29"/>
  <c r="B17" i="29"/>
  <c r="C17" i="29" s="1"/>
  <c r="A56" i="28" l="1"/>
  <c r="A54" i="28"/>
  <c r="E17" i="28"/>
  <c r="E19" i="28" s="1"/>
  <c r="H16" i="28"/>
  <c r="H20" i="28" s="1"/>
  <c r="A56" i="27"/>
  <c r="A54" i="27"/>
  <c r="E17" i="27"/>
  <c r="E19" i="27" s="1"/>
  <c r="H16" i="27"/>
  <c r="H20" i="27" s="1"/>
  <c r="A56" i="26"/>
  <c r="A54" i="26"/>
  <c r="E17" i="26"/>
  <c r="E19" i="26" s="1"/>
  <c r="H16" i="26"/>
  <c r="H20" i="26" s="1"/>
  <c r="A56" i="25"/>
  <c r="A54" i="25"/>
  <c r="E17" i="25"/>
  <c r="E19" i="25" s="1"/>
  <c r="H16" i="25"/>
  <c r="H20" i="25" s="1"/>
  <c r="A56" i="24"/>
  <c r="A54" i="24"/>
  <c r="E17" i="24"/>
  <c r="E19" i="24" s="1"/>
  <c r="H16" i="24"/>
  <c r="H20" i="24" s="1"/>
  <c r="A56" i="23"/>
  <c r="A54" i="23"/>
  <c r="E17" i="23"/>
  <c r="E19" i="23" s="1"/>
  <c r="H16" i="23"/>
  <c r="H20" i="23" s="1"/>
  <c r="E58" i="22"/>
  <c r="E49" i="22"/>
  <c r="A56" i="22"/>
  <c r="A54" i="22"/>
  <c r="E40" i="22"/>
  <c r="E54" i="22" s="1"/>
  <c r="E56" i="22" s="1"/>
  <c r="E17" i="22"/>
  <c r="E19" i="22" s="1"/>
  <c r="E21" i="22" s="1"/>
  <c r="H16" i="22"/>
  <c r="H20" i="22" s="1"/>
  <c r="E25" i="22"/>
  <c r="E58" i="21"/>
  <c r="E49" i="21"/>
  <c r="E54" i="21" s="1"/>
  <c r="A56" i="21"/>
  <c r="A54" i="21"/>
  <c r="E40" i="21"/>
  <c r="E45" i="21" s="1"/>
  <c r="E17" i="21"/>
  <c r="E19" i="21" s="1"/>
  <c r="H16" i="21"/>
  <c r="H20" i="21" s="1"/>
  <c r="E25" i="21"/>
  <c r="E58" i="20"/>
  <c r="E49" i="20"/>
  <c r="E54" i="20" s="1"/>
  <c r="A56" i="20"/>
  <c r="A54" i="20"/>
  <c r="E40" i="20"/>
  <c r="E45" i="20" s="1"/>
  <c r="E17" i="20"/>
  <c r="E19" i="20" s="1"/>
  <c r="H16" i="20"/>
  <c r="H20" i="20" s="1"/>
  <c r="E25" i="20"/>
  <c r="E58" i="19"/>
  <c r="E49" i="19"/>
  <c r="A56" i="19"/>
  <c r="A54" i="19"/>
  <c r="E40" i="19"/>
  <c r="E17" i="19"/>
  <c r="E19" i="19" s="1"/>
  <c r="H16" i="19"/>
  <c r="H20" i="19" s="1"/>
  <c r="E25" i="19"/>
  <c r="E58" i="18"/>
  <c r="E49" i="18"/>
  <c r="A56" i="18"/>
  <c r="A54" i="18"/>
  <c r="E40" i="18"/>
  <c r="E17" i="18"/>
  <c r="E19" i="18" s="1"/>
  <c r="H16" i="18"/>
  <c r="H20" i="18" s="1"/>
  <c r="E25" i="18"/>
  <c r="E58" i="17"/>
  <c r="E49" i="17"/>
  <c r="A56" i="17"/>
  <c r="A54" i="17"/>
  <c r="E40" i="17"/>
  <c r="E17" i="17"/>
  <c r="E19" i="17" s="1"/>
  <c r="E21" i="17" s="1"/>
  <c r="H16" i="17"/>
  <c r="H20" i="17" s="1"/>
  <c r="E25" i="17"/>
  <c r="E58" i="16"/>
  <c r="E49" i="16"/>
  <c r="A56" i="16"/>
  <c r="A54" i="16"/>
  <c r="E40" i="16"/>
  <c r="E17" i="16"/>
  <c r="E19" i="16" s="1"/>
  <c r="H16" i="16"/>
  <c r="H20" i="16" s="1"/>
  <c r="E25" i="16"/>
  <c r="E58" i="15"/>
  <c r="E49" i="15"/>
  <c r="A56" i="15"/>
  <c r="A54" i="15"/>
  <c r="E40" i="15"/>
  <c r="E17" i="15"/>
  <c r="E19" i="15" s="1"/>
  <c r="H16" i="15"/>
  <c r="H20" i="15" s="1"/>
  <c r="E25" i="15"/>
  <c r="E58" i="14"/>
  <c r="E49" i="14"/>
  <c r="A56" i="14"/>
  <c r="A54" i="14"/>
  <c r="E40" i="14"/>
  <c r="E17" i="14"/>
  <c r="E19" i="14" s="1"/>
  <c r="H16" i="14"/>
  <c r="H20" i="14" s="1"/>
  <c r="E25" i="14"/>
  <c r="A56" i="13"/>
  <c r="A54" i="13"/>
  <c r="A56" i="12"/>
  <c r="A54" i="12"/>
  <c r="A56" i="11"/>
  <c r="A54" i="11"/>
  <c r="E58" i="10"/>
  <c r="E49" i="10"/>
  <c r="A56" i="10"/>
  <c r="A54" i="10"/>
  <c r="E40" i="10"/>
  <c r="E17" i="10"/>
  <c r="E19" i="10" s="1"/>
  <c r="H16" i="10"/>
  <c r="H20" i="10" s="1"/>
  <c r="E25" i="10"/>
  <c r="E58" i="9"/>
  <c r="E49" i="9"/>
  <c r="A56" i="9"/>
  <c r="A54" i="9"/>
  <c r="E40" i="9"/>
  <c r="E17" i="9"/>
  <c r="E19" i="9" s="1"/>
  <c r="E21" i="9" s="1"/>
  <c r="H16" i="9"/>
  <c r="H20" i="9" s="1"/>
  <c r="E25" i="9"/>
  <c r="E58" i="8"/>
  <c r="E49" i="8"/>
  <c r="A56" i="8"/>
  <c r="A54" i="8"/>
  <c r="E40" i="8"/>
  <c r="E17" i="8"/>
  <c r="E19" i="8" s="1"/>
  <c r="E21" i="8" s="1"/>
  <c r="H16" i="8"/>
  <c r="H20" i="8" s="1"/>
  <c r="E25" i="8"/>
  <c r="E58" i="7"/>
  <c r="E49" i="7"/>
  <c r="A56" i="7"/>
  <c r="A54" i="7"/>
  <c r="E40" i="7"/>
  <c r="E17" i="7"/>
  <c r="E19" i="7" s="1"/>
  <c r="E21" i="7" s="1"/>
  <c r="H16" i="7"/>
  <c r="H20" i="7" s="1"/>
  <c r="E25" i="7"/>
  <c r="E58" i="6"/>
  <c r="E49" i="6"/>
  <c r="A56" i="6"/>
  <c r="A54" i="6"/>
  <c r="E40" i="6"/>
  <c r="E17" i="6"/>
  <c r="E19" i="6" s="1"/>
  <c r="E21" i="6" s="1"/>
  <c r="H16" i="6"/>
  <c r="H20" i="6" s="1"/>
  <c r="E25" i="6"/>
  <c r="E58" i="5"/>
  <c r="E49" i="5"/>
  <c r="A56" i="5"/>
  <c r="A54" i="5"/>
  <c r="E40" i="5"/>
  <c r="E25" i="5"/>
  <c r="H16" i="5"/>
  <c r="H20" i="5" s="1"/>
  <c r="E58" i="4"/>
  <c r="E49" i="4"/>
  <c r="A56" i="4"/>
  <c r="A54" i="4"/>
  <c r="E40" i="4"/>
  <c r="E17" i="4"/>
  <c r="E19" i="4" s="1"/>
  <c r="E21" i="4" s="1"/>
  <c r="H16" i="4"/>
  <c r="H20" i="4" s="1"/>
  <c r="E25"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H15" authorId="0" shapeId="0" xr:uid="{00000000-0006-0000-0300-000001000000}">
      <text>
        <r>
          <rPr>
            <sz val="10"/>
            <color rgb="FF000000"/>
            <rFont val="Arial"/>
            <scheme val="minor"/>
          </rPr>
          <t>Choose Short or Long and Entry price will populate from Position Limit Order Price</t>
        </r>
      </text>
    </comment>
    <comment ref="H17" authorId="0" shapeId="0" xr:uid="{00000000-0006-0000-0300-000002000000}">
      <text>
        <r>
          <rPr>
            <sz val="10"/>
            <color rgb="FF000000"/>
            <rFont val="Arial"/>
            <scheme val="minor"/>
          </rPr>
          <t>Enter trade target. Leave blank if not a target level and leave Contracts at 0</t>
        </r>
      </text>
    </comment>
    <comment ref="I17" authorId="0" shapeId="0" xr:uid="{00000000-0006-0000-0300-000003000000}">
      <text>
        <r>
          <rPr>
            <sz val="10"/>
            <color rgb="FF000000"/>
            <rFont val="Arial"/>
            <scheme val="minor"/>
          </rPr>
          <t>Enter # of contracts. Leave at 0 if not a target level</t>
        </r>
      </text>
    </comment>
    <comment ref="H18" authorId="0" shapeId="0" xr:uid="{00000000-0006-0000-0300-000004000000}">
      <text>
        <r>
          <rPr>
            <sz val="10"/>
            <color rgb="FF000000"/>
            <rFont val="Arial"/>
            <scheme val="minor"/>
          </rPr>
          <t>Enter trade target. Leave blank if not a target level and leave Contracts at 0</t>
        </r>
      </text>
    </comment>
    <comment ref="I18" authorId="0" shapeId="0" xr:uid="{00000000-0006-0000-0300-000005000000}">
      <text>
        <r>
          <rPr>
            <sz val="10"/>
            <color rgb="FF000000"/>
            <rFont val="Arial"/>
            <scheme val="minor"/>
          </rPr>
          <t>Enter # of contracts. Leave at 0 if not a target level</t>
        </r>
      </text>
    </comment>
    <comment ref="H19" authorId="0" shapeId="0" xr:uid="{00000000-0006-0000-0300-000006000000}">
      <text>
        <r>
          <rPr>
            <sz val="10"/>
            <color rgb="FF000000"/>
            <rFont val="Arial"/>
            <scheme val="minor"/>
          </rPr>
          <t>Enter trade target. Leave blank if not a target level and leave Contracts at 0</t>
        </r>
      </text>
    </comment>
    <comment ref="I19" authorId="0" shapeId="0" xr:uid="{00000000-0006-0000-0300-000007000000}">
      <text>
        <r>
          <rPr>
            <sz val="10"/>
            <color rgb="FF000000"/>
            <rFont val="Arial"/>
            <scheme val="minor"/>
          </rPr>
          <t>Enter # of contracts. Leave at 0 if not a target level</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H15" authorId="0" shapeId="0" xr:uid="{00000000-0006-0000-0400-000001000000}">
      <text>
        <r>
          <rPr>
            <sz val="10"/>
            <color rgb="FF000000"/>
            <rFont val="Arial"/>
            <scheme val="minor"/>
          </rPr>
          <t>Choose Short or Long and Entry price will populate from Position Limit Order Price</t>
        </r>
      </text>
    </comment>
    <comment ref="H17" authorId="0" shapeId="0" xr:uid="{00000000-0006-0000-0400-000002000000}">
      <text>
        <r>
          <rPr>
            <sz val="10"/>
            <color rgb="FF000000"/>
            <rFont val="Arial"/>
            <scheme val="minor"/>
          </rPr>
          <t>Enter trade target. Leave blank if not a target level and leave Contracts at 0</t>
        </r>
      </text>
    </comment>
    <comment ref="I17" authorId="0" shapeId="0" xr:uid="{00000000-0006-0000-0400-000003000000}">
      <text>
        <r>
          <rPr>
            <sz val="10"/>
            <color rgb="FF000000"/>
            <rFont val="Arial"/>
            <scheme val="minor"/>
          </rPr>
          <t>Enter # of contracts. Leave at 0 if not a target level</t>
        </r>
      </text>
    </comment>
    <comment ref="H18" authorId="0" shapeId="0" xr:uid="{00000000-0006-0000-0400-000004000000}">
      <text>
        <r>
          <rPr>
            <sz val="10"/>
            <color rgb="FF000000"/>
            <rFont val="Arial"/>
            <scheme val="minor"/>
          </rPr>
          <t>Enter trade target. Leave blank if not a target level and leave Contracts at 0</t>
        </r>
      </text>
    </comment>
    <comment ref="I18" authorId="0" shapeId="0" xr:uid="{00000000-0006-0000-0400-000005000000}">
      <text>
        <r>
          <rPr>
            <sz val="10"/>
            <color rgb="FF000000"/>
            <rFont val="Arial"/>
            <scheme val="minor"/>
          </rPr>
          <t>Enter # of contracts. Leave at 0 if not a target level</t>
        </r>
      </text>
    </comment>
    <comment ref="H19" authorId="0" shapeId="0" xr:uid="{00000000-0006-0000-0400-000006000000}">
      <text>
        <r>
          <rPr>
            <sz val="10"/>
            <color rgb="FF000000"/>
            <rFont val="Arial"/>
            <scheme val="minor"/>
          </rPr>
          <t>Enter trade target. Leave blank if not a target level and leave Contracts at 0</t>
        </r>
      </text>
    </comment>
    <comment ref="I19" authorId="0" shapeId="0" xr:uid="{00000000-0006-0000-0400-000007000000}">
      <text>
        <r>
          <rPr>
            <sz val="10"/>
            <color rgb="FF000000"/>
            <rFont val="Arial"/>
            <scheme val="minor"/>
          </rPr>
          <t>Enter # of contracts. Leave at 0 if not a target level</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H15" authorId="0" shapeId="0" xr:uid="{00000000-0006-0000-0500-000001000000}">
      <text>
        <r>
          <rPr>
            <sz val="10"/>
            <color rgb="FF000000"/>
            <rFont val="Arial"/>
            <scheme val="minor"/>
          </rPr>
          <t>Choose Short or Long and Entry price will populate from Position Limit Order Price</t>
        </r>
      </text>
    </comment>
    <comment ref="H17" authorId="0" shapeId="0" xr:uid="{00000000-0006-0000-0500-000002000000}">
      <text>
        <r>
          <rPr>
            <sz val="10"/>
            <color rgb="FF000000"/>
            <rFont val="Arial"/>
            <scheme val="minor"/>
          </rPr>
          <t>Enter trade target. Leave blank if not a target level and leave Contracts at 0</t>
        </r>
      </text>
    </comment>
    <comment ref="I17" authorId="0" shapeId="0" xr:uid="{00000000-0006-0000-0500-000003000000}">
      <text>
        <r>
          <rPr>
            <sz val="10"/>
            <color rgb="FF000000"/>
            <rFont val="Arial"/>
            <scheme val="minor"/>
          </rPr>
          <t>Enter # of contracts. Leave at 0 if not a target level</t>
        </r>
      </text>
    </comment>
    <comment ref="H18" authorId="0" shapeId="0" xr:uid="{00000000-0006-0000-0500-000004000000}">
      <text>
        <r>
          <rPr>
            <sz val="10"/>
            <color rgb="FF000000"/>
            <rFont val="Arial"/>
            <scheme val="minor"/>
          </rPr>
          <t>Enter trade target. Leave blank if not a target level and leave Contracts at 0</t>
        </r>
      </text>
    </comment>
    <comment ref="I18" authorId="0" shapeId="0" xr:uid="{00000000-0006-0000-0500-000005000000}">
      <text>
        <r>
          <rPr>
            <sz val="10"/>
            <color rgb="FF000000"/>
            <rFont val="Arial"/>
            <scheme val="minor"/>
          </rPr>
          <t>Enter # of contracts. Leave at 0 if not a target level</t>
        </r>
      </text>
    </comment>
    <comment ref="H19" authorId="0" shapeId="0" xr:uid="{00000000-0006-0000-0500-000006000000}">
      <text>
        <r>
          <rPr>
            <sz val="10"/>
            <color rgb="FF000000"/>
            <rFont val="Arial"/>
            <scheme val="minor"/>
          </rPr>
          <t>Enter trade target. Leave blank if not a target level and leave Contracts at 0</t>
        </r>
      </text>
    </comment>
    <comment ref="I19" authorId="0" shapeId="0" xr:uid="{00000000-0006-0000-0500-000007000000}">
      <text>
        <r>
          <rPr>
            <sz val="10"/>
            <color rgb="FF000000"/>
            <rFont val="Arial"/>
            <scheme val="minor"/>
          </rPr>
          <t>Enter # of contracts. Leave at 0 if not a target level</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H15" authorId="0" shapeId="0" xr:uid="{00000000-0006-0000-0600-000001000000}">
      <text>
        <r>
          <rPr>
            <sz val="10"/>
            <color rgb="FF000000"/>
            <rFont val="Arial"/>
            <scheme val="minor"/>
          </rPr>
          <t>Choose Short or Long and Entry price will populate from Position Limit Order Price</t>
        </r>
      </text>
    </comment>
    <comment ref="H17" authorId="0" shapeId="0" xr:uid="{00000000-0006-0000-0600-000002000000}">
      <text>
        <r>
          <rPr>
            <sz val="10"/>
            <color rgb="FF000000"/>
            <rFont val="Arial"/>
            <scheme val="minor"/>
          </rPr>
          <t>Enter trade target. Leave blank if not a target level and leave Contracts at 0</t>
        </r>
      </text>
    </comment>
    <comment ref="I17" authorId="0" shapeId="0" xr:uid="{00000000-0006-0000-0600-000003000000}">
      <text>
        <r>
          <rPr>
            <sz val="10"/>
            <color rgb="FF000000"/>
            <rFont val="Arial"/>
            <scheme val="minor"/>
          </rPr>
          <t>Enter # of contracts. Leave at 0 if not a target level</t>
        </r>
      </text>
    </comment>
    <comment ref="H18" authorId="0" shapeId="0" xr:uid="{00000000-0006-0000-0600-000004000000}">
      <text>
        <r>
          <rPr>
            <sz val="10"/>
            <color rgb="FF000000"/>
            <rFont val="Arial"/>
            <scheme val="minor"/>
          </rPr>
          <t>Enter trade target. Leave blank if not a target level and leave Contracts at 0</t>
        </r>
      </text>
    </comment>
    <comment ref="I18" authorId="0" shapeId="0" xr:uid="{00000000-0006-0000-0600-000005000000}">
      <text>
        <r>
          <rPr>
            <sz val="10"/>
            <color rgb="FF000000"/>
            <rFont val="Arial"/>
            <scheme val="minor"/>
          </rPr>
          <t>Enter # of contracts. Leave at 0 if not a target level</t>
        </r>
      </text>
    </comment>
    <comment ref="H19" authorId="0" shapeId="0" xr:uid="{00000000-0006-0000-0600-000006000000}">
      <text>
        <r>
          <rPr>
            <sz val="10"/>
            <color rgb="FF000000"/>
            <rFont val="Arial"/>
            <scheme val="minor"/>
          </rPr>
          <t>Enter trade target. Leave blank if not a target level and leave Contracts at 0</t>
        </r>
      </text>
    </comment>
    <comment ref="I19" authorId="0" shapeId="0" xr:uid="{00000000-0006-0000-0600-000007000000}">
      <text>
        <r>
          <rPr>
            <sz val="10"/>
            <color rgb="FF000000"/>
            <rFont val="Arial"/>
            <scheme val="minor"/>
          </rPr>
          <t>Enter # of contracts. Leave at 0 if not a target level</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H15" authorId="0" shapeId="0" xr:uid="{00000000-0006-0000-0700-000001000000}">
      <text>
        <r>
          <rPr>
            <sz val="10"/>
            <color rgb="FF000000"/>
            <rFont val="Arial"/>
            <scheme val="minor"/>
          </rPr>
          <t>Choose Short or Long and Entry price will populate from Position Limit Order Price</t>
        </r>
      </text>
    </comment>
    <comment ref="H17" authorId="0" shapeId="0" xr:uid="{00000000-0006-0000-0700-000002000000}">
      <text>
        <r>
          <rPr>
            <sz val="10"/>
            <color rgb="FF000000"/>
            <rFont val="Arial"/>
            <scheme val="minor"/>
          </rPr>
          <t>Enter trade target. Leave blank if not a target level and leave Contracts at 0</t>
        </r>
      </text>
    </comment>
    <comment ref="I17" authorId="0" shapeId="0" xr:uid="{00000000-0006-0000-0700-000003000000}">
      <text>
        <r>
          <rPr>
            <sz val="10"/>
            <color rgb="FF000000"/>
            <rFont val="Arial"/>
            <scheme val="minor"/>
          </rPr>
          <t>Enter # of contracts. Leave at 0 if not a target level</t>
        </r>
      </text>
    </comment>
    <comment ref="H18" authorId="0" shapeId="0" xr:uid="{00000000-0006-0000-0700-000004000000}">
      <text>
        <r>
          <rPr>
            <sz val="10"/>
            <color rgb="FF000000"/>
            <rFont val="Arial"/>
            <scheme val="minor"/>
          </rPr>
          <t>Enter trade target. Leave blank if not a target level and leave Contracts at 0</t>
        </r>
      </text>
    </comment>
    <comment ref="I18" authorId="0" shapeId="0" xr:uid="{00000000-0006-0000-0700-000005000000}">
      <text>
        <r>
          <rPr>
            <sz val="10"/>
            <color rgb="FF000000"/>
            <rFont val="Arial"/>
            <scheme val="minor"/>
          </rPr>
          <t>Enter # of contracts. Leave at 0 if not a target level</t>
        </r>
      </text>
    </comment>
    <comment ref="H19" authorId="0" shapeId="0" xr:uid="{00000000-0006-0000-0700-000006000000}">
      <text>
        <r>
          <rPr>
            <sz val="10"/>
            <color rgb="FF000000"/>
            <rFont val="Arial"/>
            <scheme val="minor"/>
          </rPr>
          <t>Enter trade target. Leave blank if not a target level and leave Contracts at 0</t>
        </r>
      </text>
    </comment>
    <comment ref="I19" authorId="0" shapeId="0" xr:uid="{00000000-0006-0000-0700-000007000000}">
      <text>
        <r>
          <rPr>
            <sz val="10"/>
            <color rgb="FF000000"/>
            <rFont val="Arial"/>
            <scheme val="minor"/>
          </rPr>
          <t>Enter # of contracts. Leave at 0 if not a target level</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H15" authorId="0" shapeId="0" xr:uid="{00000000-0006-0000-0800-000001000000}">
      <text>
        <r>
          <rPr>
            <sz val="10"/>
            <color rgb="FF000000"/>
            <rFont val="Arial"/>
            <scheme val="minor"/>
          </rPr>
          <t>Choose Short or Long and Entry price will populate from Position Limit Order Price</t>
        </r>
      </text>
    </comment>
    <comment ref="H17" authorId="0" shapeId="0" xr:uid="{00000000-0006-0000-0800-000002000000}">
      <text>
        <r>
          <rPr>
            <sz val="10"/>
            <color rgb="FF000000"/>
            <rFont val="Arial"/>
            <scheme val="minor"/>
          </rPr>
          <t>Enter trade target. Leave blank if not a target level and leave Contracts at 0</t>
        </r>
      </text>
    </comment>
    <comment ref="I17" authorId="0" shapeId="0" xr:uid="{00000000-0006-0000-0800-000003000000}">
      <text>
        <r>
          <rPr>
            <sz val="10"/>
            <color rgb="FF000000"/>
            <rFont val="Arial"/>
            <scheme val="minor"/>
          </rPr>
          <t>Enter # of contracts. Leave at 0 if not a target level</t>
        </r>
      </text>
    </comment>
    <comment ref="H18" authorId="0" shapeId="0" xr:uid="{00000000-0006-0000-0800-000004000000}">
      <text>
        <r>
          <rPr>
            <sz val="10"/>
            <color rgb="FF000000"/>
            <rFont val="Arial"/>
            <scheme val="minor"/>
          </rPr>
          <t>Enter trade target. Leave blank if not a target level and leave Contracts at 0</t>
        </r>
      </text>
    </comment>
    <comment ref="I18" authorId="0" shapeId="0" xr:uid="{00000000-0006-0000-0800-000005000000}">
      <text>
        <r>
          <rPr>
            <sz val="10"/>
            <color rgb="FF000000"/>
            <rFont val="Arial"/>
            <scheme val="minor"/>
          </rPr>
          <t>Enter # of contracts. Leave at 0 if not a target level</t>
        </r>
      </text>
    </comment>
    <comment ref="H19" authorId="0" shapeId="0" xr:uid="{00000000-0006-0000-0800-000006000000}">
      <text>
        <r>
          <rPr>
            <sz val="10"/>
            <color rgb="FF000000"/>
            <rFont val="Arial"/>
            <scheme val="minor"/>
          </rPr>
          <t>Enter trade target. Leave blank if not a target level and leave Contracts at 0</t>
        </r>
      </text>
    </comment>
    <comment ref="I19" authorId="0" shapeId="0" xr:uid="{00000000-0006-0000-0800-000007000000}">
      <text>
        <r>
          <rPr>
            <sz val="10"/>
            <color rgb="FF000000"/>
            <rFont val="Arial"/>
            <scheme val="minor"/>
          </rPr>
          <t>Enter # of contracts. Leave at 0 if not a target level</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H15" authorId="0" shapeId="0" xr:uid="{00000000-0006-0000-0900-000001000000}">
      <text>
        <r>
          <rPr>
            <sz val="10"/>
            <color rgb="FF000000"/>
            <rFont val="Arial"/>
            <scheme val="minor"/>
          </rPr>
          <t>Choose Short or Long and Entry price will populate from Position Limit Order Price</t>
        </r>
      </text>
    </comment>
    <comment ref="H17" authorId="0" shapeId="0" xr:uid="{00000000-0006-0000-0900-000002000000}">
      <text>
        <r>
          <rPr>
            <sz val="10"/>
            <color rgb="FF000000"/>
            <rFont val="Arial"/>
            <scheme val="minor"/>
          </rPr>
          <t>Enter trade target. Leave blank if not a target level and leave Contracts at 0</t>
        </r>
      </text>
    </comment>
    <comment ref="I17" authorId="0" shapeId="0" xr:uid="{00000000-0006-0000-0900-000003000000}">
      <text>
        <r>
          <rPr>
            <sz val="10"/>
            <color rgb="FF000000"/>
            <rFont val="Arial"/>
            <scheme val="minor"/>
          </rPr>
          <t>Enter # of contracts. Leave at 0 if not a target level</t>
        </r>
      </text>
    </comment>
    <comment ref="H18" authorId="0" shapeId="0" xr:uid="{00000000-0006-0000-0900-000004000000}">
      <text>
        <r>
          <rPr>
            <sz val="10"/>
            <color rgb="FF000000"/>
            <rFont val="Arial"/>
            <scheme val="minor"/>
          </rPr>
          <t>Enter trade target. Leave blank if not a target level and leave Contracts at 0</t>
        </r>
      </text>
    </comment>
    <comment ref="I18" authorId="0" shapeId="0" xr:uid="{00000000-0006-0000-0900-000005000000}">
      <text>
        <r>
          <rPr>
            <sz val="10"/>
            <color rgb="FF000000"/>
            <rFont val="Arial"/>
            <scheme val="minor"/>
          </rPr>
          <t>Enter # of contracts. Leave at 0 if not a target level</t>
        </r>
      </text>
    </comment>
    <comment ref="H19" authorId="0" shapeId="0" xr:uid="{00000000-0006-0000-0900-000006000000}">
      <text>
        <r>
          <rPr>
            <sz val="10"/>
            <color rgb="FF000000"/>
            <rFont val="Arial"/>
            <scheme val="minor"/>
          </rPr>
          <t>Enter trade target. Leave blank if not a target level and leave Contracts at 0</t>
        </r>
      </text>
    </comment>
    <comment ref="I19" authorId="0" shapeId="0" xr:uid="{00000000-0006-0000-0900-000007000000}">
      <text>
        <r>
          <rPr>
            <sz val="10"/>
            <color rgb="FF000000"/>
            <rFont val="Arial"/>
            <scheme val="minor"/>
          </rPr>
          <t>Enter # of contracts. Leave at 0 if not a target level</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
  </authors>
  <commentList>
    <comment ref="H15" authorId="0" shapeId="0" xr:uid="{00000000-0006-0000-0D00-000001000000}">
      <text>
        <r>
          <rPr>
            <sz val="10"/>
            <color rgb="FF000000"/>
            <rFont val="Arial"/>
            <scheme val="minor"/>
          </rPr>
          <t>Choose Short or Long and Entry price will populate from Position Limit Order Price</t>
        </r>
      </text>
    </comment>
    <comment ref="H17" authorId="0" shapeId="0" xr:uid="{00000000-0006-0000-0D00-000002000000}">
      <text>
        <r>
          <rPr>
            <sz val="10"/>
            <color rgb="FF000000"/>
            <rFont val="Arial"/>
            <scheme val="minor"/>
          </rPr>
          <t>Enter trade target. Leave blank if not a target level and leave Contracts at 0</t>
        </r>
      </text>
    </comment>
    <comment ref="I17" authorId="0" shapeId="0" xr:uid="{00000000-0006-0000-0D00-000003000000}">
      <text>
        <r>
          <rPr>
            <sz val="10"/>
            <color rgb="FF000000"/>
            <rFont val="Arial"/>
            <scheme val="minor"/>
          </rPr>
          <t>Enter # of contracts. Leave at 0 if not a target level</t>
        </r>
      </text>
    </comment>
    <comment ref="H18" authorId="0" shapeId="0" xr:uid="{00000000-0006-0000-0D00-000004000000}">
      <text>
        <r>
          <rPr>
            <sz val="10"/>
            <color rgb="FF000000"/>
            <rFont val="Arial"/>
            <scheme val="minor"/>
          </rPr>
          <t>Enter trade target. Leave blank if not a target level and leave Contracts at 0</t>
        </r>
      </text>
    </comment>
    <comment ref="I18" authorId="0" shapeId="0" xr:uid="{00000000-0006-0000-0D00-000005000000}">
      <text>
        <r>
          <rPr>
            <sz val="10"/>
            <color rgb="FF000000"/>
            <rFont val="Arial"/>
            <scheme val="minor"/>
          </rPr>
          <t>Enter # of contracts. Leave at 0 if not a target level</t>
        </r>
      </text>
    </comment>
    <comment ref="H19" authorId="0" shapeId="0" xr:uid="{00000000-0006-0000-0D00-000006000000}">
      <text>
        <r>
          <rPr>
            <sz val="10"/>
            <color rgb="FF000000"/>
            <rFont val="Arial"/>
            <scheme val="minor"/>
          </rPr>
          <t>Enter trade target. Leave blank if not a target level and leave Contracts at 0</t>
        </r>
      </text>
    </comment>
    <comment ref="I19" authorId="0" shapeId="0" xr:uid="{00000000-0006-0000-0D00-000007000000}">
      <text>
        <r>
          <rPr>
            <sz val="10"/>
            <color rgb="FF000000"/>
            <rFont val="Arial"/>
            <scheme val="minor"/>
          </rPr>
          <t>Enter # of contracts. Leave at 0 if not a target level</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
  </authors>
  <commentList>
    <comment ref="H15" authorId="0" shapeId="0" xr:uid="{00000000-0006-0000-0E00-000001000000}">
      <text>
        <r>
          <rPr>
            <sz val="10"/>
            <color rgb="FF000000"/>
            <rFont val="Arial"/>
            <scheme val="minor"/>
          </rPr>
          <t>Choose Short or Long and Entry price will populate from Position Limit Order Price</t>
        </r>
      </text>
    </comment>
    <comment ref="H17" authorId="0" shapeId="0" xr:uid="{00000000-0006-0000-0E00-000002000000}">
      <text>
        <r>
          <rPr>
            <sz val="10"/>
            <color rgb="FF000000"/>
            <rFont val="Arial"/>
            <scheme val="minor"/>
          </rPr>
          <t>Enter trade target. Leave blank if not a target level and leave Contracts at 0</t>
        </r>
      </text>
    </comment>
    <comment ref="I17" authorId="0" shapeId="0" xr:uid="{00000000-0006-0000-0E00-000003000000}">
      <text>
        <r>
          <rPr>
            <sz val="10"/>
            <color rgb="FF000000"/>
            <rFont val="Arial"/>
            <scheme val="minor"/>
          </rPr>
          <t>Enter # of contracts. Leave at 0 if not a target level</t>
        </r>
      </text>
    </comment>
    <comment ref="H18" authorId="0" shapeId="0" xr:uid="{00000000-0006-0000-0E00-000004000000}">
      <text>
        <r>
          <rPr>
            <sz val="10"/>
            <color rgb="FF000000"/>
            <rFont val="Arial"/>
            <scheme val="minor"/>
          </rPr>
          <t>Enter trade target. Leave blank if not a target level and leave Contracts at 0</t>
        </r>
      </text>
    </comment>
    <comment ref="I18" authorId="0" shapeId="0" xr:uid="{00000000-0006-0000-0E00-000005000000}">
      <text>
        <r>
          <rPr>
            <sz val="10"/>
            <color rgb="FF000000"/>
            <rFont val="Arial"/>
            <scheme val="minor"/>
          </rPr>
          <t>Enter # of contracts. Leave at 0 if not a target level</t>
        </r>
      </text>
    </comment>
    <comment ref="H19" authorId="0" shapeId="0" xr:uid="{00000000-0006-0000-0E00-000006000000}">
      <text>
        <r>
          <rPr>
            <sz val="10"/>
            <color rgb="FF000000"/>
            <rFont val="Arial"/>
            <scheme val="minor"/>
          </rPr>
          <t>Enter trade target. Leave blank if not a target level and leave Contracts at 0</t>
        </r>
      </text>
    </comment>
    <comment ref="I19" authorId="0" shapeId="0" xr:uid="{00000000-0006-0000-0E00-000007000000}">
      <text>
        <r>
          <rPr>
            <sz val="10"/>
            <color rgb="FF000000"/>
            <rFont val="Arial"/>
            <scheme val="minor"/>
          </rPr>
          <t>Enter # of contracts. Leave at 0 if not a target level</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
  </authors>
  <commentList>
    <comment ref="H15" authorId="0" shapeId="0" xr:uid="{00000000-0006-0000-0F00-000001000000}">
      <text>
        <r>
          <rPr>
            <sz val="10"/>
            <color rgb="FF000000"/>
            <rFont val="Arial"/>
            <scheme val="minor"/>
          </rPr>
          <t>Choose Short or Long and Entry price will populate from Position Limit Order Price</t>
        </r>
      </text>
    </comment>
    <comment ref="H17" authorId="0" shapeId="0" xr:uid="{00000000-0006-0000-0F00-000002000000}">
      <text>
        <r>
          <rPr>
            <sz val="10"/>
            <color rgb="FF000000"/>
            <rFont val="Arial"/>
            <scheme val="minor"/>
          </rPr>
          <t>Enter trade target. Leave blank if not a target level and leave Contracts at 0</t>
        </r>
      </text>
    </comment>
    <comment ref="I17" authorId="0" shapeId="0" xr:uid="{00000000-0006-0000-0F00-000003000000}">
      <text>
        <r>
          <rPr>
            <sz val="10"/>
            <color rgb="FF000000"/>
            <rFont val="Arial"/>
            <scheme val="minor"/>
          </rPr>
          <t>Enter # of contracts. Leave at 0 if not a target level</t>
        </r>
      </text>
    </comment>
    <comment ref="H18" authorId="0" shapeId="0" xr:uid="{00000000-0006-0000-0F00-000004000000}">
      <text>
        <r>
          <rPr>
            <sz val="10"/>
            <color rgb="FF000000"/>
            <rFont val="Arial"/>
            <scheme val="minor"/>
          </rPr>
          <t>Enter trade target. Leave blank if not a target level and leave Contracts at 0</t>
        </r>
      </text>
    </comment>
    <comment ref="I18" authorId="0" shapeId="0" xr:uid="{00000000-0006-0000-0F00-000005000000}">
      <text>
        <r>
          <rPr>
            <sz val="10"/>
            <color rgb="FF000000"/>
            <rFont val="Arial"/>
            <scheme val="minor"/>
          </rPr>
          <t>Enter # of contracts. Leave at 0 if not a target level</t>
        </r>
      </text>
    </comment>
    <comment ref="H19" authorId="0" shapeId="0" xr:uid="{00000000-0006-0000-0F00-000006000000}">
      <text>
        <r>
          <rPr>
            <sz val="10"/>
            <color rgb="FF000000"/>
            <rFont val="Arial"/>
            <scheme val="minor"/>
          </rPr>
          <t>Enter trade target. Leave blank if not a target level and leave Contracts at 0</t>
        </r>
      </text>
    </comment>
    <comment ref="I19" authorId="0" shapeId="0" xr:uid="{00000000-0006-0000-0F00-000007000000}">
      <text>
        <r>
          <rPr>
            <sz val="10"/>
            <color rgb="FF000000"/>
            <rFont val="Arial"/>
            <scheme val="minor"/>
          </rPr>
          <t>Enter # of contracts. Leave at 0 if not a target level</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
  </authors>
  <commentList>
    <comment ref="H15" authorId="0" shapeId="0" xr:uid="{00000000-0006-0000-1000-000001000000}">
      <text>
        <r>
          <rPr>
            <sz val="10"/>
            <color rgb="FF000000"/>
            <rFont val="Arial"/>
            <scheme val="minor"/>
          </rPr>
          <t>Choose Short or Long and Entry price will populate from Position Limit Order Price</t>
        </r>
      </text>
    </comment>
    <comment ref="H17" authorId="0" shapeId="0" xr:uid="{00000000-0006-0000-1000-000002000000}">
      <text>
        <r>
          <rPr>
            <sz val="10"/>
            <color rgb="FF000000"/>
            <rFont val="Arial"/>
            <scheme val="minor"/>
          </rPr>
          <t>Enter trade target. Leave blank if not a target level and leave Contracts at 0</t>
        </r>
      </text>
    </comment>
    <comment ref="I17" authorId="0" shapeId="0" xr:uid="{00000000-0006-0000-1000-000003000000}">
      <text>
        <r>
          <rPr>
            <sz val="10"/>
            <color rgb="FF000000"/>
            <rFont val="Arial"/>
            <scheme val="minor"/>
          </rPr>
          <t>Enter # of contracts. Leave at 0 if not a target level</t>
        </r>
      </text>
    </comment>
    <comment ref="H18" authorId="0" shapeId="0" xr:uid="{00000000-0006-0000-1000-000004000000}">
      <text>
        <r>
          <rPr>
            <sz val="10"/>
            <color rgb="FF000000"/>
            <rFont val="Arial"/>
            <scheme val="minor"/>
          </rPr>
          <t>Enter trade target. Leave blank if not a target level and leave Contracts at 0</t>
        </r>
      </text>
    </comment>
    <comment ref="I18" authorId="0" shapeId="0" xr:uid="{00000000-0006-0000-1000-000005000000}">
      <text>
        <r>
          <rPr>
            <sz val="10"/>
            <color rgb="FF000000"/>
            <rFont val="Arial"/>
            <scheme val="minor"/>
          </rPr>
          <t>Enter # of contracts. Leave at 0 if not a target level</t>
        </r>
      </text>
    </comment>
    <comment ref="H19" authorId="0" shapeId="0" xr:uid="{00000000-0006-0000-1000-000006000000}">
      <text>
        <r>
          <rPr>
            <sz val="10"/>
            <color rgb="FF000000"/>
            <rFont val="Arial"/>
            <scheme val="minor"/>
          </rPr>
          <t>Enter trade target. Leave blank if not a target level and leave Contracts at 0</t>
        </r>
      </text>
    </comment>
    <comment ref="I19" authorId="0" shapeId="0" xr:uid="{00000000-0006-0000-1000-000007000000}">
      <text>
        <r>
          <rPr>
            <sz val="10"/>
            <color rgb="FF000000"/>
            <rFont val="Arial"/>
            <scheme val="minor"/>
          </rPr>
          <t>Enter # of contracts. Leave at 0 if not a target level</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
  </authors>
  <commentList>
    <comment ref="H15" authorId="0" shapeId="0" xr:uid="{00000000-0006-0000-1100-000001000000}">
      <text>
        <r>
          <rPr>
            <sz val="10"/>
            <color rgb="FF000000"/>
            <rFont val="Arial"/>
            <scheme val="minor"/>
          </rPr>
          <t>Choose Short or Long and Entry price will populate from Position Limit Order Price</t>
        </r>
      </text>
    </comment>
    <comment ref="H17" authorId="0" shapeId="0" xr:uid="{00000000-0006-0000-1100-000002000000}">
      <text>
        <r>
          <rPr>
            <sz val="10"/>
            <color rgb="FF000000"/>
            <rFont val="Arial"/>
            <scheme val="minor"/>
          </rPr>
          <t>Enter trade target. Leave blank if not a target level and leave Contracts at 0</t>
        </r>
      </text>
    </comment>
    <comment ref="I17" authorId="0" shapeId="0" xr:uid="{00000000-0006-0000-1100-000003000000}">
      <text>
        <r>
          <rPr>
            <sz val="10"/>
            <color rgb="FF000000"/>
            <rFont val="Arial"/>
            <scheme val="minor"/>
          </rPr>
          <t>Enter # of contracts. Leave at 0 if not a target level</t>
        </r>
      </text>
    </comment>
    <comment ref="H18" authorId="0" shapeId="0" xr:uid="{00000000-0006-0000-1100-000004000000}">
      <text>
        <r>
          <rPr>
            <sz val="10"/>
            <color rgb="FF000000"/>
            <rFont val="Arial"/>
            <scheme val="minor"/>
          </rPr>
          <t>Enter trade target. Leave blank if not a target level and leave Contracts at 0</t>
        </r>
      </text>
    </comment>
    <comment ref="I18" authorId="0" shapeId="0" xr:uid="{00000000-0006-0000-1100-000005000000}">
      <text>
        <r>
          <rPr>
            <sz val="10"/>
            <color rgb="FF000000"/>
            <rFont val="Arial"/>
            <scheme val="minor"/>
          </rPr>
          <t>Enter # of contracts. Leave at 0 if not a target level</t>
        </r>
      </text>
    </comment>
    <comment ref="H19" authorId="0" shapeId="0" xr:uid="{00000000-0006-0000-1100-000006000000}">
      <text>
        <r>
          <rPr>
            <sz val="10"/>
            <color rgb="FF000000"/>
            <rFont val="Arial"/>
            <scheme val="minor"/>
          </rPr>
          <t>Enter trade target. Leave blank if not a target level and leave Contracts at 0</t>
        </r>
      </text>
    </comment>
    <comment ref="I19" authorId="0" shapeId="0" xr:uid="{00000000-0006-0000-1100-000007000000}">
      <text>
        <r>
          <rPr>
            <sz val="10"/>
            <color rgb="FF000000"/>
            <rFont val="Arial"/>
            <scheme val="minor"/>
          </rPr>
          <t>Enter # of contracts. Leave at 0 if not a target level</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
  </authors>
  <commentList>
    <comment ref="H15" authorId="0" shapeId="0" xr:uid="{00000000-0006-0000-1200-000001000000}">
      <text>
        <r>
          <rPr>
            <sz val="10"/>
            <color rgb="FF000000"/>
            <rFont val="Arial"/>
            <scheme val="minor"/>
          </rPr>
          <t>Choose Short or Long and Entry price will populate from Position Limit Order Price</t>
        </r>
      </text>
    </comment>
    <comment ref="H17" authorId="0" shapeId="0" xr:uid="{00000000-0006-0000-1200-000002000000}">
      <text>
        <r>
          <rPr>
            <sz val="10"/>
            <color rgb="FF000000"/>
            <rFont val="Arial"/>
            <scheme val="minor"/>
          </rPr>
          <t>Enter trade target. Leave blank if not a target level and leave Contracts at 0</t>
        </r>
      </text>
    </comment>
    <comment ref="I17" authorId="0" shapeId="0" xr:uid="{00000000-0006-0000-1200-000003000000}">
      <text>
        <r>
          <rPr>
            <sz val="10"/>
            <color rgb="FF000000"/>
            <rFont val="Arial"/>
            <scheme val="minor"/>
          </rPr>
          <t>Enter # of contracts. Leave at 0 if not a target level</t>
        </r>
      </text>
    </comment>
    <comment ref="H18" authorId="0" shapeId="0" xr:uid="{00000000-0006-0000-1200-000004000000}">
      <text>
        <r>
          <rPr>
            <sz val="10"/>
            <color rgb="FF000000"/>
            <rFont val="Arial"/>
            <scheme val="minor"/>
          </rPr>
          <t>Enter trade target. Leave blank if not a target level and leave Contracts at 0</t>
        </r>
      </text>
    </comment>
    <comment ref="I18" authorId="0" shapeId="0" xr:uid="{00000000-0006-0000-1200-000005000000}">
      <text>
        <r>
          <rPr>
            <sz val="10"/>
            <color rgb="FF000000"/>
            <rFont val="Arial"/>
            <scheme val="minor"/>
          </rPr>
          <t>Enter # of contracts. Leave at 0 if not a target level</t>
        </r>
      </text>
    </comment>
    <comment ref="H19" authorId="0" shapeId="0" xr:uid="{00000000-0006-0000-1200-000006000000}">
      <text>
        <r>
          <rPr>
            <sz val="10"/>
            <color rgb="FF000000"/>
            <rFont val="Arial"/>
            <scheme val="minor"/>
          </rPr>
          <t>Enter trade target. Leave blank if not a target level and leave Contracts at 0</t>
        </r>
      </text>
    </comment>
    <comment ref="I19" authorId="0" shapeId="0" xr:uid="{00000000-0006-0000-1200-000007000000}">
      <text>
        <r>
          <rPr>
            <sz val="10"/>
            <color rgb="FF000000"/>
            <rFont val="Arial"/>
            <scheme val="minor"/>
          </rPr>
          <t>Enter # of contracts. Leave at 0 if not a target level</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
  </authors>
  <commentList>
    <comment ref="H15" authorId="0" shapeId="0" xr:uid="{00000000-0006-0000-1300-000001000000}">
      <text>
        <r>
          <rPr>
            <sz val="10"/>
            <color rgb="FF000000"/>
            <rFont val="Arial"/>
            <scheme val="minor"/>
          </rPr>
          <t>Choose Short or Long and Entry price will populate from Position Limit Order Price</t>
        </r>
      </text>
    </comment>
    <comment ref="H17" authorId="0" shapeId="0" xr:uid="{00000000-0006-0000-1300-000002000000}">
      <text>
        <r>
          <rPr>
            <sz val="10"/>
            <color rgb="FF000000"/>
            <rFont val="Arial"/>
            <scheme val="minor"/>
          </rPr>
          <t>Enter trade target. Leave blank if not a target level and leave Contracts at 0</t>
        </r>
      </text>
    </comment>
    <comment ref="I17" authorId="0" shapeId="0" xr:uid="{00000000-0006-0000-1300-000003000000}">
      <text>
        <r>
          <rPr>
            <sz val="10"/>
            <color rgb="FF000000"/>
            <rFont val="Arial"/>
            <scheme val="minor"/>
          </rPr>
          <t>Enter # of contracts. Leave at 0 if not a target level</t>
        </r>
      </text>
    </comment>
    <comment ref="H18" authorId="0" shapeId="0" xr:uid="{00000000-0006-0000-1300-000004000000}">
      <text>
        <r>
          <rPr>
            <sz val="10"/>
            <color rgb="FF000000"/>
            <rFont val="Arial"/>
            <scheme val="minor"/>
          </rPr>
          <t>Enter trade target. Leave blank if not a target level and leave Contracts at 0</t>
        </r>
      </text>
    </comment>
    <comment ref="I18" authorId="0" shapeId="0" xr:uid="{00000000-0006-0000-1300-000005000000}">
      <text>
        <r>
          <rPr>
            <sz val="10"/>
            <color rgb="FF000000"/>
            <rFont val="Arial"/>
            <scheme val="minor"/>
          </rPr>
          <t>Enter # of contracts. Leave at 0 if not a target level</t>
        </r>
      </text>
    </comment>
    <comment ref="H19" authorId="0" shapeId="0" xr:uid="{00000000-0006-0000-1300-000006000000}">
      <text>
        <r>
          <rPr>
            <sz val="10"/>
            <color rgb="FF000000"/>
            <rFont val="Arial"/>
            <scheme val="minor"/>
          </rPr>
          <t>Enter trade target. Leave blank if not a target level and leave Contracts at 0</t>
        </r>
      </text>
    </comment>
    <comment ref="I19" authorId="0" shapeId="0" xr:uid="{00000000-0006-0000-1300-000007000000}">
      <text>
        <r>
          <rPr>
            <sz val="10"/>
            <color rgb="FF000000"/>
            <rFont val="Arial"/>
            <scheme val="minor"/>
          </rPr>
          <t>Enter # of contracts. Leave at 0 if not a target level</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
  </authors>
  <commentList>
    <comment ref="H15" authorId="0" shapeId="0" xr:uid="{00000000-0006-0000-1400-000001000000}">
      <text>
        <r>
          <rPr>
            <sz val="10"/>
            <color rgb="FF000000"/>
            <rFont val="Arial"/>
            <scheme val="minor"/>
          </rPr>
          <t>Choose Short or Long and Entry price will populate from Position Limit Order Price</t>
        </r>
      </text>
    </comment>
    <comment ref="H17" authorId="0" shapeId="0" xr:uid="{00000000-0006-0000-1400-000002000000}">
      <text>
        <r>
          <rPr>
            <sz val="10"/>
            <color rgb="FF000000"/>
            <rFont val="Arial"/>
            <scheme val="minor"/>
          </rPr>
          <t>Enter trade target. Leave blank if not a target level and leave Contracts at 0</t>
        </r>
      </text>
    </comment>
    <comment ref="I17" authorId="0" shapeId="0" xr:uid="{00000000-0006-0000-1400-000003000000}">
      <text>
        <r>
          <rPr>
            <sz val="10"/>
            <color rgb="FF000000"/>
            <rFont val="Arial"/>
            <scheme val="minor"/>
          </rPr>
          <t>Enter # of contracts. Leave at 0 if not a target level</t>
        </r>
      </text>
    </comment>
    <comment ref="H18" authorId="0" shapeId="0" xr:uid="{00000000-0006-0000-1400-000004000000}">
      <text>
        <r>
          <rPr>
            <sz val="10"/>
            <color rgb="FF000000"/>
            <rFont val="Arial"/>
            <scheme val="minor"/>
          </rPr>
          <t>Enter trade target. Leave blank if not a target level and leave Contracts at 0</t>
        </r>
      </text>
    </comment>
    <comment ref="I18" authorId="0" shapeId="0" xr:uid="{00000000-0006-0000-1400-000005000000}">
      <text>
        <r>
          <rPr>
            <sz val="10"/>
            <color rgb="FF000000"/>
            <rFont val="Arial"/>
            <scheme val="minor"/>
          </rPr>
          <t>Enter # of contracts. Leave at 0 if not a target level</t>
        </r>
      </text>
    </comment>
    <comment ref="H19" authorId="0" shapeId="0" xr:uid="{00000000-0006-0000-1400-000006000000}">
      <text>
        <r>
          <rPr>
            <sz val="10"/>
            <color rgb="FF000000"/>
            <rFont val="Arial"/>
            <scheme val="minor"/>
          </rPr>
          <t>Enter trade target. Leave blank if not a target level and leave Contracts at 0</t>
        </r>
      </text>
    </comment>
    <comment ref="I19" authorId="0" shapeId="0" xr:uid="{00000000-0006-0000-1400-000007000000}">
      <text>
        <r>
          <rPr>
            <sz val="10"/>
            <color rgb="FF000000"/>
            <rFont val="Arial"/>
            <scheme val="minor"/>
          </rPr>
          <t>Enter # of contracts. Leave at 0 if not a target level</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
  </authors>
  <commentList>
    <comment ref="H15" authorId="0" shapeId="0" xr:uid="{00000000-0006-0000-1500-000001000000}">
      <text>
        <r>
          <rPr>
            <sz val="10"/>
            <color rgb="FF000000"/>
            <rFont val="Arial"/>
            <scheme val="minor"/>
          </rPr>
          <t>Choose Short or Long and Entry price will populate from Position Limit Order Price</t>
        </r>
      </text>
    </comment>
    <comment ref="H17" authorId="0" shapeId="0" xr:uid="{00000000-0006-0000-1500-000002000000}">
      <text>
        <r>
          <rPr>
            <sz val="10"/>
            <color rgb="FF000000"/>
            <rFont val="Arial"/>
            <scheme val="minor"/>
          </rPr>
          <t>Enter trade target. Leave blank if not a target level and leave Contracts at 0</t>
        </r>
      </text>
    </comment>
    <comment ref="I17" authorId="0" shapeId="0" xr:uid="{00000000-0006-0000-1500-000003000000}">
      <text>
        <r>
          <rPr>
            <sz val="10"/>
            <color rgb="FF000000"/>
            <rFont val="Arial"/>
            <scheme val="minor"/>
          </rPr>
          <t>Enter # of contracts. Leave at 0 if not a target level</t>
        </r>
      </text>
    </comment>
    <comment ref="H18" authorId="0" shapeId="0" xr:uid="{00000000-0006-0000-1500-000004000000}">
      <text>
        <r>
          <rPr>
            <sz val="10"/>
            <color rgb="FF000000"/>
            <rFont val="Arial"/>
            <scheme val="minor"/>
          </rPr>
          <t>Enter trade target. Leave blank if not a target level and leave Contracts at 0</t>
        </r>
      </text>
    </comment>
    <comment ref="I18" authorId="0" shapeId="0" xr:uid="{00000000-0006-0000-1500-000005000000}">
      <text>
        <r>
          <rPr>
            <sz val="10"/>
            <color rgb="FF000000"/>
            <rFont val="Arial"/>
            <scheme val="minor"/>
          </rPr>
          <t>Enter # of contracts. Leave at 0 if not a target level</t>
        </r>
      </text>
    </comment>
    <comment ref="H19" authorId="0" shapeId="0" xr:uid="{00000000-0006-0000-1500-000006000000}">
      <text>
        <r>
          <rPr>
            <sz val="10"/>
            <color rgb="FF000000"/>
            <rFont val="Arial"/>
            <scheme val="minor"/>
          </rPr>
          <t>Enter trade target. Leave blank if not a target level and leave Contracts at 0</t>
        </r>
      </text>
    </comment>
    <comment ref="I19" authorId="0" shapeId="0" xr:uid="{00000000-0006-0000-1500-000007000000}">
      <text>
        <r>
          <rPr>
            <sz val="10"/>
            <color rgb="FF000000"/>
            <rFont val="Arial"/>
            <scheme val="minor"/>
          </rPr>
          <t>Enter # of contracts. Leave at 0 if not a target level</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
  </authors>
  <commentList>
    <comment ref="H15" authorId="0" shapeId="0" xr:uid="{00000000-0006-0000-1600-000001000000}">
      <text>
        <r>
          <rPr>
            <sz val="10"/>
            <color rgb="FF000000"/>
            <rFont val="Arial"/>
            <scheme val="minor"/>
          </rPr>
          <t>Choose Short or Long and Entry price will populate from Position Limit Order Price</t>
        </r>
      </text>
    </comment>
    <comment ref="H17" authorId="0" shapeId="0" xr:uid="{00000000-0006-0000-1600-000002000000}">
      <text>
        <r>
          <rPr>
            <sz val="10"/>
            <color rgb="FF000000"/>
            <rFont val="Arial"/>
            <scheme val="minor"/>
          </rPr>
          <t>Enter trade target. Leave blank if not a target level and leave Contracts at 0</t>
        </r>
      </text>
    </comment>
    <comment ref="I17" authorId="0" shapeId="0" xr:uid="{00000000-0006-0000-1600-000003000000}">
      <text>
        <r>
          <rPr>
            <sz val="10"/>
            <color rgb="FF000000"/>
            <rFont val="Arial"/>
            <scheme val="minor"/>
          </rPr>
          <t>Enter # of contracts. Leave at 0 if not a target level</t>
        </r>
      </text>
    </comment>
    <comment ref="H18" authorId="0" shapeId="0" xr:uid="{00000000-0006-0000-1600-000004000000}">
      <text>
        <r>
          <rPr>
            <sz val="10"/>
            <color rgb="FF000000"/>
            <rFont val="Arial"/>
            <scheme val="minor"/>
          </rPr>
          <t>Enter trade target. Leave blank if not a target level and leave Contracts at 0</t>
        </r>
      </text>
    </comment>
    <comment ref="I18" authorId="0" shapeId="0" xr:uid="{00000000-0006-0000-1600-000005000000}">
      <text>
        <r>
          <rPr>
            <sz val="10"/>
            <color rgb="FF000000"/>
            <rFont val="Arial"/>
            <scheme val="minor"/>
          </rPr>
          <t>Enter # of contracts. Leave at 0 if not a target level</t>
        </r>
      </text>
    </comment>
    <comment ref="H19" authorId="0" shapeId="0" xr:uid="{00000000-0006-0000-1600-000006000000}">
      <text>
        <r>
          <rPr>
            <sz val="10"/>
            <color rgb="FF000000"/>
            <rFont val="Arial"/>
            <scheme val="minor"/>
          </rPr>
          <t>Enter trade target. Leave blank if not a target level and leave Contracts at 0</t>
        </r>
      </text>
    </comment>
    <comment ref="I19" authorId="0" shapeId="0" xr:uid="{00000000-0006-0000-1600-000007000000}">
      <text>
        <r>
          <rPr>
            <sz val="10"/>
            <color rgb="FF000000"/>
            <rFont val="Arial"/>
            <scheme val="minor"/>
          </rPr>
          <t>Enter # of contracts. Leave at 0 if not a target level</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
  </authors>
  <commentList>
    <comment ref="H15" authorId="0" shapeId="0" xr:uid="{00000000-0006-0000-1700-000001000000}">
      <text>
        <r>
          <rPr>
            <sz val="10"/>
            <color rgb="FF000000"/>
            <rFont val="Arial"/>
            <scheme val="minor"/>
          </rPr>
          <t>Choose Short or Long and Entry price will populate from Position Limit Order Price</t>
        </r>
      </text>
    </comment>
    <comment ref="H17" authorId="0" shapeId="0" xr:uid="{00000000-0006-0000-1700-000002000000}">
      <text>
        <r>
          <rPr>
            <sz val="10"/>
            <color rgb="FF000000"/>
            <rFont val="Arial"/>
            <scheme val="minor"/>
          </rPr>
          <t>Enter trade target. Leave blank if not a target level and leave Contracts at 0</t>
        </r>
      </text>
    </comment>
    <comment ref="I17" authorId="0" shapeId="0" xr:uid="{00000000-0006-0000-1700-000003000000}">
      <text>
        <r>
          <rPr>
            <sz val="10"/>
            <color rgb="FF000000"/>
            <rFont val="Arial"/>
            <scheme val="minor"/>
          </rPr>
          <t>Enter # of contracts. Leave at 0 if not a target level</t>
        </r>
      </text>
    </comment>
    <comment ref="H18" authorId="0" shapeId="0" xr:uid="{00000000-0006-0000-1700-000004000000}">
      <text>
        <r>
          <rPr>
            <sz val="10"/>
            <color rgb="FF000000"/>
            <rFont val="Arial"/>
            <scheme val="minor"/>
          </rPr>
          <t>Enter trade target. Leave blank if not a target level and leave Contracts at 0</t>
        </r>
      </text>
    </comment>
    <comment ref="I18" authorId="0" shapeId="0" xr:uid="{00000000-0006-0000-1700-000005000000}">
      <text>
        <r>
          <rPr>
            <sz val="10"/>
            <color rgb="FF000000"/>
            <rFont val="Arial"/>
            <scheme val="minor"/>
          </rPr>
          <t>Enter # of contracts. Leave at 0 if not a target level</t>
        </r>
      </text>
    </comment>
    <comment ref="H19" authorId="0" shapeId="0" xr:uid="{00000000-0006-0000-1700-000006000000}">
      <text>
        <r>
          <rPr>
            <sz val="10"/>
            <color rgb="FF000000"/>
            <rFont val="Arial"/>
            <scheme val="minor"/>
          </rPr>
          <t>Enter trade target. Leave blank if not a target level and leave Contracts at 0</t>
        </r>
      </text>
    </comment>
    <comment ref="I19" authorId="0" shapeId="0" xr:uid="{00000000-0006-0000-1700-000007000000}">
      <text>
        <r>
          <rPr>
            <sz val="10"/>
            <color rgb="FF000000"/>
            <rFont val="Arial"/>
            <scheme val="minor"/>
          </rPr>
          <t>Enter # of contracts. Leave at 0 if not a target level</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
  </authors>
  <commentList>
    <comment ref="H15" authorId="0" shapeId="0" xr:uid="{00000000-0006-0000-1800-000001000000}">
      <text>
        <r>
          <rPr>
            <sz val="10"/>
            <color rgb="FF000000"/>
            <rFont val="Arial"/>
            <scheme val="minor"/>
          </rPr>
          <t>Choose Short or Long and Entry price will populate from Position Limit Order Price</t>
        </r>
      </text>
    </comment>
    <comment ref="H17" authorId="0" shapeId="0" xr:uid="{00000000-0006-0000-1800-000002000000}">
      <text>
        <r>
          <rPr>
            <sz val="10"/>
            <color rgb="FF000000"/>
            <rFont val="Arial"/>
            <scheme val="minor"/>
          </rPr>
          <t>Enter trade target. Leave blank if not a target level and leave Contracts at 0</t>
        </r>
      </text>
    </comment>
    <comment ref="I17" authorId="0" shapeId="0" xr:uid="{00000000-0006-0000-1800-000003000000}">
      <text>
        <r>
          <rPr>
            <sz val="10"/>
            <color rgb="FF000000"/>
            <rFont val="Arial"/>
            <scheme val="minor"/>
          </rPr>
          <t>Enter # of contracts. Leave at 0 if not a target level</t>
        </r>
      </text>
    </comment>
    <comment ref="H18" authorId="0" shapeId="0" xr:uid="{00000000-0006-0000-1800-000004000000}">
      <text>
        <r>
          <rPr>
            <sz val="10"/>
            <color rgb="FF000000"/>
            <rFont val="Arial"/>
            <scheme val="minor"/>
          </rPr>
          <t>Enter trade target. Leave blank if not a target level and leave Contracts at 0</t>
        </r>
      </text>
    </comment>
    <comment ref="I18" authorId="0" shapeId="0" xr:uid="{00000000-0006-0000-1800-000005000000}">
      <text>
        <r>
          <rPr>
            <sz val="10"/>
            <color rgb="FF000000"/>
            <rFont val="Arial"/>
            <scheme val="minor"/>
          </rPr>
          <t>Enter # of contracts. Leave at 0 if not a target level</t>
        </r>
      </text>
    </comment>
    <comment ref="H19" authorId="0" shapeId="0" xr:uid="{00000000-0006-0000-1800-000006000000}">
      <text>
        <r>
          <rPr>
            <sz val="10"/>
            <color rgb="FF000000"/>
            <rFont val="Arial"/>
            <scheme val="minor"/>
          </rPr>
          <t>Enter trade target. Leave blank if not a target level and leave Contracts at 0</t>
        </r>
      </text>
    </comment>
    <comment ref="I19" authorId="0" shapeId="0" xr:uid="{00000000-0006-0000-1800-000007000000}">
      <text>
        <r>
          <rPr>
            <sz val="10"/>
            <color rgb="FF000000"/>
            <rFont val="Arial"/>
            <scheme val="minor"/>
          </rPr>
          <t>Enter # of contracts. Leave at 0 if not a target level</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
  </authors>
  <commentList>
    <comment ref="H15" authorId="0" shapeId="0" xr:uid="{00000000-0006-0000-1900-000001000000}">
      <text>
        <r>
          <rPr>
            <sz val="10"/>
            <color rgb="FF000000"/>
            <rFont val="Arial"/>
            <scheme val="minor"/>
          </rPr>
          <t>Choose Short or Long and Entry price will populate from Position Limit Order Price</t>
        </r>
      </text>
    </comment>
    <comment ref="H17" authorId="0" shapeId="0" xr:uid="{00000000-0006-0000-1900-000002000000}">
      <text>
        <r>
          <rPr>
            <sz val="10"/>
            <color rgb="FF000000"/>
            <rFont val="Arial"/>
            <scheme val="minor"/>
          </rPr>
          <t>Enter trade target. Leave blank if not a target level and leave Contracts at 0</t>
        </r>
      </text>
    </comment>
    <comment ref="I17" authorId="0" shapeId="0" xr:uid="{00000000-0006-0000-1900-000003000000}">
      <text>
        <r>
          <rPr>
            <sz val="10"/>
            <color rgb="FF000000"/>
            <rFont val="Arial"/>
            <scheme val="minor"/>
          </rPr>
          <t>Enter # of contracts. Leave at 0 if not a target level</t>
        </r>
      </text>
    </comment>
    <comment ref="H18" authorId="0" shapeId="0" xr:uid="{00000000-0006-0000-1900-000004000000}">
      <text>
        <r>
          <rPr>
            <sz val="10"/>
            <color rgb="FF000000"/>
            <rFont val="Arial"/>
            <scheme val="minor"/>
          </rPr>
          <t>Enter trade target. Leave blank if not a target level and leave Contracts at 0</t>
        </r>
      </text>
    </comment>
    <comment ref="I18" authorId="0" shapeId="0" xr:uid="{00000000-0006-0000-1900-000005000000}">
      <text>
        <r>
          <rPr>
            <sz val="10"/>
            <color rgb="FF000000"/>
            <rFont val="Arial"/>
            <scheme val="minor"/>
          </rPr>
          <t>Enter # of contracts. Leave at 0 if not a target level</t>
        </r>
      </text>
    </comment>
    <comment ref="H19" authorId="0" shapeId="0" xr:uid="{00000000-0006-0000-1900-000006000000}">
      <text>
        <r>
          <rPr>
            <sz val="10"/>
            <color rgb="FF000000"/>
            <rFont val="Arial"/>
            <scheme val="minor"/>
          </rPr>
          <t>Enter trade target. Leave blank if not a target level and leave Contracts at 0</t>
        </r>
      </text>
    </comment>
    <comment ref="I19" authorId="0" shapeId="0" xr:uid="{00000000-0006-0000-1900-000007000000}">
      <text>
        <r>
          <rPr>
            <sz val="10"/>
            <color rgb="FF000000"/>
            <rFont val="Arial"/>
            <scheme val="minor"/>
          </rPr>
          <t>Enter # of contracts. Leave at 0 if not a target level</t>
        </r>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
  </authors>
  <commentList>
    <comment ref="H15" authorId="0" shapeId="0" xr:uid="{00000000-0006-0000-1A00-000001000000}">
      <text>
        <r>
          <rPr>
            <sz val="10"/>
            <color rgb="FF000000"/>
            <rFont val="Arial"/>
            <scheme val="minor"/>
          </rPr>
          <t>Choose Short or Long and Entry price will populate from Position Limit Order Price</t>
        </r>
      </text>
    </comment>
    <comment ref="H17" authorId="0" shapeId="0" xr:uid="{00000000-0006-0000-1A00-000002000000}">
      <text>
        <r>
          <rPr>
            <sz val="10"/>
            <color rgb="FF000000"/>
            <rFont val="Arial"/>
            <scheme val="minor"/>
          </rPr>
          <t>Enter trade target. Leave blank if not a target level and leave Contracts at 0</t>
        </r>
      </text>
    </comment>
    <comment ref="I17" authorId="0" shapeId="0" xr:uid="{00000000-0006-0000-1A00-000003000000}">
      <text>
        <r>
          <rPr>
            <sz val="10"/>
            <color rgb="FF000000"/>
            <rFont val="Arial"/>
            <scheme val="minor"/>
          </rPr>
          <t>Enter # of contracts. Leave at 0 if not a target level</t>
        </r>
      </text>
    </comment>
    <comment ref="H18" authorId="0" shapeId="0" xr:uid="{00000000-0006-0000-1A00-000004000000}">
      <text>
        <r>
          <rPr>
            <sz val="10"/>
            <color rgb="FF000000"/>
            <rFont val="Arial"/>
            <scheme val="minor"/>
          </rPr>
          <t>Enter trade target. Leave blank if not a target level and leave Contracts at 0</t>
        </r>
      </text>
    </comment>
    <comment ref="I18" authorId="0" shapeId="0" xr:uid="{00000000-0006-0000-1A00-000005000000}">
      <text>
        <r>
          <rPr>
            <sz val="10"/>
            <color rgb="FF000000"/>
            <rFont val="Arial"/>
            <scheme val="minor"/>
          </rPr>
          <t>Enter # of contracts. Leave at 0 if not a target level</t>
        </r>
      </text>
    </comment>
    <comment ref="H19" authorId="0" shapeId="0" xr:uid="{00000000-0006-0000-1A00-000006000000}">
      <text>
        <r>
          <rPr>
            <sz val="10"/>
            <color rgb="FF000000"/>
            <rFont val="Arial"/>
            <scheme val="minor"/>
          </rPr>
          <t>Enter trade target. Leave blank if not a target level and leave Contracts at 0</t>
        </r>
      </text>
    </comment>
    <comment ref="I19" authorId="0" shapeId="0" xr:uid="{00000000-0006-0000-1A00-000007000000}">
      <text>
        <r>
          <rPr>
            <sz val="10"/>
            <color rgb="FF000000"/>
            <rFont val="Arial"/>
            <scheme val="minor"/>
          </rPr>
          <t>Enter # of contracts. Leave at 0 if not a target level</t>
        </r>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
  </authors>
  <commentList>
    <comment ref="H15" authorId="0" shapeId="0" xr:uid="{00000000-0006-0000-1B00-000001000000}">
      <text>
        <r>
          <rPr>
            <sz val="10"/>
            <color rgb="FF000000"/>
            <rFont val="Arial"/>
            <scheme val="minor"/>
          </rPr>
          <t>Choose Short or Long and Entry price will populate from Position Limit Order Price</t>
        </r>
      </text>
    </comment>
    <comment ref="H17" authorId="0" shapeId="0" xr:uid="{00000000-0006-0000-1B00-000002000000}">
      <text>
        <r>
          <rPr>
            <sz val="10"/>
            <color rgb="FF000000"/>
            <rFont val="Arial"/>
            <scheme val="minor"/>
          </rPr>
          <t>Enter trade target. Leave blank if not a target level and leave Contracts at 0</t>
        </r>
      </text>
    </comment>
    <comment ref="I17" authorId="0" shapeId="0" xr:uid="{00000000-0006-0000-1B00-000003000000}">
      <text>
        <r>
          <rPr>
            <sz val="10"/>
            <color rgb="FF000000"/>
            <rFont val="Arial"/>
            <scheme val="minor"/>
          </rPr>
          <t>Enter # of contracts. Leave at 0 if not a target level</t>
        </r>
      </text>
    </comment>
    <comment ref="H18" authorId="0" shapeId="0" xr:uid="{00000000-0006-0000-1B00-000004000000}">
      <text>
        <r>
          <rPr>
            <sz val="10"/>
            <color rgb="FF000000"/>
            <rFont val="Arial"/>
            <scheme val="minor"/>
          </rPr>
          <t>Enter trade target. Leave blank if not a target level and leave Contracts at 0</t>
        </r>
      </text>
    </comment>
    <comment ref="I18" authorId="0" shapeId="0" xr:uid="{00000000-0006-0000-1B00-000005000000}">
      <text>
        <r>
          <rPr>
            <sz val="10"/>
            <color rgb="FF000000"/>
            <rFont val="Arial"/>
            <scheme val="minor"/>
          </rPr>
          <t>Enter # of contracts. Leave at 0 if not a target level</t>
        </r>
      </text>
    </comment>
    <comment ref="H19" authorId="0" shapeId="0" xr:uid="{00000000-0006-0000-1B00-000006000000}">
      <text>
        <r>
          <rPr>
            <sz val="10"/>
            <color rgb="FF000000"/>
            <rFont val="Arial"/>
            <scheme val="minor"/>
          </rPr>
          <t>Enter trade target. Leave blank if not a target level and leave Contracts at 0</t>
        </r>
      </text>
    </comment>
    <comment ref="I19" authorId="0" shapeId="0" xr:uid="{00000000-0006-0000-1B00-000007000000}">
      <text>
        <r>
          <rPr>
            <sz val="10"/>
            <color rgb="FF000000"/>
            <rFont val="Arial"/>
            <scheme val="minor"/>
          </rPr>
          <t>Enter # of contracts. Leave at 0 if not a target level</t>
        </r>
      </text>
    </comment>
  </commentList>
</comments>
</file>

<file path=xl/sharedStrings.xml><?xml version="1.0" encoding="utf-8"?>
<sst xmlns="http://schemas.openxmlformats.org/spreadsheetml/2006/main" count="3124" uniqueCount="167">
  <si>
    <t>Added Release Notes tab</t>
  </si>
  <si>
    <t>Modified Position Strategies list to include PIC</t>
  </si>
  <si>
    <t>POSITION STRATEGIES (SLUG, IZZY, LICK, BARF, DADA, HEAVY AL, PIC)</t>
  </si>
  <si>
    <t>Added ZN and UB</t>
  </si>
  <si>
    <t>Added currency tabs (6E, 6A, 6B, 6C, 6S, 6J)</t>
  </si>
  <si>
    <t>Fixed ZC and ZW tick value from 25.00 to 12.50</t>
  </si>
  <si>
    <t>USE OF THIS DOCUMENT IS SUBJECT TO DISCLAIMER IN FIRST TAB</t>
  </si>
  <si>
    <t>1 ATR Reversion Rules</t>
  </si>
  <si>
    <t>Risk/Reward 1.5:1</t>
  </si>
  <si>
    <t>BE Win Rate 60%</t>
  </si>
  <si>
    <t>2 ATR Reversion Rules</t>
  </si>
  <si>
    <t>Risk/Reward 1:1.38</t>
  </si>
  <si>
    <t>BE Win Rate 42.02%</t>
  </si>
  <si>
    <t>3 ATR Reversion Rules</t>
  </si>
  <si>
    <t>Risk/Reward 1:1.95</t>
  </si>
  <si>
    <t>BE Win Rate 33.9%</t>
  </si>
  <si>
    <r>
      <rPr>
        <sz val="11"/>
        <color rgb="FF000000"/>
        <rFont val="Arial"/>
      </rPr>
      <t xml:space="preserve">Any threshold setup that has a 1ATR/Retest/Fail. Trade parameters are: Entry is taken at 90% of 1 ATR from top or bottom of SI zone </t>
    </r>
    <r>
      <rPr>
        <b/>
        <sz val="11"/>
        <color rgb="FF000000"/>
        <rFont val="Arial"/>
      </rPr>
      <t>=sum(ATR*.90)</t>
    </r>
    <r>
      <rPr>
        <sz val="11"/>
        <color rgb="FF000000"/>
        <rFont val="Arial"/>
      </rPr>
      <t>, Stop is 2 ATRs from top or bottom of SI zone*1.05:</t>
    </r>
    <r>
      <rPr>
        <b/>
        <sz val="11"/>
        <color rgb="FF000000"/>
        <rFont val="Arial"/>
      </rPr>
      <t>=sum(ATR*2*1.05)</t>
    </r>
    <r>
      <rPr>
        <sz val="11"/>
        <color rgb="FF000000"/>
        <rFont val="Arial"/>
      </rPr>
      <t xml:space="preserve">.and exit is 10% of ATR in front of top or bottom of SI zone </t>
    </r>
    <r>
      <rPr>
        <b/>
        <sz val="11"/>
        <color rgb="FF000000"/>
        <rFont val="Arial"/>
      </rPr>
      <t>=sum(ATR*.10).</t>
    </r>
    <r>
      <rPr>
        <sz val="11"/>
        <color rgb="FF000000"/>
        <rFont val="Arial"/>
      </rPr>
      <t xml:space="preserve"> If trades moves an ATR or more in one direction, the opposing 1ATR move/trade is disqualified. Also if a new SI event comes in then exit the trade immediately.</t>
    </r>
  </si>
  <si>
    <t>Any threshold setup that has a 2ATR/Retest/Fail.  Trade parameters are: Entry is taken at 90% of 2 ATRs from top or bottom of SI zone =sum(ATR*2*.90), Stop is 3 ATRs from top or bottom of SI zone*1.01:=sum(ATR*3*1.01).and exit is 10% of ATR in front of top or bottom of SI zone =sum(ATR*.10). If trades moves an ATR or more in one direction, the opposing 2ATR move/trade is disqualified. Also if a new SI event comes in then exit the trade immediately. Market can move 1ATR, retest the zone, and the trade can still be taken for the 2 ATR reversion.</t>
  </si>
  <si>
    <t>Any threshold setup that has a 2ATR/Retest/Fail.  Trade parameters are: Entry is taken at 90% of 3 ATRs from top or bottom of SI zone =sum(ATR*3*.90), Stop is 4 ATRs from top or bottom of SI zone*1.005:=sum(ATR*4*1.005).and exit is 10% of ATR in front of top or bottom of SI zone =sum(ATR*.10). If trades moves an ATR or more in one direction, the opposing 2ATR move/trade is disqualified. Also if a new SI event comes in then exit the trade immediately. Market can move 1ATR, retest the zone, and the trade can still be taken for the 3 ATR reversion.</t>
  </si>
  <si>
    <t>1 ATR Example</t>
  </si>
  <si>
    <t>2 ATR Example</t>
  </si>
  <si>
    <t>3 ATR Example</t>
  </si>
  <si>
    <t>ATR Reversion Calculations Example</t>
  </si>
  <si>
    <r>
      <rPr>
        <b/>
        <sz val="10"/>
        <color theme="1"/>
        <rFont val="Arial"/>
      </rPr>
      <t>3 ATR Calculations Example-</t>
    </r>
    <r>
      <rPr>
        <b/>
        <sz val="10"/>
        <color rgb="FFEA4335"/>
        <rFont val="Arial"/>
      </rPr>
      <t>COMING SOON</t>
    </r>
  </si>
  <si>
    <t>Position Strategy Rules</t>
  </si>
  <si>
    <t>Any threshold setup that has a 1ATR/Retest/Fail or 1ATR aggressive entry. Trade parameters are: Entry is taken at 115% of 1 ATR from top or bottom of SI zone =sum(ATR*1.15), Stop is 115% of 1ATR from top or bottom of SI zone*1.15:=sum(ATR*1.15). Exit is discretionary based on specific price target (.ie Ludwig level, VWAP, etc.). If a new SI event comes in then the original stop can be trailed to the new event stop. If the new SI event invalidates the direction of your trade then exit the trade. If trades move an ATR or more in one direction, the opposing 1ATR move/trade is disqualified.</t>
  </si>
  <si>
    <r>
      <rPr>
        <b/>
        <sz val="10"/>
        <color theme="1"/>
        <rFont val="Arial"/>
      </rPr>
      <t>Position Strategy Calculations Example-</t>
    </r>
    <r>
      <rPr>
        <b/>
        <sz val="10"/>
        <color rgb="FFEA4335"/>
        <rFont val="Arial"/>
      </rPr>
      <t>COMING SOON</t>
    </r>
  </si>
  <si>
    <t>Do Not Remove</t>
  </si>
  <si>
    <t>ALL SHADED CELLS ARE THE ONLY CELLS THAT SHOULD BE MODIFIED</t>
  </si>
  <si>
    <t>A7</t>
  </si>
  <si>
    <t>Futures/Micros</t>
  </si>
  <si>
    <t>Tick Size</t>
  </si>
  <si>
    <t>Tick Value</t>
  </si>
  <si>
    <t>Point Value</t>
  </si>
  <si>
    <t>ATR-Actual</t>
  </si>
  <si>
    <t>NQ</t>
  </si>
  <si>
    <t>Icebergs Threshold</t>
  </si>
  <si>
    <t>ATR-Ticks</t>
  </si>
  <si>
    <t>MNQ</t>
  </si>
  <si>
    <t>Stops Threshold</t>
  </si>
  <si>
    <t>Round All Prices</t>
  </si>
  <si>
    <t>MROUND</t>
  </si>
  <si>
    <t>ATR - Select Actual ATR or ATR Ticks in dropdown
Used for both ATR reversion and Position trades</t>
  </si>
  <si>
    <t>Enter Zone top price</t>
  </si>
  <si>
    <t>Enter Zone bottom price</t>
  </si>
  <si>
    <t>Select Risk in Point or Ticks</t>
  </si>
  <si>
    <t>POSITION STRATEGIES (SLUG, IZZY, LICK, BARF, DADA, HEAVY AL)</t>
  </si>
  <si>
    <t>Risk in Points</t>
  </si>
  <si>
    <t>Contracts are based on Max loss Risk and Risk in Points. Only input is in below Max Risk calc.</t>
  </si>
  <si>
    <t>Risk in Ticks</t>
  </si>
  <si>
    <t>POSITION STRATEGY RISK CALCULATOR</t>
  </si>
  <si>
    <t>Risk/Reward</t>
  </si>
  <si>
    <t>Acct Size</t>
  </si>
  <si>
    <t>Long-Target</t>
  </si>
  <si>
    <t>Max loss %</t>
  </si>
  <si>
    <t>Short-Target</t>
  </si>
  <si>
    <t>Risk</t>
  </si>
  <si>
    <t>Scaling Target R/R</t>
  </si>
  <si>
    <t>Contracts</t>
  </si>
  <si>
    <t>Position Strategy</t>
  </si>
  <si>
    <t>LONG</t>
  </si>
  <si>
    <t>SHORT</t>
  </si>
  <si>
    <t>Long</t>
  </si>
  <si>
    <t>Entry/Stop</t>
  </si>
  <si>
    <t>Entry Price</t>
  </si>
  <si>
    <t>Entry</t>
  </si>
  <si>
    <t>Target 1</t>
  </si>
  <si>
    <t>Stop Order Price</t>
  </si>
  <si>
    <t>NQ Contracts</t>
  </si>
  <si>
    <t>Target 2</t>
  </si>
  <si>
    <t>Target 3</t>
  </si>
  <si>
    <t>1ATR Validation Price</t>
  </si>
  <si>
    <t>MNQ Contracts</t>
  </si>
  <si>
    <t>ATR Retest Price</t>
  </si>
  <si>
    <t>LONG Invalidation Price</t>
  </si>
  <si>
    <t xml:space="preserve">Risk/Reward </t>
  </si>
  <si>
    <t>SHORT Invalidation Price</t>
  </si>
  <si>
    <t>ATR REVERSION STRATEGY</t>
  </si>
  <si>
    <t>ATR REVERSION STRATEGY RISK CALCULATOR</t>
  </si>
  <si>
    <t>1 ATR Strategy</t>
  </si>
  <si>
    <t>1 ATR-SHORT</t>
  </si>
  <si>
    <t>1 ATR Strategy-LONG</t>
  </si>
  <si>
    <t>Stop</t>
  </si>
  <si>
    <t>H15</t>
  </si>
  <si>
    <t>Exit</t>
  </si>
  <si>
    <t>Exit Price</t>
  </si>
  <si>
    <t>Short</t>
  </si>
  <si>
    <t>2 ATR Strategy</t>
  </si>
  <si>
    <t>2 ATR-SHORT</t>
  </si>
  <si>
    <t>2 ATR Strategy-LONG</t>
  </si>
  <si>
    <t>3 ATR Strategy</t>
  </si>
  <si>
    <t>3 ATR-SHORT</t>
  </si>
  <si>
    <t>3 ATR Strategy-LONG</t>
  </si>
  <si>
    <t>ES</t>
  </si>
  <si>
    <t>MES</t>
  </si>
  <si>
    <t>ES Contracts</t>
  </si>
  <si>
    <t>MES Contracts</t>
  </si>
  <si>
    <t>RTY</t>
  </si>
  <si>
    <t>M2K</t>
  </si>
  <si>
    <t>RTY Contracts</t>
  </si>
  <si>
    <t>M2K Contracts</t>
  </si>
  <si>
    <t>YM</t>
  </si>
  <si>
    <t>MYM</t>
  </si>
  <si>
    <t>YM Contracts</t>
  </si>
  <si>
    <t>MYM Contracts</t>
  </si>
  <si>
    <t>CL</t>
  </si>
  <si>
    <t>MCL</t>
  </si>
  <si>
    <t>CL Contracts</t>
  </si>
  <si>
    <t>MCL Contracts</t>
  </si>
  <si>
    <t>GC</t>
  </si>
  <si>
    <t>MGC</t>
  </si>
  <si>
    <t>GC Contracts</t>
  </si>
  <si>
    <t>MGC Contracts</t>
  </si>
  <si>
    <t>NG</t>
  </si>
  <si>
    <t>NG Contracts</t>
  </si>
  <si>
    <t>ZB</t>
  </si>
  <si>
    <t>ZB Contracts</t>
  </si>
  <si>
    <t>ZN</t>
  </si>
  <si>
    <t>TBD</t>
  </si>
  <si>
    <t>Limit Order Price</t>
  </si>
  <si>
    <t>ZN Contracts</t>
  </si>
  <si>
    <t>UB</t>
  </si>
  <si>
    <t>UB Contracts</t>
  </si>
  <si>
    <t>ZC</t>
  </si>
  <si>
    <t>ZC Contracts</t>
  </si>
  <si>
    <t>ZS</t>
  </si>
  <si>
    <t>ZS Contracts</t>
  </si>
  <si>
    <t>ZW</t>
  </si>
  <si>
    <t>ZW Contracts</t>
  </si>
  <si>
    <t>HG</t>
  </si>
  <si>
    <t>MHG</t>
  </si>
  <si>
    <t>HG Contracts</t>
  </si>
  <si>
    <t>MHG Contracts</t>
  </si>
  <si>
    <t>ZM</t>
  </si>
  <si>
    <t>ZM Contracts</t>
  </si>
  <si>
    <t>ZL</t>
  </si>
  <si>
    <t>ZL Contracts</t>
  </si>
  <si>
    <t>HE</t>
  </si>
  <si>
    <t>HE Contracts</t>
  </si>
  <si>
    <t>LE</t>
  </si>
  <si>
    <t>LE Contracts</t>
  </si>
  <si>
    <t>SI</t>
  </si>
  <si>
    <t>SIL</t>
  </si>
  <si>
    <t>SI Contracts</t>
  </si>
  <si>
    <t>SIL Contracts</t>
  </si>
  <si>
    <t>6E</t>
  </si>
  <si>
    <t>6E Contracts</t>
  </si>
  <si>
    <t>6A</t>
  </si>
  <si>
    <t>6A Contracts</t>
  </si>
  <si>
    <t>6B</t>
  </si>
  <si>
    <t>6B Contracts</t>
  </si>
  <si>
    <t>6C</t>
  </si>
  <si>
    <t>6C Contracts</t>
  </si>
  <si>
    <t>6S</t>
  </si>
  <si>
    <t>6S Contracts</t>
  </si>
  <si>
    <t>6J</t>
  </si>
  <si>
    <t>6J Contracts</t>
  </si>
  <si>
    <t>Futures</t>
  </si>
  <si>
    <t>TICKS</t>
  </si>
  <si>
    <t>Micros</t>
  </si>
  <si>
    <t>ES/SPX</t>
  </si>
  <si>
    <t>SPY OPTIONS-50 Delta</t>
  </si>
  <si>
    <t>QQQ OPTIONS-50 Delta</t>
  </si>
  <si>
    <t>RTY/RUT</t>
  </si>
  <si>
    <t>IWM OPTIONS-50 Delta</t>
  </si>
  <si>
    <t>EQUITY OPTIONS-50Delta</t>
  </si>
  <si>
    <t>Points-ATR-SL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</si>
</sst>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m/d/yyyy"/>
    <numFmt numFmtId="165" formatCode="0.0000"/>
    <numFmt numFmtId="166" formatCode="0.000"/>
    <numFmt numFmtId="167" formatCode="0.0"/>
    <numFmt numFmtId="168" formatCode="0.00000"/>
    <numFmt numFmtId="169" formatCode="0.0000000"/>
    <numFmt numFmtId="170" formatCode="0.000000"/>
    <numFmt numFmtId="171" formatCode="#,##0.000"/>
  </numFmts>
  <fonts count="15">
    <font>
      <sz val="10"/>
      <color rgb="FF000000"/>
      <name val="Arial"/>
      <scheme val="minor"/>
    </font>
    <font>
      <b/>
      <sz val="10"/>
      <color theme="1"/>
      <name val="Arial"/>
      <scheme val="minor"/>
    </font>
    <font>
      <sz val="10"/>
      <color theme="1"/>
      <name val="Arial"/>
      <scheme val="minor"/>
    </font>
    <font>
      <b/>
      <sz val="10"/>
      <color theme="1"/>
      <name val="Arial"/>
    </font>
    <font>
      <b/>
      <sz val="14"/>
      <color theme="5"/>
      <name val="Arial"/>
    </font>
    <font>
      <sz val="11"/>
      <color rgb="FF000000"/>
      <name val="Arial"/>
    </font>
    <font>
      <sz val="10"/>
      <color theme="1"/>
      <name val="Arial"/>
    </font>
    <font>
      <sz val="11"/>
      <color theme="1"/>
      <name val="Arial"/>
    </font>
    <font>
      <sz val="11"/>
      <color theme="1"/>
      <name val="Arial"/>
      <scheme val="minor"/>
    </font>
    <font>
      <b/>
      <sz val="11"/>
      <color theme="1"/>
      <name val="Arial"/>
    </font>
    <font>
      <sz val="11"/>
      <color rgb="FF000000"/>
      <name val="Inconsolata"/>
    </font>
    <font>
      <b/>
      <sz val="11"/>
      <color theme="1"/>
      <name val="Arial"/>
      <scheme val="minor"/>
    </font>
    <font>
      <sz val="10"/>
      <name val="Arial"/>
    </font>
    <font>
      <b/>
      <sz val="11"/>
      <color rgb="FF000000"/>
      <name val="Arial"/>
    </font>
    <font>
      <b/>
      <sz val="10"/>
      <color rgb="FFEA4335"/>
      <name val="Arial"/>
    </font>
  </fonts>
  <fills count="8">
    <fill>
      <patternFill patternType="none"/>
    </fill>
    <fill>
      <patternFill patternType="gray125"/>
    </fill>
    <fill>
      <patternFill patternType="solid">
        <fgColor rgb="FFFFE599"/>
        <bgColor rgb="FFFFE599"/>
      </patternFill>
    </fill>
    <fill>
      <patternFill patternType="solid">
        <fgColor rgb="FFCCCCCC"/>
        <bgColor rgb="FFCCCCCC"/>
      </patternFill>
    </fill>
    <fill>
      <patternFill patternType="solid">
        <fgColor rgb="FFD9D9D9"/>
        <bgColor rgb="FFD9D9D9"/>
      </patternFill>
    </fill>
    <fill>
      <patternFill patternType="solid">
        <fgColor rgb="FFCFE2F3"/>
        <bgColor rgb="FFCFE2F3"/>
      </patternFill>
    </fill>
    <fill>
      <patternFill patternType="solid">
        <fgColor rgb="FFF4CCCC"/>
        <bgColor rgb="FFF4CCCC"/>
      </patternFill>
    </fill>
    <fill>
      <patternFill patternType="solid">
        <fgColor rgb="FFFFFFFF"/>
        <bgColor rgb="FFFFFFFF"/>
      </patternFill>
    </fill>
  </fills>
  <borders count="18">
    <border>
      <left/>
      <right/>
      <top/>
      <bottom/>
      <diagonal/>
    </border>
    <border>
      <left style="medium">
        <color rgb="FF000000"/>
      </left>
      <right/>
      <top style="medium">
        <color rgb="FF000000"/>
      </top>
      <bottom style="thin">
        <color rgb="FF000000"/>
      </bottom>
      <diagonal/>
    </border>
    <border>
      <left/>
      <right style="thin">
        <color rgb="FF000000"/>
      </right>
      <top style="medium">
        <color rgb="FF000000"/>
      </top>
      <bottom style="thin">
        <color rgb="FF000000"/>
      </bottom>
      <diagonal/>
    </border>
    <border>
      <left/>
      <right/>
      <top style="medium">
        <color rgb="FF000000"/>
      </top>
      <bottom style="thin">
        <color rgb="FF000000"/>
      </bottom>
      <diagonal/>
    </border>
    <border>
      <left style="thin">
        <color rgb="FF000000"/>
      </left>
      <right/>
      <top style="medium">
        <color rgb="FF000000"/>
      </top>
      <bottom style="thin">
        <color rgb="FF000000"/>
      </bottom>
      <diagonal/>
    </border>
    <border>
      <left/>
      <right style="medium">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right style="medium">
        <color rgb="FF000000"/>
      </right>
      <top style="thin">
        <color rgb="FF000000"/>
      </top>
      <bottom style="medium">
        <color rgb="FF000000"/>
      </bottom>
      <diagonal/>
    </border>
    <border>
      <left style="medium">
        <color rgb="FF000000"/>
      </left>
      <right/>
      <top/>
      <bottom/>
      <diagonal/>
    </border>
    <border>
      <left/>
      <right style="thin">
        <color rgb="FF000000"/>
      </right>
      <top/>
      <bottom/>
      <diagonal/>
    </border>
    <border>
      <left/>
      <right style="medium">
        <color rgb="FF000000"/>
      </right>
      <top/>
      <bottom/>
      <diagonal/>
    </border>
    <border>
      <left style="medium">
        <color rgb="FF000000"/>
      </left>
      <right/>
      <top/>
      <bottom style="medium">
        <color rgb="FF000000"/>
      </bottom>
      <diagonal/>
    </border>
    <border>
      <left/>
      <right style="thin">
        <color rgb="FF000000"/>
      </right>
      <top/>
      <bottom style="medium">
        <color rgb="FF000000"/>
      </bottom>
      <diagonal/>
    </border>
    <border>
      <left/>
      <right/>
      <top/>
      <bottom style="medium">
        <color rgb="FF000000"/>
      </bottom>
      <diagonal/>
    </border>
    <border>
      <left/>
      <right style="medium">
        <color rgb="FF000000"/>
      </right>
      <top/>
      <bottom style="medium">
        <color rgb="FF000000"/>
      </bottom>
      <diagonal/>
    </border>
  </borders>
  <cellStyleXfs count="1">
    <xf numFmtId="0" fontId="0" fillId="0" borderId="0"/>
  </cellStyleXfs>
  <cellXfs count="164">
    <xf numFmtId="0" fontId="0" fillId="0" borderId="0" xfId="0"/>
    <xf numFmtId="164" fontId="1" fillId="0" borderId="0" xfId="0" applyNumberFormat="1" applyFont="1" applyAlignment="1">
      <alignment horizontal="center"/>
    </xf>
    <xf numFmtId="0" fontId="2" fillId="0" borderId="0" xfId="0" applyFont="1"/>
    <xf numFmtId="0" fontId="4" fillId="0" borderId="0" xfId="0" applyFont="1" applyAlignment="1">
      <alignment horizontal="center"/>
    </xf>
    <xf numFmtId="0" fontId="1" fillId="0" borderId="0" xfId="0" applyFont="1"/>
    <xf numFmtId="0" fontId="3" fillId="0" borderId="0" xfId="0" applyFont="1"/>
    <xf numFmtId="0" fontId="6" fillId="0" borderId="0" xfId="0" applyFont="1"/>
    <xf numFmtId="0" fontId="3" fillId="0" borderId="0" xfId="0" applyFont="1" applyAlignment="1">
      <alignment horizontal="center"/>
    </xf>
    <xf numFmtId="0" fontId="1" fillId="0" borderId="0" xfId="0" applyFont="1" applyAlignment="1">
      <alignment horizontal="center"/>
    </xf>
    <xf numFmtId="4" fontId="2" fillId="0" borderId="0" xfId="0" applyNumberFormat="1" applyFont="1"/>
    <xf numFmtId="0" fontId="6" fillId="0" borderId="0" xfId="0" applyFont="1" applyAlignment="1">
      <alignment horizontal="center"/>
    </xf>
    <xf numFmtId="2" fontId="6" fillId="0" borderId="0" xfId="0" applyNumberFormat="1" applyFont="1" applyAlignment="1">
      <alignment horizontal="center"/>
    </xf>
    <xf numFmtId="3" fontId="6" fillId="0" borderId="0" xfId="0" applyNumberFormat="1" applyFont="1" applyAlignment="1">
      <alignment horizontal="center"/>
    </xf>
    <xf numFmtId="2" fontId="3" fillId="0" borderId="0" xfId="0" applyNumberFormat="1" applyFont="1" applyAlignment="1">
      <alignment horizontal="center"/>
    </xf>
    <xf numFmtId="0" fontId="6" fillId="0" borderId="0" xfId="0" applyFont="1" applyAlignment="1">
      <alignment horizontal="right"/>
    </xf>
    <xf numFmtId="165" fontId="6" fillId="4" borderId="0" xfId="0" applyNumberFormat="1" applyFont="1" applyFill="1" applyAlignment="1">
      <alignment horizontal="right"/>
    </xf>
    <xf numFmtId="2" fontId="6" fillId="4" borderId="0" xfId="0" applyNumberFormat="1" applyFont="1" applyFill="1" applyAlignment="1">
      <alignment horizontal="center"/>
    </xf>
    <xf numFmtId="2" fontId="6" fillId="0" borderId="0" xfId="0" applyNumberFormat="1" applyFont="1"/>
    <xf numFmtId="0" fontId="1" fillId="0" borderId="0" xfId="0" applyFont="1" applyAlignment="1">
      <alignment wrapText="1"/>
    </xf>
    <xf numFmtId="4" fontId="1" fillId="0" borderId="0" xfId="0" applyNumberFormat="1" applyFont="1" applyAlignment="1">
      <alignment horizontal="right"/>
    </xf>
    <xf numFmtId="4" fontId="6" fillId="4" borderId="0" xfId="0" applyNumberFormat="1" applyFont="1" applyFill="1" applyAlignment="1">
      <alignment horizontal="right"/>
    </xf>
    <xf numFmtId="0" fontId="6" fillId="4" borderId="0" xfId="0" applyFont="1" applyFill="1" applyAlignment="1">
      <alignment horizontal="right"/>
    </xf>
    <xf numFmtId="2" fontId="9" fillId="5" borderId="0" xfId="0" applyNumberFormat="1" applyFont="1" applyFill="1" applyAlignment="1">
      <alignment horizontal="center"/>
    </xf>
    <xf numFmtId="0" fontId="9" fillId="6" borderId="0" xfId="0" applyFont="1" applyFill="1" applyAlignment="1">
      <alignment horizontal="center"/>
    </xf>
    <xf numFmtId="0" fontId="7" fillId="0" borderId="0" xfId="0" applyFont="1"/>
    <xf numFmtId="2" fontId="6" fillId="0" borderId="0" xfId="0" applyNumberFormat="1" applyFont="1" applyAlignment="1">
      <alignment horizontal="right"/>
    </xf>
    <xf numFmtId="2" fontId="3" fillId="5" borderId="0" xfId="0" applyNumberFormat="1" applyFont="1" applyFill="1"/>
    <xf numFmtId="0" fontId="3" fillId="6" borderId="0" xfId="0" applyFont="1" applyFill="1"/>
    <xf numFmtId="2" fontId="6" fillId="5" borderId="0" xfId="0" applyNumberFormat="1" applyFont="1" applyFill="1" applyAlignment="1">
      <alignment horizontal="right"/>
    </xf>
    <xf numFmtId="2" fontId="6" fillId="6" borderId="0" xfId="0" applyNumberFormat="1" applyFont="1" applyFill="1" applyAlignment="1">
      <alignment horizontal="right"/>
    </xf>
    <xf numFmtId="2" fontId="3" fillId="6" borderId="0" xfId="0" applyNumberFormat="1" applyFont="1" applyFill="1"/>
    <xf numFmtId="166" fontId="3" fillId="0" borderId="0" xfId="0" applyNumberFormat="1" applyFont="1" applyAlignment="1">
      <alignment horizontal="center"/>
    </xf>
    <xf numFmtId="166" fontId="3" fillId="5" borderId="0" xfId="0" applyNumberFormat="1" applyFont="1" applyFill="1"/>
    <xf numFmtId="166" fontId="3" fillId="6" borderId="0" xfId="0" applyNumberFormat="1" applyFont="1" applyFill="1"/>
    <xf numFmtId="0" fontId="10" fillId="7" borderId="0" xfId="0" applyFont="1" applyFill="1"/>
    <xf numFmtId="2" fontId="9" fillId="6" borderId="0" xfId="0" applyNumberFormat="1" applyFont="1" applyFill="1" applyAlignment="1">
      <alignment horizontal="center"/>
    </xf>
    <xf numFmtId="0" fontId="9" fillId="5" borderId="0" xfId="0" applyFont="1" applyFill="1" applyAlignment="1">
      <alignment horizontal="center"/>
    </xf>
    <xf numFmtId="0" fontId="3" fillId="5" borderId="0" xfId="0" applyFont="1" applyFill="1"/>
    <xf numFmtId="2" fontId="6" fillId="7" borderId="0" xfId="0" applyNumberFormat="1" applyFont="1" applyFill="1"/>
    <xf numFmtId="166" fontId="6" fillId="0" borderId="0" xfId="0" applyNumberFormat="1" applyFont="1"/>
    <xf numFmtId="166" fontId="9" fillId="6" borderId="0" xfId="0" applyNumberFormat="1" applyFont="1" applyFill="1" applyAlignment="1">
      <alignment horizontal="center"/>
    </xf>
    <xf numFmtId="166" fontId="9" fillId="5" borderId="0" xfId="0" applyNumberFormat="1" applyFont="1" applyFill="1" applyAlignment="1">
      <alignment horizontal="center"/>
    </xf>
    <xf numFmtId="166" fontId="6" fillId="0" borderId="0" xfId="0" applyNumberFormat="1" applyFont="1" applyAlignment="1">
      <alignment horizontal="right"/>
    </xf>
    <xf numFmtId="167" fontId="6" fillId="4" borderId="0" xfId="0" applyNumberFormat="1" applyFont="1" applyFill="1" applyAlignment="1">
      <alignment horizontal="center"/>
    </xf>
    <xf numFmtId="167" fontId="6" fillId="0" borderId="0" xfId="0" applyNumberFormat="1" applyFont="1"/>
    <xf numFmtId="167" fontId="6" fillId="3" borderId="0" xfId="0" applyNumberFormat="1" applyFont="1" applyFill="1" applyAlignment="1">
      <alignment horizontal="center"/>
    </xf>
    <xf numFmtId="4" fontId="6" fillId="0" borderId="0" xfId="0" applyNumberFormat="1" applyFont="1" applyAlignment="1">
      <alignment horizontal="right"/>
    </xf>
    <xf numFmtId="167" fontId="9" fillId="5" borderId="0" xfId="0" applyNumberFormat="1" applyFont="1" applyFill="1" applyAlignment="1">
      <alignment horizontal="center"/>
    </xf>
    <xf numFmtId="167" fontId="9" fillId="6" borderId="0" xfId="0" applyNumberFormat="1" applyFont="1" applyFill="1" applyAlignment="1">
      <alignment horizontal="center"/>
    </xf>
    <xf numFmtId="167" fontId="3" fillId="5" borderId="0" xfId="0" applyNumberFormat="1" applyFont="1" applyFill="1"/>
    <xf numFmtId="167" fontId="3" fillId="6" borderId="0" xfId="0" applyNumberFormat="1" applyFont="1" applyFill="1"/>
    <xf numFmtId="167" fontId="6" fillId="0" borderId="0" xfId="0" applyNumberFormat="1" applyFont="1" applyAlignment="1">
      <alignment horizontal="right"/>
    </xf>
    <xf numFmtId="167" fontId="6" fillId="5" borderId="0" xfId="0" applyNumberFormat="1" applyFont="1" applyFill="1" applyAlignment="1">
      <alignment horizontal="right"/>
    </xf>
    <xf numFmtId="167" fontId="6" fillId="6" borderId="0" xfId="0" applyNumberFormat="1" applyFont="1" applyFill="1" applyAlignment="1">
      <alignment horizontal="right"/>
    </xf>
    <xf numFmtId="10" fontId="6" fillId="4" borderId="0" xfId="0" applyNumberFormat="1" applyFont="1" applyFill="1" applyAlignment="1">
      <alignment horizontal="right"/>
    </xf>
    <xf numFmtId="1" fontId="6" fillId="4" borderId="0" xfId="0" applyNumberFormat="1" applyFont="1" applyFill="1" applyAlignment="1">
      <alignment horizontal="center"/>
    </xf>
    <xf numFmtId="1" fontId="6" fillId="0" borderId="0" xfId="0" applyNumberFormat="1" applyFont="1"/>
    <xf numFmtId="1" fontId="6" fillId="3" borderId="0" xfId="0" applyNumberFormat="1" applyFont="1" applyFill="1" applyAlignment="1">
      <alignment horizontal="center"/>
    </xf>
    <xf numFmtId="1" fontId="9" fillId="5" borderId="0" xfId="0" applyNumberFormat="1" applyFont="1" applyFill="1" applyAlignment="1">
      <alignment horizontal="center"/>
    </xf>
    <xf numFmtId="1" fontId="9" fillId="6" borderId="0" xfId="0" applyNumberFormat="1" applyFont="1" applyFill="1" applyAlignment="1">
      <alignment horizontal="center"/>
    </xf>
    <xf numFmtId="1" fontId="3" fillId="5" borderId="0" xfId="0" applyNumberFormat="1" applyFont="1" applyFill="1"/>
    <xf numFmtId="1" fontId="3" fillId="6" borderId="0" xfId="0" applyNumberFormat="1" applyFont="1" applyFill="1"/>
    <xf numFmtId="1" fontId="6" fillId="0" borderId="0" xfId="0" applyNumberFormat="1" applyFont="1" applyAlignment="1">
      <alignment horizontal="right"/>
    </xf>
    <xf numFmtId="1" fontId="6" fillId="5" borderId="0" xfId="0" applyNumberFormat="1" applyFont="1" applyFill="1" applyAlignment="1">
      <alignment horizontal="right"/>
    </xf>
    <xf numFmtId="1" fontId="6" fillId="6" borderId="0" xfId="0" applyNumberFormat="1" applyFont="1" applyFill="1" applyAlignment="1">
      <alignment horizontal="right"/>
    </xf>
    <xf numFmtId="2" fontId="6" fillId="3" borderId="0" xfId="0" applyNumberFormat="1" applyFont="1" applyFill="1" applyAlignment="1">
      <alignment horizontal="center"/>
    </xf>
    <xf numFmtId="167" fontId="3" fillId="0" borderId="0" xfId="0" applyNumberFormat="1" applyFont="1" applyAlignment="1">
      <alignment horizontal="center"/>
    </xf>
    <xf numFmtId="165" fontId="6" fillId="0" borderId="0" xfId="0" applyNumberFormat="1" applyFont="1" applyAlignment="1">
      <alignment horizontal="right"/>
    </xf>
    <xf numFmtId="165" fontId="6" fillId="0" borderId="0" xfId="0" applyNumberFormat="1" applyFont="1"/>
    <xf numFmtId="165" fontId="6" fillId="7" borderId="0" xfId="0" applyNumberFormat="1" applyFont="1" applyFill="1"/>
    <xf numFmtId="166" fontId="6" fillId="0" borderId="0" xfId="0" applyNumberFormat="1" applyFont="1" applyAlignment="1">
      <alignment horizontal="center"/>
    </xf>
    <xf numFmtId="166" fontId="6" fillId="4" borderId="0" xfId="0" applyNumberFormat="1" applyFont="1" applyFill="1" applyAlignment="1">
      <alignment horizontal="center"/>
    </xf>
    <xf numFmtId="166" fontId="6" fillId="3" borderId="0" xfId="0" applyNumberFormat="1" applyFont="1" applyFill="1" applyAlignment="1">
      <alignment horizontal="center"/>
    </xf>
    <xf numFmtId="166" fontId="6" fillId="5" borderId="0" xfId="0" applyNumberFormat="1" applyFont="1" applyFill="1" applyAlignment="1">
      <alignment horizontal="right"/>
    </xf>
    <xf numFmtId="166" fontId="6" fillId="6" borderId="0" xfId="0" applyNumberFormat="1" applyFont="1" applyFill="1" applyAlignment="1">
      <alignment horizontal="right"/>
    </xf>
    <xf numFmtId="165" fontId="2" fillId="4" borderId="0" xfId="0" applyNumberFormat="1" applyFont="1" applyFill="1"/>
    <xf numFmtId="3" fontId="2" fillId="0" borderId="0" xfId="0" applyNumberFormat="1" applyFont="1" applyAlignment="1">
      <alignment horizontal="center"/>
    </xf>
    <xf numFmtId="2" fontId="11" fillId="6" borderId="0" xfId="0" applyNumberFormat="1" applyFont="1" applyFill="1" applyAlignment="1">
      <alignment horizontal="center"/>
    </xf>
    <xf numFmtId="2" fontId="1" fillId="6" borderId="0" xfId="0" applyNumberFormat="1" applyFont="1" applyFill="1"/>
    <xf numFmtId="166" fontId="6" fillId="5" borderId="0" xfId="0" applyNumberFormat="1" applyFont="1" applyFill="1"/>
    <xf numFmtId="166" fontId="6" fillId="6" borderId="0" xfId="0" applyNumberFormat="1" applyFont="1" applyFill="1"/>
    <xf numFmtId="0" fontId="6" fillId="7" borderId="0" xfId="0" applyFont="1" applyFill="1"/>
    <xf numFmtId="165" fontId="6" fillId="0" borderId="0" xfId="0" applyNumberFormat="1" applyFont="1" applyAlignment="1">
      <alignment horizontal="center"/>
    </xf>
    <xf numFmtId="165" fontId="6" fillId="4" borderId="0" xfId="0" applyNumberFormat="1" applyFont="1" applyFill="1" applyAlignment="1">
      <alignment horizontal="center"/>
    </xf>
    <xf numFmtId="165" fontId="6" fillId="3" borderId="0" xfId="0" applyNumberFormat="1" applyFont="1" applyFill="1" applyAlignment="1">
      <alignment horizontal="center"/>
    </xf>
    <xf numFmtId="165" fontId="9" fillId="5" borderId="0" xfId="0" applyNumberFormat="1" applyFont="1" applyFill="1" applyAlignment="1">
      <alignment horizontal="center"/>
    </xf>
    <xf numFmtId="165" fontId="9" fillId="6" borderId="0" xfId="0" applyNumberFormat="1" applyFont="1" applyFill="1" applyAlignment="1">
      <alignment horizontal="center"/>
    </xf>
    <xf numFmtId="165" fontId="3" fillId="5" borderId="0" xfId="0" applyNumberFormat="1" applyFont="1" applyFill="1"/>
    <xf numFmtId="165" fontId="3" fillId="6" borderId="0" xfId="0" applyNumberFormat="1" applyFont="1" applyFill="1"/>
    <xf numFmtId="165" fontId="6" fillId="5" borderId="0" xfId="0" applyNumberFormat="1" applyFont="1" applyFill="1" applyAlignment="1">
      <alignment horizontal="right"/>
    </xf>
    <xf numFmtId="165" fontId="6" fillId="6" borderId="0" xfId="0" applyNumberFormat="1" applyFont="1" applyFill="1" applyAlignment="1">
      <alignment horizontal="right"/>
    </xf>
    <xf numFmtId="165" fontId="3" fillId="0" borderId="0" xfId="0" applyNumberFormat="1" applyFont="1" applyAlignment="1">
      <alignment horizontal="center"/>
    </xf>
    <xf numFmtId="167" fontId="6" fillId="0" borderId="0" xfId="0" applyNumberFormat="1" applyFont="1" applyAlignment="1">
      <alignment horizontal="center"/>
    </xf>
    <xf numFmtId="168" fontId="6" fillId="0" borderId="0" xfId="0" applyNumberFormat="1" applyFont="1" applyAlignment="1">
      <alignment horizontal="center"/>
    </xf>
    <xf numFmtId="168" fontId="6" fillId="0" borderId="0" xfId="0" applyNumberFormat="1" applyFont="1" applyAlignment="1">
      <alignment horizontal="right"/>
    </xf>
    <xf numFmtId="168" fontId="6" fillId="4" borderId="0" xfId="0" applyNumberFormat="1" applyFont="1" applyFill="1" applyAlignment="1">
      <alignment horizontal="right"/>
    </xf>
    <xf numFmtId="168" fontId="6" fillId="4" borderId="0" xfId="0" applyNumberFormat="1" applyFont="1" applyFill="1" applyAlignment="1">
      <alignment horizontal="center"/>
    </xf>
    <xf numFmtId="168" fontId="6" fillId="3" borderId="0" xfId="0" applyNumberFormat="1" applyFont="1" applyFill="1" applyAlignment="1">
      <alignment horizontal="center"/>
    </xf>
    <xf numFmtId="0" fontId="3" fillId="0" borderId="0" xfId="0" applyFont="1" applyAlignment="1">
      <alignment wrapText="1"/>
    </xf>
    <xf numFmtId="4" fontId="3" fillId="0" borderId="0" xfId="0" applyNumberFormat="1" applyFont="1" applyAlignment="1">
      <alignment horizontal="right"/>
    </xf>
    <xf numFmtId="168" fontId="6" fillId="5" borderId="0" xfId="0" applyNumberFormat="1" applyFont="1" applyFill="1" applyAlignment="1">
      <alignment horizontal="right"/>
    </xf>
    <xf numFmtId="168" fontId="6" fillId="6" borderId="0" xfId="0" applyNumberFormat="1" applyFont="1" applyFill="1" applyAlignment="1">
      <alignment horizontal="right"/>
    </xf>
    <xf numFmtId="0" fontId="6" fillId="4" borderId="0" xfId="0" applyFont="1" applyFill="1"/>
    <xf numFmtId="168" fontId="6" fillId="0" borderId="0" xfId="0" applyNumberFormat="1" applyFont="1"/>
    <xf numFmtId="168" fontId="3" fillId="5" borderId="0" xfId="0" applyNumberFormat="1" applyFont="1" applyFill="1"/>
    <xf numFmtId="168" fontId="3" fillId="6" borderId="0" xfId="0" applyNumberFormat="1" applyFont="1" applyFill="1"/>
    <xf numFmtId="168" fontId="9" fillId="6" borderId="0" xfId="0" applyNumberFormat="1" applyFont="1" applyFill="1" applyAlignment="1">
      <alignment horizontal="center"/>
    </xf>
    <xf numFmtId="168" fontId="9" fillId="5" borderId="0" xfId="0" applyNumberFormat="1" applyFont="1" applyFill="1" applyAlignment="1">
      <alignment horizontal="center"/>
    </xf>
    <xf numFmtId="168" fontId="6" fillId="7" borderId="0" xfId="0" applyNumberFormat="1" applyFont="1" applyFill="1"/>
    <xf numFmtId="169" fontId="6" fillId="0" borderId="0" xfId="0" applyNumberFormat="1" applyFont="1" applyAlignment="1">
      <alignment horizontal="center"/>
    </xf>
    <xf numFmtId="170" fontId="6" fillId="4" borderId="0" xfId="0" applyNumberFormat="1" applyFont="1" applyFill="1" applyAlignment="1">
      <alignment horizontal="right"/>
    </xf>
    <xf numFmtId="170" fontId="6" fillId="4" borderId="0" xfId="0" applyNumberFormat="1" applyFont="1" applyFill="1" applyAlignment="1">
      <alignment horizontal="center"/>
    </xf>
    <xf numFmtId="170" fontId="6" fillId="3" borderId="0" xfId="0" applyNumberFormat="1" applyFont="1" applyFill="1" applyAlignment="1">
      <alignment horizontal="center"/>
    </xf>
    <xf numFmtId="170" fontId="6" fillId="0" borderId="0" xfId="0" applyNumberFormat="1" applyFont="1" applyAlignment="1">
      <alignment horizontal="right"/>
    </xf>
    <xf numFmtId="170" fontId="6" fillId="5" borderId="0" xfId="0" applyNumberFormat="1" applyFont="1" applyFill="1" applyAlignment="1">
      <alignment horizontal="right"/>
    </xf>
    <xf numFmtId="170" fontId="6" fillId="6" borderId="0" xfId="0" applyNumberFormat="1" applyFont="1" applyFill="1" applyAlignment="1">
      <alignment horizontal="right"/>
    </xf>
    <xf numFmtId="170" fontId="6" fillId="0" borderId="0" xfId="0" applyNumberFormat="1" applyFont="1"/>
    <xf numFmtId="170" fontId="3" fillId="5" borderId="0" xfId="0" applyNumberFormat="1" applyFont="1" applyFill="1"/>
    <xf numFmtId="170" fontId="3" fillId="6" borderId="0" xfId="0" applyNumberFormat="1" applyFont="1" applyFill="1"/>
    <xf numFmtId="170" fontId="9" fillId="6" borderId="0" xfId="0" applyNumberFormat="1" applyFont="1" applyFill="1" applyAlignment="1">
      <alignment horizontal="center"/>
    </xf>
    <xf numFmtId="170" fontId="9" fillId="5" borderId="0" xfId="0" applyNumberFormat="1" applyFont="1" applyFill="1" applyAlignment="1">
      <alignment horizontal="center"/>
    </xf>
    <xf numFmtId="170" fontId="6" fillId="7" borderId="0" xfId="0" applyNumberFormat="1" applyFont="1" applyFill="1"/>
    <xf numFmtId="4" fontId="1" fillId="0" borderId="0" xfId="0" applyNumberFormat="1" applyFont="1"/>
    <xf numFmtId="4" fontId="2" fillId="4" borderId="0" xfId="0" applyNumberFormat="1" applyFont="1" applyFill="1"/>
    <xf numFmtId="171" fontId="2" fillId="0" borderId="0" xfId="0" applyNumberFormat="1" applyFont="1"/>
    <xf numFmtId="10" fontId="2" fillId="4" borderId="0" xfId="0" applyNumberFormat="1" applyFont="1" applyFill="1"/>
    <xf numFmtId="2" fontId="2" fillId="0" borderId="0" xfId="0" applyNumberFormat="1" applyFont="1"/>
    <xf numFmtId="0" fontId="1" fillId="0" borderId="3" xfId="0" applyFont="1" applyBorder="1" applyAlignment="1">
      <alignment horizontal="center"/>
    </xf>
    <xf numFmtId="0" fontId="1" fillId="0" borderId="6" xfId="0" applyFont="1" applyBorder="1" applyAlignment="1">
      <alignment horizontal="center"/>
    </xf>
    <xf numFmtId="4" fontId="2" fillId="0" borderId="7" xfId="0" applyNumberFormat="1" applyFont="1" applyBorder="1" applyAlignment="1">
      <alignment horizontal="center"/>
    </xf>
    <xf numFmtId="0" fontId="2" fillId="0" borderId="8" xfId="0" applyFont="1" applyBorder="1" applyAlignment="1">
      <alignment horizontal="center"/>
    </xf>
    <xf numFmtId="4" fontId="2" fillId="0" borderId="9" xfId="0" applyNumberFormat="1" applyFont="1" applyBorder="1" applyAlignment="1">
      <alignment horizontal="center"/>
    </xf>
    <xf numFmtId="4" fontId="2" fillId="0" borderId="8" xfId="0" applyNumberFormat="1" applyFont="1" applyBorder="1" applyAlignment="1">
      <alignment horizontal="center"/>
    </xf>
    <xf numFmtId="4" fontId="2" fillId="0" borderId="10" xfId="0" applyNumberFormat="1" applyFont="1" applyBorder="1" applyAlignment="1">
      <alignment horizontal="center"/>
    </xf>
    <xf numFmtId="0" fontId="2" fillId="0" borderId="10" xfId="0" applyFont="1" applyBorder="1" applyAlignment="1">
      <alignment horizontal="center"/>
    </xf>
    <xf numFmtId="171" fontId="2" fillId="0" borderId="8" xfId="0" applyNumberFormat="1" applyFont="1" applyBorder="1" applyAlignment="1">
      <alignment horizontal="center"/>
    </xf>
    <xf numFmtId="4" fontId="2" fillId="0" borderId="11" xfId="0" applyNumberFormat="1" applyFont="1" applyBorder="1"/>
    <xf numFmtId="4" fontId="2" fillId="0" borderId="12" xfId="0" applyNumberFormat="1" applyFont="1" applyBorder="1"/>
    <xf numFmtId="4" fontId="2" fillId="0" borderId="13" xfId="0" applyNumberFormat="1" applyFont="1" applyBorder="1"/>
    <xf numFmtId="171" fontId="2" fillId="0" borderId="11" xfId="0" applyNumberFormat="1" applyFont="1" applyBorder="1"/>
    <xf numFmtId="4" fontId="2" fillId="0" borderId="14" xfId="0" applyNumberFormat="1" applyFont="1" applyBorder="1"/>
    <xf numFmtId="4" fontId="2" fillId="0" borderId="15" xfId="0" applyNumberFormat="1" applyFont="1" applyBorder="1"/>
    <xf numFmtId="4" fontId="2" fillId="0" borderId="16" xfId="0" applyNumberFormat="1" applyFont="1" applyBorder="1"/>
    <xf numFmtId="4" fontId="2" fillId="0" borderId="17" xfId="0" applyNumberFormat="1" applyFont="1" applyBorder="1"/>
    <xf numFmtId="171" fontId="2" fillId="0" borderId="14" xfId="0" applyNumberFormat="1" applyFont="1" applyBorder="1"/>
    <xf numFmtId="3" fontId="2" fillId="0" borderId="0" xfId="0" applyNumberFormat="1" applyFont="1"/>
    <xf numFmtId="0" fontId="3" fillId="2" borderId="0" xfId="0" applyFont="1" applyFill="1" applyAlignment="1">
      <alignment horizontal="center"/>
    </xf>
    <xf numFmtId="0" fontId="4" fillId="0" borderId="0" xfId="0" applyFont="1" applyAlignment="1">
      <alignment horizontal="center"/>
    </xf>
    <xf numFmtId="0" fontId="5" fillId="0" borderId="0" xfId="0" applyFont="1" applyAlignment="1">
      <alignment vertical="top" wrapText="1"/>
    </xf>
    <xf numFmtId="0" fontId="7" fillId="0" borderId="0" xfId="0" applyFont="1" applyAlignment="1">
      <alignment vertical="top" wrapText="1"/>
    </xf>
    <xf numFmtId="0" fontId="3" fillId="0" borderId="0" xfId="0" applyFont="1" applyAlignment="1">
      <alignment horizontal="center"/>
    </xf>
    <xf numFmtId="2" fontId="3" fillId="0" borderId="0" xfId="0" applyNumberFormat="1" applyFont="1" applyAlignment="1">
      <alignment horizontal="center"/>
    </xf>
    <xf numFmtId="0" fontId="1" fillId="0" borderId="0" xfId="0" applyFont="1" applyAlignment="1">
      <alignment horizontal="center"/>
    </xf>
    <xf numFmtId="0" fontId="8" fillId="3" borderId="0" xfId="0" applyFont="1" applyFill="1" applyAlignment="1">
      <alignment horizontal="center"/>
    </xf>
    <xf numFmtId="0" fontId="1" fillId="0" borderId="1" xfId="0" applyFont="1" applyBorder="1" applyAlignment="1">
      <alignment horizontal="center"/>
    </xf>
    <xf numFmtId="4" fontId="1" fillId="0" borderId="1" xfId="0" applyNumberFormat="1" applyFont="1" applyBorder="1" applyAlignment="1">
      <alignment horizontal="center"/>
    </xf>
    <xf numFmtId="0" fontId="1" fillId="0" borderId="3" xfId="0" applyFont="1" applyBorder="1" applyAlignment="1">
      <alignment horizontal="center"/>
    </xf>
    <xf numFmtId="171" fontId="1" fillId="0" borderId="1" xfId="0" applyNumberFormat="1" applyFont="1" applyBorder="1" applyAlignment="1">
      <alignment horizontal="center"/>
    </xf>
    <xf numFmtId="0" fontId="1" fillId="0" borderId="4" xfId="0" applyFont="1" applyBorder="1" applyAlignment="1">
      <alignment horizontal="center"/>
    </xf>
    <xf numFmtId="0" fontId="0" fillId="0" borderId="0" xfId="0" applyAlignment="1"/>
    <xf numFmtId="0" fontId="6" fillId="0" borderId="0" xfId="0" applyFont="1" applyAlignment="1"/>
    <xf numFmtId="0" fontId="12" fillId="0" borderId="2" xfId="0" applyFont="1" applyBorder="1" applyAlignment="1"/>
    <xf numFmtId="0" fontId="12" fillId="0" borderId="5" xfId="0" applyFont="1" applyBorder="1" applyAlignment="1"/>
    <xf numFmtId="0" fontId="12" fillId="0" borderId="3" xfId="0" applyFont="1" applyBorder="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 Id="rId5" Type="http://schemas.openxmlformats.org/officeDocument/2006/relationships/image" Target="../media/image12.png"/><Relationship Id="rId4"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oneCellAnchor>
    <xdr:from>
      <xdr:col>0</xdr:col>
      <xdr:colOff>152400</xdr:colOff>
      <xdr:row>1</xdr:row>
      <xdr:rowOff>152400</xdr:rowOff>
    </xdr:from>
    <xdr:ext cx="8305800" cy="2714625"/>
    <xdr:pic>
      <xdr:nvPicPr>
        <xdr:cNvPr id="2" name="image7.png" title="Image">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152400</xdr:colOff>
      <xdr:row>17</xdr:row>
      <xdr:rowOff>152400</xdr:rowOff>
    </xdr:from>
    <xdr:ext cx="8172450" cy="4219575"/>
    <xdr:pic>
      <xdr:nvPicPr>
        <xdr:cNvPr id="3" name="image12.png" title="Image">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8</xdr:col>
      <xdr:colOff>933450</xdr:colOff>
      <xdr:row>1</xdr:row>
      <xdr:rowOff>152400</xdr:rowOff>
    </xdr:from>
    <xdr:ext cx="8658225" cy="7439025"/>
    <xdr:pic>
      <xdr:nvPicPr>
        <xdr:cNvPr id="4" name="image9.png" title="Image">
          <a:extLst>
            <a:ext uri="{FF2B5EF4-FFF2-40B4-BE49-F238E27FC236}">
              <a16:creationId xmlns:a16="http://schemas.microsoft.com/office/drawing/2014/main" id="{00000000-0008-0000-00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3</xdr:col>
      <xdr:colOff>85725</xdr:colOff>
      <xdr:row>5</xdr:row>
      <xdr:rowOff>123825</xdr:rowOff>
    </xdr:from>
    <xdr:ext cx="1171575" cy="323850"/>
    <xdr:pic>
      <xdr:nvPicPr>
        <xdr:cNvPr id="2" name="image2.png" title="Image">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161925</xdr:colOff>
      <xdr:row>7</xdr:row>
      <xdr:rowOff>123825</xdr:rowOff>
    </xdr:from>
    <xdr:ext cx="3667125" cy="276225"/>
    <xdr:pic>
      <xdr:nvPicPr>
        <xdr:cNvPr id="3" name="image6.png" title="Image">
          <a:extLst>
            <a:ext uri="{FF2B5EF4-FFF2-40B4-BE49-F238E27FC236}">
              <a16:creationId xmlns:a16="http://schemas.microsoft.com/office/drawing/2014/main" id="{00000000-0008-0000-0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3</xdr:col>
      <xdr:colOff>0</xdr:colOff>
      <xdr:row>2</xdr:row>
      <xdr:rowOff>0</xdr:rowOff>
    </xdr:from>
    <xdr:ext cx="1533525" cy="228600"/>
    <xdr:pic>
      <xdr:nvPicPr>
        <xdr:cNvPr id="4" name="image1.png" title="Image">
          <a:extLst>
            <a:ext uri="{FF2B5EF4-FFF2-40B4-BE49-F238E27FC236}">
              <a16:creationId xmlns:a16="http://schemas.microsoft.com/office/drawing/2014/main" id="{00000000-0008-0000-01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962025</xdr:colOff>
      <xdr:row>10</xdr:row>
      <xdr:rowOff>200025</xdr:rowOff>
    </xdr:from>
    <xdr:ext cx="3067050" cy="323850"/>
    <xdr:pic>
      <xdr:nvPicPr>
        <xdr:cNvPr id="5" name="image3.png" title="Image">
          <a:extLst>
            <a:ext uri="{FF2B5EF4-FFF2-40B4-BE49-F238E27FC236}">
              <a16:creationId xmlns:a16="http://schemas.microsoft.com/office/drawing/2014/main" id="{00000000-0008-0000-01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0</xdr:col>
      <xdr:colOff>0</xdr:colOff>
      <xdr:row>6</xdr:row>
      <xdr:rowOff>200025</xdr:rowOff>
    </xdr:from>
    <xdr:ext cx="5248275" cy="3600450"/>
    <xdr:pic>
      <xdr:nvPicPr>
        <xdr:cNvPr id="2" name="image10.png" title="Image">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142875</xdr:colOff>
      <xdr:row>6</xdr:row>
      <xdr:rowOff>200025</xdr:rowOff>
    </xdr:from>
    <xdr:ext cx="4371975" cy="3600450"/>
    <xdr:pic>
      <xdr:nvPicPr>
        <xdr:cNvPr id="3" name="image5.png" title="Image">
          <a:extLst>
            <a:ext uri="{FF2B5EF4-FFF2-40B4-BE49-F238E27FC236}">
              <a16:creationId xmlns:a16="http://schemas.microsoft.com/office/drawing/2014/main" id="{00000000-0008-0000-0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0</xdr:colOff>
      <xdr:row>36</xdr:row>
      <xdr:rowOff>200025</xdr:rowOff>
    </xdr:from>
    <xdr:ext cx="8867775" cy="4857750"/>
    <xdr:pic>
      <xdr:nvPicPr>
        <xdr:cNvPr id="4" name="image11.png" title="Image">
          <a:extLst>
            <a:ext uri="{FF2B5EF4-FFF2-40B4-BE49-F238E27FC236}">
              <a16:creationId xmlns:a16="http://schemas.microsoft.com/office/drawing/2014/main" id="{00000000-0008-0000-02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9</xdr:col>
      <xdr:colOff>57150</xdr:colOff>
      <xdr:row>36</xdr:row>
      <xdr:rowOff>200025</xdr:rowOff>
    </xdr:from>
    <xdr:ext cx="7239000" cy="4772025"/>
    <xdr:pic>
      <xdr:nvPicPr>
        <xdr:cNvPr id="5" name="image8.png" title="Image">
          <a:extLst>
            <a:ext uri="{FF2B5EF4-FFF2-40B4-BE49-F238E27FC236}">
              <a16:creationId xmlns:a16="http://schemas.microsoft.com/office/drawing/2014/main" id="{00000000-0008-0000-02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12</xdr:col>
      <xdr:colOff>876300</xdr:colOff>
      <xdr:row>7</xdr:row>
      <xdr:rowOff>57150</xdr:rowOff>
    </xdr:from>
    <xdr:ext cx="4562475" cy="3495675"/>
    <xdr:pic>
      <xdr:nvPicPr>
        <xdr:cNvPr id="6" name="image4.png" title="Image">
          <a:extLst>
            <a:ext uri="{FF2B5EF4-FFF2-40B4-BE49-F238E27FC236}">
              <a16:creationId xmlns:a16="http://schemas.microsoft.com/office/drawing/2014/main" id="{00000000-0008-0000-02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21.xml.rels><?xml version="1.0" encoding="UTF-8" standalone="yes"?>
<Relationships xmlns="http://schemas.openxmlformats.org/package/2006/relationships"><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16.xml"/><Relationship Id="rId1" Type="http://schemas.openxmlformats.org/officeDocument/2006/relationships/vmlDrawing" Target="../drawings/vmlDrawing16.vml"/></Relationships>
</file>

<file path=xl/worksheets/_rels/sheet23.xml.rels><?xml version="1.0" encoding="UTF-8" standalone="yes"?>
<Relationships xmlns="http://schemas.openxmlformats.org/package/2006/relationships"><Relationship Id="rId2" Type="http://schemas.openxmlformats.org/officeDocument/2006/relationships/comments" Target="../comments17.xml"/><Relationship Id="rId1" Type="http://schemas.openxmlformats.org/officeDocument/2006/relationships/vmlDrawing" Target="../drawings/vmlDrawing17.vml"/></Relationships>
</file>

<file path=xl/worksheets/_rels/sheet24.xml.rels><?xml version="1.0" encoding="UTF-8" standalone="yes"?>
<Relationships xmlns="http://schemas.openxmlformats.org/package/2006/relationships"><Relationship Id="rId2" Type="http://schemas.openxmlformats.org/officeDocument/2006/relationships/comments" Target="../comments18.xml"/><Relationship Id="rId1" Type="http://schemas.openxmlformats.org/officeDocument/2006/relationships/vmlDrawing" Target="../drawings/vmlDrawing18.vml"/></Relationships>
</file>

<file path=xl/worksheets/_rels/sheet25.xml.rels><?xml version="1.0" encoding="UTF-8" standalone="yes"?>
<Relationships xmlns="http://schemas.openxmlformats.org/package/2006/relationships"><Relationship Id="rId2" Type="http://schemas.openxmlformats.org/officeDocument/2006/relationships/comments" Target="../comments19.xml"/><Relationship Id="rId1" Type="http://schemas.openxmlformats.org/officeDocument/2006/relationships/vmlDrawing" Target="../drawings/vmlDrawing19.vml"/></Relationships>
</file>

<file path=xl/worksheets/_rels/sheet26.xml.rels><?xml version="1.0" encoding="UTF-8" standalone="yes"?>
<Relationships xmlns="http://schemas.openxmlformats.org/package/2006/relationships"><Relationship Id="rId2" Type="http://schemas.openxmlformats.org/officeDocument/2006/relationships/comments" Target="../comments20.xml"/><Relationship Id="rId1" Type="http://schemas.openxmlformats.org/officeDocument/2006/relationships/vmlDrawing" Target="../drawings/vmlDrawing20.vml"/></Relationships>
</file>

<file path=xl/worksheets/_rels/sheet27.xml.rels><?xml version="1.0" encoding="UTF-8" standalone="yes"?>
<Relationships xmlns="http://schemas.openxmlformats.org/package/2006/relationships"><Relationship Id="rId2" Type="http://schemas.openxmlformats.org/officeDocument/2006/relationships/comments" Target="../comments21.xml"/><Relationship Id="rId1" Type="http://schemas.openxmlformats.org/officeDocument/2006/relationships/vmlDrawing" Target="../drawings/vmlDrawing21.vml"/></Relationships>
</file>

<file path=xl/worksheets/_rels/sheet28.xml.rels><?xml version="1.0" encoding="UTF-8" standalone="yes"?>
<Relationships xmlns="http://schemas.openxmlformats.org/package/2006/relationships"><Relationship Id="rId2" Type="http://schemas.openxmlformats.org/officeDocument/2006/relationships/comments" Target="../comments22.xml"/><Relationship Id="rId1" Type="http://schemas.openxmlformats.org/officeDocument/2006/relationships/vmlDrawing" Target="../drawings/vmlDrawing2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
  <sheetViews>
    <sheetView tabSelected="1" workbookViewId="0"/>
  </sheetViews>
  <sheetFormatPr defaultColWidth="12.5703125" defaultRowHeight="15.75" customHeight="1"/>
  <sheetData/>
  <pageMargins left="0" right="0" top="0" bottom="0" header="0" footer="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2:I12"/>
  <sheetViews>
    <sheetView workbookViewId="0"/>
  </sheetViews>
  <sheetFormatPr defaultColWidth="12.5703125" defaultRowHeight="15.75" customHeight="1"/>
  <cols>
    <col min="1" max="1" width="16.140625" customWidth="1"/>
  </cols>
  <sheetData>
    <row r="2" spans="1:9">
      <c r="A2" s="1">
        <v>45103</v>
      </c>
    </row>
    <row r="3" spans="1:9">
      <c r="A3" s="2" t="s">
        <v>0</v>
      </c>
    </row>
    <row r="4" spans="1:9">
      <c r="A4" s="2"/>
    </row>
    <row r="5" spans="1:9">
      <c r="A5" s="2" t="s">
        <v>1</v>
      </c>
      <c r="D5" s="146" t="s">
        <v>2</v>
      </c>
      <c r="E5" s="159"/>
      <c r="F5" s="159"/>
      <c r="G5" s="159"/>
      <c r="H5" s="159"/>
      <c r="I5" s="159"/>
    </row>
    <row r="6" spans="1:9">
      <c r="A6" s="2"/>
    </row>
    <row r="7" spans="1:9">
      <c r="A7" s="2" t="s">
        <v>3</v>
      </c>
    </row>
    <row r="8" spans="1:9">
      <c r="A8" s="2"/>
    </row>
    <row r="9" spans="1:9">
      <c r="A9" s="2" t="s">
        <v>4</v>
      </c>
    </row>
    <row r="11" spans="1:9">
      <c r="A11" s="1">
        <v>45107</v>
      </c>
    </row>
    <row r="12" spans="1:9">
      <c r="A12" s="2" t="s">
        <v>5</v>
      </c>
    </row>
  </sheetData>
  <mergeCells count="1">
    <mergeCell ref="D5:I5"/>
  </mergeCells>
  <pageMargins left="0" right="0" top="0" bottom="0" header="0" footer="0"/>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Q68"/>
  <sheetViews>
    <sheetView workbookViewId="0"/>
  </sheetViews>
  <sheetFormatPr defaultColWidth="12.5703125" defaultRowHeight="15.75" customHeight="1"/>
  <cols>
    <col min="1" max="1" width="19.28515625" customWidth="1"/>
    <col min="2" max="2" width="15.28515625" customWidth="1"/>
    <col min="10" max="10" width="15.85546875" customWidth="1"/>
    <col min="16" max="16" width="17.140625" customWidth="1"/>
  </cols>
  <sheetData>
    <row r="1" spans="1:17">
      <c r="A1" s="147" t="s">
        <v>6</v>
      </c>
      <c r="B1" s="159"/>
      <c r="C1" s="159"/>
      <c r="D1" s="159"/>
      <c r="E1" s="159"/>
      <c r="F1" s="159"/>
      <c r="G1" s="159"/>
      <c r="H1" s="159"/>
      <c r="I1" s="159"/>
    </row>
    <row r="2" spans="1:17">
      <c r="A2" s="4" t="s">
        <v>7</v>
      </c>
      <c r="B2" s="4" t="s">
        <v>8</v>
      </c>
      <c r="C2" s="4" t="s">
        <v>9</v>
      </c>
      <c r="H2" s="4" t="s">
        <v>10</v>
      </c>
      <c r="J2" s="4" t="s">
        <v>11</v>
      </c>
      <c r="K2" s="4" t="s">
        <v>12</v>
      </c>
      <c r="N2" s="4" t="s">
        <v>13</v>
      </c>
      <c r="P2" s="4" t="s">
        <v>14</v>
      </c>
      <c r="Q2" s="4" t="s">
        <v>15</v>
      </c>
    </row>
    <row r="4" spans="1:17">
      <c r="A4" s="148" t="s">
        <v>16</v>
      </c>
      <c r="B4" s="159"/>
      <c r="C4" s="159"/>
      <c r="D4" s="159"/>
      <c r="H4" s="148" t="s">
        <v>17</v>
      </c>
      <c r="I4" s="159"/>
      <c r="J4" s="159"/>
      <c r="K4" s="159"/>
      <c r="N4" s="148" t="s">
        <v>18</v>
      </c>
      <c r="O4" s="159"/>
      <c r="P4" s="159"/>
      <c r="Q4" s="159"/>
    </row>
    <row r="6" spans="1:17">
      <c r="A6" s="4" t="s">
        <v>19</v>
      </c>
      <c r="H6" s="4" t="s">
        <v>20</v>
      </c>
      <c r="N6" s="4" t="s">
        <v>21</v>
      </c>
    </row>
    <row r="23" spans="1:6">
      <c r="F23" s="2"/>
    </row>
    <row r="28" spans="1:6">
      <c r="A28" s="4" t="s">
        <v>22</v>
      </c>
      <c r="C28" s="5" t="s">
        <v>23</v>
      </c>
    </row>
    <row r="63" spans="1:4">
      <c r="A63" s="4"/>
    </row>
    <row r="64" spans="1:4">
      <c r="A64" s="5" t="s">
        <v>24</v>
      </c>
      <c r="B64" s="6"/>
      <c r="C64" s="6"/>
      <c r="D64" s="6"/>
    </row>
    <row r="65" spans="1:4">
      <c r="A65" s="6"/>
      <c r="B65" s="6"/>
      <c r="C65" s="6"/>
      <c r="D65" s="6"/>
    </row>
    <row r="66" spans="1:4">
      <c r="A66" s="149" t="s">
        <v>25</v>
      </c>
      <c r="B66" s="159"/>
      <c r="C66" s="159"/>
      <c r="D66" s="159"/>
    </row>
    <row r="67" spans="1:4">
      <c r="A67" s="6"/>
      <c r="B67" s="6"/>
      <c r="C67" s="6"/>
      <c r="D67" s="6"/>
    </row>
    <row r="68" spans="1:4">
      <c r="A68" s="5" t="s">
        <v>26</v>
      </c>
      <c r="B68" s="6"/>
      <c r="C68" s="6"/>
      <c r="D68" s="6"/>
    </row>
  </sheetData>
  <mergeCells count="5">
    <mergeCell ref="A1:I1"/>
    <mergeCell ref="A4:D4"/>
    <mergeCell ref="H4:K4"/>
    <mergeCell ref="N4:Q4"/>
    <mergeCell ref="A66:D66"/>
  </mergeCells>
  <printOptions horizontalCentered="1" gridLines="1"/>
  <pageMargins left="0.7" right="0.7" top="0.75" bottom="0.75" header="0" footer="0"/>
  <pageSetup pageOrder="overThenDown" orientation="portrait" cellComments="atEnd"/>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Y1043"/>
  <sheetViews>
    <sheetView workbookViewId="0"/>
  </sheetViews>
  <sheetFormatPr defaultColWidth="12.5703125" defaultRowHeight="15.75" customHeight="1"/>
  <cols>
    <col min="1" max="1" width="38.7109375" customWidth="1"/>
    <col min="2" max="2" width="8.140625" customWidth="1"/>
    <col min="3" max="3" width="15" customWidth="1"/>
    <col min="4" max="4" width="22.42578125" customWidth="1"/>
    <col min="5" max="5" width="24.5703125" customWidth="1"/>
    <col min="6" max="6" width="22.140625" customWidth="1"/>
    <col min="7" max="7" width="14.42578125" customWidth="1"/>
    <col min="8" max="8" width="15.140625" customWidth="1"/>
    <col min="9" max="9" width="15.85546875" customWidth="1"/>
    <col min="13" max="13" width="12.5703125" hidden="1"/>
  </cols>
  <sheetData>
    <row r="1" spans="1:13">
      <c r="A1" s="147" t="s">
        <v>6</v>
      </c>
      <c r="B1" s="159"/>
      <c r="C1" s="159"/>
      <c r="D1" s="159"/>
      <c r="E1" s="159"/>
      <c r="F1" s="159"/>
      <c r="G1" s="3"/>
      <c r="H1" s="3"/>
      <c r="I1" s="3"/>
      <c r="M1" s="5" t="s">
        <v>27</v>
      </c>
    </row>
    <row r="2" spans="1:13">
      <c r="A2" s="153" t="s">
        <v>28</v>
      </c>
      <c r="B2" s="159"/>
      <c r="C2" s="159"/>
      <c r="D2" s="159"/>
      <c r="E2" s="159"/>
      <c r="F2" s="159"/>
      <c r="M2" s="7" t="s">
        <v>29</v>
      </c>
    </row>
    <row r="3" spans="1:13">
      <c r="A3" s="8" t="s">
        <v>30</v>
      </c>
      <c r="B3" s="8" t="s">
        <v>31</v>
      </c>
      <c r="C3" s="8" t="s">
        <v>32</v>
      </c>
      <c r="D3" s="8" t="s">
        <v>33</v>
      </c>
      <c r="E3" s="8"/>
      <c r="F3" s="9"/>
      <c r="M3" s="6" t="s">
        <v>34</v>
      </c>
    </row>
    <row r="4" spans="1:13">
      <c r="A4" s="10" t="s">
        <v>35</v>
      </c>
      <c r="B4" s="11">
        <v>0.25</v>
      </c>
      <c r="C4" s="11">
        <f>D4*B4</f>
        <v>5</v>
      </c>
      <c r="D4" s="11">
        <v>20</v>
      </c>
      <c r="E4" s="7" t="s">
        <v>36</v>
      </c>
      <c r="F4" s="12">
        <v>150</v>
      </c>
      <c r="M4" s="6" t="s">
        <v>37</v>
      </c>
    </row>
    <row r="5" spans="1:13">
      <c r="A5" s="10" t="s">
        <v>38</v>
      </c>
      <c r="B5" s="11">
        <v>0.25</v>
      </c>
      <c r="C5" s="11">
        <v>0.5</v>
      </c>
      <c r="D5" s="11">
        <v>2</v>
      </c>
      <c r="E5" s="7" t="s">
        <v>39</v>
      </c>
      <c r="F5" s="12">
        <v>150</v>
      </c>
      <c r="M5" s="5" t="s">
        <v>40</v>
      </c>
    </row>
    <row r="6" spans="1:13">
      <c r="A6" s="7"/>
      <c r="B6" s="7"/>
      <c r="C6" s="7"/>
      <c r="D6" s="8"/>
      <c r="E6" s="8"/>
      <c r="F6" s="9"/>
      <c r="M6" s="6" t="s">
        <v>41</v>
      </c>
    </row>
    <row r="7" spans="1:13">
      <c r="A7" s="152" t="s">
        <v>42</v>
      </c>
      <c r="B7" s="159"/>
      <c r="C7" s="6"/>
      <c r="D7" s="13" t="s">
        <v>43</v>
      </c>
      <c r="E7" s="6"/>
      <c r="F7" s="7" t="s">
        <v>44</v>
      </c>
      <c r="M7" s="14">
        <v>0.25</v>
      </c>
    </row>
    <row r="8" spans="1:13">
      <c r="A8" s="2" t="s">
        <v>34</v>
      </c>
      <c r="B8" s="15">
        <v>19.77</v>
      </c>
      <c r="C8" s="6"/>
      <c r="D8" s="16">
        <v>15352.5</v>
      </c>
      <c r="E8" s="17"/>
      <c r="F8" s="16">
        <v>15349.5</v>
      </c>
      <c r="M8" s="7" t="s">
        <v>45</v>
      </c>
    </row>
    <row r="9" spans="1:13">
      <c r="A9" s="146" t="s">
        <v>46</v>
      </c>
      <c r="B9" s="159"/>
      <c r="C9" s="159"/>
      <c r="D9" s="159"/>
      <c r="E9" s="159"/>
      <c r="F9" s="159"/>
      <c r="G9" s="6"/>
      <c r="H9" s="6"/>
      <c r="I9" s="6"/>
      <c r="J9" s="6"/>
      <c r="K9" s="6"/>
      <c r="M9" s="6" t="s">
        <v>47</v>
      </c>
    </row>
    <row r="10" spans="1:13">
      <c r="A10" s="6"/>
      <c r="B10" s="17"/>
      <c r="C10" s="6"/>
      <c r="D10" s="8"/>
      <c r="E10" s="18" t="s">
        <v>48</v>
      </c>
      <c r="M10" s="6" t="s">
        <v>49</v>
      </c>
    </row>
    <row r="11" spans="1:13">
      <c r="A11" s="6"/>
      <c r="B11" s="17"/>
      <c r="C11" s="6"/>
      <c r="D11" s="150" t="s">
        <v>50</v>
      </c>
      <c r="E11" s="159"/>
      <c r="M11" s="5" t="s">
        <v>51</v>
      </c>
    </row>
    <row r="12" spans="1:13">
      <c r="A12" s="6"/>
      <c r="B12" s="17"/>
      <c r="C12" s="6"/>
      <c r="D12" s="19" t="s">
        <v>52</v>
      </c>
      <c r="E12" s="20">
        <v>5000</v>
      </c>
      <c r="M12" s="6" t="s">
        <v>53</v>
      </c>
    </row>
    <row r="13" spans="1:13">
      <c r="A13" s="6"/>
      <c r="B13" s="17"/>
      <c r="C13" s="6"/>
      <c r="D13" s="19" t="s">
        <v>54</v>
      </c>
      <c r="E13" s="21">
        <v>0.2</v>
      </c>
      <c r="M13" s="6" t="s">
        <v>55</v>
      </c>
    </row>
    <row r="14" spans="1:13">
      <c r="A14" s="6"/>
      <c r="B14" s="17"/>
      <c r="C14" s="6"/>
      <c r="D14" s="19" t="s">
        <v>56</v>
      </c>
      <c r="E14" s="9">
        <f>E12*E13</f>
        <v>1000</v>
      </c>
      <c r="G14" s="150" t="s">
        <v>57</v>
      </c>
      <c r="H14" s="159"/>
      <c r="I14" s="159"/>
      <c r="L14" s="6"/>
      <c r="M14" s="5" t="s">
        <v>58</v>
      </c>
    </row>
    <row r="15" spans="1:13">
      <c r="A15" s="5" t="s">
        <v>59</v>
      </c>
      <c r="B15" s="17"/>
      <c r="C15" s="6"/>
      <c r="D15" s="22" t="s">
        <v>60</v>
      </c>
      <c r="E15" s="13" t="s">
        <v>45</v>
      </c>
      <c r="F15" s="23" t="s">
        <v>61</v>
      </c>
      <c r="G15" s="6"/>
      <c r="H15" s="7" t="s">
        <v>62</v>
      </c>
      <c r="I15" s="6"/>
      <c r="M15" s="6">
        <v>0</v>
      </c>
    </row>
    <row r="16" spans="1:13">
      <c r="A16" s="24" t="s">
        <v>63</v>
      </c>
      <c r="B16" s="25">
        <f>IF(A8="ATR-Actual",B8*1.15,B8*0.0115*25)</f>
        <v>22.735499999999998</v>
      </c>
      <c r="C16" s="6"/>
      <c r="D16" s="26" t="s">
        <v>64</v>
      </c>
      <c r="E16" s="13" t="s">
        <v>47</v>
      </c>
      <c r="F16" s="27" t="s">
        <v>64</v>
      </c>
      <c r="G16" s="5" t="s">
        <v>65</v>
      </c>
      <c r="H16" s="25">
        <f>IF(H15="Long",D17,IF(H15="Short",F17))</f>
        <v>15375.25</v>
      </c>
      <c r="I16" s="5" t="s">
        <v>58</v>
      </c>
      <c r="M16" s="6">
        <v>1</v>
      </c>
    </row>
    <row r="17" spans="1:25">
      <c r="A17" s="6"/>
      <c r="B17" s="25"/>
      <c r="C17" s="6"/>
      <c r="D17" s="28">
        <f>MROUND((SUM($D$8+B16)),$M$7)</f>
        <v>15375.25</v>
      </c>
      <c r="E17" s="11">
        <f>IF(E16="Risk in Points",D17-D19,(D17-D19)*4)</f>
        <v>48.5</v>
      </c>
      <c r="F17" s="29">
        <f>MROUND((SUM($F$8-B16)),$M$7)</f>
        <v>15326.75</v>
      </c>
      <c r="G17" s="5" t="s">
        <v>66</v>
      </c>
      <c r="H17" s="21"/>
      <c r="I17" s="14">
        <v>0</v>
      </c>
      <c r="M17" s="6">
        <v>2</v>
      </c>
      <c r="N17" s="6"/>
      <c r="O17" s="6"/>
      <c r="P17" s="6"/>
      <c r="Q17" s="6"/>
      <c r="R17" s="6"/>
      <c r="S17" s="6"/>
      <c r="T17" s="6"/>
      <c r="U17" s="6"/>
      <c r="V17" s="6"/>
      <c r="W17" s="6"/>
      <c r="X17" s="6"/>
      <c r="Y17" s="6"/>
    </row>
    <row r="18" spans="1:25">
      <c r="A18" s="6"/>
      <c r="B18" s="17"/>
      <c r="C18" s="6"/>
      <c r="D18" s="26" t="s">
        <v>67</v>
      </c>
      <c r="E18" s="13" t="s">
        <v>68</v>
      </c>
      <c r="F18" s="30" t="s">
        <v>67</v>
      </c>
      <c r="G18" s="5" t="s">
        <v>69</v>
      </c>
      <c r="H18" s="21"/>
      <c r="I18" s="14">
        <v>0</v>
      </c>
      <c r="M18" s="6">
        <v>3</v>
      </c>
    </row>
    <row r="19" spans="1:25">
      <c r="A19" s="6"/>
      <c r="B19" s="6"/>
      <c r="C19" s="6"/>
      <c r="D19" s="28">
        <f>MROUND((SUM($F$8-B16)),$M$7)</f>
        <v>15326.75</v>
      </c>
      <c r="E19" s="11">
        <f>IF(E16="Risk in Points",E14/E17/20,(E14/E17/20)*4)</f>
        <v>1.0309278350515465</v>
      </c>
      <c r="F19" s="29">
        <f>MROUND((SUM($D$8+B16)),$M$7)</f>
        <v>15375.25</v>
      </c>
      <c r="G19" s="5" t="s">
        <v>70</v>
      </c>
      <c r="H19" s="21"/>
      <c r="I19" s="14">
        <v>0</v>
      </c>
      <c r="M19" s="6">
        <v>4</v>
      </c>
    </row>
    <row r="20" spans="1:25">
      <c r="A20" s="17"/>
      <c r="B20" s="17"/>
      <c r="C20" s="6"/>
      <c r="D20" s="26" t="s">
        <v>71</v>
      </c>
      <c r="E20" s="13" t="s">
        <v>72</v>
      </c>
      <c r="F20" s="30" t="s">
        <v>71</v>
      </c>
      <c r="G20" s="5" t="s">
        <v>51</v>
      </c>
      <c r="H20" s="151" t="e">
        <f>IF(H15="Short",(H16-((H17*I17)+(H18*I18)+(H19*I19))/SUM(I17:I19))/(F19-F17),IF(H15="Long",((((H17*I17)+(H18*I18)+(H19*I19))/SUM(I17:I19)-H16)/(D17-D19))))</f>
        <v>#DIV/0!</v>
      </c>
      <c r="I20" s="159"/>
      <c r="M20" s="6">
        <v>5</v>
      </c>
    </row>
    <row r="21" spans="1:25">
      <c r="A21" s="6"/>
      <c r="B21" s="17"/>
      <c r="C21" s="6"/>
      <c r="D21" s="28">
        <f>MROUND((SUM($D$8+B8)),$M$7)</f>
        <v>15372.25</v>
      </c>
      <c r="E21" s="11">
        <f>E19*10</f>
        <v>10.309278350515465</v>
      </c>
      <c r="F21" s="29">
        <f>MROUND((SUM($F$8-B8)),$M$7)</f>
        <v>15329.75</v>
      </c>
      <c r="M21" s="6">
        <v>6</v>
      </c>
    </row>
    <row r="22" spans="1:25">
      <c r="A22" s="17" t="s">
        <v>73</v>
      </c>
      <c r="B22" s="17"/>
      <c r="C22" s="6"/>
      <c r="D22" s="26" t="s">
        <v>73</v>
      </c>
      <c r="E22" s="31" t="s">
        <v>55</v>
      </c>
      <c r="F22" s="30" t="s">
        <v>73</v>
      </c>
      <c r="M22" s="6">
        <v>7</v>
      </c>
    </row>
    <row r="23" spans="1:25">
      <c r="A23" s="6">
        <f>A17</f>
        <v>0</v>
      </c>
      <c r="B23" s="25">
        <f>IF(A8="ATR-Actual",B8*0.1,B8*0.001*25)</f>
        <v>1.9770000000000001</v>
      </c>
      <c r="C23" s="6"/>
      <c r="D23" s="28">
        <f>MROUND((SUM($D$8+B23)),$M$7)</f>
        <v>15354.5</v>
      </c>
      <c r="E23" s="16">
        <v>12731</v>
      </c>
      <c r="F23" s="29">
        <f>MROUND((SUM($F$8-B23)),$M$7)</f>
        <v>15347.5</v>
      </c>
      <c r="M23" s="6">
        <v>8</v>
      </c>
    </row>
    <row r="24" spans="1:25">
      <c r="A24" s="6"/>
      <c r="B24" s="6"/>
      <c r="C24" s="6"/>
      <c r="D24" s="32" t="s">
        <v>74</v>
      </c>
      <c r="E24" s="31" t="s">
        <v>75</v>
      </c>
      <c r="F24" s="33" t="s">
        <v>76</v>
      </c>
      <c r="M24" s="6">
        <v>9</v>
      </c>
    </row>
    <row r="25" spans="1:25">
      <c r="A25" s="6"/>
      <c r="B25" s="6"/>
      <c r="C25" s="6"/>
      <c r="D25" s="28">
        <f>MROUND((SUM($F$8-B8)),$M$7)</f>
        <v>15329.75</v>
      </c>
      <c r="E25" s="11">
        <f>IF(AND(E16="Risk in Points",E22="Long-Target"),(E23-D17)/E17,IF(AND(E16="Risk in Ticks",E22="Long-Target"),(E23-D17)*4/E17,IF(AND(E16="Risk in Ticks",E22="Short-Target"),(F17-E23)*4/E17,IF(AND(E16="Risk in Points",E22="Short-Target"),(F17-E23)/E17))))</f>
        <v>53.520618556701031</v>
      </c>
      <c r="F25" s="29">
        <f>MROUND((SUM($D$8+B8)),$M$7)</f>
        <v>15372.25</v>
      </c>
      <c r="M25" s="6">
        <v>10</v>
      </c>
    </row>
    <row r="26" spans="1:25">
      <c r="A26" s="146" t="s">
        <v>77</v>
      </c>
      <c r="B26" s="159"/>
      <c r="C26" s="159"/>
      <c r="D26" s="159"/>
      <c r="E26" s="159"/>
      <c r="F26" s="159"/>
      <c r="G26" s="6"/>
      <c r="H26" s="6"/>
      <c r="I26" s="6"/>
      <c r="J26" s="6"/>
      <c r="K26" s="6"/>
      <c r="L26" s="34"/>
      <c r="M26" s="6">
        <v>11</v>
      </c>
    </row>
    <row r="27" spans="1:25">
      <c r="A27" s="6"/>
      <c r="B27" s="17"/>
      <c r="C27" s="6"/>
      <c r="D27" s="6"/>
      <c r="E27" s="18" t="s">
        <v>48</v>
      </c>
      <c r="M27" s="6">
        <v>12</v>
      </c>
    </row>
    <row r="28" spans="1:25">
      <c r="A28" s="6"/>
      <c r="B28" s="17"/>
      <c r="C28" s="6"/>
      <c r="D28" s="152" t="s">
        <v>78</v>
      </c>
      <c r="E28" s="159"/>
      <c r="M28" s="6">
        <v>13</v>
      </c>
    </row>
    <row r="29" spans="1:25">
      <c r="A29" s="6"/>
      <c r="B29" s="17"/>
      <c r="C29" s="6"/>
      <c r="D29" s="19" t="s">
        <v>52</v>
      </c>
      <c r="E29" s="20">
        <v>5000</v>
      </c>
      <c r="M29" s="6">
        <v>14</v>
      </c>
    </row>
    <row r="30" spans="1:25">
      <c r="A30" s="6"/>
      <c r="B30" s="17"/>
      <c r="C30" s="6"/>
      <c r="D30" s="19" t="s">
        <v>54</v>
      </c>
      <c r="E30" s="21">
        <v>0.1</v>
      </c>
      <c r="M30" s="6">
        <v>15</v>
      </c>
    </row>
    <row r="31" spans="1:25">
      <c r="A31" s="6"/>
      <c r="B31" s="17"/>
      <c r="C31" s="6"/>
      <c r="D31" s="19" t="s">
        <v>56</v>
      </c>
      <c r="E31" s="9">
        <f>E29*E30</f>
        <v>500</v>
      </c>
      <c r="M31" s="6">
        <v>16</v>
      </c>
    </row>
    <row r="32" spans="1:25">
      <c r="A32" s="5" t="s">
        <v>79</v>
      </c>
      <c r="B32" s="17"/>
      <c r="C32" s="6"/>
      <c r="D32" s="35" t="s">
        <v>80</v>
      </c>
      <c r="E32" s="13" t="s">
        <v>45</v>
      </c>
      <c r="F32" s="36" t="s">
        <v>81</v>
      </c>
      <c r="M32" s="6">
        <v>17</v>
      </c>
    </row>
    <row r="33" spans="1:13">
      <c r="A33" s="24" t="s">
        <v>65</v>
      </c>
      <c r="B33" s="17"/>
      <c r="C33" s="6"/>
      <c r="D33" s="30" t="s">
        <v>64</v>
      </c>
      <c r="E33" s="13" t="s">
        <v>47</v>
      </c>
      <c r="F33" s="37" t="s">
        <v>64</v>
      </c>
      <c r="M33" s="6">
        <v>18</v>
      </c>
    </row>
    <row r="34" spans="1:13">
      <c r="A34" s="6"/>
      <c r="B34" s="25">
        <f>IF(A8="ATR-Actual",B8*0.9,B11*0.009*25)</f>
        <v>17.792999999999999</v>
      </c>
      <c r="C34" s="6"/>
      <c r="D34" s="29">
        <f>MROUND((SUM($D$8+B34)),$M$7)</f>
        <v>15370.25</v>
      </c>
      <c r="E34" s="11">
        <f>IF(E33="Risk in Points",D36-D34,(D36-D34)*4)</f>
        <v>23.75</v>
      </c>
      <c r="F34" s="28">
        <f>MROUND((SUM($F$8-B34)),$M$7)</f>
        <v>15331.75</v>
      </c>
      <c r="M34" s="6">
        <v>19</v>
      </c>
    </row>
    <row r="35" spans="1:13">
      <c r="A35" s="6" t="s">
        <v>82</v>
      </c>
      <c r="B35" s="17"/>
      <c r="C35" s="6"/>
      <c r="D35" s="30" t="s">
        <v>67</v>
      </c>
      <c r="E35" s="13" t="s">
        <v>68</v>
      </c>
      <c r="F35" s="37" t="s">
        <v>67</v>
      </c>
      <c r="M35" s="6">
        <v>20</v>
      </c>
    </row>
    <row r="36" spans="1:13">
      <c r="A36" s="6">
        <f>A34</f>
        <v>0</v>
      </c>
      <c r="B36" s="25">
        <f>IF(A8="ATR-Actual",B8*1.05*2,B8*0.0105*2*25)</f>
        <v>41.517000000000003</v>
      </c>
      <c r="C36" s="6"/>
      <c r="D36" s="29">
        <f>MROUND((SUM($D$8+B36)),$M$7)</f>
        <v>15394</v>
      </c>
      <c r="E36" s="11">
        <f>IF(E33="Risk in Points",E31/E34/20,(E31/E34/20)*4)</f>
        <v>1.0526315789473686</v>
      </c>
      <c r="F36" s="28">
        <f>MROUND((SUM($F$8-B36)),$M$7)</f>
        <v>15308</v>
      </c>
      <c r="M36" s="7" t="s">
        <v>83</v>
      </c>
    </row>
    <row r="37" spans="1:13">
      <c r="A37" s="6" t="s">
        <v>84</v>
      </c>
      <c r="B37" s="17"/>
      <c r="C37" s="6"/>
      <c r="D37" s="30" t="s">
        <v>85</v>
      </c>
      <c r="E37" s="13" t="s">
        <v>72</v>
      </c>
      <c r="F37" s="37" t="s">
        <v>85</v>
      </c>
      <c r="M37" s="6" t="s">
        <v>86</v>
      </c>
    </row>
    <row r="38" spans="1:13">
      <c r="A38" s="6">
        <f>A34</f>
        <v>0</v>
      </c>
      <c r="B38" s="25">
        <f>IF(A8="ATR-Actual",B8*0.1,B8*0.001*25)</f>
        <v>1.9770000000000001</v>
      </c>
      <c r="C38" s="6"/>
      <c r="D38" s="29">
        <f>MROUND((SUM($D$8+B38)),$M$7)</f>
        <v>15354.5</v>
      </c>
      <c r="E38" s="11">
        <f>E36*10</f>
        <v>10.526315789473685</v>
      </c>
      <c r="F38" s="28">
        <f>MROUND((SUM($F$8-B38)),$M$7)</f>
        <v>15347.5</v>
      </c>
      <c r="M38" s="6" t="s">
        <v>62</v>
      </c>
    </row>
    <row r="39" spans="1:13">
      <c r="A39" s="6"/>
      <c r="B39" s="17"/>
      <c r="C39" s="6"/>
      <c r="D39" s="33" t="s">
        <v>76</v>
      </c>
      <c r="E39" s="31" t="s">
        <v>75</v>
      </c>
      <c r="F39" s="32" t="s">
        <v>74</v>
      </c>
      <c r="I39" s="2"/>
    </row>
    <row r="40" spans="1:13">
      <c r="A40" s="6"/>
      <c r="B40" s="17"/>
      <c r="C40" s="6"/>
      <c r="D40" s="29">
        <f>MROUND((SUM($F$8-B8)),$M$7)</f>
        <v>15329.75</v>
      </c>
      <c r="E40" s="11">
        <f>IF(E33="Risk in Points",(D34-D38)/E34,((D34-D38)*4)/E34)</f>
        <v>0.66315789473684206</v>
      </c>
      <c r="F40" s="28">
        <f>MROUND((SUM($D$8+B8)),$M$7)</f>
        <v>15372.25</v>
      </c>
    </row>
    <row r="41" spans="1:13">
      <c r="A41" s="5" t="s">
        <v>87</v>
      </c>
      <c r="B41" s="17"/>
      <c r="C41" s="6"/>
      <c r="D41" s="35" t="s">
        <v>88</v>
      </c>
      <c r="E41" s="13" t="s">
        <v>45</v>
      </c>
      <c r="F41" s="36" t="s">
        <v>89</v>
      </c>
    </row>
    <row r="42" spans="1:13">
      <c r="A42" s="6" t="s">
        <v>65</v>
      </c>
      <c r="B42" s="17"/>
      <c r="C42" s="6"/>
      <c r="D42" s="30" t="s">
        <v>64</v>
      </c>
      <c r="E42" s="13" t="s">
        <v>47</v>
      </c>
      <c r="F42" s="37" t="s">
        <v>64</v>
      </c>
    </row>
    <row r="43" spans="1:13">
      <c r="A43" s="6">
        <f>A34</f>
        <v>0</v>
      </c>
      <c r="B43" s="25">
        <f>IF(A8="ATR-Actual",B8*0.9*2,B8*0.009*2*25)</f>
        <v>35.585999999999999</v>
      </c>
      <c r="C43" s="6"/>
      <c r="D43" s="29">
        <f>MROUND((SUM($D$8+B43)),$M$7)</f>
        <v>15388</v>
      </c>
      <c r="E43" s="11">
        <f>IF(E42="Risk in Points",D45-D43,(D45-D43)*4)</f>
        <v>24.5</v>
      </c>
      <c r="F43" s="28">
        <f>MROUND((SUM($F$8-B43)),$M$7)</f>
        <v>15314</v>
      </c>
    </row>
    <row r="44" spans="1:13">
      <c r="A44" s="6" t="s">
        <v>82</v>
      </c>
      <c r="B44" s="38"/>
      <c r="C44" s="6"/>
      <c r="D44" s="30" t="s">
        <v>67</v>
      </c>
      <c r="E44" s="13" t="s">
        <v>68</v>
      </c>
      <c r="F44" s="37" t="s">
        <v>67</v>
      </c>
    </row>
    <row r="45" spans="1:13">
      <c r="A45" s="6">
        <f>A43</f>
        <v>0</v>
      </c>
      <c r="B45" s="25">
        <f>IF(A8="ATR-Actual",B8*1.01*3,B8*0.0101*3*25)</f>
        <v>59.903100000000002</v>
      </c>
      <c r="C45" s="6"/>
      <c r="D45" s="29">
        <f>MROUND((SUM($D$8+B45)),$M$7)</f>
        <v>15412.5</v>
      </c>
      <c r="E45" s="11">
        <f>IF(E42="Risk in Points",E31/E43/20,(E31/E43/20)*4)</f>
        <v>1.0204081632653061</v>
      </c>
      <c r="F45" s="28">
        <f>MROUND((SUM($F$8-B45)),$M$7)</f>
        <v>15289.5</v>
      </c>
    </row>
    <row r="46" spans="1:13">
      <c r="A46" s="6" t="s">
        <v>84</v>
      </c>
      <c r="B46" s="17"/>
      <c r="C46" s="6"/>
      <c r="D46" s="30" t="s">
        <v>85</v>
      </c>
      <c r="E46" s="13" t="s">
        <v>72</v>
      </c>
      <c r="F46" s="37" t="s">
        <v>85</v>
      </c>
    </row>
    <row r="47" spans="1:13">
      <c r="A47" s="6">
        <f>A43</f>
        <v>0</v>
      </c>
      <c r="B47" s="25">
        <f>IF(A8="ATR-Actual",B8*0.1,B8*0.001*25)</f>
        <v>1.9770000000000001</v>
      </c>
      <c r="C47" s="6"/>
      <c r="D47" s="29">
        <f>MROUND((SUM($D$8+B47)),$M$7)</f>
        <v>15354.5</v>
      </c>
      <c r="E47" s="11">
        <f>E45*10</f>
        <v>10.204081632653061</v>
      </c>
      <c r="F47" s="28">
        <f>MROUND((SUM($F$8-B47)),$M$7)</f>
        <v>15347.5</v>
      </c>
    </row>
    <row r="48" spans="1:13">
      <c r="A48" s="6"/>
      <c r="B48" s="25"/>
      <c r="C48" s="6"/>
      <c r="D48" s="33" t="s">
        <v>76</v>
      </c>
      <c r="E48" s="31" t="s">
        <v>75</v>
      </c>
      <c r="F48" s="32" t="s">
        <v>74</v>
      </c>
      <c r="G48" s="6"/>
      <c r="H48" s="6"/>
      <c r="I48" s="6"/>
      <c r="J48" s="6"/>
      <c r="K48" s="6"/>
    </row>
    <row r="49" spans="1:25">
      <c r="A49" s="6"/>
      <c r="B49" s="25"/>
      <c r="C49" s="6"/>
      <c r="D49" s="29">
        <f>MROUND((SUM($F$8-B8)),$M$7)</f>
        <v>15329.75</v>
      </c>
      <c r="E49" s="11">
        <f>IF(E42="Risk in Points",(D43-D47)/E43,((D43-D47)*4)/E43)</f>
        <v>1.3673469387755102</v>
      </c>
      <c r="F49" s="28">
        <f>MROUND((SUM($D$8+B8)),$M$7)</f>
        <v>15372.25</v>
      </c>
      <c r="G49" s="6"/>
      <c r="H49" s="6"/>
      <c r="I49" s="6"/>
      <c r="J49" s="6"/>
      <c r="K49" s="6"/>
    </row>
    <row r="50" spans="1:25">
      <c r="A50" s="5" t="s">
        <v>90</v>
      </c>
      <c r="B50" s="39"/>
      <c r="C50" s="6"/>
      <c r="D50" s="40" t="s">
        <v>91</v>
      </c>
      <c r="E50" s="31" t="s">
        <v>45</v>
      </c>
      <c r="F50" s="41" t="s">
        <v>92</v>
      </c>
    </row>
    <row r="51" spans="1:25">
      <c r="A51" s="6" t="s">
        <v>65</v>
      </c>
      <c r="B51" s="39"/>
      <c r="C51" s="6"/>
      <c r="D51" s="30" t="s">
        <v>64</v>
      </c>
      <c r="E51" s="13" t="s">
        <v>47</v>
      </c>
      <c r="F51" s="32" t="s">
        <v>64</v>
      </c>
    </row>
    <row r="52" spans="1:25">
      <c r="A52" s="6">
        <f>A43</f>
        <v>0</v>
      </c>
      <c r="B52" s="25">
        <f>IF(A8="ATR-Actual",B8*0.9*3,B8*0.009*3*0.1)</f>
        <v>53.378999999999998</v>
      </c>
      <c r="C52" s="6"/>
      <c r="D52" s="29">
        <f>MROUND((SUM($D$8+B52)),$M$7)</f>
        <v>15406</v>
      </c>
      <c r="E52" s="11">
        <f>IF(E51="Risk in Points",D54-D52,(D54-D52)*4)</f>
        <v>26</v>
      </c>
      <c r="F52" s="28">
        <f>MROUND((SUM($F$8-B52)),$M$7)</f>
        <v>15296</v>
      </c>
      <c r="L52" s="34"/>
    </row>
    <row r="53" spans="1:25">
      <c r="A53" s="6" t="s">
        <v>82</v>
      </c>
      <c r="B53" s="38"/>
      <c r="C53" s="6"/>
      <c r="D53" s="30" t="s">
        <v>67</v>
      </c>
      <c r="E53" s="13" t="s">
        <v>68</v>
      </c>
      <c r="F53" s="26" t="s">
        <v>67</v>
      </c>
      <c r="L53" s="6"/>
    </row>
    <row r="54" spans="1:25">
      <c r="A54" s="6">
        <f>A52</f>
        <v>0</v>
      </c>
      <c r="B54" s="25">
        <f>IF(A8="ATR-Actual",B8*1.005*4,B8*0.01005*4*0.1)</f>
        <v>79.475399999999993</v>
      </c>
      <c r="C54" s="6"/>
      <c r="D54" s="29">
        <f>MROUND((SUM($D$8+B54)),$M$7)</f>
        <v>15432</v>
      </c>
      <c r="E54" s="11">
        <f>IF(E51="Risk in Points",E31/E52/20,(E31/E52/20)*4)</f>
        <v>0.96153846153846145</v>
      </c>
      <c r="F54" s="28">
        <f>MROUND((SUM($F$8-B54)),$M$7)</f>
        <v>15270</v>
      </c>
      <c r="L54" s="6"/>
    </row>
    <row r="55" spans="1:25">
      <c r="A55" s="6" t="s">
        <v>84</v>
      </c>
      <c r="B55" s="17"/>
      <c r="C55" s="6"/>
      <c r="D55" s="30" t="s">
        <v>85</v>
      </c>
      <c r="E55" s="13" t="s">
        <v>72</v>
      </c>
      <c r="F55" s="26" t="s">
        <v>85</v>
      </c>
      <c r="L55" s="34"/>
    </row>
    <row r="56" spans="1:25">
      <c r="A56" s="6">
        <f>A52</f>
        <v>0</v>
      </c>
      <c r="B56" s="25">
        <f>IF(A8="ATR-Actual",B8*0.1,B8*0.001*0.1)</f>
        <v>1.9770000000000001</v>
      </c>
      <c r="C56" s="6"/>
      <c r="D56" s="29">
        <f>MROUND((SUM($D$8+B56)),$M$7)</f>
        <v>15354.5</v>
      </c>
      <c r="E56" s="11">
        <f>E54*10</f>
        <v>9.615384615384615</v>
      </c>
      <c r="F56" s="28">
        <f>MROUND((SUM($F$8-B56)),$M$7)</f>
        <v>15347.5</v>
      </c>
      <c r="L56" s="34"/>
      <c r="N56" s="6"/>
      <c r="O56" s="6"/>
      <c r="P56" s="6"/>
      <c r="Q56" s="6"/>
      <c r="R56" s="6"/>
      <c r="S56" s="6"/>
      <c r="T56" s="6"/>
      <c r="U56" s="6"/>
      <c r="V56" s="6"/>
      <c r="W56" s="6"/>
      <c r="X56" s="6"/>
      <c r="Y56" s="6"/>
    </row>
    <row r="57" spans="1:25">
      <c r="A57" s="6"/>
      <c r="B57" s="42"/>
      <c r="C57" s="6"/>
      <c r="D57" s="33" t="s">
        <v>76</v>
      </c>
      <c r="E57" s="31" t="s">
        <v>75</v>
      </c>
      <c r="F57" s="32" t="s">
        <v>74</v>
      </c>
      <c r="L57" s="34"/>
      <c r="N57" s="6"/>
      <c r="O57" s="6"/>
      <c r="P57" s="6"/>
      <c r="Q57" s="6"/>
      <c r="R57" s="6"/>
      <c r="S57" s="6"/>
      <c r="T57" s="6"/>
      <c r="U57" s="6"/>
      <c r="V57" s="6"/>
      <c r="W57" s="6"/>
      <c r="X57" s="6"/>
      <c r="Y57" s="6"/>
    </row>
    <row r="58" spans="1:25">
      <c r="A58" s="6"/>
      <c r="B58" s="42"/>
      <c r="C58" s="6"/>
      <c r="D58" s="29">
        <f>MROUND((SUM($F$8-B8)),$M$7)</f>
        <v>15329.75</v>
      </c>
      <c r="E58" s="11">
        <f>IF(E51="Risk in Points",(D52-D56)/E52,((D52-D56)*4)/E52)</f>
        <v>1.9807692307692308</v>
      </c>
      <c r="F58" s="28">
        <f>MROUND((SUM($D$8+B8)),$M$7)</f>
        <v>15372.25</v>
      </c>
      <c r="L58" s="34"/>
    </row>
    <row r="59" spans="1:25">
      <c r="A59" s="146"/>
      <c r="B59" s="159"/>
      <c r="C59" s="159"/>
      <c r="D59" s="159"/>
      <c r="E59" s="159"/>
      <c r="F59" s="159"/>
      <c r="G59" s="6"/>
      <c r="H59" s="6"/>
      <c r="I59" s="6"/>
      <c r="J59" s="6"/>
      <c r="K59" s="6"/>
      <c r="L59" s="34"/>
    </row>
    <row r="60" spans="1:25">
      <c r="A60" s="5"/>
      <c r="B60" s="17"/>
      <c r="C60" s="6"/>
      <c r="D60" s="6"/>
      <c r="E60" s="6"/>
      <c r="F60" s="6"/>
      <c r="I60" s="4"/>
      <c r="L60" s="34"/>
    </row>
    <row r="61" spans="1:25">
      <c r="A61" s="24"/>
      <c r="B61" s="25"/>
      <c r="C61" s="6"/>
      <c r="D61" s="6"/>
      <c r="E61" s="6"/>
      <c r="F61" s="6"/>
      <c r="I61" s="4"/>
      <c r="L61" s="34"/>
    </row>
    <row r="62" spans="1:25">
      <c r="A62" s="14"/>
      <c r="B62" s="25"/>
      <c r="C62" s="6"/>
      <c r="D62" s="6"/>
      <c r="E62" s="6"/>
      <c r="F62" s="6"/>
      <c r="I62" s="4"/>
      <c r="L62" s="34"/>
    </row>
    <row r="63" spans="1:25">
      <c r="A63" s="6"/>
      <c r="B63" s="11"/>
      <c r="C63" s="6"/>
      <c r="D63" s="6"/>
      <c r="E63" s="6"/>
      <c r="F63" s="6"/>
      <c r="I63" s="4"/>
      <c r="L63" s="34"/>
    </row>
    <row r="64" spans="1:25">
      <c r="C64" s="6"/>
      <c r="D64" s="6"/>
      <c r="E64" s="6"/>
      <c r="F64" s="6"/>
      <c r="I64" s="4"/>
      <c r="L64" s="6"/>
    </row>
    <row r="65" spans="3:25">
      <c r="C65" s="6"/>
      <c r="D65" s="6"/>
      <c r="E65" s="6"/>
      <c r="F65" s="6"/>
      <c r="I65" s="4"/>
    </row>
    <row r="66" spans="3:25">
      <c r="C66" s="6"/>
      <c r="D66" s="6"/>
      <c r="E66" s="6"/>
      <c r="F66" s="6"/>
      <c r="I66" s="4"/>
      <c r="M66" s="6"/>
    </row>
    <row r="67" spans="3:25">
      <c r="I67" s="4"/>
      <c r="M67" s="6"/>
      <c r="N67" s="6"/>
      <c r="O67" s="6"/>
      <c r="P67" s="6"/>
      <c r="Q67" s="6"/>
      <c r="R67" s="6"/>
      <c r="S67" s="6"/>
      <c r="T67" s="6"/>
      <c r="U67" s="6"/>
      <c r="V67" s="6"/>
      <c r="W67" s="6"/>
      <c r="X67" s="6"/>
      <c r="Y67" s="6"/>
    </row>
    <row r="68" spans="3:25">
      <c r="I68" s="4"/>
    </row>
    <row r="69" spans="3:25">
      <c r="I69" s="4"/>
    </row>
    <row r="70" spans="3:25">
      <c r="I70" s="4"/>
    </row>
    <row r="71" spans="3:25">
      <c r="I71" s="4"/>
    </row>
    <row r="72" spans="3:25">
      <c r="I72" s="4"/>
    </row>
    <row r="73" spans="3:25">
      <c r="I73" s="4"/>
    </row>
    <row r="74" spans="3:25">
      <c r="I74" s="4"/>
    </row>
    <row r="75" spans="3:25">
      <c r="I75" s="4"/>
    </row>
    <row r="76" spans="3:25">
      <c r="I76" s="4"/>
    </row>
    <row r="77" spans="3:25">
      <c r="I77" s="4"/>
      <c r="M77" s="6"/>
    </row>
    <row r="78" spans="3:25">
      <c r="I78" s="4"/>
    </row>
    <row r="79" spans="3:25">
      <c r="D79" s="19"/>
      <c r="E79" s="9"/>
      <c r="F79" s="4"/>
      <c r="I79" s="4"/>
    </row>
    <row r="80" spans="3:25">
      <c r="E80" s="18"/>
      <c r="F80" s="4"/>
      <c r="I80" s="4"/>
    </row>
    <row r="81" spans="6:9">
      <c r="F81" s="4"/>
      <c r="I81" s="4"/>
    </row>
    <row r="82" spans="6:9">
      <c r="F82" s="4"/>
      <c r="I82" s="4"/>
    </row>
    <row r="83" spans="6:9">
      <c r="F83" s="4"/>
      <c r="I83" s="4"/>
    </row>
    <row r="84" spans="6:9">
      <c r="F84" s="4"/>
      <c r="I84" s="4"/>
    </row>
    <row r="85" spans="6:9">
      <c r="F85" s="4"/>
      <c r="I85" s="4"/>
    </row>
    <row r="86" spans="6:9">
      <c r="F86" s="4"/>
      <c r="I86" s="4"/>
    </row>
    <row r="87" spans="6:9">
      <c r="F87" s="4"/>
      <c r="I87" s="4"/>
    </row>
    <row r="88" spans="6:9">
      <c r="F88" s="4"/>
      <c r="I88" s="4"/>
    </row>
    <row r="89" spans="6:9">
      <c r="F89" s="4"/>
      <c r="I89" s="4"/>
    </row>
    <row r="90" spans="6:9">
      <c r="F90" s="4"/>
      <c r="I90" s="4"/>
    </row>
    <row r="91" spans="6:9">
      <c r="F91" s="4"/>
      <c r="I91" s="4"/>
    </row>
    <row r="92" spans="6:9">
      <c r="F92" s="4"/>
      <c r="I92" s="4"/>
    </row>
    <row r="93" spans="6:9">
      <c r="F93" s="4"/>
      <c r="I93" s="4"/>
    </row>
    <row r="94" spans="6:9">
      <c r="F94" s="4"/>
      <c r="I94" s="4"/>
    </row>
    <row r="95" spans="6:9">
      <c r="F95" s="4"/>
      <c r="I95" s="4"/>
    </row>
    <row r="96" spans="6:9">
      <c r="F96" s="4"/>
      <c r="I96" s="4"/>
    </row>
    <row r="97" spans="6:9">
      <c r="F97" s="4"/>
      <c r="I97" s="4"/>
    </row>
    <row r="98" spans="6:9">
      <c r="F98" s="4"/>
      <c r="I98" s="4"/>
    </row>
    <row r="99" spans="6:9">
      <c r="F99" s="4"/>
      <c r="I99" s="4"/>
    </row>
    <row r="100" spans="6:9">
      <c r="F100" s="4"/>
      <c r="I100" s="4"/>
    </row>
    <row r="101" spans="6:9">
      <c r="F101" s="4"/>
      <c r="I101" s="4"/>
    </row>
    <row r="102" spans="6:9">
      <c r="F102" s="4"/>
      <c r="I102" s="4"/>
    </row>
    <row r="103" spans="6:9">
      <c r="F103" s="4"/>
      <c r="I103" s="4"/>
    </row>
    <row r="104" spans="6:9">
      <c r="F104" s="4"/>
      <c r="I104" s="4"/>
    </row>
    <row r="105" spans="6:9">
      <c r="F105" s="4"/>
      <c r="I105" s="4"/>
    </row>
    <row r="106" spans="6:9">
      <c r="F106" s="4"/>
      <c r="I106" s="4"/>
    </row>
    <row r="107" spans="6:9">
      <c r="F107" s="4"/>
      <c r="I107" s="4"/>
    </row>
    <row r="108" spans="6:9">
      <c r="F108" s="4"/>
      <c r="I108" s="4"/>
    </row>
    <row r="109" spans="6:9">
      <c r="F109" s="4"/>
      <c r="I109" s="4"/>
    </row>
    <row r="110" spans="6:9">
      <c r="F110" s="4"/>
      <c r="I110" s="4"/>
    </row>
    <row r="111" spans="6:9">
      <c r="F111" s="4"/>
      <c r="I111" s="4"/>
    </row>
    <row r="112" spans="6:9">
      <c r="F112" s="4"/>
      <c r="I112" s="4"/>
    </row>
    <row r="113" spans="6:9">
      <c r="F113" s="4"/>
      <c r="I113" s="4"/>
    </row>
    <row r="114" spans="6:9">
      <c r="F114" s="4"/>
      <c r="I114" s="4"/>
    </row>
    <row r="115" spans="6:9">
      <c r="F115" s="4"/>
      <c r="I115" s="4"/>
    </row>
    <row r="116" spans="6:9">
      <c r="F116" s="4"/>
      <c r="I116" s="4"/>
    </row>
    <row r="117" spans="6:9">
      <c r="F117" s="4"/>
      <c r="I117" s="4"/>
    </row>
    <row r="118" spans="6:9">
      <c r="F118" s="4"/>
      <c r="I118" s="4"/>
    </row>
    <row r="119" spans="6:9">
      <c r="F119" s="4"/>
      <c r="I119" s="4"/>
    </row>
    <row r="120" spans="6:9">
      <c r="F120" s="4"/>
      <c r="I120" s="4"/>
    </row>
    <row r="121" spans="6:9">
      <c r="F121" s="4"/>
      <c r="I121" s="4"/>
    </row>
    <row r="122" spans="6:9">
      <c r="F122" s="4"/>
      <c r="I122" s="4"/>
    </row>
    <row r="123" spans="6:9">
      <c r="F123" s="4"/>
      <c r="I123" s="4"/>
    </row>
    <row r="124" spans="6:9">
      <c r="F124" s="4"/>
      <c r="I124" s="4"/>
    </row>
    <row r="125" spans="6:9">
      <c r="F125" s="4"/>
      <c r="I125" s="4"/>
    </row>
    <row r="126" spans="6:9">
      <c r="F126" s="4"/>
      <c r="I126" s="4"/>
    </row>
    <row r="127" spans="6:9">
      <c r="F127" s="4"/>
      <c r="I127" s="4"/>
    </row>
    <row r="128" spans="6:9">
      <c r="F128" s="4"/>
      <c r="I128" s="4"/>
    </row>
    <row r="129" spans="6:9">
      <c r="F129" s="4"/>
      <c r="I129" s="4"/>
    </row>
    <row r="130" spans="6:9">
      <c r="F130" s="4"/>
      <c r="I130" s="4"/>
    </row>
    <row r="131" spans="6:9">
      <c r="F131" s="4"/>
      <c r="I131" s="4"/>
    </row>
    <row r="132" spans="6:9">
      <c r="F132" s="4"/>
      <c r="I132" s="4"/>
    </row>
    <row r="133" spans="6:9">
      <c r="F133" s="4"/>
      <c r="I133" s="4"/>
    </row>
    <row r="134" spans="6:9">
      <c r="F134" s="4"/>
      <c r="I134" s="4"/>
    </row>
    <row r="135" spans="6:9">
      <c r="F135" s="4"/>
      <c r="I135" s="4"/>
    </row>
    <row r="136" spans="6:9">
      <c r="F136" s="4"/>
      <c r="I136" s="4"/>
    </row>
    <row r="137" spans="6:9">
      <c r="F137" s="4"/>
      <c r="I137" s="4"/>
    </row>
    <row r="138" spans="6:9">
      <c r="F138" s="4"/>
      <c r="I138" s="4"/>
    </row>
    <row r="139" spans="6:9">
      <c r="F139" s="4"/>
      <c r="I139" s="4"/>
    </row>
    <row r="140" spans="6:9">
      <c r="F140" s="4"/>
      <c r="I140" s="4"/>
    </row>
    <row r="141" spans="6:9">
      <c r="F141" s="4"/>
      <c r="I141" s="4"/>
    </row>
    <row r="142" spans="6:9">
      <c r="F142" s="4"/>
      <c r="I142" s="4"/>
    </row>
    <row r="143" spans="6:9">
      <c r="F143" s="4"/>
      <c r="I143" s="4"/>
    </row>
    <row r="144" spans="6:9">
      <c r="F144" s="4"/>
      <c r="I144" s="4"/>
    </row>
    <row r="145" spans="6:9">
      <c r="F145" s="4"/>
      <c r="I145" s="4"/>
    </row>
    <row r="146" spans="6:9">
      <c r="F146" s="4"/>
      <c r="I146" s="4"/>
    </row>
    <row r="147" spans="6:9">
      <c r="F147" s="4"/>
      <c r="I147" s="4"/>
    </row>
    <row r="148" spans="6:9">
      <c r="F148" s="4"/>
      <c r="I148" s="4"/>
    </row>
    <row r="149" spans="6:9">
      <c r="F149" s="4"/>
      <c r="I149" s="4"/>
    </row>
    <row r="150" spans="6:9">
      <c r="F150" s="4"/>
      <c r="I150" s="4"/>
    </row>
    <row r="151" spans="6:9">
      <c r="F151" s="4"/>
      <c r="I151" s="4"/>
    </row>
    <row r="152" spans="6:9">
      <c r="F152" s="4"/>
      <c r="I152" s="4"/>
    </row>
    <row r="153" spans="6:9">
      <c r="F153" s="4"/>
      <c r="I153" s="4"/>
    </row>
    <row r="154" spans="6:9">
      <c r="F154" s="4"/>
      <c r="I154" s="4"/>
    </row>
    <row r="155" spans="6:9">
      <c r="F155" s="4"/>
      <c r="I155" s="4"/>
    </row>
    <row r="156" spans="6:9">
      <c r="F156" s="4"/>
      <c r="I156" s="4"/>
    </row>
    <row r="157" spans="6:9">
      <c r="F157" s="4"/>
      <c r="I157" s="4"/>
    </row>
    <row r="158" spans="6:9">
      <c r="F158" s="4"/>
      <c r="I158" s="4"/>
    </row>
    <row r="159" spans="6:9">
      <c r="F159" s="4"/>
      <c r="I159" s="4"/>
    </row>
    <row r="160" spans="6:9">
      <c r="F160" s="4"/>
      <c r="I160" s="4"/>
    </row>
    <row r="161" spans="6:9">
      <c r="F161" s="4"/>
      <c r="I161" s="4"/>
    </row>
    <row r="162" spans="6:9">
      <c r="F162" s="4"/>
      <c r="I162" s="4"/>
    </row>
    <row r="163" spans="6:9">
      <c r="F163" s="4"/>
      <c r="I163" s="4"/>
    </row>
    <row r="164" spans="6:9">
      <c r="F164" s="4"/>
      <c r="I164" s="4"/>
    </row>
    <row r="165" spans="6:9">
      <c r="F165" s="4"/>
      <c r="I165" s="4"/>
    </row>
    <row r="166" spans="6:9">
      <c r="F166" s="4"/>
      <c r="I166" s="4"/>
    </row>
    <row r="167" spans="6:9">
      <c r="F167" s="4"/>
      <c r="I167" s="4"/>
    </row>
    <row r="168" spans="6:9">
      <c r="F168" s="4"/>
      <c r="I168" s="4"/>
    </row>
    <row r="169" spans="6:9">
      <c r="F169" s="4"/>
      <c r="I169" s="4"/>
    </row>
    <row r="170" spans="6:9">
      <c r="F170" s="4"/>
      <c r="I170" s="4"/>
    </row>
    <row r="171" spans="6:9">
      <c r="F171" s="4"/>
      <c r="I171" s="4"/>
    </row>
    <row r="172" spans="6:9">
      <c r="F172" s="4"/>
      <c r="I172" s="4"/>
    </row>
    <row r="173" spans="6:9">
      <c r="F173" s="4"/>
      <c r="I173" s="4"/>
    </row>
    <row r="174" spans="6:9">
      <c r="F174" s="4"/>
      <c r="I174" s="4"/>
    </row>
    <row r="175" spans="6:9">
      <c r="F175" s="4"/>
      <c r="I175" s="4"/>
    </row>
    <row r="176" spans="6:9">
      <c r="F176" s="4"/>
      <c r="I176" s="4"/>
    </row>
    <row r="177" spans="6:9">
      <c r="F177" s="4"/>
      <c r="I177" s="4"/>
    </row>
    <row r="178" spans="6:9">
      <c r="F178" s="4"/>
      <c r="I178" s="4"/>
    </row>
    <row r="179" spans="6:9">
      <c r="F179" s="4"/>
      <c r="I179" s="4"/>
    </row>
    <row r="180" spans="6:9">
      <c r="F180" s="4"/>
      <c r="I180" s="4"/>
    </row>
    <row r="181" spans="6:9">
      <c r="F181" s="4"/>
      <c r="I181" s="4"/>
    </row>
    <row r="182" spans="6:9">
      <c r="F182" s="4"/>
      <c r="I182" s="4"/>
    </row>
    <row r="183" spans="6:9">
      <c r="F183" s="4"/>
      <c r="I183" s="4"/>
    </row>
    <row r="184" spans="6:9">
      <c r="F184" s="4"/>
      <c r="I184" s="4"/>
    </row>
    <row r="185" spans="6:9">
      <c r="F185" s="4"/>
      <c r="I185" s="4"/>
    </row>
    <row r="186" spans="6:9">
      <c r="F186" s="4"/>
      <c r="I186" s="4"/>
    </row>
    <row r="187" spans="6:9">
      <c r="F187" s="4"/>
      <c r="I187" s="4"/>
    </row>
    <row r="188" spans="6:9">
      <c r="F188" s="4"/>
      <c r="I188" s="4"/>
    </row>
    <row r="189" spans="6:9">
      <c r="F189" s="4"/>
      <c r="I189" s="4"/>
    </row>
    <row r="190" spans="6:9">
      <c r="F190" s="4"/>
      <c r="I190" s="4"/>
    </row>
    <row r="191" spans="6:9">
      <c r="F191" s="4"/>
      <c r="I191" s="4"/>
    </row>
    <row r="192" spans="6:9">
      <c r="F192" s="4"/>
      <c r="I192" s="4"/>
    </row>
    <row r="193" spans="6:9">
      <c r="F193" s="4"/>
      <c r="I193" s="4"/>
    </row>
    <row r="194" spans="6:9">
      <c r="F194" s="4"/>
      <c r="I194" s="4"/>
    </row>
    <row r="195" spans="6:9">
      <c r="F195" s="4"/>
      <c r="I195" s="4"/>
    </row>
    <row r="196" spans="6:9">
      <c r="F196" s="4"/>
      <c r="I196" s="4"/>
    </row>
    <row r="197" spans="6:9">
      <c r="F197" s="4"/>
      <c r="I197" s="4"/>
    </row>
    <row r="198" spans="6:9">
      <c r="F198" s="4"/>
      <c r="I198" s="4"/>
    </row>
    <row r="199" spans="6:9">
      <c r="F199" s="4"/>
      <c r="I199" s="4"/>
    </row>
    <row r="200" spans="6:9">
      <c r="F200" s="4"/>
      <c r="I200" s="4"/>
    </row>
    <row r="201" spans="6:9">
      <c r="F201" s="4"/>
      <c r="I201" s="4"/>
    </row>
    <row r="202" spans="6:9">
      <c r="F202" s="4"/>
      <c r="I202" s="4"/>
    </row>
    <row r="203" spans="6:9">
      <c r="F203" s="4"/>
      <c r="I203" s="4"/>
    </row>
    <row r="204" spans="6:9">
      <c r="F204" s="4"/>
      <c r="I204" s="4"/>
    </row>
    <row r="205" spans="6:9">
      <c r="F205" s="4"/>
      <c r="I205" s="4"/>
    </row>
    <row r="206" spans="6:9">
      <c r="F206" s="4"/>
      <c r="I206" s="4"/>
    </row>
    <row r="207" spans="6:9">
      <c r="F207" s="4"/>
      <c r="I207" s="4"/>
    </row>
    <row r="208" spans="6:9">
      <c r="F208" s="4"/>
      <c r="I208" s="4"/>
    </row>
    <row r="209" spans="6:9">
      <c r="F209" s="4"/>
      <c r="I209" s="4"/>
    </row>
    <row r="210" spans="6:9">
      <c r="F210" s="4"/>
      <c r="I210" s="4"/>
    </row>
    <row r="211" spans="6:9">
      <c r="F211" s="4"/>
      <c r="I211" s="4"/>
    </row>
    <row r="212" spans="6:9">
      <c r="F212" s="4"/>
      <c r="I212" s="4"/>
    </row>
    <row r="213" spans="6:9">
      <c r="F213" s="4"/>
      <c r="I213" s="4"/>
    </row>
    <row r="214" spans="6:9">
      <c r="F214" s="4"/>
      <c r="I214" s="4"/>
    </row>
    <row r="215" spans="6:9">
      <c r="F215" s="4"/>
      <c r="I215" s="4"/>
    </row>
    <row r="216" spans="6:9">
      <c r="F216" s="4"/>
      <c r="I216" s="4"/>
    </row>
    <row r="217" spans="6:9">
      <c r="F217" s="4"/>
      <c r="I217" s="4"/>
    </row>
    <row r="218" spans="6:9">
      <c r="F218" s="4"/>
      <c r="I218" s="4"/>
    </row>
    <row r="219" spans="6:9">
      <c r="F219" s="4"/>
      <c r="I219" s="4"/>
    </row>
    <row r="220" spans="6:9">
      <c r="F220" s="4"/>
      <c r="I220" s="4"/>
    </row>
    <row r="221" spans="6:9">
      <c r="F221" s="4"/>
      <c r="I221" s="4"/>
    </row>
    <row r="222" spans="6:9">
      <c r="F222" s="4"/>
      <c r="I222" s="4"/>
    </row>
    <row r="223" spans="6:9">
      <c r="F223" s="4"/>
      <c r="I223" s="4"/>
    </row>
    <row r="224" spans="6:9">
      <c r="F224" s="4"/>
      <c r="I224" s="4"/>
    </row>
    <row r="225" spans="6:9">
      <c r="F225" s="4"/>
      <c r="I225" s="4"/>
    </row>
    <row r="226" spans="6:9">
      <c r="F226" s="4"/>
      <c r="I226" s="4"/>
    </row>
    <row r="227" spans="6:9">
      <c r="F227" s="4"/>
      <c r="I227" s="4"/>
    </row>
    <row r="228" spans="6:9">
      <c r="F228" s="4"/>
      <c r="I228" s="4"/>
    </row>
    <row r="229" spans="6:9">
      <c r="F229" s="4"/>
      <c r="I229" s="4"/>
    </row>
    <row r="230" spans="6:9">
      <c r="F230" s="4"/>
      <c r="I230" s="4"/>
    </row>
    <row r="231" spans="6:9">
      <c r="F231" s="4"/>
      <c r="I231" s="4"/>
    </row>
    <row r="232" spans="6:9">
      <c r="F232" s="4"/>
      <c r="I232" s="4"/>
    </row>
    <row r="233" spans="6:9">
      <c r="F233" s="4"/>
      <c r="I233" s="4"/>
    </row>
    <row r="234" spans="6:9">
      <c r="F234" s="4"/>
      <c r="I234" s="4"/>
    </row>
    <row r="235" spans="6:9">
      <c r="F235" s="4"/>
      <c r="I235" s="4"/>
    </row>
    <row r="236" spans="6:9">
      <c r="F236" s="4"/>
      <c r="I236" s="4"/>
    </row>
    <row r="237" spans="6:9">
      <c r="F237" s="4"/>
      <c r="I237" s="4"/>
    </row>
    <row r="238" spans="6:9">
      <c r="F238" s="4"/>
      <c r="I238" s="4"/>
    </row>
    <row r="239" spans="6:9">
      <c r="F239" s="4"/>
      <c r="I239" s="4"/>
    </row>
    <row r="240" spans="6:9">
      <c r="F240" s="4"/>
      <c r="I240" s="4"/>
    </row>
    <row r="241" spans="6:9">
      <c r="F241" s="4"/>
      <c r="I241" s="4"/>
    </row>
    <row r="242" spans="6:9">
      <c r="F242" s="4"/>
      <c r="I242" s="4"/>
    </row>
    <row r="243" spans="6:9">
      <c r="F243" s="4"/>
      <c r="I243" s="4"/>
    </row>
    <row r="244" spans="6:9">
      <c r="F244" s="4"/>
      <c r="I244" s="4"/>
    </row>
    <row r="245" spans="6:9">
      <c r="F245" s="4"/>
      <c r="I245" s="4"/>
    </row>
    <row r="246" spans="6:9">
      <c r="F246" s="4"/>
      <c r="I246" s="4"/>
    </row>
    <row r="247" spans="6:9">
      <c r="F247" s="4"/>
      <c r="I247" s="4"/>
    </row>
    <row r="248" spans="6:9">
      <c r="F248" s="4"/>
      <c r="I248" s="4"/>
    </row>
    <row r="249" spans="6:9">
      <c r="F249" s="4"/>
      <c r="I249" s="4"/>
    </row>
    <row r="250" spans="6:9">
      <c r="F250" s="4"/>
      <c r="I250" s="4"/>
    </row>
    <row r="251" spans="6:9">
      <c r="F251" s="4"/>
      <c r="I251" s="4"/>
    </row>
    <row r="252" spans="6:9">
      <c r="F252" s="4"/>
      <c r="I252" s="4"/>
    </row>
    <row r="253" spans="6:9">
      <c r="F253" s="4"/>
      <c r="I253" s="4"/>
    </row>
    <row r="254" spans="6:9">
      <c r="F254" s="4"/>
      <c r="I254" s="4"/>
    </row>
    <row r="255" spans="6:9">
      <c r="F255" s="4"/>
      <c r="I255" s="4"/>
    </row>
    <row r="256" spans="6:9">
      <c r="F256" s="4"/>
      <c r="I256" s="4"/>
    </row>
    <row r="257" spans="6:9">
      <c r="F257" s="4"/>
      <c r="I257" s="4"/>
    </row>
    <row r="258" spans="6:9">
      <c r="F258" s="4"/>
      <c r="I258" s="4"/>
    </row>
    <row r="259" spans="6:9">
      <c r="F259" s="4"/>
      <c r="I259" s="4"/>
    </row>
    <row r="260" spans="6:9">
      <c r="F260" s="4"/>
      <c r="I260" s="4"/>
    </row>
    <row r="261" spans="6:9">
      <c r="F261" s="4"/>
      <c r="I261" s="4"/>
    </row>
    <row r="262" spans="6:9">
      <c r="F262" s="4"/>
      <c r="I262" s="4"/>
    </row>
    <row r="263" spans="6:9">
      <c r="F263" s="4"/>
      <c r="I263" s="4"/>
    </row>
    <row r="264" spans="6:9">
      <c r="F264" s="4"/>
      <c r="I264" s="4"/>
    </row>
    <row r="265" spans="6:9">
      <c r="F265" s="4"/>
      <c r="I265" s="4"/>
    </row>
    <row r="266" spans="6:9">
      <c r="F266" s="4"/>
      <c r="I266" s="4"/>
    </row>
    <row r="267" spans="6:9">
      <c r="F267" s="4"/>
      <c r="I267" s="4"/>
    </row>
    <row r="268" spans="6:9">
      <c r="F268" s="4"/>
      <c r="I268" s="4"/>
    </row>
    <row r="269" spans="6:9">
      <c r="F269" s="4"/>
      <c r="I269" s="4"/>
    </row>
    <row r="270" spans="6:9">
      <c r="F270" s="4"/>
      <c r="I270" s="4"/>
    </row>
    <row r="271" spans="6:9">
      <c r="F271" s="4"/>
      <c r="I271" s="4"/>
    </row>
    <row r="272" spans="6:9">
      <c r="F272" s="4"/>
      <c r="I272" s="4"/>
    </row>
    <row r="273" spans="6:9">
      <c r="F273" s="4"/>
      <c r="I273" s="4"/>
    </row>
    <row r="274" spans="6:9">
      <c r="F274" s="4"/>
      <c r="I274" s="4"/>
    </row>
    <row r="275" spans="6:9">
      <c r="F275" s="4"/>
      <c r="I275" s="4"/>
    </row>
    <row r="276" spans="6:9">
      <c r="F276" s="4"/>
      <c r="I276" s="4"/>
    </row>
    <row r="277" spans="6:9">
      <c r="F277" s="4"/>
      <c r="I277" s="4"/>
    </row>
    <row r="278" spans="6:9">
      <c r="F278" s="4"/>
      <c r="I278" s="4"/>
    </row>
    <row r="279" spans="6:9">
      <c r="F279" s="4"/>
      <c r="I279" s="4"/>
    </row>
    <row r="280" spans="6:9">
      <c r="F280" s="4"/>
      <c r="I280" s="4"/>
    </row>
    <row r="281" spans="6:9">
      <c r="F281" s="4"/>
      <c r="I281" s="4"/>
    </row>
    <row r="282" spans="6:9">
      <c r="F282" s="4"/>
      <c r="I282" s="4"/>
    </row>
    <row r="283" spans="6:9">
      <c r="F283" s="4"/>
      <c r="I283" s="4"/>
    </row>
    <row r="284" spans="6:9">
      <c r="F284" s="4"/>
      <c r="I284" s="4"/>
    </row>
    <row r="285" spans="6:9">
      <c r="F285" s="4"/>
      <c r="I285" s="4"/>
    </row>
    <row r="286" spans="6:9">
      <c r="F286" s="4"/>
      <c r="I286" s="4"/>
    </row>
    <row r="287" spans="6:9">
      <c r="F287" s="4"/>
      <c r="I287" s="4"/>
    </row>
    <row r="288" spans="6:9">
      <c r="F288" s="4"/>
      <c r="I288" s="4"/>
    </row>
    <row r="289" spans="6:9">
      <c r="F289" s="4"/>
      <c r="I289" s="4"/>
    </row>
    <row r="290" spans="6:9">
      <c r="F290" s="4"/>
      <c r="I290" s="4"/>
    </row>
    <row r="291" spans="6:9">
      <c r="F291" s="4"/>
      <c r="I291" s="4"/>
    </row>
    <row r="292" spans="6:9">
      <c r="F292" s="4"/>
      <c r="I292" s="4"/>
    </row>
    <row r="293" spans="6:9">
      <c r="F293" s="4"/>
      <c r="I293" s="4"/>
    </row>
    <row r="294" spans="6:9">
      <c r="F294" s="4"/>
      <c r="I294" s="4"/>
    </row>
    <row r="295" spans="6:9">
      <c r="F295" s="4"/>
      <c r="I295" s="4"/>
    </row>
    <row r="296" spans="6:9">
      <c r="F296" s="4"/>
      <c r="I296" s="4"/>
    </row>
    <row r="297" spans="6:9">
      <c r="F297" s="4"/>
      <c r="I297" s="4"/>
    </row>
    <row r="298" spans="6:9">
      <c r="F298" s="4"/>
      <c r="I298" s="4"/>
    </row>
    <row r="299" spans="6:9">
      <c r="F299" s="4"/>
      <c r="I299" s="4"/>
    </row>
    <row r="300" spans="6:9">
      <c r="F300" s="4"/>
      <c r="I300" s="4"/>
    </row>
    <row r="301" spans="6:9">
      <c r="F301" s="4"/>
      <c r="I301" s="4"/>
    </row>
    <row r="302" spans="6:9">
      <c r="F302" s="4"/>
      <c r="I302" s="4"/>
    </row>
    <row r="303" spans="6:9">
      <c r="F303" s="4"/>
      <c r="I303" s="4"/>
    </row>
    <row r="304" spans="6:9">
      <c r="F304" s="4"/>
      <c r="I304" s="4"/>
    </row>
    <row r="305" spans="6:9">
      <c r="F305" s="4"/>
      <c r="I305" s="4"/>
    </row>
    <row r="306" spans="6:9">
      <c r="F306" s="4"/>
      <c r="I306" s="4"/>
    </row>
    <row r="307" spans="6:9">
      <c r="F307" s="4"/>
      <c r="I307" s="4"/>
    </row>
    <row r="308" spans="6:9">
      <c r="F308" s="4"/>
      <c r="I308" s="4"/>
    </row>
    <row r="309" spans="6:9">
      <c r="F309" s="4"/>
      <c r="I309" s="4"/>
    </row>
    <row r="310" spans="6:9">
      <c r="F310" s="4"/>
      <c r="I310" s="4"/>
    </row>
    <row r="311" spans="6:9">
      <c r="F311" s="4"/>
      <c r="I311" s="4"/>
    </row>
    <row r="312" spans="6:9">
      <c r="F312" s="4"/>
      <c r="I312" s="4"/>
    </row>
    <row r="313" spans="6:9">
      <c r="F313" s="4"/>
      <c r="I313" s="4"/>
    </row>
    <row r="314" spans="6:9">
      <c r="F314" s="4"/>
      <c r="I314" s="4"/>
    </row>
    <row r="315" spans="6:9">
      <c r="F315" s="4"/>
      <c r="I315" s="4"/>
    </row>
    <row r="316" spans="6:9">
      <c r="F316" s="4"/>
      <c r="I316" s="4"/>
    </row>
    <row r="317" spans="6:9">
      <c r="F317" s="4"/>
      <c r="I317" s="4"/>
    </row>
    <row r="318" spans="6:9">
      <c r="F318" s="4"/>
      <c r="I318" s="4"/>
    </row>
    <row r="319" spans="6:9">
      <c r="F319" s="4"/>
      <c r="I319" s="4"/>
    </row>
    <row r="320" spans="6:9">
      <c r="F320" s="4"/>
      <c r="I320" s="4"/>
    </row>
    <row r="321" spans="6:9">
      <c r="F321" s="4"/>
      <c r="I321" s="4"/>
    </row>
    <row r="322" spans="6:9">
      <c r="F322" s="4"/>
      <c r="I322" s="4"/>
    </row>
    <row r="323" spans="6:9">
      <c r="F323" s="4"/>
      <c r="I323" s="4"/>
    </row>
    <row r="324" spans="6:9">
      <c r="F324" s="4"/>
      <c r="I324" s="4"/>
    </row>
    <row r="325" spans="6:9">
      <c r="F325" s="4"/>
      <c r="I325" s="4"/>
    </row>
    <row r="326" spans="6:9">
      <c r="F326" s="4"/>
      <c r="I326" s="4"/>
    </row>
    <row r="327" spans="6:9">
      <c r="F327" s="4"/>
      <c r="I327" s="4"/>
    </row>
    <row r="328" spans="6:9">
      <c r="F328" s="4"/>
      <c r="I328" s="4"/>
    </row>
    <row r="329" spans="6:9">
      <c r="F329" s="4"/>
      <c r="I329" s="4"/>
    </row>
    <row r="330" spans="6:9">
      <c r="F330" s="4"/>
      <c r="I330" s="4"/>
    </row>
    <row r="331" spans="6:9">
      <c r="F331" s="4"/>
      <c r="I331" s="4"/>
    </row>
    <row r="332" spans="6:9">
      <c r="F332" s="4"/>
      <c r="I332" s="4"/>
    </row>
    <row r="333" spans="6:9">
      <c r="F333" s="4"/>
      <c r="I333" s="4"/>
    </row>
    <row r="334" spans="6:9">
      <c r="F334" s="4"/>
      <c r="I334" s="4"/>
    </row>
    <row r="335" spans="6:9">
      <c r="F335" s="4"/>
      <c r="I335" s="4"/>
    </row>
    <row r="336" spans="6:9">
      <c r="F336" s="4"/>
      <c r="I336" s="4"/>
    </row>
    <row r="337" spans="6:9">
      <c r="F337" s="4"/>
      <c r="I337" s="4"/>
    </row>
    <row r="338" spans="6:9">
      <c r="F338" s="4"/>
      <c r="I338" s="4"/>
    </row>
    <row r="339" spans="6:9">
      <c r="F339" s="4"/>
      <c r="I339" s="4"/>
    </row>
    <row r="340" spans="6:9">
      <c r="F340" s="4"/>
      <c r="I340" s="4"/>
    </row>
    <row r="341" spans="6:9">
      <c r="F341" s="4"/>
      <c r="I341" s="4"/>
    </row>
    <row r="342" spans="6:9">
      <c r="F342" s="4"/>
      <c r="I342" s="4"/>
    </row>
    <row r="343" spans="6:9">
      <c r="F343" s="4"/>
      <c r="I343" s="4"/>
    </row>
    <row r="344" spans="6:9">
      <c r="F344" s="4"/>
      <c r="I344" s="4"/>
    </row>
    <row r="345" spans="6:9">
      <c r="F345" s="4"/>
      <c r="I345" s="4"/>
    </row>
    <row r="346" spans="6:9">
      <c r="F346" s="4"/>
      <c r="I346" s="4"/>
    </row>
    <row r="347" spans="6:9">
      <c r="F347" s="4"/>
      <c r="I347" s="4"/>
    </row>
    <row r="348" spans="6:9">
      <c r="F348" s="4"/>
      <c r="I348" s="4"/>
    </row>
    <row r="349" spans="6:9">
      <c r="F349" s="4"/>
      <c r="I349" s="4"/>
    </row>
    <row r="350" spans="6:9">
      <c r="F350" s="4"/>
      <c r="I350" s="4"/>
    </row>
    <row r="351" spans="6:9">
      <c r="F351" s="4"/>
      <c r="I351" s="4"/>
    </row>
    <row r="352" spans="6:9">
      <c r="F352" s="4"/>
      <c r="I352" s="4"/>
    </row>
    <row r="353" spans="6:9">
      <c r="F353" s="4"/>
      <c r="I353" s="4"/>
    </row>
    <row r="354" spans="6:9">
      <c r="F354" s="4"/>
      <c r="I354" s="4"/>
    </row>
    <row r="355" spans="6:9">
      <c r="F355" s="4"/>
      <c r="I355" s="4"/>
    </row>
    <row r="356" spans="6:9">
      <c r="F356" s="4"/>
      <c r="I356" s="4"/>
    </row>
    <row r="357" spans="6:9">
      <c r="F357" s="4"/>
      <c r="I357" s="4"/>
    </row>
    <row r="358" spans="6:9">
      <c r="F358" s="4"/>
      <c r="I358" s="4"/>
    </row>
    <row r="359" spans="6:9">
      <c r="F359" s="4"/>
      <c r="I359" s="4"/>
    </row>
    <row r="360" spans="6:9">
      <c r="F360" s="4"/>
      <c r="I360" s="4"/>
    </row>
    <row r="361" spans="6:9">
      <c r="F361" s="4"/>
      <c r="I361" s="4"/>
    </row>
    <row r="362" spans="6:9">
      <c r="F362" s="4"/>
      <c r="I362" s="4"/>
    </row>
    <row r="363" spans="6:9">
      <c r="F363" s="4"/>
      <c r="I363" s="4"/>
    </row>
    <row r="364" spans="6:9">
      <c r="F364" s="4"/>
      <c r="I364" s="4"/>
    </row>
    <row r="365" spans="6:9">
      <c r="F365" s="4"/>
      <c r="I365" s="4"/>
    </row>
    <row r="366" spans="6:9">
      <c r="F366" s="4"/>
      <c r="I366" s="4"/>
    </row>
    <row r="367" spans="6:9">
      <c r="F367" s="4"/>
      <c r="I367" s="4"/>
    </row>
    <row r="368" spans="6:9">
      <c r="F368" s="4"/>
      <c r="I368" s="4"/>
    </row>
    <row r="369" spans="6:9">
      <c r="F369" s="4"/>
      <c r="I369" s="4"/>
    </row>
    <row r="370" spans="6:9">
      <c r="F370" s="4"/>
      <c r="I370" s="4"/>
    </row>
    <row r="371" spans="6:9">
      <c r="F371" s="4"/>
      <c r="I371" s="4"/>
    </row>
    <row r="372" spans="6:9">
      <c r="F372" s="4"/>
      <c r="I372" s="4"/>
    </row>
    <row r="373" spans="6:9">
      <c r="F373" s="4"/>
      <c r="I373" s="4"/>
    </row>
    <row r="374" spans="6:9">
      <c r="F374" s="4"/>
      <c r="I374" s="4"/>
    </row>
    <row r="375" spans="6:9">
      <c r="F375" s="4"/>
      <c r="I375" s="4"/>
    </row>
    <row r="376" spans="6:9">
      <c r="F376" s="4"/>
      <c r="I376" s="4"/>
    </row>
    <row r="377" spans="6:9">
      <c r="F377" s="4"/>
      <c r="I377" s="4"/>
    </row>
    <row r="378" spans="6:9">
      <c r="F378" s="4"/>
      <c r="I378" s="4"/>
    </row>
    <row r="379" spans="6:9">
      <c r="F379" s="4"/>
      <c r="I379" s="4"/>
    </row>
    <row r="380" spans="6:9">
      <c r="F380" s="4"/>
      <c r="I380" s="4"/>
    </row>
    <row r="381" spans="6:9">
      <c r="F381" s="4"/>
      <c r="I381" s="4"/>
    </row>
    <row r="382" spans="6:9">
      <c r="F382" s="4"/>
      <c r="I382" s="4"/>
    </row>
    <row r="383" spans="6:9">
      <c r="F383" s="4"/>
      <c r="I383" s="4"/>
    </row>
    <row r="384" spans="6:9">
      <c r="F384" s="4"/>
      <c r="I384" s="4"/>
    </row>
    <row r="385" spans="6:9">
      <c r="F385" s="4"/>
      <c r="I385" s="4"/>
    </row>
    <row r="386" spans="6:9">
      <c r="F386" s="4"/>
      <c r="I386" s="4"/>
    </row>
    <row r="387" spans="6:9">
      <c r="F387" s="4"/>
      <c r="I387" s="4"/>
    </row>
    <row r="388" spans="6:9">
      <c r="F388" s="4"/>
      <c r="I388" s="4"/>
    </row>
    <row r="389" spans="6:9">
      <c r="F389" s="4"/>
      <c r="I389" s="4"/>
    </row>
    <row r="390" spans="6:9">
      <c r="F390" s="4"/>
      <c r="I390" s="4"/>
    </row>
    <row r="391" spans="6:9">
      <c r="F391" s="4"/>
      <c r="I391" s="4"/>
    </row>
    <row r="392" spans="6:9">
      <c r="F392" s="4"/>
      <c r="I392" s="4"/>
    </row>
    <row r="393" spans="6:9">
      <c r="F393" s="4"/>
      <c r="I393" s="4"/>
    </row>
    <row r="394" spans="6:9">
      <c r="F394" s="4"/>
      <c r="I394" s="4"/>
    </row>
    <row r="395" spans="6:9">
      <c r="F395" s="4"/>
      <c r="I395" s="4"/>
    </row>
    <row r="396" spans="6:9">
      <c r="F396" s="4"/>
      <c r="I396" s="4"/>
    </row>
    <row r="397" spans="6:9">
      <c r="F397" s="4"/>
      <c r="I397" s="4"/>
    </row>
    <row r="398" spans="6:9">
      <c r="F398" s="4"/>
      <c r="I398" s="4"/>
    </row>
    <row r="399" spans="6:9">
      <c r="F399" s="4"/>
      <c r="I399" s="4"/>
    </row>
    <row r="400" spans="6:9">
      <c r="F400" s="4"/>
      <c r="I400" s="4"/>
    </row>
    <row r="401" spans="6:9">
      <c r="F401" s="4"/>
      <c r="I401" s="4"/>
    </row>
    <row r="402" spans="6:9">
      <c r="F402" s="4"/>
      <c r="I402" s="4"/>
    </row>
    <row r="403" spans="6:9">
      <c r="F403" s="4"/>
      <c r="I403" s="4"/>
    </row>
    <row r="404" spans="6:9">
      <c r="F404" s="4"/>
      <c r="I404" s="4"/>
    </row>
    <row r="405" spans="6:9">
      <c r="F405" s="4"/>
      <c r="I405" s="4"/>
    </row>
    <row r="406" spans="6:9">
      <c r="F406" s="4"/>
      <c r="I406" s="4"/>
    </row>
    <row r="407" spans="6:9">
      <c r="F407" s="4"/>
      <c r="I407" s="4"/>
    </row>
    <row r="408" spans="6:9">
      <c r="F408" s="4"/>
      <c r="I408" s="4"/>
    </row>
    <row r="409" spans="6:9">
      <c r="F409" s="4"/>
      <c r="I409" s="4"/>
    </row>
    <row r="410" spans="6:9">
      <c r="F410" s="4"/>
      <c r="I410" s="4"/>
    </row>
    <row r="411" spans="6:9">
      <c r="F411" s="4"/>
      <c r="I411" s="4"/>
    </row>
    <row r="412" spans="6:9">
      <c r="F412" s="4"/>
      <c r="I412" s="4"/>
    </row>
    <row r="413" spans="6:9">
      <c r="F413" s="4"/>
      <c r="I413" s="4"/>
    </row>
    <row r="414" spans="6:9">
      <c r="F414" s="4"/>
      <c r="I414" s="4"/>
    </row>
    <row r="415" spans="6:9">
      <c r="F415" s="4"/>
      <c r="I415" s="4"/>
    </row>
    <row r="416" spans="6:9">
      <c r="F416" s="4"/>
      <c r="I416" s="4"/>
    </row>
    <row r="417" spans="6:9">
      <c r="F417" s="4"/>
      <c r="I417" s="4"/>
    </row>
    <row r="418" spans="6:9">
      <c r="F418" s="4"/>
      <c r="I418" s="4"/>
    </row>
    <row r="419" spans="6:9">
      <c r="F419" s="4"/>
      <c r="I419" s="4"/>
    </row>
    <row r="420" spans="6:9">
      <c r="F420" s="4"/>
      <c r="I420" s="4"/>
    </row>
    <row r="421" spans="6:9">
      <c r="F421" s="4"/>
      <c r="I421" s="4"/>
    </row>
    <row r="422" spans="6:9">
      <c r="F422" s="4"/>
      <c r="I422" s="4"/>
    </row>
    <row r="423" spans="6:9">
      <c r="F423" s="4"/>
      <c r="I423" s="4"/>
    </row>
    <row r="424" spans="6:9">
      <c r="F424" s="4"/>
      <c r="I424" s="4"/>
    </row>
    <row r="425" spans="6:9">
      <c r="F425" s="4"/>
      <c r="I425" s="4"/>
    </row>
    <row r="426" spans="6:9">
      <c r="F426" s="4"/>
      <c r="I426" s="4"/>
    </row>
    <row r="427" spans="6:9">
      <c r="F427" s="4"/>
      <c r="I427" s="4"/>
    </row>
    <row r="428" spans="6:9">
      <c r="F428" s="4"/>
      <c r="I428" s="4"/>
    </row>
    <row r="429" spans="6:9">
      <c r="F429" s="4"/>
      <c r="I429" s="4"/>
    </row>
    <row r="430" spans="6:9">
      <c r="F430" s="4"/>
      <c r="I430" s="4"/>
    </row>
    <row r="431" spans="6:9">
      <c r="F431" s="4"/>
      <c r="I431" s="4"/>
    </row>
    <row r="432" spans="6:9">
      <c r="F432" s="4"/>
      <c r="I432" s="4"/>
    </row>
    <row r="433" spans="6:9">
      <c r="F433" s="4"/>
      <c r="I433" s="4"/>
    </row>
    <row r="434" spans="6:9">
      <c r="F434" s="4"/>
      <c r="I434" s="4"/>
    </row>
    <row r="435" spans="6:9">
      <c r="F435" s="4"/>
      <c r="I435" s="4"/>
    </row>
    <row r="436" spans="6:9">
      <c r="F436" s="4"/>
      <c r="I436" s="4"/>
    </row>
    <row r="437" spans="6:9">
      <c r="F437" s="4"/>
      <c r="I437" s="4"/>
    </row>
    <row r="438" spans="6:9">
      <c r="F438" s="4"/>
      <c r="I438" s="4"/>
    </row>
    <row r="439" spans="6:9">
      <c r="F439" s="4"/>
      <c r="I439" s="4"/>
    </row>
    <row r="440" spans="6:9">
      <c r="F440" s="4"/>
      <c r="I440" s="4"/>
    </row>
    <row r="441" spans="6:9">
      <c r="F441" s="4"/>
      <c r="I441" s="4"/>
    </row>
    <row r="442" spans="6:9">
      <c r="F442" s="4"/>
      <c r="I442" s="4"/>
    </row>
    <row r="443" spans="6:9">
      <c r="F443" s="4"/>
      <c r="I443" s="4"/>
    </row>
    <row r="444" spans="6:9">
      <c r="F444" s="4"/>
      <c r="I444" s="4"/>
    </row>
    <row r="445" spans="6:9">
      <c r="F445" s="4"/>
      <c r="I445" s="4"/>
    </row>
    <row r="446" spans="6:9">
      <c r="F446" s="4"/>
      <c r="I446" s="4"/>
    </row>
    <row r="447" spans="6:9">
      <c r="F447" s="4"/>
      <c r="I447" s="4"/>
    </row>
    <row r="448" spans="6:9">
      <c r="F448" s="4"/>
      <c r="I448" s="4"/>
    </row>
    <row r="449" spans="6:9">
      <c r="F449" s="4"/>
      <c r="I449" s="4"/>
    </row>
    <row r="450" spans="6:9">
      <c r="F450" s="4"/>
      <c r="I450" s="4"/>
    </row>
    <row r="451" spans="6:9">
      <c r="F451" s="4"/>
      <c r="I451" s="4"/>
    </row>
    <row r="452" spans="6:9">
      <c r="F452" s="4"/>
      <c r="I452" s="4"/>
    </row>
    <row r="453" spans="6:9">
      <c r="F453" s="4"/>
      <c r="I453" s="4"/>
    </row>
    <row r="454" spans="6:9">
      <c r="F454" s="4"/>
      <c r="I454" s="4"/>
    </row>
    <row r="455" spans="6:9">
      <c r="F455" s="4"/>
      <c r="I455" s="4"/>
    </row>
    <row r="456" spans="6:9">
      <c r="F456" s="4"/>
      <c r="I456" s="4"/>
    </row>
    <row r="457" spans="6:9">
      <c r="F457" s="4"/>
      <c r="I457" s="4"/>
    </row>
    <row r="458" spans="6:9">
      <c r="F458" s="4"/>
      <c r="I458" s="4"/>
    </row>
    <row r="459" spans="6:9">
      <c r="F459" s="4"/>
      <c r="I459" s="4"/>
    </row>
    <row r="460" spans="6:9">
      <c r="F460" s="4"/>
      <c r="I460" s="4"/>
    </row>
    <row r="461" spans="6:9">
      <c r="F461" s="4"/>
      <c r="I461" s="4"/>
    </row>
    <row r="462" spans="6:9">
      <c r="F462" s="4"/>
      <c r="I462" s="4"/>
    </row>
    <row r="463" spans="6:9">
      <c r="F463" s="4"/>
      <c r="I463" s="4"/>
    </row>
    <row r="464" spans="6:9">
      <c r="F464" s="4"/>
      <c r="I464" s="4"/>
    </row>
    <row r="465" spans="6:9">
      <c r="F465" s="4"/>
      <c r="I465" s="4"/>
    </row>
    <row r="466" spans="6:9">
      <c r="F466" s="4"/>
      <c r="I466" s="4"/>
    </row>
    <row r="467" spans="6:9">
      <c r="F467" s="4"/>
      <c r="I467" s="4"/>
    </row>
    <row r="468" spans="6:9">
      <c r="F468" s="4"/>
      <c r="I468" s="4"/>
    </row>
    <row r="469" spans="6:9">
      <c r="F469" s="4"/>
      <c r="I469" s="4"/>
    </row>
    <row r="470" spans="6:9">
      <c r="F470" s="4"/>
      <c r="I470" s="4"/>
    </row>
    <row r="471" spans="6:9">
      <c r="F471" s="4"/>
      <c r="I471" s="4"/>
    </row>
    <row r="472" spans="6:9">
      <c r="F472" s="4"/>
      <c r="I472" s="4"/>
    </row>
    <row r="473" spans="6:9">
      <c r="F473" s="4"/>
      <c r="I473" s="4"/>
    </row>
    <row r="474" spans="6:9">
      <c r="F474" s="4"/>
      <c r="I474" s="4"/>
    </row>
    <row r="475" spans="6:9">
      <c r="F475" s="4"/>
      <c r="I475" s="4"/>
    </row>
    <row r="476" spans="6:9">
      <c r="F476" s="4"/>
      <c r="I476" s="4"/>
    </row>
    <row r="477" spans="6:9">
      <c r="F477" s="4"/>
      <c r="I477" s="4"/>
    </row>
    <row r="478" spans="6:9">
      <c r="F478" s="4"/>
      <c r="I478" s="4"/>
    </row>
    <row r="479" spans="6:9">
      <c r="F479" s="4"/>
      <c r="I479" s="4"/>
    </row>
    <row r="480" spans="6:9">
      <c r="F480" s="4"/>
      <c r="I480" s="4"/>
    </row>
    <row r="481" spans="6:9">
      <c r="F481" s="4"/>
      <c r="I481" s="4"/>
    </row>
    <row r="482" spans="6:9">
      <c r="F482" s="4"/>
      <c r="I482" s="4"/>
    </row>
    <row r="483" spans="6:9">
      <c r="F483" s="4"/>
      <c r="I483" s="4"/>
    </row>
    <row r="484" spans="6:9">
      <c r="F484" s="4"/>
      <c r="I484" s="4"/>
    </row>
    <row r="485" spans="6:9">
      <c r="F485" s="4"/>
      <c r="I485" s="4"/>
    </row>
    <row r="486" spans="6:9">
      <c r="F486" s="4"/>
      <c r="I486" s="4"/>
    </row>
    <row r="487" spans="6:9">
      <c r="F487" s="4"/>
      <c r="I487" s="4"/>
    </row>
    <row r="488" spans="6:9">
      <c r="F488" s="4"/>
      <c r="I488" s="4"/>
    </row>
    <row r="489" spans="6:9">
      <c r="F489" s="4"/>
      <c r="I489" s="4"/>
    </row>
    <row r="490" spans="6:9">
      <c r="F490" s="4"/>
      <c r="I490" s="4"/>
    </row>
    <row r="491" spans="6:9">
      <c r="F491" s="4"/>
      <c r="I491" s="4"/>
    </row>
    <row r="492" spans="6:9">
      <c r="F492" s="4"/>
      <c r="I492" s="4"/>
    </row>
    <row r="493" spans="6:9">
      <c r="F493" s="4"/>
      <c r="I493" s="4"/>
    </row>
    <row r="494" spans="6:9">
      <c r="F494" s="4"/>
      <c r="I494" s="4"/>
    </row>
    <row r="495" spans="6:9">
      <c r="F495" s="4"/>
      <c r="I495" s="4"/>
    </row>
    <row r="496" spans="6:9">
      <c r="F496" s="4"/>
      <c r="I496" s="4"/>
    </row>
    <row r="497" spans="6:9">
      <c r="F497" s="4"/>
      <c r="I497" s="4"/>
    </row>
    <row r="498" spans="6:9">
      <c r="F498" s="4"/>
      <c r="I498" s="4"/>
    </row>
    <row r="499" spans="6:9">
      <c r="F499" s="4"/>
      <c r="I499" s="4"/>
    </row>
    <row r="500" spans="6:9">
      <c r="F500" s="4"/>
      <c r="I500" s="4"/>
    </row>
    <row r="501" spans="6:9">
      <c r="F501" s="4"/>
      <c r="I501" s="4"/>
    </row>
    <row r="502" spans="6:9">
      <c r="F502" s="4"/>
      <c r="I502" s="4"/>
    </row>
    <row r="503" spans="6:9">
      <c r="F503" s="4"/>
      <c r="I503" s="4"/>
    </row>
    <row r="504" spans="6:9">
      <c r="F504" s="4"/>
      <c r="I504" s="4"/>
    </row>
    <row r="505" spans="6:9">
      <c r="F505" s="4"/>
      <c r="I505" s="4"/>
    </row>
    <row r="506" spans="6:9">
      <c r="F506" s="4"/>
      <c r="I506" s="4"/>
    </row>
    <row r="507" spans="6:9">
      <c r="F507" s="4"/>
      <c r="I507" s="4"/>
    </row>
    <row r="508" spans="6:9">
      <c r="F508" s="4"/>
      <c r="I508" s="4"/>
    </row>
    <row r="509" spans="6:9">
      <c r="F509" s="4"/>
      <c r="I509" s="4"/>
    </row>
    <row r="510" spans="6:9">
      <c r="F510" s="4"/>
      <c r="I510" s="4"/>
    </row>
    <row r="511" spans="6:9">
      <c r="F511" s="4"/>
      <c r="I511" s="4"/>
    </row>
    <row r="512" spans="6:9">
      <c r="F512" s="4"/>
      <c r="I512" s="4"/>
    </row>
    <row r="513" spans="6:9">
      <c r="F513" s="4"/>
      <c r="I513" s="4"/>
    </row>
    <row r="514" spans="6:9">
      <c r="F514" s="4"/>
      <c r="I514" s="4"/>
    </row>
    <row r="515" spans="6:9">
      <c r="F515" s="4"/>
      <c r="I515" s="4"/>
    </row>
    <row r="516" spans="6:9">
      <c r="F516" s="4"/>
      <c r="I516" s="4"/>
    </row>
    <row r="517" spans="6:9">
      <c r="F517" s="4"/>
      <c r="I517" s="4"/>
    </row>
    <row r="518" spans="6:9">
      <c r="F518" s="4"/>
      <c r="I518" s="4"/>
    </row>
    <row r="519" spans="6:9">
      <c r="F519" s="4"/>
      <c r="I519" s="4"/>
    </row>
    <row r="520" spans="6:9">
      <c r="F520" s="4"/>
      <c r="I520" s="4"/>
    </row>
    <row r="521" spans="6:9">
      <c r="F521" s="4"/>
      <c r="I521" s="4"/>
    </row>
    <row r="522" spans="6:9">
      <c r="F522" s="4"/>
      <c r="I522" s="4"/>
    </row>
    <row r="523" spans="6:9">
      <c r="F523" s="4"/>
      <c r="I523" s="4"/>
    </row>
    <row r="524" spans="6:9">
      <c r="F524" s="4"/>
      <c r="I524" s="4"/>
    </row>
    <row r="525" spans="6:9">
      <c r="F525" s="4"/>
      <c r="I525" s="4"/>
    </row>
    <row r="526" spans="6:9">
      <c r="F526" s="4"/>
      <c r="I526" s="4"/>
    </row>
    <row r="527" spans="6:9">
      <c r="F527" s="4"/>
      <c r="I527" s="4"/>
    </row>
    <row r="528" spans="6:9">
      <c r="F528" s="4"/>
      <c r="I528" s="4"/>
    </row>
    <row r="529" spans="6:9">
      <c r="F529" s="4"/>
      <c r="I529" s="4"/>
    </row>
    <row r="530" spans="6:9">
      <c r="F530" s="4"/>
      <c r="I530" s="4"/>
    </row>
    <row r="531" spans="6:9">
      <c r="F531" s="4"/>
      <c r="I531" s="4"/>
    </row>
    <row r="532" spans="6:9">
      <c r="F532" s="4"/>
      <c r="I532" s="4"/>
    </row>
    <row r="533" spans="6:9">
      <c r="F533" s="4"/>
      <c r="I533" s="4"/>
    </row>
    <row r="534" spans="6:9">
      <c r="F534" s="4"/>
      <c r="I534" s="4"/>
    </row>
    <row r="535" spans="6:9">
      <c r="F535" s="4"/>
      <c r="I535" s="4"/>
    </row>
    <row r="536" spans="6:9">
      <c r="F536" s="4"/>
      <c r="I536" s="4"/>
    </row>
    <row r="537" spans="6:9">
      <c r="F537" s="4"/>
      <c r="I537" s="4"/>
    </row>
    <row r="538" spans="6:9">
      <c r="F538" s="4"/>
      <c r="I538" s="4"/>
    </row>
    <row r="539" spans="6:9">
      <c r="F539" s="4"/>
      <c r="I539" s="4"/>
    </row>
    <row r="540" spans="6:9">
      <c r="F540" s="4"/>
      <c r="I540" s="4"/>
    </row>
    <row r="541" spans="6:9">
      <c r="F541" s="4"/>
      <c r="I541" s="4"/>
    </row>
    <row r="542" spans="6:9">
      <c r="F542" s="4"/>
      <c r="I542" s="4"/>
    </row>
    <row r="543" spans="6:9">
      <c r="F543" s="4"/>
      <c r="I543" s="4"/>
    </row>
    <row r="544" spans="6:9">
      <c r="F544" s="4"/>
      <c r="I544" s="4"/>
    </row>
    <row r="545" spans="6:9">
      <c r="F545" s="4"/>
      <c r="I545" s="4"/>
    </row>
    <row r="546" spans="6:9">
      <c r="F546" s="4"/>
      <c r="I546" s="4"/>
    </row>
    <row r="547" spans="6:9">
      <c r="F547" s="4"/>
      <c r="I547" s="4"/>
    </row>
    <row r="548" spans="6:9">
      <c r="F548" s="4"/>
      <c r="I548" s="4"/>
    </row>
    <row r="549" spans="6:9">
      <c r="F549" s="4"/>
      <c r="I549" s="4"/>
    </row>
    <row r="550" spans="6:9">
      <c r="F550" s="4"/>
      <c r="I550" s="4"/>
    </row>
    <row r="551" spans="6:9">
      <c r="F551" s="4"/>
      <c r="I551" s="4"/>
    </row>
    <row r="552" spans="6:9">
      <c r="F552" s="4"/>
      <c r="I552" s="4"/>
    </row>
    <row r="553" spans="6:9">
      <c r="F553" s="4"/>
      <c r="I553" s="4"/>
    </row>
    <row r="554" spans="6:9">
      <c r="F554" s="4"/>
      <c r="I554" s="4"/>
    </row>
    <row r="555" spans="6:9">
      <c r="F555" s="4"/>
      <c r="I555" s="4"/>
    </row>
    <row r="556" spans="6:9">
      <c r="F556" s="4"/>
      <c r="I556" s="4"/>
    </row>
    <row r="557" spans="6:9">
      <c r="F557" s="4"/>
      <c r="I557" s="4"/>
    </row>
    <row r="558" spans="6:9">
      <c r="F558" s="4"/>
      <c r="I558" s="4"/>
    </row>
    <row r="559" spans="6:9">
      <c r="F559" s="4"/>
      <c r="I559" s="4"/>
    </row>
    <row r="560" spans="6:9">
      <c r="F560" s="4"/>
      <c r="I560" s="4"/>
    </row>
    <row r="561" spans="6:9">
      <c r="F561" s="4"/>
      <c r="I561" s="4"/>
    </row>
    <row r="562" spans="6:9">
      <c r="F562" s="4"/>
      <c r="I562" s="4"/>
    </row>
    <row r="563" spans="6:9">
      <c r="F563" s="4"/>
      <c r="I563" s="4"/>
    </row>
    <row r="564" spans="6:9">
      <c r="F564" s="4"/>
      <c r="I564" s="4"/>
    </row>
    <row r="565" spans="6:9">
      <c r="F565" s="4"/>
      <c r="I565" s="4"/>
    </row>
    <row r="566" spans="6:9">
      <c r="F566" s="4"/>
      <c r="I566" s="4"/>
    </row>
    <row r="567" spans="6:9">
      <c r="F567" s="4"/>
      <c r="I567" s="4"/>
    </row>
    <row r="568" spans="6:9">
      <c r="F568" s="4"/>
      <c r="I568" s="4"/>
    </row>
    <row r="569" spans="6:9">
      <c r="F569" s="4"/>
      <c r="I569" s="4"/>
    </row>
    <row r="570" spans="6:9">
      <c r="F570" s="4"/>
      <c r="I570" s="4"/>
    </row>
    <row r="571" spans="6:9">
      <c r="F571" s="4"/>
      <c r="I571" s="4"/>
    </row>
    <row r="572" spans="6:9">
      <c r="F572" s="4"/>
      <c r="I572" s="4"/>
    </row>
    <row r="573" spans="6:9">
      <c r="F573" s="4"/>
      <c r="I573" s="4"/>
    </row>
    <row r="574" spans="6:9">
      <c r="F574" s="4"/>
      <c r="I574" s="4"/>
    </row>
    <row r="575" spans="6:9">
      <c r="F575" s="4"/>
      <c r="I575" s="4"/>
    </row>
    <row r="576" spans="6:9">
      <c r="F576" s="4"/>
      <c r="I576" s="4"/>
    </row>
    <row r="577" spans="6:9">
      <c r="F577" s="4"/>
      <c r="I577" s="4"/>
    </row>
    <row r="578" spans="6:9">
      <c r="F578" s="4"/>
      <c r="I578" s="4"/>
    </row>
    <row r="579" spans="6:9">
      <c r="F579" s="4"/>
      <c r="I579" s="4"/>
    </row>
    <row r="580" spans="6:9">
      <c r="F580" s="4"/>
      <c r="I580" s="4"/>
    </row>
    <row r="581" spans="6:9">
      <c r="F581" s="4"/>
      <c r="I581" s="4"/>
    </row>
    <row r="582" spans="6:9">
      <c r="F582" s="4"/>
      <c r="I582" s="4"/>
    </row>
    <row r="583" spans="6:9">
      <c r="F583" s="4"/>
      <c r="I583" s="4"/>
    </row>
    <row r="584" spans="6:9">
      <c r="F584" s="4"/>
      <c r="I584" s="4"/>
    </row>
    <row r="585" spans="6:9">
      <c r="F585" s="4"/>
      <c r="I585" s="4"/>
    </row>
    <row r="586" spans="6:9">
      <c r="F586" s="4"/>
      <c r="I586" s="4"/>
    </row>
    <row r="587" spans="6:9">
      <c r="F587" s="4"/>
      <c r="I587" s="4"/>
    </row>
    <row r="588" spans="6:9">
      <c r="F588" s="4"/>
      <c r="I588" s="4"/>
    </row>
    <row r="589" spans="6:9">
      <c r="F589" s="4"/>
      <c r="I589" s="4"/>
    </row>
    <row r="590" spans="6:9">
      <c r="F590" s="4"/>
      <c r="I590" s="4"/>
    </row>
    <row r="591" spans="6:9">
      <c r="F591" s="4"/>
      <c r="I591" s="4"/>
    </row>
    <row r="592" spans="6:9">
      <c r="F592" s="4"/>
      <c r="I592" s="4"/>
    </row>
    <row r="593" spans="6:9">
      <c r="F593" s="4"/>
      <c r="I593" s="4"/>
    </row>
    <row r="594" spans="6:9">
      <c r="F594" s="4"/>
      <c r="I594" s="4"/>
    </row>
    <row r="595" spans="6:9">
      <c r="F595" s="4"/>
      <c r="I595" s="4"/>
    </row>
    <row r="596" spans="6:9">
      <c r="F596" s="4"/>
      <c r="I596" s="4"/>
    </row>
    <row r="597" spans="6:9">
      <c r="F597" s="4"/>
      <c r="I597" s="4"/>
    </row>
    <row r="598" spans="6:9">
      <c r="F598" s="4"/>
      <c r="I598" s="4"/>
    </row>
    <row r="599" spans="6:9">
      <c r="F599" s="4"/>
      <c r="I599" s="4"/>
    </row>
    <row r="600" spans="6:9">
      <c r="F600" s="4"/>
      <c r="I600" s="4"/>
    </row>
    <row r="601" spans="6:9">
      <c r="F601" s="4"/>
      <c r="I601" s="4"/>
    </row>
    <row r="602" spans="6:9">
      <c r="F602" s="4"/>
      <c r="I602" s="4"/>
    </row>
    <row r="603" spans="6:9">
      <c r="F603" s="4"/>
      <c r="I603" s="4"/>
    </row>
    <row r="604" spans="6:9">
      <c r="F604" s="4"/>
      <c r="I604" s="4"/>
    </row>
    <row r="605" spans="6:9">
      <c r="F605" s="4"/>
      <c r="I605" s="4"/>
    </row>
    <row r="606" spans="6:9">
      <c r="F606" s="4"/>
      <c r="I606" s="4"/>
    </row>
    <row r="607" spans="6:9">
      <c r="F607" s="4"/>
      <c r="I607" s="4"/>
    </row>
    <row r="608" spans="6:9">
      <c r="F608" s="4"/>
      <c r="I608" s="4"/>
    </row>
    <row r="609" spans="6:9">
      <c r="F609" s="4"/>
      <c r="I609" s="4"/>
    </row>
    <row r="610" spans="6:9">
      <c r="F610" s="4"/>
      <c r="I610" s="4"/>
    </row>
    <row r="611" spans="6:9">
      <c r="F611" s="4"/>
      <c r="I611" s="4"/>
    </row>
    <row r="612" spans="6:9">
      <c r="F612" s="4"/>
      <c r="I612" s="4"/>
    </row>
    <row r="613" spans="6:9">
      <c r="F613" s="4"/>
      <c r="I613" s="4"/>
    </row>
    <row r="614" spans="6:9">
      <c r="F614" s="4"/>
      <c r="I614" s="4"/>
    </row>
    <row r="615" spans="6:9">
      <c r="F615" s="4"/>
      <c r="I615" s="4"/>
    </row>
    <row r="616" spans="6:9">
      <c r="F616" s="4"/>
      <c r="I616" s="4"/>
    </row>
    <row r="617" spans="6:9">
      <c r="F617" s="4"/>
      <c r="I617" s="4"/>
    </row>
    <row r="618" spans="6:9">
      <c r="F618" s="4"/>
      <c r="I618" s="4"/>
    </row>
    <row r="619" spans="6:9">
      <c r="F619" s="4"/>
      <c r="I619" s="4"/>
    </row>
    <row r="620" spans="6:9">
      <c r="F620" s="4"/>
      <c r="I620" s="4"/>
    </row>
    <row r="621" spans="6:9">
      <c r="F621" s="4"/>
      <c r="I621" s="4"/>
    </row>
    <row r="622" spans="6:9">
      <c r="F622" s="4"/>
      <c r="I622" s="4"/>
    </row>
    <row r="623" spans="6:9">
      <c r="F623" s="4"/>
      <c r="I623" s="4"/>
    </row>
    <row r="624" spans="6:9">
      <c r="F624" s="4"/>
      <c r="I624" s="4"/>
    </row>
    <row r="625" spans="6:9">
      <c r="F625" s="4"/>
      <c r="I625" s="4"/>
    </row>
    <row r="626" spans="6:9">
      <c r="F626" s="4"/>
      <c r="I626" s="4"/>
    </row>
    <row r="627" spans="6:9">
      <c r="F627" s="4"/>
      <c r="I627" s="4"/>
    </row>
    <row r="628" spans="6:9">
      <c r="F628" s="4"/>
      <c r="I628" s="4"/>
    </row>
    <row r="629" spans="6:9">
      <c r="F629" s="4"/>
      <c r="I629" s="4"/>
    </row>
    <row r="630" spans="6:9">
      <c r="F630" s="4"/>
      <c r="I630" s="4"/>
    </row>
    <row r="631" spans="6:9">
      <c r="F631" s="4"/>
      <c r="I631" s="4"/>
    </row>
    <row r="632" spans="6:9">
      <c r="F632" s="4"/>
      <c r="I632" s="4"/>
    </row>
    <row r="633" spans="6:9">
      <c r="F633" s="4"/>
      <c r="I633" s="4"/>
    </row>
    <row r="634" spans="6:9">
      <c r="F634" s="4"/>
      <c r="I634" s="4"/>
    </row>
    <row r="635" spans="6:9">
      <c r="F635" s="4"/>
      <c r="I635" s="4"/>
    </row>
    <row r="636" spans="6:9">
      <c r="F636" s="4"/>
      <c r="I636" s="4"/>
    </row>
    <row r="637" spans="6:9">
      <c r="F637" s="4"/>
      <c r="I637" s="4"/>
    </row>
    <row r="638" spans="6:9">
      <c r="F638" s="4"/>
      <c r="I638" s="4"/>
    </row>
    <row r="639" spans="6:9">
      <c r="F639" s="4"/>
      <c r="I639" s="4"/>
    </row>
    <row r="640" spans="6:9">
      <c r="F640" s="4"/>
      <c r="I640" s="4"/>
    </row>
    <row r="641" spans="6:9">
      <c r="F641" s="4"/>
      <c r="I641" s="4"/>
    </row>
    <row r="642" spans="6:9">
      <c r="F642" s="4"/>
      <c r="I642" s="4"/>
    </row>
    <row r="643" spans="6:9">
      <c r="F643" s="4"/>
      <c r="I643" s="4"/>
    </row>
    <row r="644" spans="6:9">
      <c r="F644" s="4"/>
      <c r="I644" s="4"/>
    </row>
    <row r="645" spans="6:9">
      <c r="F645" s="4"/>
      <c r="I645" s="4"/>
    </row>
    <row r="646" spans="6:9">
      <c r="F646" s="4"/>
      <c r="I646" s="4"/>
    </row>
    <row r="647" spans="6:9">
      <c r="F647" s="4"/>
      <c r="I647" s="4"/>
    </row>
    <row r="648" spans="6:9">
      <c r="F648" s="4"/>
      <c r="I648" s="4"/>
    </row>
    <row r="649" spans="6:9">
      <c r="F649" s="4"/>
      <c r="I649" s="4"/>
    </row>
    <row r="650" spans="6:9">
      <c r="F650" s="4"/>
      <c r="I650" s="4"/>
    </row>
    <row r="651" spans="6:9">
      <c r="F651" s="4"/>
      <c r="I651" s="4"/>
    </row>
    <row r="652" spans="6:9">
      <c r="F652" s="4"/>
      <c r="I652" s="4"/>
    </row>
    <row r="653" spans="6:9">
      <c r="F653" s="4"/>
      <c r="I653" s="4"/>
    </row>
    <row r="654" spans="6:9">
      <c r="F654" s="4"/>
      <c r="I654" s="4"/>
    </row>
    <row r="655" spans="6:9">
      <c r="F655" s="4"/>
      <c r="I655" s="4"/>
    </row>
    <row r="656" spans="6:9">
      <c r="F656" s="4"/>
      <c r="I656" s="4"/>
    </row>
    <row r="657" spans="6:9">
      <c r="F657" s="4"/>
      <c r="I657" s="4"/>
    </row>
    <row r="658" spans="6:9">
      <c r="F658" s="4"/>
      <c r="I658" s="4"/>
    </row>
    <row r="659" spans="6:9">
      <c r="F659" s="4"/>
      <c r="I659" s="4"/>
    </row>
    <row r="660" spans="6:9">
      <c r="F660" s="4"/>
      <c r="I660" s="4"/>
    </row>
    <row r="661" spans="6:9">
      <c r="F661" s="4"/>
      <c r="I661" s="4"/>
    </row>
    <row r="662" spans="6:9">
      <c r="F662" s="4"/>
      <c r="I662" s="4"/>
    </row>
    <row r="663" spans="6:9">
      <c r="F663" s="4"/>
      <c r="I663" s="4"/>
    </row>
    <row r="664" spans="6:9">
      <c r="F664" s="4"/>
      <c r="I664" s="4"/>
    </row>
    <row r="665" spans="6:9">
      <c r="F665" s="4"/>
      <c r="I665" s="4"/>
    </row>
    <row r="666" spans="6:9">
      <c r="F666" s="4"/>
      <c r="I666" s="4"/>
    </row>
    <row r="667" spans="6:9">
      <c r="F667" s="4"/>
      <c r="I667" s="4"/>
    </row>
    <row r="668" spans="6:9">
      <c r="F668" s="4"/>
      <c r="I668" s="4"/>
    </row>
    <row r="669" spans="6:9">
      <c r="F669" s="4"/>
      <c r="I669" s="4"/>
    </row>
    <row r="670" spans="6:9">
      <c r="F670" s="4"/>
      <c r="I670" s="4"/>
    </row>
    <row r="671" spans="6:9">
      <c r="F671" s="4"/>
      <c r="I671" s="4"/>
    </row>
    <row r="672" spans="6:9">
      <c r="F672" s="4"/>
      <c r="I672" s="4"/>
    </row>
    <row r="673" spans="6:9">
      <c r="F673" s="4"/>
      <c r="I673" s="4"/>
    </row>
    <row r="674" spans="6:9">
      <c r="F674" s="4"/>
      <c r="I674" s="4"/>
    </row>
    <row r="675" spans="6:9">
      <c r="F675" s="4"/>
      <c r="I675" s="4"/>
    </row>
    <row r="676" spans="6:9">
      <c r="F676" s="4"/>
      <c r="I676" s="4"/>
    </row>
    <row r="677" spans="6:9">
      <c r="F677" s="4"/>
      <c r="I677" s="4"/>
    </row>
    <row r="678" spans="6:9">
      <c r="F678" s="4"/>
      <c r="I678" s="4"/>
    </row>
    <row r="679" spans="6:9">
      <c r="F679" s="4"/>
      <c r="I679" s="4"/>
    </row>
    <row r="680" spans="6:9">
      <c r="F680" s="4"/>
      <c r="I680" s="4"/>
    </row>
    <row r="681" spans="6:9">
      <c r="F681" s="4"/>
      <c r="I681" s="4"/>
    </row>
    <row r="682" spans="6:9">
      <c r="F682" s="4"/>
      <c r="I682" s="4"/>
    </row>
    <row r="683" spans="6:9">
      <c r="F683" s="4"/>
      <c r="I683" s="4"/>
    </row>
    <row r="684" spans="6:9">
      <c r="F684" s="4"/>
      <c r="I684" s="4"/>
    </row>
    <row r="685" spans="6:9">
      <c r="F685" s="4"/>
      <c r="I685" s="4"/>
    </row>
    <row r="686" spans="6:9">
      <c r="F686" s="4"/>
      <c r="I686" s="4"/>
    </row>
    <row r="687" spans="6:9">
      <c r="F687" s="4"/>
      <c r="I687" s="4"/>
    </row>
    <row r="688" spans="6:9">
      <c r="F688" s="4"/>
      <c r="I688" s="4"/>
    </row>
    <row r="689" spans="6:9">
      <c r="F689" s="4"/>
      <c r="I689" s="4"/>
    </row>
    <row r="690" spans="6:9">
      <c r="F690" s="4"/>
      <c r="I690" s="4"/>
    </row>
    <row r="691" spans="6:9">
      <c r="F691" s="4"/>
      <c r="I691" s="4"/>
    </row>
    <row r="692" spans="6:9">
      <c r="F692" s="4"/>
      <c r="I692" s="4"/>
    </row>
    <row r="693" spans="6:9">
      <c r="F693" s="4"/>
      <c r="I693" s="4"/>
    </row>
    <row r="694" spans="6:9">
      <c r="F694" s="4"/>
      <c r="I694" s="4"/>
    </row>
    <row r="695" spans="6:9">
      <c r="F695" s="4"/>
      <c r="I695" s="4"/>
    </row>
    <row r="696" spans="6:9">
      <c r="F696" s="4"/>
      <c r="I696" s="4"/>
    </row>
    <row r="697" spans="6:9">
      <c r="F697" s="4"/>
      <c r="I697" s="4"/>
    </row>
    <row r="698" spans="6:9">
      <c r="F698" s="4"/>
      <c r="I698" s="4"/>
    </row>
    <row r="699" spans="6:9">
      <c r="F699" s="4"/>
      <c r="I699" s="4"/>
    </row>
    <row r="700" spans="6:9">
      <c r="F700" s="4"/>
      <c r="I700" s="4"/>
    </row>
    <row r="701" spans="6:9">
      <c r="F701" s="4"/>
      <c r="I701" s="4"/>
    </row>
    <row r="702" spans="6:9">
      <c r="F702" s="4"/>
      <c r="I702" s="4"/>
    </row>
    <row r="703" spans="6:9">
      <c r="F703" s="4"/>
      <c r="I703" s="4"/>
    </row>
    <row r="704" spans="6:9">
      <c r="F704" s="4"/>
      <c r="I704" s="4"/>
    </row>
    <row r="705" spans="6:9">
      <c r="F705" s="4"/>
      <c r="I705" s="4"/>
    </row>
    <row r="706" spans="6:9">
      <c r="F706" s="4"/>
      <c r="I706" s="4"/>
    </row>
    <row r="707" spans="6:9">
      <c r="F707" s="4"/>
      <c r="I707" s="4"/>
    </row>
    <row r="708" spans="6:9">
      <c r="F708" s="4"/>
      <c r="I708" s="4"/>
    </row>
    <row r="709" spans="6:9">
      <c r="F709" s="4"/>
      <c r="I709" s="4"/>
    </row>
    <row r="710" spans="6:9">
      <c r="F710" s="4"/>
      <c r="I710" s="4"/>
    </row>
    <row r="711" spans="6:9">
      <c r="F711" s="4"/>
      <c r="I711" s="4"/>
    </row>
    <row r="712" spans="6:9">
      <c r="F712" s="4"/>
      <c r="I712" s="4"/>
    </row>
    <row r="713" spans="6:9">
      <c r="F713" s="4"/>
      <c r="I713" s="4"/>
    </row>
    <row r="714" spans="6:9">
      <c r="F714" s="4"/>
      <c r="I714" s="4"/>
    </row>
    <row r="715" spans="6:9">
      <c r="F715" s="4"/>
      <c r="I715" s="4"/>
    </row>
    <row r="716" spans="6:9">
      <c r="F716" s="4"/>
      <c r="I716" s="4"/>
    </row>
    <row r="717" spans="6:9">
      <c r="F717" s="4"/>
      <c r="I717" s="4"/>
    </row>
    <row r="718" spans="6:9">
      <c r="F718" s="4"/>
      <c r="I718" s="4"/>
    </row>
    <row r="719" spans="6:9">
      <c r="F719" s="4"/>
      <c r="I719" s="4"/>
    </row>
    <row r="720" spans="6:9">
      <c r="F720" s="4"/>
      <c r="I720" s="4"/>
    </row>
    <row r="721" spans="6:9">
      <c r="F721" s="4"/>
      <c r="I721" s="4"/>
    </row>
    <row r="722" spans="6:9">
      <c r="F722" s="4"/>
      <c r="I722" s="4"/>
    </row>
    <row r="723" spans="6:9">
      <c r="F723" s="4"/>
      <c r="I723" s="4"/>
    </row>
    <row r="724" spans="6:9">
      <c r="F724" s="4"/>
      <c r="I724" s="4"/>
    </row>
    <row r="725" spans="6:9">
      <c r="F725" s="4"/>
      <c r="I725" s="4"/>
    </row>
    <row r="726" spans="6:9">
      <c r="F726" s="4"/>
      <c r="I726" s="4"/>
    </row>
    <row r="727" spans="6:9">
      <c r="F727" s="4"/>
      <c r="I727" s="4"/>
    </row>
    <row r="728" spans="6:9">
      <c r="F728" s="4"/>
      <c r="I728" s="4"/>
    </row>
    <row r="729" spans="6:9">
      <c r="F729" s="4"/>
      <c r="I729" s="4"/>
    </row>
    <row r="730" spans="6:9">
      <c r="F730" s="4"/>
      <c r="I730" s="4"/>
    </row>
    <row r="731" spans="6:9">
      <c r="F731" s="4"/>
      <c r="I731" s="4"/>
    </row>
    <row r="732" spans="6:9">
      <c r="F732" s="4"/>
      <c r="I732" s="4"/>
    </row>
    <row r="733" spans="6:9">
      <c r="F733" s="4"/>
      <c r="I733" s="4"/>
    </row>
    <row r="734" spans="6:9">
      <c r="F734" s="4"/>
      <c r="I734" s="4"/>
    </row>
    <row r="735" spans="6:9">
      <c r="F735" s="4"/>
      <c r="I735" s="4"/>
    </row>
    <row r="736" spans="6:9">
      <c r="F736" s="4"/>
      <c r="I736" s="4"/>
    </row>
    <row r="737" spans="6:9">
      <c r="F737" s="4"/>
      <c r="I737" s="4"/>
    </row>
    <row r="738" spans="6:9">
      <c r="F738" s="4"/>
      <c r="I738" s="4"/>
    </row>
    <row r="739" spans="6:9">
      <c r="F739" s="4"/>
      <c r="I739" s="4"/>
    </row>
    <row r="740" spans="6:9">
      <c r="F740" s="4"/>
      <c r="I740" s="4"/>
    </row>
    <row r="741" spans="6:9">
      <c r="F741" s="4"/>
      <c r="I741" s="4"/>
    </row>
    <row r="742" spans="6:9">
      <c r="F742" s="4"/>
      <c r="I742" s="4"/>
    </row>
    <row r="743" spans="6:9">
      <c r="F743" s="4"/>
      <c r="I743" s="4"/>
    </row>
    <row r="744" spans="6:9">
      <c r="F744" s="4"/>
      <c r="I744" s="4"/>
    </row>
    <row r="745" spans="6:9">
      <c r="F745" s="4"/>
      <c r="I745" s="4"/>
    </row>
    <row r="746" spans="6:9">
      <c r="F746" s="4"/>
      <c r="I746" s="4"/>
    </row>
    <row r="747" spans="6:9">
      <c r="F747" s="4"/>
      <c r="I747" s="4"/>
    </row>
    <row r="748" spans="6:9">
      <c r="F748" s="4"/>
      <c r="I748" s="4"/>
    </row>
    <row r="749" spans="6:9">
      <c r="F749" s="4"/>
      <c r="I749" s="4"/>
    </row>
    <row r="750" spans="6:9">
      <c r="F750" s="4"/>
      <c r="I750" s="4"/>
    </row>
    <row r="751" spans="6:9">
      <c r="F751" s="4"/>
      <c r="I751" s="4"/>
    </row>
    <row r="752" spans="6:9">
      <c r="F752" s="4"/>
      <c r="I752" s="4"/>
    </row>
    <row r="753" spans="6:9">
      <c r="F753" s="4"/>
      <c r="I753" s="4"/>
    </row>
    <row r="754" spans="6:9">
      <c r="F754" s="4"/>
      <c r="I754" s="4"/>
    </row>
    <row r="755" spans="6:9">
      <c r="F755" s="4"/>
      <c r="I755" s="4"/>
    </row>
    <row r="756" spans="6:9">
      <c r="F756" s="4"/>
      <c r="I756" s="4"/>
    </row>
    <row r="757" spans="6:9">
      <c r="F757" s="4"/>
      <c r="I757" s="4"/>
    </row>
    <row r="758" spans="6:9">
      <c r="F758" s="4"/>
      <c r="I758" s="4"/>
    </row>
    <row r="759" spans="6:9">
      <c r="F759" s="4"/>
      <c r="I759" s="4"/>
    </row>
    <row r="760" spans="6:9">
      <c r="F760" s="4"/>
      <c r="I760" s="4"/>
    </row>
    <row r="761" spans="6:9">
      <c r="F761" s="4"/>
      <c r="I761" s="4"/>
    </row>
    <row r="762" spans="6:9">
      <c r="F762" s="4"/>
      <c r="I762" s="4"/>
    </row>
    <row r="763" spans="6:9">
      <c r="F763" s="4"/>
      <c r="I763" s="4"/>
    </row>
    <row r="764" spans="6:9">
      <c r="F764" s="4"/>
      <c r="I764" s="4"/>
    </row>
    <row r="765" spans="6:9">
      <c r="F765" s="4"/>
      <c r="I765" s="4"/>
    </row>
    <row r="766" spans="6:9">
      <c r="F766" s="4"/>
      <c r="I766" s="4"/>
    </row>
    <row r="767" spans="6:9">
      <c r="F767" s="4"/>
      <c r="I767" s="4"/>
    </row>
    <row r="768" spans="6:9">
      <c r="F768" s="4"/>
      <c r="I768" s="4"/>
    </row>
    <row r="769" spans="6:9">
      <c r="F769" s="4"/>
      <c r="I769" s="4"/>
    </row>
    <row r="770" spans="6:9">
      <c r="F770" s="4"/>
      <c r="I770" s="4"/>
    </row>
    <row r="771" spans="6:9">
      <c r="F771" s="4"/>
      <c r="I771" s="4"/>
    </row>
    <row r="772" spans="6:9">
      <c r="F772" s="4"/>
      <c r="I772" s="4"/>
    </row>
    <row r="773" spans="6:9">
      <c r="F773" s="4"/>
      <c r="I773" s="4"/>
    </row>
    <row r="774" spans="6:9">
      <c r="F774" s="4"/>
      <c r="I774" s="4"/>
    </row>
    <row r="775" spans="6:9">
      <c r="F775" s="4"/>
      <c r="I775" s="4"/>
    </row>
    <row r="776" spans="6:9">
      <c r="F776" s="4"/>
      <c r="I776" s="4"/>
    </row>
    <row r="777" spans="6:9">
      <c r="F777" s="4"/>
      <c r="I777" s="4"/>
    </row>
    <row r="778" spans="6:9">
      <c r="F778" s="4"/>
      <c r="I778" s="4"/>
    </row>
    <row r="779" spans="6:9">
      <c r="F779" s="4"/>
      <c r="I779" s="4"/>
    </row>
    <row r="780" spans="6:9">
      <c r="F780" s="4"/>
      <c r="I780" s="4"/>
    </row>
    <row r="781" spans="6:9">
      <c r="F781" s="4"/>
      <c r="I781" s="4"/>
    </row>
    <row r="782" spans="6:9">
      <c r="F782" s="4"/>
      <c r="I782" s="4"/>
    </row>
    <row r="783" spans="6:9">
      <c r="F783" s="4"/>
      <c r="I783" s="4"/>
    </row>
    <row r="784" spans="6:9">
      <c r="F784" s="4"/>
      <c r="I784" s="4"/>
    </row>
    <row r="785" spans="6:9">
      <c r="F785" s="4"/>
      <c r="I785" s="4"/>
    </row>
    <row r="786" spans="6:9">
      <c r="F786" s="4"/>
      <c r="I786" s="4"/>
    </row>
    <row r="787" spans="6:9">
      <c r="F787" s="4"/>
      <c r="I787" s="4"/>
    </row>
    <row r="788" spans="6:9">
      <c r="F788" s="4"/>
      <c r="I788" s="4"/>
    </row>
    <row r="789" spans="6:9">
      <c r="F789" s="4"/>
      <c r="I789" s="4"/>
    </row>
    <row r="790" spans="6:9">
      <c r="F790" s="4"/>
      <c r="I790" s="4"/>
    </row>
    <row r="791" spans="6:9">
      <c r="F791" s="4"/>
      <c r="I791" s="4"/>
    </row>
    <row r="792" spans="6:9">
      <c r="F792" s="4"/>
      <c r="I792" s="4"/>
    </row>
    <row r="793" spans="6:9">
      <c r="F793" s="4"/>
      <c r="I793" s="4"/>
    </row>
    <row r="794" spans="6:9">
      <c r="F794" s="4"/>
      <c r="I794" s="4"/>
    </row>
    <row r="795" spans="6:9">
      <c r="F795" s="4"/>
      <c r="I795" s="4"/>
    </row>
    <row r="796" spans="6:9">
      <c r="F796" s="4"/>
      <c r="I796" s="4"/>
    </row>
    <row r="797" spans="6:9">
      <c r="F797" s="4"/>
      <c r="I797" s="4"/>
    </row>
    <row r="798" spans="6:9">
      <c r="F798" s="4"/>
      <c r="I798" s="4"/>
    </row>
    <row r="799" spans="6:9">
      <c r="F799" s="4"/>
      <c r="I799" s="4"/>
    </row>
    <row r="800" spans="6:9">
      <c r="F800" s="4"/>
      <c r="I800" s="4"/>
    </row>
    <row r="801" spans="6:9">
      <c r="F801" s="4"/>
      <c r="I801" s="4"/>
    </row>
    <row r="802" spans="6:9">
      <c r="F802" s="4"/>
      <c r="I802" s="4"/>
    </row>
    <row r="803" spans="6:9">
      <c r="F803" s="4"/>
      <c r="I803" s="4"/>
    </row>
    <row r="804" spans="6:9">
      <c r="F804" s="4"/>
      <c r="I804" s="4"/>
    </row>
    <row r="805" spans="6:9">
      <c r="F805" s="4"/>
      <c r="I805" s="4"/>
    </row>
    <row r="806" spans="6:9">
      <c r="F806" s="4"/>
      <c r="I806" s="4"/>
    </row>
    <row r="807" spans="6:9">
      <c r="F807" s="4"/>
      <c r="I807" s="4"/>
    </row>
    <row r="808" spans="6:9">
      <c r="F808" s="4"/>
      <c r="I808" s="4"/>
    </row>
    <row r="809" spans="6:9">
      <c r="F809" s="4"/>
      <c r="I809" s="4"/>
    </row>
    <row r="810" spans="6:9">
      <c r="F810" s="4"/>
      <c r="I810" s="4"/>
    </row>
    <row r="811" spans="6:9">
      <c r="F811" s="4"/>
      <c r="I811" s="4"/>
    </row>
    <row r="812" spans="6:9">
      <c r="F812" s="4"/>
      <c r="I812" s="4"/>
    </row>
    <row r="813" spans="6:9">
      <c r="F813" s="4"/>
      <c r="I813" s="4"/>
    </row>
    <row r="814" spans="6:9">
      <c r="F814" s="4"/>
      <c r="I814" s="4"/>
    </row>
    <row r="815" spans="6:9">
      <c r="F815" s="4"/>
      <c r="I815" s="4"/>
    </row>
    <row r="816" spans="6:9">
      <c r="F816" s="4"/>
      <c r="I816" s="4"/>
    </row>
    <row r="817" spans="6:9">
      <c r="F817" s="4"/>
      <c r="I817" s="4"/>
    </row>
    <row r="818" spans="6:9">
      <c r="F818" s="4"/>
      <c r="I818" s="4"/>
    </row>
    <row r="819" spans="6:9">
      <c r="F819" s="4"/>
      <c r="I819" s="4"/>
    </row>
    <row r="820" spans="6:9">
      <c r="F820" s="4"/>
      <c r="I820" s="4"/>
    </row>
    <row r="821" spans="6:9">
      <c r="F821" s="4"/>
      <c r="I821" s="4"/>
    </row>
    <row r="822" spans="6:9">
      <c r="F822" s="4"/>
      <c r="I822" s="4"/>
    </row>
    <row r="823" spans="6:9">
      <c r="F823" s="4"/>
      <c r="I823" s="4"/>
    </row>
    <row r="824" spans="6:9">
      <c r="F824" s="4"/>
      <c r="I824" s="4"/>
    </row>
    <row r="825" spans="6:9">
      <c r="F825" s="4"/>
      <c r="I825" s="4"/>
    </row>
    <row r="826" spans="6:9">
      <c r="F826" s="4"/>
      <c r="I826" s="4"/>
    </row>
    <row r="827" spans="6:9">
      <c r="F827" s="4"/>
      <c r="I827" s="4"/>
    </row>
    <row r="828" spans="6:9">
      <c r="F828" s="4"/>
      <c r="I828" s="4"/>
    </row>
    <row r="829" spans="6:9">
      <c r="F829" s="4"/>
      <c r="I829" s="4"/>
    </row>
    <row r="830" spans="6:9">
      <c r="F830" s="4"/>
      <c r="I830" s="4"/>
    </row>
    <row r="831" spans="6:9">
      <c r="F831" s="4"/>
      <c r="I831" s="4"/>
    </row>
    <row r="832" spans="6:9">
      <c r="F832" s="4"/>
      <c r="I832" s="4"/>
    </row>
    <row r="833" spans="6:9">
      <c r="F833" s="4"/>
      <c r="I833" s="4"/>
    </row>
    <row r="834" spans="6:9">
      <c r="F834" s="4"/>
      <c r="I834" s="4"/>
    </row>
    <row r="835" spans="6:9">
      <c r="F835" s="4"/>
      <c r="I835" s="4"/>
    </row>
    <row r="836" spans="6:9">
      <c r="F836" s="4"/>
      <c r="I836" s="4"/>
    </row>
    <row r="837" spans="6:9">
      <c r="F837" s="4"/>
      <c r="I837" s="4"/>
    </row>
    <row r="838" spans="6:9">
      <c r="F838" s="4"/>
      <c r="I838" s="4"/>
    </row>
    <row r="839" spans="6:9">
      <c r="F839" s="4"/>
      <c r="I839" s="4"/>
    </row>
    <row r="840" spans="6:9">
      <c r="F840" s="4"/>
      <c r="I840" s="4"/>
    </row>
    <row r="841" spans="6:9">
      <c r="F841" s="4"/>
      <c r="I841" s="4"/>
    </row>
    <row r="842" spans="6:9">
      <c r="F842" s="4"/>
      <c r="I842" s="4"/>
    </row>
    <row r="843" spans="6:9">
      <c r="F843" s="4"/>
      <c r="I843" s="4"/>
    </row>
    <row r="844" spans="6:9">
      <c r="F844" s="4"/>
      <c r="I844" s="4"/>
    </row>
    <row r="845" spans="6:9">
      <c r="F845" s="4"/>
      <c r="I845" s="4"/>
    </row>
    <row r="846" spans="6:9">
      <c r="F846" s="4"/>
      <c r="I846" s="4"/>
    </row>
    <row r="847" spans="6:9">
      <c r="F847" s="4"/>
      <c r="I847" s="4"/>
    </row>
    <row r="848" spans="6:9">
      <c r="F848" s="4"/>
      <c r="I848" s="4"/>
    </row>
    <row r="849" spans="6:9">
      <c r="F849" s="4"/>
      <c r="I849" s="4"/>
    </row>
    <row r="850" spans="6:9">
      <c r="F850" s="4"/>
      <c r="I850" s="4"/>
    </row>
    <row r="851" spans="6:9">
      <c r="F851" s="4"/>
      <c r="I851" s="4"/>
    </row>
    <row r="852" spans="6:9">
      <c r="F852" s="4"/>
      <c r="I852" s="4"/>
    </row>
    <row r="853" spans="6:9">
      <c r="F853" s="4"/>
      <c r="I853" s="4"/>
    </row>
    <row r="854" spans="6:9">
      <c r="F854" s="4"/>
      <c r="I854" s="4"/>
    </row>
    <row r="855" spans="6:9">
      <c r="F855" s="4"/>
      <c r="I855" s="4"/>
    </row>
    <row r="856" spans="6:9">
      <c r="F856" s="4"/>
      <c r="I856" s="4"/>
    </row>
    <row r="857" spans="6:9">
      <c r="F857" s="4"/>
      <c r="I857" s="4"/>
    </row>
    <row r="858" spans="6:9">
      <c r="F858" s="4"/>
      <c r="I858" s="4"/>
    </row>
    <row r="859" spans="6:9">
      <c r="F859" s="4"/>
      <c r="I859" s="4"/>
    </row>
    <row r="860" spans="6:9">
      <c r="F860" s="4"/>
      <c r="I860" s="4"/>
    </row>
    <row r="861" spans="6:9">
      <c r="F861" s="4"/>
      <c r="I861" s="4"/>
    </row>
    <row r="862" spans="6:9">
      <c r="F862" s="4"/>
      <c r="I862" s="4"/>
    </row>
    <row r="863" spans="6:9">
      <c r="F863" s="4"/>
      <c r="I863" s="4"/>
    </row>
    <row r="864" spans="6:9">
      <c r="F864" s="4"/>
      <c r="I864" s="4"/>
    </row>
    <row r="865" spans="6:9">
      <c r="F865" s="4"/>
      <c r="I865" s="4"/>
    </row>
    <row r="866" spans="6:9">
      <c r="F866" s="4"/>
      <c r="I866" s="4"/>
    </row>
    <row r="867" spans="6:9">
      <c r="F867" s="4"/>
      <c r="I867" s="4"/>
    </row>
    <row r="868" spans="6:9">
      <c r="F868" s="4"/>
      <c r="I868" s="4"/>
    </row>
    <row r="869" spans="6:9">
      <c r="F869" s="4"/>
      <c r="I869" s="4"/>
    </row>
    <row r="870" spans="6:9">
      <c r="F870" s="4"/>
      <c r="I870" s="4"/>
    </row>
    <row r="871" spans="6:9">
      <c r="F871" s="4"/>
      <c r="I871" s="4"/>
    </row>
    <row r="872" spans="6:9">
      <c r="F872" s="4"/>
      <c r="I872" s="4"/>
    </row>
    <row r="873" spans="6:9">
      <c r="F873" s="4"/>
      <c r="I873" s="4"/>
    </row>
    <row r="874" spans="6:9">
      <c r="F874" s="4"/>
      <c r="I874" s="4"/>
    </row>
    <row r="875" spans="6:9">
      <c r="F875" s="4"/>
      <c r="I875" s="4"/>
    </row>
    <row r="876" spans="6:9">
      <c r="F876" s="4"/>
      <c r="I876" s="4"/>
    </row>
    <row r="877" spans="6:9">
      <c r="F877" s="4"/>
      <c r="I877" s="4"/>
    </row>
    <row r="878" spans="6:9">
      <c r="F878" s="4"/>
      <c r="I878" s="4"/>
    </row>
    <row r="879" spans="6:9">
      <c r="F879" s="4"/>
      <c r="I879" s="4"/>
    </row>
    <row r="880" spans="6:9">
      <c r="F880" s="4"/>
      <c r="I880" s="4"/>
    </row>
    <row r="881" spans="6:9">
      <c r="F881" s="4"/>
      <c r="I881" s="4"/>
    </row>
    <row r="882" spans="6:9">
      <c r="F882" s="4"/>
      <c r="I882" s="4"/>
    </row>
    <row r="883" spans="6:9">
      <c r="F883" s="4"/>
      <c r="I883" s="4"/>
    </row>
    <row r="884" spans="6:9">
      <c r="F884" s="4"/>
      <c r="I884" s="4"/>
    </row>
    <row r="885" spans="6:9">
      <c r="F885" s="4"/>
      <c r="I885" s="4"/>
    </row>
    <row r="886" spans="6:9">
      <c r="F886" s="4"/>
      <c r="I886" s="4"/>
    </row>
    <row r="887" spans="6:9">
      <c r="F887" s="4"/>
      <c r="I887" s="4"/>
    </row>
    <row r="888" spans="6:9">
      <c r="F888" s="4"/>
      <c r="I888" s="4"/>
    </row>
    <row r="889" spans="6:9">
      <c r="F889" s="4"/>
      <c r="I889" s="4"/>
    </row>
    <row r="890" spans="6:9">
      <c r="F890" s="4"/>
      <c r="I890" s="4"/>
    </row>
    <row r="891" spans="6:9">
      <c r="F891" s="4"/>
      <c r="I891" s="4"/>
    </row>
    <row r="892" spans="6:9">
      <c r="F892" s="4"/>
      <c r="I892" s="4"/>
    </row>
    <row r="893" spans="6:9">
      <c r="F893" s="4"/>
      <c r="I893" s="4"/>
    </row>
    <row r="894" spans="6:9">
      <c r="F894" s="4"/>
      <c r="I894" s="4"/>
    </row>
    <row r="895" spans="6:9">
      <c r="F895" s="4"/>
      <c r="I895" s="4"/>
    </row>
    <row r="896" spans="6:9">
      <c r="F896" s="4"/>
      <c r="I896" s="4"/>
    </row>
    <row r="897" spans="6:9">
      <c r="F897" s="4"/>
      <c r="I897" s="4"/>
    </row>
    <row r="898" spans="6:9">
      <c r="F898" s="4"/>
      <c r="I898" s="4"/>
    </row>
    <row r="899" spans="6:9">
      <c r="F899" s="4"/>
      <c r="I899" s="4"/>
    </row>
    <row r="900" spans="6:9">
      <c r="F900" s="4"/>
      <c r="I900" s="4"/>
    </row>
    <row r="901" spans="6:9">
      <c r="F901" s="4"/>
      <c r="I901" s="4"/>
    </row>
    <row r="902" spans="6:9">
      <c r="F902" s="4"/>
      <c r="I902" s="4"/>
    </row>
    <row r="903" spans="6:9">
      <c r="F903" s="4"/>
      <c r="I903" s="4"/>
    </row>
    <row r="904" spans="6:9">
      <c r="F904" s="4"/>
      <c r="I904" s="4"/>
    </row>
    <row r="905" spans="6:9">
      <c r="F905" s="4"/>
      <c r="I905" s="4"/>
    </row>
    <row r="906" spans="6:9">
      <c r="F906" s="4"/>
      <c r="I906" s="4"/>
    </row>
    <row r="907" spans="6:9">
      <c r="F907" s="4"/>
      <c r="I907" s="4"/>
    </row>
    <row r="908" spans="6:9">
      <c r="F908" s="4"/>
      <c r="I908" s="4"/>
    </row>
    <row r="909" spans="6:9">
      <c r="F909" s="4"/>
      <c r="I909" s="4"/>
    </row>
    <row r="910" spans="6:9">
      <c r="F910" s="4"/>
      <c r="I910" s="4"/>
    </row>
    <row r="911" spans="6:9">
      <c r="F911" s="4"/>
      <c r="I911" s="4"/>
    </row>
    <row r="912" spans="6:9">
      <c r="F912" s="4"/>
      <c r="I912" s="4"/>
    </row>
    <row r="913" spans="6:9">
      <c r="F913" s="4"/>
      <c r="I913" s="4"/>
    </row>
    <row r="914" spans="6:9">
      <c r="F914" s="4"/>
      <c r="I914" s="4"/>
    </row>
    <row r="915" spans="6:9">
      <c r="F915" s="4"/>
      <c r="I915" s="4"/>
    </row>
    <row r="916" spans="6:9">
      <c r="F916" s="4"/>
      <c r="I916" s="4"/>
    </row>
    <row r="917" spans="6:9">
      <c r="F917" s="4"/>
      <c r="I917" s="4"/>
    </row>
    <row r="918" spans="6:9">
      <c r="F918" s="4"/>
      <c r="I918" s="4"/>
    </row>
    <row r="919" spans="6:9">
      <c r="F919" s="4"/>
      <c r="I919" s="4"/>
    </row>
    <row r="920" spans="6:9">
      <c r="F920" s="4"/>
      <c r="I920" s="4"/>
    </row>
    <row r="921" spans="6:9">
      <c r="F921" s="4"/>
      <c r="I921" s="4"/>
    </row>
    <row r="922" spans="6:9">
      <c r="F922" s="4"/>
      <c r="I922" s="4"/>
    </row>
    <row r="923" spans="6:9">
      <c r="F923" s="4"/>
      <c r="I923" s="4"/>
    </row>
    <row r="924" spans="6:9">
      <c r="F924" s="4"/>
      <c r="I924" s="4"/>
    </row>
    <row r="925" spans="6:9">
      <c r="F925" s="4"/>
      <c r="I925" s="4"/>
    </row>
    <row r="926" spans="6:9">
      <c r="F926" s="4"/>
      <c r="I926" s="4"/>
    </row>
    <row r="927" spans="6:9">
      <c r="F927" s="4"/>
      <c r="I927" s="4"/>
    </row>
    <row r="928" spans="6:9">
      <c r="F928" s="4"/>
      <c r="I928" s="4"/>
    </row>
    <row r="929" spans="6:9">
      <c r="F929" s="4"/>
      <c r="I929" s="4"/>
    </row>
    <row r="930" spans="6:9">
      <c r="F930" s="4"/>
      <c r="I930" s="4"/>
    </row>
    <row r="931" spans="6:9">
      <c r="F931" s="4"/>
      <c r="I931" s="4"/>
    </row>
    <row r="932" spans="6:9">
      <c r="F932" s="4"/>
      <c r="I932" s="4"/>
    </row>
    <row r="933" spans="6:9">
      <c r="F933" s="4"/>
      <c r="I933" s="4"/>
    </row>
    <row r="934" spans="6:9">
      <c r="F934" s="4"/>
      <c r="I934" s="4"/>
    </row>
    <row r="935" spans="6:9">
      <c r="F935" s="4"/>
      <c r="I935" s="4"/>
    </row>
    <row r="936" spans="6:9">
      <c r="F936" s="4"/>
      <c r="I936" s="4"/>
    </row>
    <row r="937" spans="6:9">
      <c r="F937" s="4"/>
      <c r="I937" s="4"/>
    </row>
    <row r="938" spans="6:9">
      <c r="F938" s="4"/>
      <c r="I938" s="4"/>
    </row>
    <row r="939" spans="6:9">
      <c r="F939" s="4"/>
      <c r="I939" s="4"/>
    </row>
    <row r="940" spans="6:9">
      <c r="F940" s="4"/>
      <c r="I940" s="4"/>
    </row>
    <row r="941" spans="6:9">
      <c r="F941" s="4"/>
      <c r="I941" s="4"/>
    </row>
    <row r="942" spans="6:9">
      <c r="F942" s="4"/>
      <c r="I942" s="4"/>
    </row>
    <row r="943" spans="6:9">
      <c r="F943" s="4"/>
      <c r="I943" s="4"/>
    </row>
    <row r="944" spans="6:9">
      <c r="F944" s="4"/>
      <c r="I944" s="4"/>
    </row>
    <row r="945" spans="6:9">
      <c r="F945" s="4"/>
      <c r="I945" s="4"/>
    </row>
    <row r="946" spans="6:9">
      <c r="F946" s="4"/>
      <c r="I946" s="4"/>
    </row>
    <row r="947" spans="6:9">
      <c r="F947" s="4"/>
      <c r="I947" s="4"/>
    </row>
    <row r="948" spans="6:9">
      <c r="F948" s="4"/>
      <c r="I948" s="4"/>
    </row>
    <row r="949" spans="6:9">
      <c r="F949" s="4"/>
      <c r="I949" s="4"/>
    </row>
    <row r="950" spans="6:9">
      <c r="F950" s="4"/>
      <c r="I950" s="4"/>
    </row>
    <row r="951" spans="6:9">
      <c r="F951" s="4"/>
      <c r="I951" s="4"/>
    </row>
    <row r="952" spans="6:9">
      <c r="F952" s="4"/>
      <c r="I952" s="4"/>
    </row>
    <row r="953" spans="6:9">
      <c r="F953" s="4"/>
      <c r="I953" s="4"/>
    </row>
    <row r="954" spans="6:9">
      <c r="F954" s="4"/>
      <c r="I954" s="4"/>
    </row>
    <row r="955" spans="6:9">
      <c r="F955" s="4"/>
      <c r="I955" s="4"/>
    </row>
    <row r="956" spans="6:9">
      <c r="F956" s="4"/>
      <c r="I956" s="4"/>
    </row>
    <row r="957" spans="6:9">
      <c r="F957" s="4"/>
      <c r="I957" s="4"/>
    </row>
    <row r="958" spans="6:9">
      <c r="F958" s="4"/>
      <c r="I958" s="4"/>
    </row>
    <row r="959" spans="6:9">
      <c r="F959" s="4"/>
      <c r="I959" s="4"/>
    </row>
    <row r="960" spans="6:9">
      <c r="F960" s="4"/>
      <c r="I960" s="4"/>
    </row>
    <row r="961" spans="6:9">
      <c r="F961" s="4"/>
      <c r="I961" s="4"/>
    </row>
    <row r="962" spans="6:9">
      <c r="F962" s="4"/>
      <c r="I962" s="4"/>
    </row>
    <row r="963" spans="6:9">
      <c r="F963" s="4"/>
      <c r="I963" s="4"/>
    </row>
    <row r="964" spans="6:9">
      <c r="F964" s="4"/>
      <c r="I964" s="4"/>
    </row>
    <row r="965" spans="6:9">
      <c r="F965" s="4"/>
      <c r="I965" s="4"/>
    </row>
    <row r="966" spans="6:9">
      <c r="F966" s="4"/>
      <c r="I966" s="4"/>
    </row>
    <row r="967" spans="6:9">
      <c r="F967" s="4"/>
      <c r="I967" s="4"/>
    </row>
    <row r="968" spans="6:9">
      <c r="F968" s="4"/>
      <c r="I968" s="4"/>
    </row>
    <row r="969" spans="6:9">
      <c r="F969" s="4"/>
      <c r="I969" s="4"/>
    </row>
    <row r="970" spans="6:9">
      <c r="F970" s="4"/>
      <c r="I970" s="4"/>
    </row>
    <row r="971" spans="6:9">
      <c r="F971" s="4"/>
      <c r="I971" s="4"/>
    </row>
    <row r="972" spans="6:9">
      <c r="F972" s="4"/>
      <c r="I972" s="4"/>
    </row>
    <row r="973" spans="6:9">
      <c r="F973" s="4"/>
      <c r="I973" s="4"/>
    </row>
    <row r="974" spans="6:9">
      <c r="F974" s="4"/>
      <c r="I974" s="4"/>
    </row>
    <row r="975" spans="6:9">
      <c r="F975" s="4"/>
      <c r="I975" s="4"/>
    </row>
    <row r="976" spans="6:9">
      <c r="F976" s="4"/>
      <c r="I976" s="4"/>
    </row>
    <row r="977" spans="6:9">
      <c r="F977" s="4"/>
      <c r="I977" s="4"/>
    </row>
    <row r="978" spans="6:9">
      <c r="F978" s="4"/>
      <c r="I978" s="4"/>
    </row>
    <row r="979" spans="6:9">
      <c r="F979" s="4"/>
      <c r="I979" s="4"/>
    </row>
    <row r="980" spans="6:9">
      <c r="F980" s="4"/>
      <c r="I980" s="4"/>
    </row>
    <row r="981" spans="6:9">
      <c r="F981" s="4"/>
      <c r="I981" s="4"/>
    </row>
    <row r="982" spans="6:9">
      <c r="F982" s="4"/>
      <c r="I982" s="4"/>
    </row>
    <row r="983" spans="6:9">
      <c r="F983" s="4"/>
      <c r="I983" s="4"/>
    </row>
    <row r="984" spans="6:9">
      <c r="F984" s="4"/>
      <c r="I984" s="4"/>
    </row>
    <row r="985" spans="6:9">
      <c r="F985" s="4"/>
      <c r="I985" s="4"/>
    </row>
    <row r="986" spans="6:9">
      <c r="F986" s="4"/>
      <c r="I986" s="4"/>
    </row>
    <row r="987" spans="6:9">
      <c r="F987" s="4"/>
      <c r="I987" s="4"/>
    </row>
    <row r="988" spans="6:9">
      <c r="F988" s="4"/>
      <c r="I988" s="4"/>
    </row>
    <row r="989" spans="6:9">
      <c r="F989" s="4"/>
      <c r="I989" s="4"/>
    </row>
    <row r="990" spans="6:9">
      <c r="F990" s="4"/>
      <c r="I990" s="4"/>
    </row>
    <row r="991" spans="6:9">
      <c r="F991" s="4"/>
      <c r="I991" s="4"/>
    </row>
    <row r="992" spans="6:9">
      <c r="F992" s="4"/>
      <c r="I992" s="4"/>
    </row>
    <row r="993" spans="6:9">
      <c r="F993" s="4"/>
      <c r="I993" s="4"/>
    </row>
    <row r="994" spans="6:9">
      <c r="F994" s="4"/>
      <c r="I994" s="4"/>
    </row>
    <row r="995" spans="6:9">
      <c r="F995" s="4"/>
      <c r="I995" s="4"/>
    </row>
    <row r="996" spans="6:9">
      <c r="F996" s="4"/>
      <c r="I996" s="4"/>
    </row>
    <row r="997" spans="6:9">
      <c r="F997" s="4"/>
      <c r="I997" s="4"/>
    </row>
    <row r="998" spans="6:9">
      <c r="F998" s="4"/>
      <c r="I998" s="4"/>
    </row>
    <row r="999" spans="6:9">
      <c r="F999" s="4"/>
      <c r="I999" s="4"/>
    </row>
    <row r="1000" spans="6:9">
      <c r="F1000" s="4"/>
      <c r="I1000" s="4"/>
    </row>
    <row r="1001" spans="6:9">
      <c r="F1001" s="4"/>
      <c r="I1001" s="4"/>
    </row>
    <row r="1002" spans="6:9">
      <c r="F1002" s="4"/>
      <c r="I1002" s="4"/>
    </row>
    <row r="1003" spans="6:9">
      <c r="F1003" s="4"/>
      <c r="I1003" s="4"/>
    </row>
    <row r="1004" spans="6:9">
      <c r="F1004" s="4"/>
      <c r="I1004" s="4"/>
    </row>
    <row r="1005" spans="6:9">
      <c r="F1005" s="4"/>
      <c r="I1005" s="4"/>
    </row>
    <row r="1006" spans="6:9">
      <c r="F1006" s="4"/>
      <c r="I1006" s="4"/>
    </row>
    <row r="1007" spans="6:9">
      <c r="F1007" s="4"/>
      <c r="I1007" s="4"/>
    </row>
    <row r="1008" spans="6:9">
      <c r="F1008" s="4"/>
      <c r="I1008" s="4"/>
    </row>
    <row r="1009" spans="6:9">
      <c r="F1009" s="4"/>
      <c r="I1009" s="4"/>
    </row>
    <row r="1010" spans="6:9">
      <c r="F1010" s="4"/>
      <c r="I1010" s="4"/>
    </row>
    <row r="1011" spans="6:9">
      <c r="F1011" s="4"/>
      <c r="I1011" s="4"/>
    </row>
    <row r="1012" spans="6:9">
      <c r="F1012" s="4"/>
      <c r="I1012" s="4"/>
    </row>
    <row r="1013" spans="6:9">
      <c r="F1013" s="4"/>
      <c r="I1013" s="4"/>
    </row>
    <row r="1014" spans="6:9">
      <c r="F1014" s="4"/>
      <c r="I1014" s="4"/>
    </row>
    <row r="1015" spans="6:9">
      <c r="F1015" s="4"/>
      <c r="I1015" s="4"/>
    </row>
    <row r="1016" spans="6:9">
      <c r="F1016" s="4"/>
      <c r="I1016" s="4"/>
    </row>
    <row r="1017" spans="6:9">
      <c r="F1017" s="4"/>
      <c r="I1017" s="4"/>
    </row>
    <row r="1018" spans="6:9">
      <c r="F1018" s="4"/>
      <c r="I1018" s="4"/>
    </row>
    <row r="1019" spans="6:9">
      <c r="F1019" s="4"/>
      <c r="I1019" s="4"/>
    </row>
    <row r="1020" spans="6:9">
      <c r="F1020" s="4"/>
      <c r="I1020" s="4"/>
    </row>
    <row r="1021" spans="6:9">
      <c r="F1021" s="4"/>
      <c r="I1021" s="4"/>
    </row>
    <row r="1022" spans="6:9">
      <c r="F1022" s="4"/>
      <c r="I1022" s="4"/>
    </row>
    <row r="1023" spans="6:9">
      <c r="F1023" s="4"/>
      <c r="I1023" s="4"/>
    </row>
    <row r="1024" spans="6:9">
      <c r="F1024" s="4"/>
      <c r="I1024" s="4"/>
    </row>
    <row r="1025" spans="6:9">
      <c r="F1025" s="4"/>
      <c r="I1025" s="4"/>
    </row>
    <row r="1026" spans="6:9">
      <c r="F1026" s="4"/>
      <c r="I1026" s="4"/>
    </row>
    <row r="1027" spans="6:9">
      <c r="F1027" s="4"/>
      <c r="I1027" s="4"/>
    </row>
    <row r="1028" spans="6:9">
      <c r="F1028" s="4"/>
      <c r="I1028" s="4"/>
    </row>
    <row r="1029" spans="6:9">
      <c r="F1029" s="4"/>
      <c r="I1029" s="4"/>
    </row>
    <row r="1030" spans="6:9">
      <c r="F1030" s="4"/>
      <c r="I1030" s="4"/>
    </row>
    <row r="1031" spans="6:9">
      <c r="F1031" s="4"/>
      <c r="I1031" s="4"/>
    </row>
    <row r="1032" spans="6:9">
      <c r="F1032" s="4"/>
      <c r="I1032" s="4"/>
    </row>
    <row r="1033" spans="6:9">
      <c r="F1033" s="4"/>
      <c r="I1033" s="4"/>
    </row>
    <row r="1034" spans="6:9">
      <c r="F1034" s="4"/>
      <c r="I1034" s="4"/>
    </row>
    <row r="1035" spans="6:9">
      <c r="F1035" s="4"/>
      <c r="I1035" s="4"/>
    </row>
    <row r="1036" spans="6:9">
      <c r="F1036" s="4"/>
      <c r="I1036" s="4"/>
    </row>
    <row r="1037" spans="6:9">
      <c r="F1037" s="4"/>
      <c r="I1037" s="4"/>
    </row>
    <row r="1038" spans="6:9">
      <c r="F1038" s="4"/>
      <c r="I1038" s="4"/>
    </row>
    <row r="1039" spans="6:9">
      <c r="F1039" s="4"/>
      <c r="I1039" s="4"/>
    </row>
    <row r="1040" spans="6:9">
      <c r="F1040" s="4"/>
      <c r="I1040" s="4"/>
    </row>
    <row r="1041" spans="6:9">
      <c r="F1041" s="4"/>
      <c r="I1041" s="4"/>
    </row>
    <row r="1042" spans="6:9">
      <c r="I1042" s="4"/>
    </row>
    <row r="1043" spans="6:9">
      <c r="I1043" s="4"/>
    </row>
  </sheetData>
  <mergeCells count="10">
    <mergeCell ref="A1:F1"/>
    <mergeCell ref="A2:F2"/>
    <mergeCell ref="A7:B7"/>
    <mergeCell ref="A9:F9"/>
    <mergeCell ref="D11:E11"/>
    <mergeCell ref="G14:I14"/>
    <mergeCell ref="H20:I20"/>
    <mergeCell ref="A26:F26"/>
    <mergeCell ref="D28:E28"/>
    <mergeCell ref="A59:F59"/>
  </mergeCells>
  <dataValidations count="5">
    <dataValidation type="list" allowBlank="1" showErrorMessage="1" sqref="E22" xr:uid="{00000000-0002-0000-0300-000000000000}">
      <formula1>$M$12:$M$13</formula1>
    </dataValidation>
    <dataValidation type="list" allowBlank="1" showErrorMessage="1" sqref="A8" xr:uid="{00000000-0002-0000-0300-000001000000}">
      <formula1>$M$3:$M$4</formula1>
    </dataValidation>
    <dataValidation type="list" allowBlank="1" showErrorMessage="1" sqref="E16 E33 E42 E51" xr:uid="{00000000-0002-0000-0300-000002000000}">
      <formula1>$M$9:$M$10</formula1>
    </dataValidation>
    <dataValidation type="list" allowBlank="1" showErrorMessage="1" sqref="H15" xr:uid="{00000000-0002-0000-0300-000003000000}">
      <formula1>$M$37:$M$38</formula1>
    </dataValidation>
    <dataValidation type="list" allowBlank="1" showErrorMessage="1" sqref="I17:I19" xr:uid="{00000000-0002-0000-0300-000004000000}">
      <formula1>$M$15:$M$35</formula1>
    </dataValidation>
  </dataValidations>
  <printOptions horizontalCentered="1" gridLines="1"/>
  <pageMargins left="0.7" right="0.7" top="0.75" bottom="0.75" header="0" footer="0"/>
  <pageSetup scale="50" pageOrder="overThenDown" orientation="portrait" cellComments="atEnd"/>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Y1043"/>
  <sheetViews>
    <sheetView workbookViewId="0"/>
  </sheetViews>
  <sheetFormatPr defaultColWidth="12.5703125" defaultRowHeight="15.75" customHeight="1"/>
  <cols>
    <col min="1" max="1" width="38.7109375" customWidth="1"/>
    <col min="2" max="2" width="8.140625" customWidth="1"/>
    <col min="3" max="3" width="15" customWidth="1"/>
    <col min="4" max="4" width="22.28515625" customWidth="1"/>
    <col min="5" max="5" width="25.85546875" customWidth="1"/>
    <col min="6" max="6" width="22.140625" customWidth="1"/>
    <col min="7" max="7" width="14.42578125" customWidth="1"/>
    <col min="8" max="8" width="15.140625" customWidth="1"/>
    <col min="9" max="9" width="15.85546875" customWidth="1"/>
    <col min="13" max="13" width="12.5703125" hidden="1"/>
  </cols>
  <sheetData>
    <row r="1" spans="1:25">
      <c r="A1" s="147" t="s">
        <v>6</v>
      </c>
      <c r="B1" s="159"/>
      <c r="C1" s="159"/>
      <c r="D1" s="159"/>
      <c r="E1" s="159"/>
      <c r="F1" s="159"/>
      <c r="G1" s="3"/>
      <c r="H1" s="3"/>
      <c r="I1" s="3"/>
      <c r="M1" s="5" t="s">
        <v>27</v>
      </c>
    </row>
    <row r="2" spans="1:25">
      <c r="A2" s="153" t="s">
        <v>28</v>
      </c>
      <c r="B2" s="159"/>
      <c r="C2" s="159"/>
      <c r="D2" s="159"/>
      <c r="E2" s="159"/>
      <c r="F2" s="159"/>
      <c r="M2" s="7" t="s">
        <v>29</v>
      </c>
    </row>
    <row r="3" spans="1:25">
      <c r="A3" s="8" t="s">
        <v>30</v>
      </c>
      <c r="B3" s="8" t="s">
        <v>31</v>
      </c>
      <c r="C3" s="8" t="s">
        <v>32</v>
      </c>
      <c r="D3" s="8" t="s">
        <v>33</v>
      </c>
      <c r="E3" s="8"/>
      <c r="F3" s="9"/>
      <c r="M3" s="6" t="s">
        <v>34</v>
      </c>
    </row>
    <row r="4" spans="1:25">
      <c r="A4" s="6" t="s">
        <v>93</v>
      </c>
      <c r="B4" s="11">
        <v>0.25</v>
      </c>
      <c r="C4" s="11">
        <f>D4*B4</f>
        <v>12.5</v>
      </c>
      <c r="D4" s="11">
        <v>50</v>
      </c>
      <c r="E4" s="7" t="s">
        <v>36</v>
      </c>
      <c r="F4" s="12">
        <v>700</v>
      </c>
      <c r="G4" s="6"/>
      <c r="H4" s="6"/>
      <c r="I4" s="6"/>
      <c r="J4" s="6"/>
      <c r="K4" s="6"/>
      <c r="L4" s="6"/>
      <c r="M4" s="6" t="s">
        <v>37</v>
      </c>
      <c r="N4" s="6"/>
      <c r="O4" s="6"/>
      <c r="P4" s="6"/>
      <c r="Q4" s="6"/>
      <c r="R4" s="6"/>
      <c r="S4" s="6"/>
      <c r="T4" s="6"/>
      <c r="U4" s="6"/>
      <c r="V4" s="6"/>
      <c r="W4" s="6"/>
      <c r="X4" s="6"/>
      <c r="Y4" s="6"/>
    </row>
    <row r="5" spans="1:25">
      <c r="A5" s="6" t="s">
        <v>94</v>
      </c>
      <c r="B5" s="11">
        <v>0.25</v>
      </c>
      <c r="C5" s="11">
        <v>1.25</v>
      </c>
      <c r="D5" s="11">
        <v>5</v>
      </c>
      <c r="E5" s="7" t="s">
        <v>39</v>
      </c>
      <c r="F5" s="12">
        <v>500</v>
      </c>
      <c r="G5" s="6"/>
      <c r="H5" s="6"/>
      <c r="I5" s="6"/>
      <c r="J5" s="6"/>
      <c r="K5" s="6"/>
      <c r="L5" s="6"/>
      <c r="M5" s="5" t="s">
        <v>40</v>
      </c>
      <c r="N5" s="6"/>
      <c r="O5" s="6"/>
      <c r="P5" s="6"/>
      <c r="Q5" s="6"/>
      <c r="R5" s="6"/>
      <c r="S5" s="6"/>
      <c r="T5" s="6"/>
      <c r="U5" s="6"/>
      <c r="V5" s="6"/>
      <c r="W5" s="6"/>
      <c r="X5" s="6"/>
      <c r="Y5" s="6"/>
    </row>
    <row r="6" spans="1:25">
      <c r="A6" s="7"/>
      <c r="B6" s="7"/>
      <c r="C6" s="7"/>
      <c r="D6" s="8"/>
      <c r="E6" s="8"/>
      <c r="F6" s="9"/>
      <c r="M6" s="6" t="s">
        <v>41</v>
      </c>
    </row>
    <row r="7" spans="1:25">
      <c r="A7" s="152" t="s">
        <v>42</v>
      </c>
      <c r="B7" s="159"/>
      <c r="C7" s="6"/>
      <c r="D7" s="13" t="s">
        <v>43</v>
      </c>
      <c r="E7" s="6"/>
      <c r="F7" s="7" t="s">
        <v>44</v>
      </c>
      <c r="M7" s="14">
        <v>0.25</v>
      </c>
    </row>
    <row r="8" spans="1:25">
      <c r="A8" s="2" t="s">
        <v>34</v>
      </c>
      <c r="B8" s="15">
        <v>3.54</v>
      </c>
      <c r="C8" s="6"/>
      <c r="D8" s="16">
        <v>4427.25</v>
      </c>
      <c r="E8" s="17"/>
      <c r="F8" s="16">
        <v>4423.5</v>
      </c>
      <c r="M8" s="7" t="s">
        <v>45</v>
      </c>
    </row>
    <row r="9" spans="1:25">
      <c r="A9" s="146" t="s">
        <v>46</v>
      </c>
      <c r="B9" s="159"/>
      <c r="C9" s="159"/>
      <c r="D9" s="159"/>
      <c r="E9" s="159"/>
      <c r="F9" s="159"/>
      <c r="G9" s="6"/>
      <c r="H9" s="6"/>
      <c r="I9" s="6"/>
      <c r="J9" s="6"/>
      <c r="K9" s="6"/>
      <c r="M9" s="6" t="s">
        <v>47</v>
      </c>
    </row>
    <row r="10" spans="1:25">
      <c r="A10" s="6"/>
      <c r="B10" s="17"/>
      <c r="C10" s="6"/>
      <c r="D10" s="8"/>
      <c r="E10" s="18" t="s">
        <v>48</v>
      </c>
      <c r="M10" s="6" t="s">
        <v>49</v>
      </c>
    </row>
    <row r="11" spans="1:25">
      <c r="A11" s="6"/>
      <c r="B11" s="17"/>
      <c r="C11" s="6"/>
      <c r="D11" s="150" t="s">
        <v>50</v>
      </c>
      <c r="E11" s="159"/>
      <c r="M11" s="5" t="s">
        <v>51</v>
      </c>
    </row>
    <row r="12" spans="1:25">
      <c r="A12" s="6"/>
      <c r="B12" s="17"/>
      <c r="C12" s="6"/>
      <c r="D12" s="19" t="s">
        <v>52</v>
      </c>
      <c r="E12" s="20">
        <v>5000</v>
      </c>
      <c r="M12" s="6" t="s">
        <v>53</v>
      </c>
    </row>
    <row r="13" spans="1:25">
      <c r="A13" s="6"/>
      <c r="B13" s="17"/>
      <c r="C13" s="6"/>
      <c r="D13" s="19" t="s">
        <v>54</v>
      </c>
      <c r="E13" s="21">
        <v>0.2</v>
      </c>
      <c r="M13" s="6" t="s">
        <v>55</v>
      </c>
    </row>
    <row r="14" spans="1:25">
      <c r="A14" s="6"/>
      <c r="B14" s="17"/>
      <c r="C14" s="6"/>
      <c r="D14" s="19" t="s">
        <v>56</v>
      </c>
      <c r="E14" s="9">
        <f>E12*E13</f>
        <v>1000</v>
      </c>
      <c r="G14" s="150" t="s">
        <v>57</v>
      </c>
      <c r="H14" s="159"/>
      <c r="I14" s="159"/>
      <c r="L14" s="6"/>
      <c r="M14" s="5" t="s">
        <v>58</v>
      </c>
    </row>
    <row r="15" spans="1:25">
      <c r="A15" s="5" t="s">
        <v>59</v>
      </c>
      <c r="B15" s="17"/>
      <c r="C15" s="6"/>
      <c r="D15" s="22" t="s">
        <v>60</v>
      </c>
      <c r="E15" s="13" t="s">
        <v>45</v>
      </c>
      <c r="F15" s="23" t="s">
        <v>61</v>
      </c>
      <c r="G15" s="6"/>
      <c r="H15" s="7" t="s">
        <v>86</v>
      </c>
      <c r="I15" s="6"/>
      <c r="M15" s="6">
        <v>0</v>
      </c>
    </row>
    <row r="16" spans="1:25">
      <c r="A16" s="24" t="s">
        <v>63</v>
      </c>
      <c r="B16" s="25">
        <f>IF(A8="ATR-Actual",B8*1.15,B8*0.0115*25)</f>
        <v>4.0709999999999997</v>
      </c>
      <c r="C16" s="6"/>
      <c r="D16" s="26" t="s">
        <v>64</v>
      </c>
      <c r="E16" s="13" t="s">
        <v>47</v>
      </c>
      <c r="F16" s="27" t="s">
        <v>64</v>
      </c>
      <c r="G16" s="5" t="s">
        <v>65</v>
      </c>
      <c r="H16" s="25">
        <f>IF(H15="Long",D17,IF(H15="Short",F17))</f>
        <v>4419.5</v>
      </c>
      <c r="I16" s="5" t="s">
        <v>58</v>
      </c>
      <c r="M16" s="6">
        <v>1</v>
      </c>
    </row>
    <row r="17" spans="1:25">
      <c r="A17" s="6"/>
      <c r="B17" s="25"/>
      <c r="C17" s="6"/>
      <c r="D17" s="28">
        <f>MROUND((SUM($D$8+B16)),$M$7)</f>
        <v>4431.25</v>
      </c>
      <c r="E17" s="11">
        <f>IF(E16="Risk in Points",D17-D19,(D17-D19)*4)</f>
        <v>11.75</v>
      </c>
      <c r="F17" s="29">
        <f>MROUND((SUM($F$8-B16)),$M$7)</f>
        <v>4419.5</v>
      </c>
      <c r="G17" s="5" t="s">
        <v>66</v>
      </c>
      <c r="H17" s="21"/>
      <c r="I17" s="14">
        <v>0</v>
      </c>
      <c r="M17" s="6">
        <v>2</v>
      </c>
      <c r="N17" s="6"/>
      <c r="O17" s="6"/>
      <c r="P17" s="6"/>
      <c r="Q17" s="6"/>
      <c r="R17" s="6"/>
      <c r="S17" s="6"/>
      <c r="T17" s="6"/>
      <c r="U17" s="6"/>
      <c r="V17" s="6"/>
      <c r="W17" s="6"/>
      <c r="X17" s="6"/>
      <c r="Y17" s="6"/>
    </row>
    <row r="18" spans="1:25">
      <c r="A18" s="6"/>
      <c r="B18" s="17"/>
      <c r="C18" s="6"/>
      <c r="D18" s="26" t="s">
        <v>67</v>
      </c>
      <c r="E18" s="13" t="s">
        <v>95</v>
      </c>
      <c r="F18" s="30" t="s">
        <v>67</v>
      </c>
      <c r="G18" s="5" t="s">
        <v>69</v>
      </c>
      <c r="H18" s="21"/>
      <c r="I18" s="14">
        <v>0</v>
      </c>
      <c r="M18" s="6">
        <v>3</v>
      </c>
    </row>
    <row r="19" spans="1:25">
      <c r="A19" s="6"/>
      <c r="B19" s="6"/>
      <c r="C19" s="6"/>
      <c r="D19" s="28">
        <f>MROUND((SUM($F$8-B16)),$M$7)</f>
        <v>4419.5</v>
      </c>
      <c r="E19" s="11">
        <f>IF(E16="Risk in Points",E14/E17/50,(E14/E17/50)*4)</f>
        <v>1.7021276595744681</v>
      </c>
      <c r="F19" s="29">
        <f>MROUND((SUM($D$8+B16)),$M$7)</f>
        <v>4431.25</v>
      </c>
      <c r="G19" s="5" t="s">
        <v>70</v>
      </c>
      <c r="H19" s="21"/>
      <c r="I19" s="14">
        <v>0</v>
      </c>
      <c r="M19" s="6">
        <v>4</v>
      </c>
    </row>
    <row r="20" spans="1:25">
      <c r="A20" s="17"/>
      <c r="B20" s="17"/>
      <c r="C20" s="6"/>
      <c r="D20" s="26" t="s">
        <v>71</v>
      </c>
      <c r="E20" s="13" t="s">
        <v>96</v>
      </c>
      <c r="F20" s="30" t="s">
        <v>71</v>
      </c>
      <c r="G20" s="5" t="s">
        <v>51</v>
      </c>
      <c r="H20" s="151" t="e">
        <f>IF(H15="Short",(H16-((H17*I17)+(H18*I18)+(H19*I19))/SUM(I17:I19))/(F19-F17),IF(H15="Long",((((H17*I17)+(H18*I18)+(H19*I19))/SUM(I17:I19)-H16)/(D17-D19))))</f>
        <v>#DIV/0!</v>
      </c>
      <c r="I20" s="159"/>
      <c r="M20" s="6">
        <v>5</v>
      </c>
    </row>
    <row r="21" spans="1:25">
      <c r="A21" s="6"/>
      <c r="B21" s="17"/>
      <c r="C21" s="6"/>
      <c r="D21" s="28">
        <f>MROUND((SUM($D$8+B8)),$M$7)</f>
        <v>4430.75</v>
      </c>
      <c r="E21" s="11">
        <f>E19*10</f>
        <v>17.021276595744681</v>
      </c>
      <c r="F21" s="29">
        <f>MROUND((SUM($F$8-B8)),$M$7)</f>
        <v>4420</v>
      </c>
      <c r="M21" s="6">
        <v>6</v>
      </c>
    </row>
    <row r="22" spans="1:25">
      <c r="A22" s="17" t="s">
        <v>73</v>
      </c>
      <c r="B22" s="17"/>
      <c r="C22" s="6"/>
      <c r="D22" s="26" t="s">
        <v>73</v>
      </c>
      <c r="E22" s="31" t="s">
        <v>55</v>
      </c>
      <c r="F22" s="30" t="s">
        <v>73</v>
      </c>
      <c r="M22" s="6">
        <v>7</v>
      </c>
    </row>
    <row r="23" spans="1:25">
      <c r="A23" s="6">
        <f>A17</f>
        <v>0</v>
      </c>
      <c r="B23" s="25">
        <f>IF(A8="ATR-Actual",B8*0.1,B8*0.001*25)</f>
        <v>0.35400000000000004</v>
      </c>
      <c r="C23" s="6"/>
      <c r="D23" s="28">
        <f>MROUND((SUM($D$8+B23)),$M$7)</f>
        <v>4427.5</v>
      </c>
      <c r="E23" s="16">
        <v>4085</v>
      </c>
      <c r="F23" s="29">
        <f>MROUND((SUM($F$8-B23)),$M$7)</f>
        <v>4423.25</v>
      </c>
      <c r="M23" s="6">
        <v>8</v>
      </c>
    </row>
    <row r="24" spans="1:25">
      <c r="A24" s="6"/>
      <c r="B24" s="6"/>
      <c r="C24" s="6"/>
      <c r="D24" s="32" t="s">
        <v>74</v>
      </c>
      <c r="E24" s="31" t="s">
        <v>75</v>
      </c>
      <c r="F24" s="33" t="s">
        <v>76</v>
      </c>
      <c r="M24" s="6">
        <v>9</v>
      </c>
    </row>
    <row r="25" spans="1:25">
      <c r="A25" s="6"/>
      <c r="B25" s="6"/>
      <c r="C25" s="6"/>
      <c r="D25" s="28">
        <f>MROUND((SUM($F$8-B8)),$M$7)</f>
        <v>4420</v>
      </c>
      <c r="E25" s="11">
        <f>IF(AND(E16="Risk in Points",E22="Long-Target"),(E23-D17)/E17,IF(AND(E16="Risk in Ticks",E22="Long-Target"),(E23-D17)*4/E17,IF(AND(E16="Risk in Ticks",E22="Short-Target"),(F17-E23)*4/E17,IF(AND(E16="Risk in Points",E22="Short-Target"),(F17-E23)/E17))))</f>
        <v>28.468085106382979</v>
      </c>
      <c r="F25" s="29">
        <f>MROUND((SUM($D$8+B8)),$M$7)</f>
        <v>4430.75</v>
      </c>
      <c r="M25" s="6">
        <v>10</v>
      </c>
    </row>
    <row r="26" spans="1:25">
      <c r="A26" s="146" t="s">
        <v>77</v>
      </c>
      <c r="B26" s="159"/>
      <c r="C26" s="159"/>
      <c r="D26" s="159"/>
      <c r="E26" s="159"/>
      <c r="F26" s="159"/>
      <c r="G26" s="6"/>
      <c r="H26" s="6"/>
      <c r="I26" s="6"/>
      <c r="J26" s="6"/>
      <c r="K26" s="6"/>
      <c r="L26" s="34"/>
      <c r="M26" s="6">
        <v>11</v>
      </c>
    </row>
    <row r="27" spans="1:25">
      <c r="A27" s="6"/>
      <c r="B27" s="17"/>
      <c r="C27" s="6"/>
      <c r="D27" s="6"/>
      <c r="E27" s="18" t="s">
        <v>48</v>
      </c>
      <c r="M27" s="6">
        <v>12</v>
      </c>
    </row>
    <row r="28" spans="1:25">
      <c r="A28" s="6"/>
      <c r="B28" s="17"/>
      <c r="C28" s="6"/>
      <c r="D28" s="152" t="s">
        <v>78</v>
      </c>
      <c r="E28" s="159"/>
      <c r="M28" s="6">
        <v>13</v>
      </c>
    </row>
    <row r="29" spans="1:25">
      <c r="A29" s="6"/>
      <c r="B29" s="17"/>
      <c r="C29" s="6"/>
      <c r="D29" s="19" t="s">
        <v>52</v>
      </c>
      <c r="E29" s="20">
        <v>5000</v>
      </c>
      <c r="M29" s="6">
        <v>14</v>
      </c>
    </row>
    <row r="30" spans="1:25">
      <c r="A30" s="6"/>
      <c r="B30" s="17"/>
      <c r="C30" s="6"/>
      <c r="D30" s="19" t="s">
        <v>54</v>
      </c>
      <c r="E30" s="21">
        <v>0.1</v>
      </c>
      <c r="M30" s="6">
        <v>15</v>
      </c>
    </row>
    <row r="31" spans="1:25">
      <c r="A31" s="6"/>
      <c r="B31" s="17"/>
      <c r="C31" s="6"/>
      <c r="D31" s="19" t="s">
        <v>56</v>
      </c>
      <c r="E31" s="9">
        <f>E29*E30</f>
        <v>500</v>
      </c>
      <c r="M31" s="6">
        <v>16</v>
      </c>
    </row>
    <row r="32" spans="1:25">
      <c r="A32" s="5" t="s">
        <v>79</v>
      </c>
      <c r="B32" s="17"/>
      <c r="C32" s="6"/>
      <c r="D32" s="35" t="s">
        <v>80</v>
      </c>
      <c r="E32" s="13" t="s">
        <v>45</v>
      </c>
      <c r="F32" s="36" t="s">
        <v>81</v>
      </c>
      <c r="M32" s="6">
        <v>17</v>
      </c>
    </row>
    <row r="33" spans="1:13">
      <c r="A33" s="24" t="s">
        <v>65</v>
      </c>
      <c r="B33" s="17"/>
      <c r="C33" s="6"/>
      <c r="D33" s="30" t="s">
        <v>64</v>
      </c>
      <c r="E33" s="13" t="s">
        <v>47</v>
      </c>
      <c r="F33" s="37" t="s">
        <v>64</v>
      </c>
      <c r="M33" s="6">
        <v>18</v>
      </c>
    </row>
    <row r="34" spans="1:13">
      <c r="A34" s="6"/>
      <c r="B34" s="25">
        <f>IF(A8="ATR-Actual",B8*0.9,B11*0.009*25)</f>
        <v>3.1859999999999999</v>
      </c>
      <c r="C34" s="6"/>
      <c r="D34" s="29">
        <f>MROUND((SUM($D$8+B34)),$M$7)</f>
        <v>4430.5</v>
      </c>
      <c r="E34" s="11">
        <f>IF(E33="Risk in Points",D36-D34,(D36-D34)*4)</f>
        <v>4.25</v>
      </c>
      <c r="F34" s="28">
        <f>MROUND((SUM($F$8-B34)),$M$7)</f>
        <v>4420.25</v>
      </c>
      <c r="M34" s="6">
        <v>19</v>
      </c>
    </row>
    <row r="35" spans="1:13">
      <c r="A35" s="6" t="s">
        <v>82</v>
      </c>
      <c r="B35" s="17"/>
      <c r="C35" s="6"/>
      <c r="D35" s="30" t="s">
        <v>67</v>
      </c>
      <c r="E35" s="13" t="s">
        <v>95</v>
      </c>
      <c r="F35" s="37" t="s">
        <v>67</v>
      </c>
      <c r="M35" s="6">
        <v>20</v>
      </c>
    </row>
    <row r="36" spans="1:13">
      <c r="A36" s="6">
        <f>A34</f>
        <v>0</v>
      </c>
      <c r="B36" s="25">
        <f>IF(A8="ATR-Actual",B8*1.05*2,B8*0.0105*2*25)</f>
        <v>7.4340000000000002</v>
      </c>
      <c r="C36" s="6"/>
      <c r="D36" s="29">
        <f>MROUND((SUM($D$8+B36)),$M$7)</f>
        <v>4434.75</v>
      </c>
      <c r="E36" s="11">
        <f>IF(E33="Risk in Points",E31/E34/50,(E31/E34/50)*4)</f>
        <v>2.3529411764705883</v>
      </c>
      <c r="F36" s="28">
        <f>MROUND((SUM($F$8-B36)),$M$7)</f>
        <v>4416</v>
      </c>
      <c r="M36" s="7" t="s">
        <v>83</v>
      </c>
    </row>
    <row r="37" spans="1:13">
      <c r="A37" s="6" t="s">
        <v>84</v>
      </c>
      <c r="B37" s="17"/>
      <c r="C37" s="6"/>
      <c r="D37" s="30" t="s">
        <v>85</v>
      </c>
      <c r="E37" s="13" t="s">
        <v>96</v>
      </c>
      <c r="F37" s="37" t="s">
        <v>85</v>
      </c>
      <c r="M37" s="6" t="s">
        <v>86</v>
      </c>
    </row>
    <row r="38" spans="1:13">
      <c r="A38" s="6">
        <f>A34</f>
        <v>0</v>
      </c>
      <c r="B38" s="25">
        <f>IF(A8="ATR-Actual",B8*0.1,B8*0.001*25)</f>
        <v>0.35400000000000004</v>
      </c>
      <c r="C38" s="6"/>
      <c r="D38" s="29">
        <f>MROUND((SUM($D$8+B38)),$M$7)</f>
        <v>4427.5</v>
      </c>
      <c r="E38" s="11">
        <f>E36*10</f>
        <v>23.529411764705884</v>
      </c>
      <c r="F38" s="28">
        <f>MROUND((SUM($F$8-B38)),$M$7)</f>
        <v>4423.25</v>
      </c>
      <c r="M38" s="6" t="s">
        <v>62</v>
      </c>
    </row>
    <row r="39" spans="1:13">
      <c r="A39" s="6"/>
      <c r="B39" s="17"/>
      <c r="C39" s="6"/>
      <c r="D39" s="33" t="s">
        <v>76</v>
      </c>
      <c r="E39" s="31" t="s">
        <v>75</v>
      </c>
      <c r="F39" s="32" t="s">
        <v>74</v>
      </c>
      <c r="I39" s="2"/>
    </row>
    <row r="40" spans="1:13">
      <c r="A40" s="6"/>
      <c r="B40" s="17"/>
      <c r="C40" s="6"/>
      <c r="D40" s="29">
        <f>MROUND((SUM($F$8-B8)),$M$7)</f>
        <v>4420</v>
      </c>
      <c r="E40" s="11">
        <f>IF(E33="Risk in Points",(D34-D38)/E34,((D34-D38)*4)/E34)</f>
        <v>0.70588235294117652</v>
      </c>
      <c r="F40" s="28">
        <f>MROUND((SUM($D$8+B8)),$M$7)</f>
        <v>4430.75</v>
      </c>
    </row>
    <row r="41" spans="1:13">
      <c r="A41" s="5" t="s">
        <v>87</v>
      </c>
      <c r="B41" s="17"/>
      <c r="C41" s="6"/>
      <c r="D41" s="35" t="s">
        <v>88</v>
      </c>
      <c r="E41" s="13" t="s">
        <v>45</v>
      </c>
      <c r="F41" s="36" t="s">
        <v>89</v>
      </c>
    </row>
    <row r="42" spans="1:13">
      <c r="A42" s="6" t="s">
        <v>65</v>
      </c>
      <c r="B42" s="17"/>
      <c r="C42" s="6"/>
      <c r="D42" s="30" t="s">
        <v>64</v>
      </c>
      <c r="E42" s="13" t="s">
        <v>47</v>
      </c>
      <c r="F42" s="37" t="s">
        <v>64</v>
      </c>
    </row>
    <row r="43" spans="1:13">
      <c r="A43" s="6">
        <f>A34</f>
        <v>0</v>
      </c>
      <c r="B43" s="25">
        <f>IF(A8="ATR-Actual",B8*0.9*2,B8*0.009*2*25)</f>
        <v>6.3719999999999999</v>
      </c>
      <c r="C43" s="6"/>
      <c r="D43" s="29">
        <f>MROUND((SUM($D$8+B43)),$M$7)</f>
        <v>4433.5</v>
      </c>
      <c r="E43" s="11">
        <f>IF(E42="Risk in Points",D45-D43,(D45-D43)*4)</f>
        <v>4.5</v>
      </c>
      <c r="F43" s="28">
        <f>MROUND((SUM($F$8-B43)),$M$7)</f>
        <v>4417.25</v>
      </c>
    </row>
    <row r="44" spans="1:13">
      <c r="A44" s="6" t="s">
        <v>82</v>
      </c>
      <c r="B44" s="38"/>
      <c r="C44" s="6"/>
      <c r="D44" s="30" t="s">
        <v>67</v>
      </c>
      <c r="E44" s="13" t="s">
        <v>95</v>
      </c>
      <c r="F44" s="37" t="s">
        <v>67</v>
      </c>
    </row>
    <row r="45" spans="1:13">
      <c r="A45" s="6">
        <f>A43</f>
        <v>0</v>
      </c>
      <c r="B45" s="25">
        <f>IF(A8="ATR-Actual",B8*1.01*3,B8*0.0101*3*25)</f>
        <v>10.7262</v>
      </c>
      <c r="C45" s="6"/>
      <c r="D45" s="29">
        <f>MROUND((SUM($D$8+B45)),$M$7)</f>
        <v>4438</v>
      </c>
      <c r="E45" s="11">
        <f>IF(E42="Risk in Points",E31/E43/50,(E31/E43/50)*4)</f>
        <v>2.2222222222222223</v>
      </c>
      <c r="F45" s="28">
        <f>MROUND((SUM($F$8-B45)),$M$7)</f>
        <v>4412.75</v>
      </c>
    </row>
    <row r="46" spans="1:13">
      <c r="A46" s="6" t="s">
        <v>84</v>
      </c>
      <c r="B46" s="17"/>
      <c r="C46" s="6"/>
      <c r="D46" s="30" t="s">
        <v>85</v>
      </c>
      <c r="E46" s="13" t="s">
        <v>96</v>
      </c>
      <c r="F46" s="37" t="s">
        <v>85</v>
      </c>
    </row>
    <row r="47" spans="1:13">
      <c r="A47" s="6">
        <f>A43</f>
        <v>0</v>
      </c>
      <c r="B47" s="25">
        <f>IF(A8="ATR-Actual",B8*0.1,B8*0.001*25)</f>
        <v>0.35400000000000004</v>
      </c>
      <c r="C47" s="6"/>
      <c r="D47" s="29">
        <f>MROUND((SUM($D$8+B47)),$M$7)</f>
        <v>4427.5</v>
      </c>
      <c r="E47" s="11">
        <f>E45*10</f>
        <v>22.222222222222221</v>
      </c>
      <c r="F47" s="28">
        <f>MROUND((SUM($F$8-B47)),$M$7)</f>
        <v>4423.25</v>
      </c>
    </row>
    <row r="48" spans="1:13">
      <c r="A48" s="6"/>
      <c r="B48" s="25"/>
      <c r="C48" s="6"/>
      <c r="D48" s="33" t="s">
        <v>76</v>
      </c>
      <c r="E48" s="31" t="s">
        <v>75</v>
      </c>
      <c r="F48" s="32" t="s">
        <v>74</v>
      </c>
      <c r="G48" s="6"/>
      <c r="H48" s="6"/>
      <c r="I48" s="6"/>
      <c r="J48" s="6"/>
      <c r="K48" s="6"/>
    </row>
    <row r="49" spans="1:25">
      <c r="A49" s="6"/>
      <c r="B49" s="25"/>
      <c r="C49" s="6"/>
      <c r="D49" s="29">
        <f>MROUND((SUM($F$8-B8)),$M$7)</f>
        <v>4420</v>
      </c>
      <c r="E49" s="11">
        <f>IF(E42="Risk in Points",(D43-D47)/E43,((D43-D47)*4)/E43)</f>
        <v>1.3333333333333333</v>
      </c>
      <c r="F49" s="28">
        <f>MROUND((SUM($D$8+B8)),$M$7)</f>
        <v>4430.75</v>
      </c>
      <c r="G49" s="6"/>
      <c r="H49" s="6"/>
      <c r="I49" s="6"/>
      <c r="J49" s="6"/>
      <c r="K49" s="6"/>
    </row>
    <row r="50" spans="1:25">
      <c r="A50" s="5" t="s">
        <v>90</v>
      </c>
      <c r="B50" s="39"/>
      <c r="C50" s="6"/>
      <c r="D50" s="40" t="s">
        <v>91</v>
      </c>
      <c r="E50" s="31" t="s">
        <v>45</v>
      </c>
      <c r="F50" s="41" t="s">
        <v>92</v>
      </c>
    </row>
    <row r="51" spans="1:25">
      <c r="A51" s="6" t="s">
        <v>65</v>
      </c>
      <c r="B51" s="39"/>
      <c r="C51" s="6"/>
      <c r="D51" s="30" t="s">
        <v>64</v>
      </c>
      <c r="E51" s="13" t="s">
        <v>47</v>
      </c>
      <c r="F51" s="32" t="s">
        <v>64</v>
      </c>
    </row>
    <row r="52" spans="1:25">
      <c r="A52" s="6">
        <f>A43</f>
        <v>0</v>
      </c>
      <c r="B52" s="25">
        <f>IF(A8="ATR-Actual",B8*0.9*3,B8*0.009*3*0.1)</f>
        <v>9.5579999999999998</v>
      </c>
      <c r="C52" s="6"/>
      <c r="D52" s="29">
        <f>MROUND((SUM($D$8+B52)),$M$7)</f>
        <v>4436.75</v>
      </c>
      <c r="E52" s="11">
        <f>IF(E51="Risk in Points",D54-D52,(D54-D52)*4)</f>
        <v>4.75</v>
      </c>
      <c r="F52" s="28">
        <f>MROUND((SUM($F$8-B52)),$M$7)</f>
        <v>4414</v>
      </c>
      <c r="L52" s="34"/>
    </row>
    <row r="53" spans="1:25">
      <c r="A53" s="6" t="s">
        <v>82</v>
      </c>
      <c r="B53" s="38"/>
      <c r="C53" s="6"/>
      <c r="D53" s="30" t="s">
        <v>67</v>
      </c>
      <c r="E53" s="13" t="s">
        <v>95</v>
      </c>
      <c r="F53" s="26" t="s">
        <v>67</v>
      </c>
      <c r="L53" s="6"/>
    </row>
    <row r="54" spans="1:25">
      <c r="A54" s="6">
        <f>A52</f>
        <v>0</v>
      </c>
      <c r="B54" s="25">
        <f>IF(A8="ATR-Actual",B8*1.005*4,B8*0.01005*4*0.1)</f>
        <v>14.230799999999999</v>
      </c>
      <c r="C54" s="6"/>
      <c r="D54" s="29">
        <f>MROUND((SUM($D$8+B54)),$M$7)</f>
        <v>4441.5</v>
      </c>
      <c r="E54" s="11">
        <f>IF(E51="Risk in Points",E31/E52/50,(E31/E52/50)*4)</f>
        <v>2.1052631578947367</v>
      </c>
      <c r="F54" s="28">
        <f>MROUND((SUM($F$8-B54)),$M$7)</f>
        <v>4409.25</v>
      </c>
      <c r="L54" s="6"/>
    </row>
    <row r="55" spans="1:25">
      <c r="A55" s="6" t="s">
        <v>84</v>
      </c>
      <c r="B55" s="17"/>
      <c r="C55" s="6"/>
      <c r="D55" s="30" t="s">
        <v>85</v>
      </c>
      <c r="E55" s="13" t="s">
        <v>96</v>
      </c>
      <c r="F55" s="26" t="s">
        <v>85</v>
      </c>
      <c r="L55" s="34"/>
    </row>
    <row r="56" spans="1:25">
      <c r="A56" s="6">
        <f>A52</f>
        <v>0</v>
      </c>
      <c r="B56" s="25">
        <f>IF(A8="ATR-Actual",B8*0.1,B8*0.001*0.1)</f>
        <v>0.35400000000000004</v>
      </c>
      <c r="C56" s="6"/>
      <c r="D56" s="29">
        <f>MROUND((SUM($D$8+B56)),$M$7)</f>
        <v>4427.5</v>
      </c>
      <c r="E56" s="11">
        <f>E54*10</f>
        <v>21.052631578947366</v>
      </c>
      <c r="F56" s="28">
        <f>MROUND((SUM($F$8-B56)),$M$7)</f>
        <v>4423.25</v>
      </c>
      <c r="L56" s="34"/>
      <c r="N56" s="6"/>
      <c r="O56" s="6"/>
      <c r="P56" s="6"/>
      <c r="Q56" s="6"/>
      <c r="R56" s="6"/>
      <c r="S56" s="6"/>
      <c r="T56" s="6"/>
      <c r="U56" s="6"/>
      <c r="V56" s="6"/>
      <c r="W56" s="6"/>
      <c r="X56" s="6"/>
      <c r="Y56" s="6"/>
    </row>
    <row r="57" spans="1:25">
      <c r="A57" s="6"/>
      <c r="B57" s="42"/>
      <c r="C57" s="6"/>
      <c r="D57" s="33" t="s">
        <v>76</v>
      </c>
      <c r="E57" s="31" t="s">
        <v>75</v>
      </c>
      <c r="F57" s="32" t="s">
        <v>74</v>
      </c>
      <c r="L57" s="34"/>
      <c r="N57" s="6"/>
      <c r="O57" s="6"/>
      <c r="P57" s="6"/>
      <c r="Q57" s="6"/>
      <c r="R57" s="6"/>
      <c r="S57" s="6"/>
      <c r="T57" s="6"/>
      <c r="U57" s="6"/>
      <c r="V57" s="6"/>
      <c r="W57" s="6"/>
      <c r="X57" s="6"/>
      <c r="Y57" s="6"/>
    </row>
    <row r="58" spans="1:25">
      <c r="A58" s="6"/>
      <c r="B58" s="42"/>
      <c r="C58" s="6"/>
      <c r="D58" s="29">
        <f>MROUND((SUM($F$8-B8)),$M$7)</f>
        <v>4420</v>
      </c>
      <c r="E58" s="11">
        <f>IF(E51="Risk in Points",(D52-D56)/E52,((D52-D56)*4)/E52)</f>
        <v>1.9473684210526316</v>
      </c>
      <c r="F58" s="28">
        <f>MROUND((SUM($D$8+B8)),$M$7)</f>
        <v>4430.75</v>
      </c>
      <c r="L58" s="34"/>
    </row>
    <row r="59" spans="1:25">
      <c r="A59" s="146"/>
      <c r="B59" s="159"/>
      <c r="C59" s="159"/>
      <c r="D59" s="159"/>
      <c r="E59" s="159"/>
      <c r="F59" s="159"/>
      <c r="G59" s="6"/>
      <c r="H59" s="6"/>
      <c r="I59" s="6"/>
      <c r="J59" s="6"/>
      <c r="K59" s="6"/>
      <c r="L59" s="34"/>
    </row>
    <row r="60" spans="1:25">
      <c r="A60" s="5"/>
      <c r="B60" s="17"/>
      <c r="C60" s="6"/>
      <c r="D60" s="6"/>
      <c r="E60" s="6"/>
      <c r="F60" s="6"/>
      <c r="I60" s="4"/>
      <c r="L60" s="34"/>
    </row>
    <row r="61" spans="1:25">
      <c r="A61" s="24"/>
      <c r="B61" s="25"/>
      <c r="C61" s="6"/>
      <c r="D61" s="6"/>
      <c r="E61" s="6"/>
      <c r="F61" s="6"/>
      <c r="I61" s="4"/>
      <c r="L61" s="34"/>
    </row>
    <row r="62" spans="1:25">
      <c r="A62" s="14"/>
      <c r="B62" s="25"/>
      <c r="C62" s="6"/>
      <c r="D62" s="6"/>
      <c r="E62" s="6"/>
      <c r="F62" s="6"/>
      <c r="I62" s="4"/>
      <c r="L62" s="34"/>
    </row>
    <row r="63" spans="1:25">
      <c r="A63" s="6"/>
      <c r="B63" s="11"/>
      <c r="C63" s="6"/>
      <c r="D63" s="6"/>
      <c r="E63" s="6"/>
      <c r="F63" s="6"/>
      <c r="I63" s="4"/>
      <c r="L63" s="34"/>
    </row>
    <row r="64" spans="1:25">
      <c r="C64" s="6"/>
      <c r="D64" s="6"/>
      <c r="E64" s="6"/>
      <c r="F64" s="6"/>
      <c r="I64" s="4"/>
      <c r="L64" s="6"/>
    </row>
    <row r="65" spans="3:25">
      <c r="C65" s="6"/>
      <c r="D65" s="6"/>
      <c r="E65" s="6"/>
      <c r="F65" s="6"/>
      <c r="I65" s="4"/>
    </row>
    <row r="66" spans="3:25">
      <c r="C66" s="6"/>
      <c r="D66" s="6"/>
      <c r="E66" s="6"/>
      <c r="F66" s="6"/>
      <c r="I66" s="4"/>
      <c r="M66" s="6"/>
    </row>
    <row r="67" spans="3:25">
      <c r="I67" s="4"/>
      <c r="M67" s="6"/>
      <c r="N67" s="6"/>
      <c r="O67" s="6"/>
      <c r="P67" s="6"/>
      <c r="Q67" s="6"/>
      <c r="R67" s="6"/>
      <c r="S67" s="6"/>
      <c r="T67" s="6"/>
      <c r="U67" s="6"/>
      <c r="V67" s="6"/>
      <c r="W67" s="6"/>
      <c r="X67" s="6"/>
      <c r="Y67" s="6"/>
    </row>
    <row r="68" spans="3:25">
      <c r="I68" s="4"/>
    </row>
    <row r="69" spans="3:25">
      <c r="I69" s="4"/>
    </row>
    <row r="70" spans="3:25">
      <c r="I70" s="4"/>
    </row>
    <row r="71" spans="3:25">
      <c r="I71" s="4"/>
    </row>
    <row r="72" spans="3:25">
      <c r="I72" s="4"/>
    </row>
    <row r="73" spans="3:25">
      <c r="I73" s="4"/>
    </row>
    <row r="74" spans="3:25">
      <c r="I74" s="4"/>
    </row>
    <row r="75" spans="3:25">
      <c r="I75" s="4"/>
    </row>
    <row r="76" spans="3:25">
      <c r="I76" s="4"/>
    </row>
    <row r="77" spans="3:25">
      <c r="I77" s="4"/>
      <c r="M77" s="6"/>
    </row>
    <row r="78" spans="3:25">
      <c r="I78" s="4"/>
    </row>
    <row r="79" spans="3:25">
      <c r="D79" s="19"/>
      <c r="E79" s="9"/>
      <c r="F79" s="4"/>
      <c r="I79" s="4"/>
    </row>
    <row r="80" spans="3:25">
      <c r="E80" s="18"/>
      <c r="F80" s="4"/>
      <c r="I80" s="4"/>
    </row>
    <row r="81" spans="6:9">
      <c r="F81" s="4"/>
      <c r="I81" s="4"/>
    </row>
    <row r="82" spans="6:9">
      <c r="F82" s="4"/>
      <c r="I82" s="4"/>
    </row>
    <row r="83" spans="6:9">
      <c r="F83" s="4"/>
      <c r="I83" s="4"/>
    </row>
    <row r="84" spans="6:9">
      <c r="F84" s="4"/>
      <c r="I84" s="4"/>
    </row>
    <row r="85" spans="6:9">
      <c r="F85" s="4"/>
      <c r="I85" s="4"/>
    </row>
    <row r="86" spans="6:9">
      <c r="F86" s="4"/>
      <c r="I86" s="4"/>
    </row>
    <row r="87" spans="6:9">
      <c r="F87" s="4"/>
      <c r="I87" s="4"/>
    </row>
    <row r="88" spans="6:9">
      <c r="F88" s="4"/>
      <c r="I88" s="4"/>
    </row>
    <row r="89" spans="6:9">
      <c r="F89" s="4"/>
      <c r="I89" s="4"/>
    </row>
    <row r="90" spans="6:9">
      <c r="F90" s="4"/>
      <c r="I90" s="4"/>
    </row>
    <row r="91" spans="6:9">
      <c r="F91" s="4"/>
      <c r="I91" s="4"/>
    </row>
    <row r="92" spans="6:9">
      <c r="F92" s="4"/>
      <c r="I92" s="4"/>
    </row>
    <row r="93" spans="6:9">
      <c r="F93" s="4"/>
      <c r="I93" s="4"/>
    </row>
    <row r="94" spans="6:9">
      <c r="F94" s="4"/>
      <c r="I94" s="4"/>
    </row>
    <row r="95" spans="6:9">
      <c r="F95" s="4"/>
      <c r="I95" s="4"/>
    </row>
    <row r="96" spans="6:9">
      <c r="F96" s="4"/>
      <c r="I96" s="4"/>
    </row>
    <row r="97" spans="6:9">
      <c r="F97" s="4"/>
      <c r="I97" s="4"/>
    </row>
    <row r="98" spans="6:9">
      <c r="F98" s="4"/>
      <c r="I98" s="4"/>
    </row>
    <row r="99" spans="6:9">
      <c r="F99" s="4"/>
      <c r="I99" s="4"/>
    </row>
    <row r="100" spans="6:9">
      <c r="F100" s="4"/>
      <c r="I100" s="4"/>
    </row>
    <row r="101" spans="6:9">
      <c r="F101" s="4"/>
      <c r="I101" s="4"/>
    </row>
    <row r="102" spans="6:9">
      <c r="F102" s="4"/>
      <c r="I102" s="4"/>
    </row>
    <row r="103" spans="6:9">
      <c r="F103" s="4"/>
      <c r="I103" s="4"/>
    </row>
    <row r="104" spans="6:9">
      <c r="F104" s="4"/>
      <c r="I104" s="4"/>
    </row>
    <row r="105" spans="6:9">
      <c r="F105" s="4"/>
      <c r="I105" s="4"/>
    </row>
    <row r="106" spans="6:9">
      <c r="F106" s="4"/>
      <c r="I106" s="4"/>
    </row>
    <row r="107" spans="6:9">
      <c r="F107" s="4"/>
      <c r="I107" s="4"/>
    </row>
    <row r="108" spans="6:9">
      <c r="F108" s="4"/>
      <c r="I108" s="4"/>
    </row>
    <row r="109" spans="6:9">
      <c r="F109" s="4"/>
      <c r="I109" s="4"/>
    </row>
    <row r="110" spans="6:9">
      <c r="F110" s="4"/>
      <c r="I110" s="4"/>
    </row>
    <row r="111" spans="6:9">
      <c r="F111" s="4"/>
      <c r="I111" s="4"/>
    </row>
    <row r="112" spans="6:9">
      <c r="F112" s="4"/>
      <c r="I112" s="4"/>
    </row>
    <row r="113" spans="6:9">
      <c r="F113" s="4"/>
      <c r="I113" s="4"/>
    </row>
    <row r="114" spans="6:9">
      <c r="F114" s="4"/>
      <c r="I114" s="4"/>
    </row>
    <row r="115" spans="6:9">
      <c r="F115" s="4"/>
      <c r="I115" s="4"/>
    </row>
    <row r="116" spans="6:9">
      <c r="F116" s="4"/>
      <c r="I116" s="4"/>
    </row>
    <row r="117" spans="6:9">
      <c r="F117" s="4"/>
      <c r="I117" s="4"/>
    </row>
    <row r="118" spans="6:9">
      <c r="F118" s="4"/>
      <c r="I118" s="4"/>
    </row>
    <row r="119" spans="6:9">
      <c r="F119" s="4"/>
      <c r="I119" s="4"/>
    </row>
    <row r="120" spans="6:9">
      <c r="F120" s="4"/>
      <c r="I120" s="4"/>
    </row>
    <row r="121" spans="6:9">
      <c r="F121" s="4"/>
      <c r="I121" s="4"/>
    </row>
    <row r="122" spans="6:9">
      <c r="F122" s="4"/>
      <c r="I122" s="4"/>
    </row>
    <row r="123" spans="6:9">
      <c r="F123" s="4"/>
      <c r="I123" s="4"/>
    </row>
    <row r="124" spans="6:9">
      <c r="F124" s="4"/>
      <c r="I124" s="4"/>
    </row>
    <row r="125" spans="6:9">
      <c r="F125" s="4"/>
      <c r="I125" s="4"/>
    </row>
    <row r="126" spans="6:9">
      <c r="F126" s="4"/>
      <c r="I126" s="4"/>
    </row>
    <row r="127" spans="6:9">
      <c r="F127" s="4"/>
      <c r="I127" s="4"/>
    </row>
    <row r="128" spans="6:9">
      <c r="F128" s="4"/>
      <c r="I128" s="4"/>
    </row>
    <row r="129" spans="6:9">
      <c r="F129" s="4"/>
      <c r="I129" s="4"/>
    </row>
    <row r="130" spans="6:9">
      <c r="F130" s="4"/>
      <c r="I130" s="4"/>
    </row>
    <row r="131" spans="6:9">
      <c r="F131" s="4"/>
      <c r="I131" s="4"/>
    </row>
    <row r="132" spans="6:9">
      <c r="F132" s="4"/>
      <c r="I132" s="4"/>
    </row>
    <row r="133" spans="6:9">
      <c r="F133" s="4"/>
      <c r="I133" s="4"/>
    </row>
    <row r="134" spans="6:9">
      <c r="F134" s="4"/>
      <c r="I134" s="4"/>
    </row>
    <row r="135" spans="6:9">
      <c r="F135" s="4"/>
      <c r="I135" s="4"/>
    </row>
    <row r="136" spans="6:9">
      <c r="F136" s="4"/>
      <c r="I136" s="4"/>
    </row>
    <row r="137" spans="6:9">
      <c r="F137" s="4"/>
      <c r="I137" s="4"/>
    </row>
    <row r="138" spans="6:9">
      <c r="F138" s="4"/>
      <c r="I138" s="4"/>
    </row>
    <row r="139" spans="6:9">
      <c r="F139" s="4"/>
      <c r="I139" s="4"/>
    </row>
    <row r="140" spans="6:9">
      <c r="F140" s="4"/>
      <c r="I140" s="4"/>
    </row>
    <row r="141" spans="6:9">
      <c r="F141" s="4"/>
      <c r="I141" s="4"/>
    </row>
    <row r="142" spans="6:9">
      <c r="F142" s="4"/>
      <c r="I142" s="4"/>
    </row>
    <row r="143" spans="6:9">
      <c r="F143" s="4"/>
      <c r="I143" s="4"/>
    </row>
    <row r="144" spans="6:9">
      <c r="F144" s="4"/>
      <c r="I144" s="4"/>
    </row>
    <row r="145" spans="6:9">
      <c r="F145" s="4"/>
      <c r="I145" s="4"/>
    </row>
    <row r="146" spans="6:9">
      <c r="F146" s="4"/>
      <c r="I146" s="4"/>
    </row>
    <row r="147" spans="6:9">
      <c r="F147" s="4"/>
      <c r="I147" s="4"/>
    </row>
    <row r="148" spans="6:9">
      <c r="F148" s="4"/>
      <c r="I148" s="4"/>
    </row>
    <row r="149" spans="6:9">
      <c r="F149" s="4"/>
      <c r="I149" s="4"/>
    </row>
    <row r="150" spans="6:9">
      <c r="F150" s="4"/>
      <c r="I150" s="4"/>
    </row>
    <row r="151" spans="6:9">
      <c r="F151" s="4"/>
      <c r="I151" s="4"/>
    </row>
    <row r="152" spans="6:9">
      <c r="F152" s="4"/>
      <c r="I152" s="4"/>
    </row>
    <row r="153" spans="6:9">
      <c r="F153" s="4"/>
      <c r="I153" s="4"/>
    </row>
    <row r="154" spans="6:9">
      <c r="F154" s="4"/>
      <c r="I154" s="4"/>
    </row>
    <row r="155" spans="6:9">
      <c r="F155" s="4"/>
      <c r="I155" s="4"/>
    </row>
    <row r="156" spans="6:9">
      <c r="F156" s="4"/>
      <c r="I156" s="4"/>
    </row>
    <row r="157" spans="6:9">
      <c r="F157" s="4"/>
      <c r="I157" s="4"/>
    </row>
    <row r="158" spans="6:9">
      <c r="F158" s="4"/>
      <c r="I158" s="4"/>
    </row>
    <row r="159" spans="6:9">
      <c r="F159" s="4"/>
      <c r="I159" s="4"/>
    </row>
    <row r="160" spans="6:9">
      <c r="F160" s="4"/>
      <c r="I160" s="4"/>
    </row>
    <row r="161" spans="6:9">
      <c r="F161" s="4"/>
      <c r="I161" s="4"/>
    </row>
    <row r="162" spans="6:9">
      <c r="F162" s="4"/>
      <c r="I162" s="4"/>
    </row>
    <row r="163" spans="6:9">
      <c r="F163" s="4"/>
      <c r="I163" s="4"/>
    </row>
    <row r="164" spans="6:9">
      <c r="F164" s="4"/>
      <c r="I164" s="4"/>
    </row>
    <row r="165" spans="6:9">
      <c r="F165" s="4"/>
      <c r="I165" s="4"/>
    </row>
    <row r="166" spans="6:9">
      <c r="F166" s="4"/>
      <c r="I166" s="4"/>
    </row>
    <row r="167" spans="6:9">
      <c r="F167" s="4"/>
      <c r="I167" s="4"/>
    </row>
    <row r="168" spans="6:9">
      <c r="F168" s="4"/>
      <c r="I168" s="4"/>
    </row>
    <row r="169" spans="6:9">
      <c r="F169" s="4"/>
      <c r="I169" s="4"/>
    </row>
    <row r="170" spans="6:9">
      <c r="F170" s="4"/>
      <c r="I170" s="4"/>
    </row>
    <row r="171" spans="6:9">
      <c r="F171" s="4"/>
      <c r="I171" s="4"/>
    </row>
    <row r="172" spans="6:9">
      <c r="F172" s="4"/>
      <c r="I172" s="4"/>
    </row>
    <row r="173" spans="6:9">
      <c r="F173" s="4"/>
      <c r="I173" s="4"/>
    </row>
    <row r="174" spans="6:9">
      <c r="F174" s="4"/>
      <c r="I174" s="4"/>
    </row>
    <row r="175" spans="6:9">
      <c r="F175" s="4"/>
      <c r="I175" s="4"/>
    </row>
    <row r="176" spans="6:9">
      <c r="F176" s="4"/>
      <c r="I176" s="4"/>
    </row>
    <row r="177" spans="6:9">
      <c r="F177" s="4"/>
      <c r="I177" s="4"/>
    </row>
    <row r="178" spans="6:9">
      <c r="F178" s="4"/>
      <c r="I178" s="4"/>
    </row>
    <row r="179" spans="6:9">
      <c r="F179" s="4"/>
      <c r="I179" s="4"/>
    </row>
    <row r="180" spans="6:9">
      <c r="F180" s="4"/>
      <c r="I180" s="4"/>
    </row>
    <row r="181" spans="6:9">
      <c r="F181" s="4"/>
      <c r="I181" s="4"/>
    </row>
    <row r="182" spans="6:9">
      <c r="F182" s="4"/>
      <c r="I182" s="4"/>
    </row>
    <row r="183" spans="6:9">
      <c r="F183" s="4"/>
      <c r="I183" s="4"/>
    </row>
    <row r="184" spans="6:9">
      <c r="F184" s="4"/>
      <c r="I184" s="4"/>
    </row>
    <row r="185" spans="6:9">
      <c r="F185" s="4"/>
      <c r="I185" s="4"/>
    </row>
    <row r="186" spans="6:9">
      <c r="F186" s="4"/>
      <c r="I186" s="4"/>
    </row>
    <row r="187" spans="6:9">
      <c r="F187" s="4"/>
      <c r="I187" s="4"/>
    </row>
    <row r="188" spans="6:9">
      <c r="F188" s="4"/>
      <c r="I188" s="4"/>
    </row>
    <row r="189" spans="6:9">
      <c r="F189" s="4"/>
      <c r="I189" s="4"/>
    </row>
    <row r="190" spans="6:9">
      <c r="F190" s="4"/>
      <c r="I190" s="4"/>
    </row>
    <row r="191" spans="6:9">
      <c r="F191" s="4"/>
      <c r="I191" s="4"/>
    </row>
    <row r="192" spans="6:9">
      <c r="F192" s="4"/>
      <c r="I192" s="4"/>
    </row>
    <row r="193" spans="6:9">
      <c r="F193" s="4"/>
      <c r="I193" s="4"/>
    </row>
    <row r="194" spans="6:9">
      <c r="F194" s="4"/>
      <c r="I194" s="4"/>
    </row>
    <row r="195" spans="6:9">
      <c r="F195" s="4"/>
      <c r="I195" s="4"/>
    </row>
    <row r="196" spans="6:9">
      <c r="F196" s="4"/>
      <c r="I196" s="4"/>
    </row>
    <row r="197" spans="6:9">
      <c r="F197" s="4"/>
      <c r="I197" s="4"/>
    </row>
    <row r="198" spans="6:9">
      <c r="F198" s="4"/>
      <c r="I198" s="4"/>
    </row>
    <row r="199" spans="6:9">
      <c r="F199" s="4"/>
      <c r="I199" s="4"/>
    </row>
    <row r="200" spans="6:9">
      <c r="F200" s="4"/>
      <c r="I200" s="4"/>
    </row>
    <row r="201" spans="6:9">
      <c r="F201" s="4"/>
      <c r="I201" s="4"/>
    </row>
    <row r="202" spans="6:9">
      <c r="F202" s="4"/>
      <c r="I202" s="4"/>
    </row>
    <row r="203" spans="6:9">
      <c r="F203" s="4"/>
      <c r="I203" s="4"/>
    </row>
    <row r="204" spans="6:9">
      <c r="F204" s="4"/>
      <c r="I204" s="4"/>
    </row>
    <row r="205" spans="6:9">
      <c r="F205" s="4"/>
      <c r="I205" s="4"/>
    </row>
    <row r="206" spans="6:9">
      <c r="F206" s="4"/>
      <c r="I206" s="4"/>
    </row>
    <row r="207" spans="6:9">
      <c r="F207" s="4"/>
      <c r="I207" s="4"/>
    </row>
    <row r="208" spans="6:9">
      <c r="F208" s="4"/>
      <c r="I208" s="4"/>
    </row>
    <row r="209" spans="6:9">
      <c r="F209" s="4"/>
      <c r="I209" s="4"/>
    </row>
    <row r="210" spans="6:9">
      <c r="F210" s="4"/>
      <c r="I210" s="4"/>
    </row>
    <row r="211" spans="6:9">
      <c r="F211" s="4"/>
      <c r="I211" s="4"/>
    </row>
    <row r="212" spans="6:9">
      <c r="F212" s="4"/>
      <c r="I212" s="4"/>
    </row>
    <row r="213" spans="6:9">
      <c r="F213" s="4"/>
      <c r="I213" s="4"/>
    </row>
    <row r="214" spans="6:9">
      <c r="F214" s="4"/>
      <c r="I214" s="4"/>
    </row>
    <row r="215" spans="6:9">
      <c r="F215" s="4"/>
      <c r="I215" s="4"/>
    </row>
    <row r="216" spans="6:9">
      <c r="F216" s="4"/>
      <c r="I216" s="4"/>
    </row>
    <row r="217" spans="6:9">
      <c r="F217" s="4"/>
      <c r="I217" s="4"/>
    </row>
    <row r="218" spans="6:9">
      <c r="F218" s="4"/>
      <c r="I218" s="4"/>
    </row>
    <row r="219" spans="6:9">
      <c r="F219" s="4"/>
      <c r="I219" s="4"/>
    </row>
    <row r="220" spans="6:9">
      <c r="F220" s="4"/>
      <c r="I220" s="4"/>
    </row>
    <row r="221" spans="6:9">
      <c r="F221" s="4"/>
      <c r="I221" s="4"/>
    </row>
    <row r="222" spans="6:9">
      <c r="F222" s="4"/>
      <c r="I222" s="4"/>
    </row>
    <row r="223" spans="6:9">
      <c r="F223" s="4"/>
      <c r="I223" s="4"/>
    </row>
    <row r="224" spans="6:9">
      <c r="F224" s="4"/>
      <c r="I224" s="4"/>
    </row>
    <row r="225" spans="6:9">
      <c r="F225" s="4"/>
      <c r="I225" s="4"/>
    </row>
    <row r="226" spans="6:9">
      <c r="F226" s="4"/>
      <c r="I226" s="4"/>
    </row>
    <row r="227" spans="6:9">
      <c r="F227" s="4"/>
      <c r="I227" s="4"/>
    </row>
    <row r="228" spans="6:9">
      <c r="F228" s="4"/>
      <c r="I228" s="4"/>
    </row>
    <row r="229" spans="6:9">
      <c r="F229" s="4"/>
      <c r="I229" s="4"/>
    </row>
    <row r="230" spans="6:9">
      <c r="F230" s="4"/>
      <c r="I230" s="4"/>
    </row>
    <row r="231" spans="6:9">
      <c r="F231" s="4"/>
      <c r="I231" s="4"/>
    </row>
    <row r="232" spans="6:9">
      <c r="F232" s="4"/>
      <c r="I232" s="4"/>
    </row>
    <row r="233" spans="6:9">
      <c r="F233" s="4"/>
      <c r="I233" s="4"/>
    </row>
    <row r="234" spans="6:9">
      <c r="F234" s="4"/>
      <c r="I234" s="4"/>
    </row>
    <row r="235" spans="6:9">
      <c r="F235" s="4"/>
      <c r="I235" s="4"/>
    </row>
    <row r="236" spans="6:9">
      <c r="F236" s="4"/>
      <c r="I236" s="4"/>
    </row>
    <row r="237" spans="6:9">
      <c r="F237" s="4"/>
      <c r="I237" s="4"/>
    </row>
    <row r="238" spans="6:9">
      <c r="F238" s="4"/>
      <c r="I238" s="4"/>
    </row>
    <row r="239" spans="6:9">
      <c r="F239" s="4"/>
      <c r="I239" s="4"/>
    </row>
    <row r="240" spans="6:9">
      <c r="F240" s="4"/>
      <c r="I240" s="4"/>
    </row>
    <row r="241" spans="6:9">
      <c r="F241" s="4"/>
      <c r="I241" s="4"/>
    </row>
    <row r="242" spans="6:9">
      <c r="F242" s="4"/>
      <c r="I242" s="4"/>
    </row>
    <row r="243" spans="6:9">
      <c r="F243" s="4"/>
      <c r="I243" s="4"/>
    </row>
    <row r="244" spans="6:9">
      <c r="F244" s="4"/>
      <c r="I244" s="4"/>
    </row>
    <row r="245" spans="6:9">
      <c r="F245" s="4"/>
      <c r="I245" s="4"/>
    </row>
    <row r="246" spans="6:9">
      <c r="F246" s="4"/>
      <c r="I246" s="4"/>
    </row>
    <row r="247" spans="6:9">
      <c r="F247" s="4"/>
      <c r="I247" s="4"/>
    </row>
    <row r="248" spans="6:9">
      <c r="F248" s="4"/>
      <c r="I248" s="4"/>
    </row>
    <row r="249" spans="6:9">
      <c r="F249" s="4"/>
      <c r="I249" s="4"/>
    </row>
    <row r="250" spans="6:9">
      <c r="F250" s="4"/>
      <c r="I250" s="4"/>
    </row>
    <row r="251" spans="6:9">
      <c r="F251" s="4"/>
      <c r="I251" s="4"/>
    </row>
    <row r="252" spans="6:9">
      <c r="F252" s="4"/>
      <c r="I252" s="4"/>
    </row>
    <row r="253" spans="6:9">
      <c r="F253" s="4"/>
      <c r="I253" s="4"/>
    </row>
    <row r="254" spans="6:9">
      <c r="F254" s="4"/>
      <c r="I254" s="4"/>
    </row>
    <row r="255" spans="6:9">
      <c r="F255" s="4"/>
      <c r="I255" s="4"/>
    </row>
    <row r="256" spans="6:9">
      <c r="F256" s="4"/>
      <c r="I256" s="4"/>
    </row>
    <row r="257" spans="6:9">
      <c r="F257" s="4"/>
      <c r="I257" s="4"/>
    </row>
    <row r="258" spans="6:9">
      <c r="F258" s="4"/>
      <c r="I258" s="4"/>
    </row>
    <row r="259" spans="6:9">
      <c r="F259" s="4"/>
      <c r="I259" s="4"/>
    </row>
    <row r="260" spans="6:9">
      <c r="F260" s="4"/>
      <c r="I260" s="4"/>
    </row>
    <row r="261" spans="6:9">
      <c r="F261" s="4"/>
      <c r="I261" s="4"/>
    </row>
    <row r="262" spans="6:9">
      <c r="F262" s="4"/>
      <c r="I262" s="4"/>
    </row>
    <row r="263" spans="6:9">
      <c r="F263" s="4"/>
      <c r="I263" s="4"/>
    </row>
    <row r="264" spans="6:9">
      <c r="F264" s="4"/>
      <c r="I264" s="4"/>
    </row>
    <row r="265" spans="6:9">
      <c r="F265" s="4"/>
      <c r="I265" s="4"/>
    </row>
    <row r="266" spans="6:9">
      <c r="F266" s="4"/>
      <c r="I266" s="4"/>
    </row>
    <row r="267" spans="6:9">
      <c r="F267" s="4"/>
      <c r="I267" s="4"/>
    </row>
    <row r="268" spans="6:9">
      <c r="F268" s="4"/>
      <c r="I268" s="4"/>
    </row>
    <row r="269" spans="6:9">
      <c r="F269" s="4"/>
      <c r="I269" s="4"/>
    </row>
    <row r="270" spans="6:9">
      <c r="F270" s="4"/>
      <c r="I270" s="4"/>
    </row>
    <row r="271" spans="6:9">
      <c r="F271" s="4"/>
      <c r="I271" s="4"/>
    </row>
    <row r="272" spans="6:9">
      <c r="F272" s="4"/>
      <c r="I272" s="4"/>
    </row>
    <row r="273" spans="6:9">
      <c r="F273" s="4"/>
      <c r="I273" s="4"/>
    </row>
    <row r="274" spans="6:9">
      <c r="F274" s="4"/>
      <c r="I274" s="4"/>
    </row>
    <row r="275" spans="6:9">
      <c r="F275" s="4"/>
      <c r="I275" s="4"/>
    </row>
    <row r="276" spans="6:9">
      <c r="F276" s="4"/>
      <c r="I276" s="4"/>
    </row>
    <row r="277" spans="6:9">
      <c r="F277" s="4"/>
      <c r="I277" s="4"/>
    </row>
    <row r="278" spans="6:9">
      <c r="F278" s="4"/>
      <c r="I278" s="4"/>
    </row>
    <row r="279" spans="6:9">
      <c r="F279" s="4"/>
      <c r="I279" s="4"/>
    </row>
    <row r="280" spans="6:9">
      <c r="F280" s="4"/>
      <c r="I280" s="4"/>
    </row>
    <row r="281" spans="6:9">
      <c r="F281" s="4"/>
      <c r="I281" s="4"/>
    </row>
    <row r="282" spans="6:9">
      <c r="F282" s="4"/>
      <c r="I282" s="4"/>
    </row>
    <row r="283" spans="6:9">
      <c r="F283" s="4"/>
      <c r="I283" s="4"/>
    </row>
    <row r="284" spans="6:9">
      <c r="F284" s="4"/>
      <c r="I284" s="4"/>
    </row>
    <row r="285" spans="6:9">
      <c r="F285" s="4"/>
      <c r="I285" s="4"/>
    </row>
    <row r="286" spans="6:9">
      <c r="F286" s="4"/>
      <c r="I286" s="4"/>
    </row>
    <row r="287" spans="6:9">
      <c r="F287" s="4"/>
      <c r="I287" s="4"/>
    </row>
    <row r="288" spans="6:9">
      <c r="F288" s="4"/>
      <c r="I288" s="4"/>
    </row>
    <row r="289" spans="6:9">
      <c r="F289" s="4"/>
      <c r="I289" s="4"/>
    </row>
    <row r="290" spans="6:9">
      <c r="F290" s="4"/>
      <c r="I290" s="4"/>
    </row>
    <row r="291" spans="6:9">
      <c r="F291" s="4"/>
      <c r="I291" s="4"/>
    </row>
    <row r="292" spans="6:9">
      <c r="F292" s="4"/>
      <c r="I292" s="4"/>
    </row>
    <row r="293" spans="6:9">
      <c r="F293" s="4"/>
      <c r="I293" s="4"/>
    </row>
    <row r="294" spans="6:9">
      <c r="F294" s="4"/>
      <c r="I294" s="4"/>
    </row>
    <row r="295" spans="6:9">
      <c r="F295" s="4"/>
      <c r="I295" s="4"/>
    </row>
    <row r="296" spans="6:9">
      <c r="F296" s="4"/>
      <c r="I296" s="4"/>
    </row>
    <row r="297" spans="6:9">
      <c r="F297" s="4"/>
      <c r="I297" s="4"/>
    </row>
    <row r="298" spans="6:9">
      <c r="F298" s="4"/>
      <c r="I298" s="4"/>
    </row>
    <row r="299" spans="6:9">
      <c r="F299" s="4"/>
      <c r="I299" s="4"/>
    </row>
    <row r="300" spans="6:9">
      <c r="F300" s="4"/>
      <c r="I300" s="4"/>
    </row>
    <row r="301" spans="6:9">
      <c r="F301" s="4"/>
      <c r="I301" s="4"/>
    </row>
    <row r="302" spans="6:9">
      <c r="F302" s="4"/>
      <c r="I302" s="4"/>
    </row>
    <row r="303" spans="6:9">
      <c r="F303" s="4"/>
      <c r="I303" s="4"/>
    </row>
    <row r="304" spans="6:9">
      <c r="F304" s="4"/>
      <c r="I304" s="4"/>
    </row>
    <row r="305" spans="6:9">
      <c r="F305" s="4"/>
      <c r="I305" s="4"/>
    </row>
    <row r="306" spans="6:9">
      <c r="F306" s="4"/>
      <c r="I306" s="4"/>
    </row>
    <row r="307" spans="6:9">
      <c r="F307" s="4"/>
      <c r="I307" s="4"/>
    </row>
    <row r="308" spans="6:9">
      <c r="F308" s="4"/>
      <c r="I308" s="4"/>
    </row>
    <row r="309" spans="6:9">
      <c r="F309" s="4"/>
      <c r="I309" s="4"/>
    </row>
    <row r="310" spans="6:9">
      <c r="F310" s="4"/>
      <c r="I310" s="4"/>
    </row>
    <row r="311" spans="6:9">
      <c r="F311" s="4"/>
      <c r="I311" s="4"/>
    </row>
    <row r="312" spans="6:9">
      <c r="F312" s="4"/>
      <c r="I312" s="4"/>
    </row>
    <row r="313" spans="6:9">
      <c r="F313" s="4"/>
      <c r="I313" s="4"/>
    </row>
    <row r="314" spans="6:9">
      <c r="F314" s="4"/>
      <c r="I314" s="4"/>
    </row>
    <row r="315" spans="6:9">
      <c r="F315" s="4"/>
      <c r="I315" s="4"/>
    </row>
    <row r="316" spans="6:9">
      <c r="F316" s="4"/>
      <c r="I316" s="4"/>
    </row>
    <row r="317" spans="6:9">
      <c r="F317" s="4"/>
      <c r="I317" s="4"/>
    </row>
    <row r="318" spans="6:9">
      <c r="F318" s="4"/>
      <c r="I318" s="4"/>
    </row>
    <row r="319" spans="6:9">
      <c r="F319" s="4"/>
      <c r="I319" s="4"/>
    </row>
    <row r="320" spans="6:9">
      <c r="F320" s="4"/>
      <c r="I320" s="4"/>
    </row>
    <row r="321" spans="6:9">
      <c r="F321" s="4"/>
      <c r="I321" s="4"/>
    </row>
    <row r="322" spans="6:9">
      <c r="F322" s="4"/>
      <c r="I322" s="4"/>
    </row>
    <row r="323" spans="6:9">
      <c r="F323" s="4"/>
      <c r="I323" s="4"/>
    </row>
    <row r="324" spans="6:9">
      <c r="F324" s="4"/>
      <c r="I324" s="4"/>
    </row>
    <row r="325" spans="6:9">
      <c r="F325" s="4"/>
      <c r="I325" s="4"/>
    </row>
    <row r="326" spans="6:9">
      <c r="F326" s="4"/>
      <c r="I326" s="4"/>
    </row>
    <row r="327" spans="6:9">
      <c r="F327" s="4"/>
      <c r="I327" s="4"/>
    </row>
    <row r="328" spans="6:9">
      <c r="F328" s="4"/>
      <c r="I328" s="4"/>
    </row>
    <row r="329" spans="6:9">
      <c r="F329" s="4"/>
      <c r="I329" s="4"/>
    </row>
    <row r="330" spans="6:9">
      <c r="F330" s="4"/>
      <c r="I330" s="4"/>
    </row>
    <row r="331" spans="6:9">
      <c r="F331" s="4"/>
      <c r="I331" s="4"/>
    </row>
    <row r="332" spans="6:9">
      <c r="F332" s="4"/>
      <c r="I332" s="4"/>
    </row>
    <row r="333" spans="6:9">
      <c r="F333" s="4"/>
      <c r="I333" s="4"/>
    </row>
    <row r="334" spans="6:9">
      <c r="F334" s="4"/>
      <c r="I334" s="4"/>
    </row>
    <row r="335" spans="6:9">
      <c r="F335" s="4"/>
      <c r="I335" s="4"/>
    </row>
    <row r="336" spans="6:9">
      <c r="F336" s="4"/>
      <c r="I336" s="4"/>
    </row>
    <row r="337" spans="6:9">
      <c r="F337" s="4"/>
      <c r="I337" s="4"/>
    </row>
    <row r="338" spans="6:9">
      <c r="F338" s="4"/>
      <c r="I338" s="4"/>
    </row>
    <row r="339" spans="6:9">
      <c r="F339" s="4"/>
      <c r="I339" s="4"/>
    </row>
    <row r="340" spans="6:9">
      <c r="F340" s="4"/>
      <c r="I340" s="4"/>
    </row>
    <row r="341" spans="6:9">
      <c r="F341" s="4"/>
      <c r="I341" s="4"/>
    </row>
    <row r="342" spans="6:9">
      <c r="F342" s="4"/>
      <c r="I342" s="4"/>
    </row>
    <row r="343" spans="6:9">
      <c r="F343" s="4"/>
      <c r="I343" s="4"/>
    </row>
    <row r="344" spans="6:9">
      <c r="F344" s="4"/>
      <c r="I344" s="4"/>
    </row>
    <row r="345" spans="6:9">
      <c r="F345" s="4"/>
      <c r="I345" s="4"/>
    </row>
    <row r="346" spans="6:9">
      <c r="F346" s="4"/>
      <c r="I346" s="4"/>
    </row>
    <row r="347" spans="6:9">
      <c r="F347" s="4"/>
      <c r="I347" s="4"/>
    </row>
    <row r="348" spans="6:9">
      <c r="F348" s="4"/>
      <c r="I348" s="4"/>
    </row>
    <row r="349" spans="6:9">
      <c r="F349" s="4"/>
      <c r="I349" s="4"/>
    </row>
    <row r="350" spans="6:9">
      <c r="F350" s="4"/>
      <c r="I350" s="4"/>
    </row>
    <row r="351" spans="6:9">
      <c r="F351" s="4"/>
      <c r="I351" s="4"/>
    </row>
    <row r="352" spans="6:9">
      <c r="F352" s="4"/>
      <c r="I352" s="4"/>
    </row>
    <row r="353" spans="6:9">
      <c r="F353" s="4"/>
      <c r="I353" s="4"/>
    </row>
    <row r="354" spans="6:9">
      <c r="F354" s="4"/>
      <c r="I354" s="4"/>
    </row>
    <row r="355" spans="6:9">
      <c r="F355" s="4"/>
      <c r="I355" s="4"/>
    </row>
    <row r="356" spans="6:9">
      <c r="F356" s="4"/>
      <c r="I356" s="4"/>
    </row>
    <row r="357" spans="6:9">
      <c r="F357" s="4"/>
      <c r="I357" s="4"/>
    </row>
    <row r="358" spans="6:9">
      <c r="F358" s="4"/>
      <c r="I358" s="4"/>
    </row>
    <row r="359" spans="6:9">
      <c r="F359" s="4"/>
      <c r="I359" s="4"/>
    </row>
    <row r="360" spans="6:9">
      <c r="F360" s="4"/>
      <c r="I360" s="4"/>
    </row>
    <row r="361" spans="6:9">
      <c r="F361" s="4"/>
      <c r="I361" s="4"/>
    </row>
    <row r="362" spans="6:9">
      <c r="F362" s="4"/>
      <c r="I362" s="4"/>
    </row>
    <row r="363" spans="6:9">
      <c r="F363" s="4"/>
      <c r="I363" s="4"/>
    </row>
    <row r="364" spans="6:9">
      <c r="F364" s="4"/>
      <c r="I364" s="4"/>
    </row>
    <row r="365" spans="6:9">
      <c r="F365" s="4"/>
      <c r="I365" s="4"/>
    </row>
    <row r="366" spans="6:9">
      <c r="F366" s="4"/>
      <c r="I366" s="4"/>
    </row>
    <row r="367" spans="6:9">
      <c r="F367" s="4"/>
      <c r="I367" s="4"/>
    </row>
    <row r="368" spans="6:9">
      <c r="F368" s="4"/>
      <c r="I368" s="4"/>
    </row>
    <row r="369" spans="6:9">
      <c r="F369" s="4"/>
      <c r="I369" s="4"/>
    </row>
    <row r="370" spans="6:9">
      <c r="F370" s="4"/>
      <c r="I370" s="4"/>
    </row>
    <row r="371" spans="6:9">
      <c r="F371" s="4"/>
      <c r="I371" s="4"/>
    </row>
    <row r="372" spans="6:9">
      <c r="F372" s="4"/>
      <c r="I372" s="4"/>
    </row>
    <row r="373" spans="6:9">
      <c r="F373" s="4"/>
      <c r="I373" s="4"/>
    </row>
    <row r="374" spans="6:9">
      <c r="F374" s="4"/>
      <c r="I374" s="4"/>
    </row>
    <row r="375" spans="6:9">
      <c r="F375" s="4"/>
      <c r="I375" s="4"/>
    </row>
    <row r="376" spans="6:9">
      <c r="F376" s="4"/>
      <c r="I376" s="4"/>
    </row>
    <row r="377" spans="6:9">
      <c r="F377" s="4"/>
      <c r="I377" s="4"/>
    </row>
    <row r="378" spans="6:9">
      <c r="F378" s="4"/>
      <c r="I378" s="4"/>
    </row>
    <row r="379" spans="6:9">
      <c r="F379" s="4"/>
      <c r="I379" s="4"/>
    </row>
    <row r="380" spans="6:9">
      <c r="F380" s="4"/>
      <c r="I380" s="4"/>
    </row>
    <row r="381" spans="6:9">
      <c r="F381" s="4"/>
      <c r="I381" s="4"/>
    </row>
    <row r="382" spans="6:9">
      <c r="F382" s="4"/>
      <c r="I382" s="4"/>
    </row>
    <row r="383" spans="6:9">
      <c r="F383" s="4"/>
      <c r="I383" s="4"/>
    </row>
    <row r="384" spans="6:9">
      <c r="F384" s="4"/>
      <c r="I384" s="4"/>
    </row>
    <row r="385" spans="6:9">
      <c r="F385" s="4"/>
      <c r="I385" s="4"/>
    </row>
    <row r="386" spans="6:9">
      <c r="F386" s="4"/>
      <c r="I386" s="4"/>
    </row>
    <row r="387" spans="6:9">
      <c r="F387" s="4"/>
      <c r="I387" s="4"/>
    </row>
    <row r="388" spans="6:9">
      <c r="F388" s="4"/>
      <c r="I388" s="4"/>
    </row>
    <row r="389" spans="6:9">
      <c r="F389" s="4"/>
      <c r="I389" s="4"/>
    </row>
    <row r="390" spans="6:9">
      <c r="F390" s="4"/>
      <c r="I390" s="4"/>
    </row>
    <row r="391" spans="6:9">
      <c r="F391" s="4"/>
      <c r="I391" s="4"/>
    </row>
    <row r="392" spans="6:9">
      <c r="F392" s="4"/>
      <c r="I392" s="4"/>
    </row>
    <row r="393" spans="6:9">
      <c r="F393" s="4"/>
      <c r="I393" s="4"/>
    </row>
    <row r="394" spans="6:9">
      <c r="F394" s="4"/>
      <c r="I394" s="4"/>
    </row>
    <row r="395" spans="6:9">
      <c r="F395" s="4"/>
      <c r="I395" s="4"/>
    </row>
    <row r="396" spans="6:9">
      <c r="F396" s="4"/>
      <c r="I396" s="4"/>
    </row>
    <row r="397" spans="6:9">
      <c r="F397" s="4"/>
      <c r="I397" s="4"/>
    </row>
    <row r="398" spans="6:9">
      <c r="F398" s="4"/>
      <c r="I398" s="4"/>
    </row>
    <row r="399" spans="6:9">
      <c r="F399" s="4"/>
      <c r="I399" s="4"/>
    </row>
    <row r="400" spans="6:9">
      <c r="F400" s="4"/>
      <c r="I400" s="4"/>
    </row>
    <row r="401" spans="6:9">
      <c r="F401" s="4"/>
      <c r="I401" s="4"/>
    </row>
    <row r="402" spans="6:9">
      <c r="F402" s="4"/>
      <c r="I402" s="4"/>
    </row>
    <row r="403" spans="6:9">
      <c r="F403" s="4"/>
      <c r="I403" s="4"/>
    </row>
    <row r="404" spans="6:9">
      <c r="F404" s="4"/>
      <c r="I404" s="4"/>
    </row>
    <row r="405" spans="6:9">
      <c r="F405" s="4"/>
      <c r="I405" s="4"/>
    </row>
    <row r="406" spans="6:9">
      <c r="F406" s="4"/>
      <c r="I406" s="4"/>
    </row>
    <row r="407" spans="6:9">
      <c r="F407" s="4"/>
      <c r="I407" s="4"/>
    </row>
    <row r="408" spans="6:9">
      <c r="F408" s="4"/>
      <c r="I408" s="4"/>
    </row>
    <row r="409" spans="6:9">
      <c r="F409" s="4"/>
      <c r="I409" s="4"/>
    </row>
    <row r="410" spans="6:9">
      <c r="F410" s="4"/>
      <c r="I410" s="4"/>
    </row>
    <row r="411" spans="6:9">
      <c r="F411" s="4"/>
      <c r="I411" s="4"/>
    </row>
    <row r="412" spans="6:9">
      <c r="F412" s="4"/>
      <c r="I412" s="4"/>
    </row>
    <row r="413" spans="6:9">
      <c r="F413" s="4"/>
      <c r="I413" s="4"/>
    </row>
    <row r="414" spans="6:9">
      <c r="F414" s="4"/>
      <c r="I414" s="4"/>
    </row>
    <row r="415" spans="6:9">
      <c r="F415" s="4"/>
      <c r="I415" s="4"/>
    </row>
    <row r="416" spans="6:9">
      <c r="F416" s="4"/>
      <c r="I416" s="4"/>
    </row>
    <row r="417" spans="6:9">
      <c r="F417" s="4"/>
      <c r="I417" s="4"/>
    </row>
    <row r="418" spans="6:9">
      <c r="F418" s="4"/>
      <c r="I418" s="4"/>
    </row>
    <row r="419" spans="6:9">
      <c r="F419" s="4"/>
      <c r="I419" s="4"/>
    </row>
    <row r="420" spans="6:9">
      <c r="F420" s="4"/>
      <c r="I420" s="4"/>
    </row>
    <row r="421" spans="6:9">
      <c r="F421" s="4"/>
      <c r="I421" s="4"/>
    </row>
    <row r="422" spans="6:9">
      <c r="F422" s="4"/>
      <c r="I422" s="4"/>
    </row>
    <row r="423" spans="6:9">
      <c r="F423" s="4"/>
      <c r="I423" s="4"/>
    </row>
    <row r="424" spans="6:9">
      <c r="F424" s="4"/>
      <c r="I424" s="4"/>
    </row>
    <row r="425" spans="6:9">
      <c r="F425" s="4"/>
      <c r="I425" s="4"/>
    </row>
    <row r="426" spans="6:9">
      <c r="F426" s="4"/>
      <c r="I426" s="4"/>
    </row>
    <row r="427" spans="6:9">
      <c r="F427" s="4"/>
      <c r="I427" s="4"/>
    </row>
    <row r="428" spans="6:9">
      <c r="F428" s="4"/>
      <c r="I428" s="4"/>
    </row>
    <row r="429" spans="6:9">
      <c r="F429" s="4"/>
      <c r="I429" s="4"/>
    </row>
    <row r="430" spans="6:9">
      <c r="F430" s="4"/>
      <c r="I430" s="4"/>
    </row>
    <row r="431" spans="6:9">
      <c r="F431" s="4"/>
      <c r="I431" s="4"/>
    </row>
    <row r="432" spans="6:9">
      <c r="F432" s="4"/>
      <c r="I432" s="4"/>
    </row>
    <row r="433" spans="6:9">
      <c r="F433" s="4"/>
      <c r="I433" s="4"/>
    </row>
    <row r="434" spans="6:9">
      <c r="F434" s="4"/>
      <c r="I434" s="4"/>
    </row>
    <row r="435" spans="6:9">
      <c r="F435" s="4"/>
      <c r="I435" s="4"/>
    </row>
    <row r="436" spans="6:9">
      <c r="F436" s="4"/>
      <c r="I436" s="4"/>
    </row>
    <row r="437" spans="6:9">
      <c r="F437" s="4"/>
      <c r="I437" s="4"/>
    </row>
    <row r="438" spans="6:9">
      <c r="F438" s="4"/>
      <c r="I438" s="4"/>
    </row>
    <row r="439" spans="6:9">
      <c r="F439" s="4"/>
      <c r="I439" s="4"/>
    </row>
    <row r="440" spans="6:9">
      <c r="F440" s="4"/>
      <c r="I440" s="4"/>
    </row>
    <row r="441" spans="6:9">
      <c r="F441" s="4"/>
      <c r="I441" s="4"/>
    </row>
    <row r="442" spans="6:9">
      <c r="F442" s="4"/>
      <c r="I442" s="4"/>
    </row>
    <row r="443" spans="6:9">
      <c r="F443" s="4"/>
      <c r="I443" s="4"/>
    </row>
    <row r="444" spans="6:9">
      <c r="F444" s="4"/>
      <c r="I444" s="4"/>
    </row>
    <row r="445" spans="6:9">
      <c r="F445" s="4"/>
      <c r="I445" s="4"/>
    </row>
    <row r="446" spans="6:9">
      <c r="F446" s="4"/>
      <c r="I446" s="4"/>
    </row>
    <row r="447" spans="6:9">
      <c r="F447" s="4"/>
      <c r="I447" s="4"/>
    </row>
    <row r="448" spans="6:9">
      <c r="F448" s="4"/>
      <c r="I448" s="4"/>
    </row>
    <row r="449" spans="6:9">
      <c r="F449" s="4"/>
      <c r="I449" s="4"/>
    </row>
    <row r="450" spans="6:9">
      <c r="F450" s="4"/>
      <c r="I450" s="4"/>
    </row>
    <row r="451" spans="6:9">
      <c r="F451" s="4"/>
      <c r="I451" s="4"/>
    </row>
    <row r="452" spans="6:9">
      <c r="F452" s="4"/>
      <c r="I452" s="4"/>
    </row>
    <row r="453" spans="6:9">
      <c r="F453" s="4"/>
      <c r="I453" s="4"/>
    </row>
    <row r="454" spans="6:9">
      <c r="F454" s="4"/>
      <c r="I454" s="4"/>
    </row>
    <row r="455" spans="6:9">
      <c r="F455" s="4"/>
      <c r="I455" s="4"/>
    </row>
    <row r="456" spans="6:9">
      <c r="F456" s="4"/>
      <c r="I456" s="4"/>
    </row>
    <row r="457" spans="6:9">
      <c r="F457" s="4"/>
      <c r="I457" s="4"/>
    </row>
    <row r="458" spans="6:9">
      <c r="F458" s="4"/>
      <c r="I458" s="4"/>
    </row>
    <row r="459" spans="6:9">
      <c r="F459" s="4"/>
      <c r="I459" s="4"/>
    </row>
    <row r="460" spans="6:9">
      <c r="F460" s="4"/>
      <c r="I460" s="4"/>
    </row>
    <row r="461" spans="6:9">
      <c r="F461" s="4"/>
      <c r="I461" s="4"/>
    </row>
    <row r="462" spans="6:9">
      <c r="F462" s="4"/>
      <c r="I462" s="4"/>
    </row>
    <row r="463" spans="6:9">
      <c r="F463" s="4"/>
      <c r="I463" s="4"/>
    </row>
    <row r="464" spans="6:9">
      <c r="F464" s="4"/>
      <c r="I464" s="4"/>
    </row>
    <row r="465" spans="6:9">
      <c r="F465" s="4"/>
      <c r="I465" s="4"/>
    </row>
    <row r="466" spans="6:9">
      <c r="F466" s="4"/>
      <c r="I466" s="4"/>
    </row>
    <row r="467" spans="6:9">
      <c r="F467" s="4"/>
      <c r="I467" s="4"/>
    </row>
    <row r="468" spans="6:9">
      <c r="F468" s="4"/>
      <c r="I468" s="4"/>
    </row>
    <row r="469" spans="6:9">
      <c r="F469" s="4"/>
      <c r="I469" s="4"/>
    </row>
    <row r="470" spans="6:9">
      <c r="F470" s="4"/>
      <c r="I470" s="4"/>
    </row>
    <row r="471" spans="6:9">
      <c r="F471" s="4"/>
      <c r="I471" s="4"/>
    </row>
    <row r="472" spans="6:9">
      <c r="F472" s="4"/>
      <c r="I472" s="4"/>
    </row>
    <row r="473" spans="6:9">
      <c r="F473" s="4"/>
      <c r="I473" s="4"/>
    </row>
    <row r="474" spans="6:9">
      <c r="F474" s="4"/>
      <c r="I474" s="4"/>
    </row>
    <row r="475" spans="6:9">
      <c r="F475" s="4"/>
      <c r="I475" s="4"/>
    </row>
    <row r="476" spans="6:9">
      <c r="F476" s="4"/>
      <c r="I476" s="4"/>
    </row>
    <row r="477" spans="6:9">
      <c r="F477" s="4"/>
      <c r="I477" s="4"/>
    </row>
    <row r="478" spans="6:9">
      <c r="F478" s="4"/>
      <c r="I478" s="4"/>
    </row>
    <row r="479" spans="6:9">
      <c r="F479" s="4"/>
      <c r="I479" s="4"/>
    </row>
    <row r="480" spans="6:9">
      <c r="F480" s="4"/>
      <c r="I480" s="4"/>
    </row>
    <row r="481" spans="6:9">
      <c r="F481" s="4"/>
      <c r="I481" s="4"/>
    </row>
    <row r="482" spans="6:9">
      <c r="F482" s="4"/>
      <c r="I482" s="4"/>
    </row>
    <row r="483" spans="6:9">
      <c r="F483" s="4"/>
      <c r="I483" s="4"/>
    </row>
    <row r="484" spans="6:9">
      <c r="F484" s="4"/>
      <c r="I484" s="4"/>
    </row>
    <row r="485" spans="6:9">
      <c r="F485" s="4"/>
      <c r="I485" s="4"/>
    </row>
    <row r="486" spans="6:9">
      <c r="F486" s="4"/>
      <c r="I486" s="4"/>
    </row>
    <row r="487" spans="6:9">
      <c r="F487" s="4"/>
      <c r="I487" s="4"/>
    </row>
    <row r="488" spans="6:9">
      <c r="F488" s="4"/>
      <c r="I488" s="4"/>
    </row>
    <row r="489" spans="6:9">
      <c r="F489" s="4"/>
      <c r="I489" s="4"/>
    </row>
    <row r="490" spans="6:9">
      <c r="F490" s="4"/>
      <c r="I490" s="4"/>
    </row>
    <row r="491" spans="6:9">
      <c r="F491" s="4"/>
      <c r="I491" s="4"/>
    </row>
    <row r="492" spans="6:9">
      <c r="F492" s="4"/>
      <c r="I492" s="4"/>
    </row>
    <row r="493" spans="6:9">
      <c r="F493" s="4"/>
      <c r="I493" s="4"/>
    </row>
    <row r="494" spans="6:9">
      <c r="F494" s="4"/>
      <c r="I494" s="4"/>
    </row>
    <row r="495" spans="6:9">
      <c r="F495" s="4"/>
      <c r="I495" s="4"/>
    </row>
    <row r="496" spans="6:9">
      <c r="F496" s="4"/>
      <c r="I496" s="4"/>
    </row>
    <row r="497" spans="6:9">
      <c r="F497" s="4"/>
      <c r="I497" s="4"/>
    </row>
    <row r="498" spans="6:9">
      <c r="F498" s="4"/>
      <c r="I498" s="4"/>
    </row>
    <row r="499" spans="6:9">
      <c r="F499" s="4"/>
      <c r="I499" s="4"/>
    </row>
    <row r="500" spans="6:9">
      <c r="F500" s="4"/>
      <c r="I500" s="4"/>
    </row>
    <row r="501" spans="6:9">
      <c r="F501" s="4"/>
      <c r="I501" s="4"/>
    </row>
    <row r="502" spans="6:9">
      <c r="F502" s="4"/>
      <c r="I502" s="4"/>
    </row>
    <row r="503" spans="6:9">
      <c r="F503" s="4"/>
      <c r="I503" s="4"/>
    </row>
    <row r="504" spans="6:9">
      <c r="F504" s="4"/>
      <c r="I504" s="4"/>
    </row>
    <row r="505" spans="6:9">
      <c r="F505" s="4"/>
      <c r="I505" s="4"/>
    </row>
    <row r="506" spans="6:9">
      <c r="F506" s="4"/>
      <c r="I506" s="4"/>
    </row>
    <row r="507" spans="6:9">
      <c r="F507" s="4"/>
      <c r="I507" s="4"/>
    </row>
    <row r="508" spans="6:9">
      <c r="F508" s="4"/>
      <c r="I508" s="4"/>
    </row>
    <row r="509" spans="6:9">
      <c r="F509" s="4"/>
      <c r="I509" s="4"/>
    </row>
    <row r="510" spans="6:9">
      <c r="F510" s="4"/>
      <c r="I510" s="4"/>
    </row>
    <row r="511" spans="6:9">
      <c r="F511" s="4"/>
      <c r="I511" s="4"/>
    </row>
    <row r="512" spans="6:9">
      <c r="F512" s="4"/>
      <c r="I512" s="4"/>
    </row>
    <row r="513" spans="6:9">
      <c r="F513" s="4"/>
      <c r="I513" s="4"/>
    </row>
    <row r="514" spans="6:9">
      <c r="F514" s="4"/>
      <c r="I514" s="4"/>
    </row>
    <row r="515" spans="6:9">
      <c r="F515" s="4"/>
      <c r="I515" s="4"/>
    </row>
    <row r="516" spans="6:9">
      <c r="F516" s="4"/>
      <c r="I516" s="4"/>
    </row>
    <row r="517" spans="6:9">
      <c r="F517" s="4"/>
      <c r="I517" s="4"/>
    </row>
    <row r="518" spans="6:9">
      <c r="F518" s="4"/>
      <c r="I518" s="4"/>
    </row>
    <row r="519" spans="6:9">
      <c r="F519" s="4"/>
      <c r="I519" s="4"/>
    </row>
    <row r="520" spans="6:9">
      <c r="F520" s="4"/>
      <c r="I520" s="4"/>
    </row>
    <row r="521" spans="6:9">
      <c r="F521" s="4"/>
      <c r="I521" s="4"/>
    </row>
    <row r="522" spans="6:9">
      <c r="F522" s="4"/>
      <c r="I522" s="4"/>
    </row>
    <row r="523" spans="6:9">
      <c r="F523" s="4"/>
      <c r="I523" s="4"/>
    </row>
    <row r="524" spans="6:9">
      <c r="F524" s="4"/>
      <c r="I524" s="4"/>
    </row>
    <row r="525" spans="6:9">
      <c r="F525" s="4"/>
      <c r="I525" s="4"/>
    </row>
    <row r="526" spans="6:9">
      <c r="F526" s="4"/>
      <c r="I526" s="4"/>
    </row>
    <row r="527" spans="6:9">
      <c r="F527" s="4"/>
      <c r="I527" s="4"/>
    </row>
    <row r="528" spans="6:9">
      <c r="F528" s="4"/>
      <c r="I528" s="4"/>
    </row>
    <row r="529" spans="6:9">
      <c r="F529" s="4"/>
      <c r="I529" s="4"/>
    </row>
    <row r="530" spans="6:9">
      <c r="F530" s="4"/>
      <c r="I530" s="4"/>
    </row>
    <row r="531" spans="6:9">
      <c r="F531" s="4"/>
      <c r="I531" s="4"/>
    </row>
    <row r="532" spans="6:9">
      <c r="F532" s="4"/>
      <c r="I532" s="4"/>
    </row>
    <row r="533" spans="6:9">
      <c r="F533" s="4"/>
      <c r="I533" s="4"/>
    </row>
    <row r="534" spans="6:9">
      <c r="F534" s="4"/>
      <c r="I534" s="4"/>
    </row>
    <row r="535" spans="6:9">
      <c r="F535" s="4"/>
      <c r="I535" s="4"/>
    </row>
    <row r="536" spans="6:9">
      <c r="F536" s="4"/>
      <c r="I536" s="4"/>
    </row>
    <row r="537" spans="6:9">
      <c r="F537" s="4"/>
      <c r="I537" s="4"/>
    </row>
    <row r="538" spans="6:9">
      <c r="F538" s="4"/>
      <c r="I538" s="4"/>
    </row>
    <row r="539" spans="6:9">
      <c r="F539" s="4"/>
      <c r="I539" s="4"/>
    </row>
    <row r="540" spans="6:9">
      <c r="F540" s="4"/>
      <c r="I540" s="4"/>
    </row>
    <row r="541" spans="6:9">
      <c r="F541" s="4"/>
      <c r="I541" s="4"/>
    </row>
    <row r="542" spans="6:9">
      <c r="F542" s="4"/>
      <c r="I542" s="4"/>
    </row>
    <row r="543" spans="6:9">
      <c r="F543" s="4"/>
      <c r="I543" s="4"/>
    </row>
    <row r="544" spans="6:9">
      <c r="F544" s="4"/>
      <c r="I544" s="4"/>
    </row>
    <row r="545" spans="6:9">
      <c r="F545" s="4"/>
      <c r="I545" s="4"/>
    </row>
    <row r="546" spans="6:9">
      <c r="F546" s="4"/>
      <c r="I546" s="4"/>
    </row>
    <row r="547" spans="6:9">
      <c r="F547" s="4"/>
      <c r="I547" s="4"/>
    </row>
    <row r="548" spans="6:9">
      <c r="F548" s="4"/>
      <c r="I548" s="4"/>
    </row>
    <row r="549" spans="6:9">
      <c r="F549" s="4"/>
      <c r="I549" s="4"/>
    </row>
    <row r="550" spans="6:9">
      <c r="F550" s="4"/>
      <c r="I550" s="4"/>
    </row>
    <row r="551" spans="6:9">
      <c r="F551" s="4"/>
      <c r="I551" s="4"/>
    </row>
    <row r="552" spans="6:9">
      <c r="F552" s="4"/>
      <c r="I552" s="4"/>
    </row>
    <row r="553" spans="6:9">
      <c r="F553" s="4"/>
      <c r="I553" s="4"/>
    </row>
    <row r="554" spans="6:9">
      <c r="F554" s="4"/>
      <c r="I554" s="4"/>
    </row>
    <row r="555" spans="6:9">
      <c r="F555" s="4"/>
      <c r="I555" s="4"/>
    </row>
    <row r="556" spans="6:9">
      <c r="F556" s="4"/>
      <c r="I556" s="4"/>
    </row>
    <row r="557" spans="6:9">
      <c r="F557" s="4"/>
      <c r="I557" s="4"/>
    </row>
    <row r="558" spans="6:9">
      <c r="F558" s="4"/>
      <c r="I558" s="4"/>
    </row>
    <row r="559" spans="6:9">
      <c r="F559" s="4"/>
      <c r="I559" s="4"/>
    </row>
    <row r="560" spans="6:9">
      <c r="F560" s="4"/>
      <c r="I560" s="4"/>
    </row>
    <row r="561" spans="6:9">
      <c r="F561" s="4"/>
      <c r="I561" s="4"/>
    </row>
    <row r="562" spans="6:9">
      <c r="F562" s="4"/>
      <c r="I562" s="4"/>
    </row>
    <row r="563" spans="6:9">
      <c r="F563" s="4"/>
      <c r="I563" s="4"/>
    </row>
    <row r="564" spans="6:9">
      <c r="F564" s="4"/>
      <c r="I564" s="4"/>
    </row>
    <row r="565" spans="6:9">
      <c r="F565" s="4"/>
      <c r="I565" s="4"/>
    </row>
    <row r="566" spans="6:9">
      <c r="F566" s="4"/>
      <c r="I566" s="4"/>
    </row>
    <row r="567" spans="6:9">
      <c r="F567" s="4"/>
      <c r="I567" s="4"/>
    </row>
    <row r="568" spans="6:9">
      <c r="F568" s="4"/>
      <c r="I568" s="4"/>
    </row>
    <row r="569" spans="6:9">
      <c r="F569" s="4"/>
      <c r="I569" s="4"/>
    </row>
    <row r="570" spans="6:9">
      <c r="F570" s="4"/>
      <c r="I570" s="4"/>
    </row>
    <row r="571" spans="6:9">
      <c r="F571" s="4"/>
      <c r="I571" s="4"/>
    </row>
    <row r="572" spans="6:9">
      <c r="F572" s="4"/>
      <c r="I572" s="4"/>
    </row>
    <row r="573" spans="6:9">
      <c r="F573" s="4"/>
      <c r="I573" s="4"/>
    </row>
    <row r="574" spans="6:9">
      <c r="F574" s="4"/>
      <c r="I574" s="4"/>
    </row>
    <row r="575" spans="6:9">
      <c r="F575" s="4"/>
      <c r="I575" s="4"/>
    </row>
    <row r="576" spans="6:9">
      <c r="F576" s="4"/>
      <c r="I576" s="4"/>
    </row>
    <row r="577" spans="6:9">
      <c r="F577" s="4"/>
      <c r="I577" s="4"/>
    </row>
    <row r="578" spans="6:9">
      <c r="F578" s="4"/>
      <c r="I578" s="4"/>
    </row>
    <row r="579" spans="6:9">
      <c r="F579" s="4"/>
      <c r="I579" s="4"/>
    </row>
    <row r="580" spans="6:9">
      <c r="F580" s="4"/>
      <c r="I580" s="4"/>
    </row>
    <row r="581" spans="6:9">
      <c r="F581" s="4"/>
      <c r="I581" s="4"/>
    </row>
    <row r="582" spans="6:9">
      <c r="F582" s="4"/>
      <c r="I582" s="4"/>
    </row>
    <row r="583" spans="6:9">
      <c r="F583" s="4"/>
      <c r="I583" s="4"/>
    </row>
    <row r="584" spans="6:9">
      <c r="F584" s="4"/>
      <c r="I584" s="4"/>
    </row>
    <row r="585" spans="6:9">
      <c r="F585" s="4"/>
      <c r="I585" s="4"/>
    </row>
    <row r="586" spans="6:9">
      <c r="F586" s="4"/>
      <c r="I586" s="4"/>
    </row>
    <row r="587" spans="6:9">
      <c r="F587" s="4"/>
      <c r="I587" s="4"/>
    </row>
    <row r="588" spans="6:9">
      <c r="F588" s="4"/>
      <c r="I588" s="4"/>
    </row>
    <row r="589" spans="6:9">
      <c r="F589" s="4"/>
      <c r="I589" s="4"/>
    </row>
    <row r="590" spans="6:9">
      <c r="F590" s="4"/>
      <c r="I590" s="4"/>
    </row>
    <row r="591" spans="6:9">
      <c r="F591" s="4"/>
      <c r="I591" s="4"/>
    </row>
    <row r="592" spans="6:9">
      <c r="F592" s="4"/>
      <c r="I592" s="4"/>
    </row>
    <row r="593" spans="6:9">
      <c r="F593" s="4"/>
      <c r="I593" s="4"/>
    </row>
    <row r="594" spans="6:9">
      <c r="F594" s="4"/>
      <c r="I594" s="4"/>
    </row>
    <row r="595" spans="6:9">
      <c r="F595" s="4"/>
      <c r="I595" s="4"/>
    </row>
    <row r="596" spans="6:9">
      <c r="F596" s="4"/>
      <c r="I596" s="4"/>
    </row>
    <row r="597" spans="6:9">
      <c r="F597" s="4"/>
      <c r="I597" s="4"/>
    </row>
    <row r="598" spans="6:9">
      <c r="F598" s="4"/>
      <c r="I598" s="4"/>
    </row>
    <row r="599" spans="6:9">
      <c r="F599" s="4"/>
      <c r="I599" s="4"/>
    </row>
    <row r="600" spans="6:9">
      <c r="F600" s="4"/>
      <c r="I600" s="4"/>
    </row>
    <row r="601" spans="6:9">
      <c r="F601" s="4"/>
      <c r="I601" s="4"/>
    </row>
    <row r="602" spans="6:9">
      <c r="F602" s="4"/>
      <c r="I602" s="4"/>
    </row>
    <row r="603" spans="6:9">
      <c r="F603" s="4"/>
      <c r="I603" s="4"/>
    </row>
    <row r="604" spans="6:9">
      <c r="F604" s="4"/>
      <c r="I604" s="4"/>
    </row>
    <row r="605" spans="6:9">
      <c r="F605" s="4"/>
      <c r="I605" s="4"/>
    </row>
    <row r="606" spans="6:9">
      <c r="F606" s="4"/>
      <c r="I606" s="4"/>
    </row>
    <row r="607" spans="6:9">
      <c r="F607" s="4"/>
      <c r="I607" s="4"/>
    </row>
    <row r="608" spans="6:9">
      <c r="F608" s="4"/>
      <c r="I608" s="4"/>
    </row>
    <row r="609" spans="6:9">
      <c r="F609" s="4"/>
      <c r="I609" s="4"/>
    </row>
    <row r="610" spans="6:9">
      <c r="F610" s="4"/>
      <c r="I610" s="4"/>
    </row>
    <row r="611" spans="6:9">
      <c r="F611" s="4"/>
      <c r="I611" s="4"/>
    </row>
    <row r="612" spans="6:9">
      <c r="F612" s="4"/>
      <c r="I612" s="4"/>
    </row>
    <row r="613" spans="6:9">
      <c r="F613" s="4"/>
      <c r="I613" s="4"/>
    </row>
    <row r="614" spans="6:9">
      <c r="F614" s="4"/>
      <c r="I614" s="4"/>
    </row>
    <row r="615" spans="6:9">
      <c r="F615" s="4"/>
      <c r="I615" s="4"/>
    </row>
    <row r="616" spans="6:9">
      <c r="F616" s="4"/>
      <c r="I616" s="4"/>
    </row>
    <row r="617" spans="6:9">
      <c r="F617" s="4"/>
      <c r="I617" s="4"/>
    </row>
    <row r="618" spans="6:9">
      <c r="F618" s="4"/>
      <c r="I618" s="4"/>
    </row>
    <row r="619" spans="6:9">
      <c r="F619" s="4"/>
      <c r="I619" s="4"/>
    </row>
    <row r="620" spans="6:9">
      <c r="F620" s="4"/>
      <c r="I620" s="4"/>
    </row>
    <row r="621" spans="6:9">
      <c r="F621" s="4"/>
      <c r="I621" s="4"/>
    </row>
    <row r="622" spans="6:9">
      <c r="F622" s="4"/>
      <c r="I622" s="4"/>
    </row>
    <row r="623" spans="6:9">
      <c r="F623" s="4"/>
      <c r="I623" s="4"/>
    </row>
    <row r="624" spans="6:9">
      <c r="F624" s="4"/>
      <c r="I624" s="4"/>
    </row>
    <row r="625" spans="6:9">
      <c r="F625" s="4"/>
      <c r="I625" s="4"/>
    </row>
    <row r="626" spans="6:9">
      <c r="F626" s="4"/>
      <c r="I626" s="4"/>
    </row>
    <row r="627" spans="6:9">
      <c r="F627" s="4"/>
      <c r="I627" s="4"/>
    </row>
    <row r="628" spans="6:9">
      <c r="F628" s="4"/>
      <c r="I628" s="4"/>
    </row>
    <row r="629" spans="6:9">
      <c r="F629" s="4"/>
      <c r="I629" s="4"/>
    </row>
    <row r="630" spans="6:9">
      <c r="F630" s="4"/>
      <c r="I630" s="4"/>
    </row>
    <row r="631" spans="6:9">
      <c r="F631" s="4"/>
      <c r="I631" s="4"/>
    </row>
    <row r="632" spans="6:9">
      <c r="F632" s="4"/>
      <c r="I632" s="4"/>
    </row>
    <row r="633" spans="6:9">
      <c r="F633" s="4"/>
      <c r="I633" s="4"/>
    </row>
    <row r="634" spans="6:9">
      <c r="F634" s="4"/>
      <c r="I634" s="4"/>
    </row>
    <row r="635" spans="6:9">
      <c r="F635" s="4"/>
      <c r="I635" s="4"/>
    </row>
    <row r="636" spans="6:9">
      <c r="F636" s="4"/>
      <c r="I636" s="4"/>
    </row>
    <row r="637" spans="6:9">
      <c r="F637" s="4"/>
      <c r="I637" s="4"/>
    </row>
    <row r="638" spans="6:9">
      <c r="F638" s="4"/>
      <c r="I638" s="4"/>
    </row>
    <row r="639" spans="6:9">
      <c r="F639" s="4"/>
      <c r="I639" s="4"/>
    </row>
    <row r="640" spans="6:9">
      <c r="F640" s="4"/>
      <c r="I640" s="4"/>
    </row>
    <row r="641" spans="6:9">
      <c r="F641" s="4"/>
      <c r="I641" s="4"/>
    </row>
    <row r="642" spans="6:9">
      <c r="F642" s="4"/>
      <c r="I642" s="4"/>
    </row>
    <row r="643" spans="6:9">
      <c r="F643" s="4"/>
      <c r="I643" s="4"/>
    </row>
    <row r="644" spans="6:9">
      <c r="F644" s="4"/>
      <c r="I644" s="4"/>
    </row>
    <row r="645" spans="6:9">
      <c r="F645" s="4"/>
      <c r="I645" s="4"/>
    </row>
    <row r="646" spans="6:9">
      <c r="F646" s="4"/>
      <c r="I646" s="4"/>
    </row>
    <row r="647" spans="6:9">
      <c r="F647" s="4"/>
      <c r="I647" s="4"/>
    </row>
    <row r="648" spans="6:9">
      <c r="F648" s="4"/>
      <c r="I648" s="4"/>
    </row>
    <row r="649" spans="6:9">
      <c r="F649" s="4"/>
      <c r="I649" s="4"/>
    </row>
    <row r="650" spans="6:9">
      <c r="F650" s="4"/>
      <c r="I650" s="4"/>
    </row>
    <row r="651" spans="6:9">
      <c r="F651" s="4"/>
      <c r="I651" s="4"/>
    </row>
    <row r="652" spans="6:9">
      <c r="F652" s="4"/>
      <c r="I652" s="4"/>
    </row>
    <row r="653" spans="6:9">
      <c r="F653" s="4"/>
      <c r="I653" s="4"/>
    </row>
    <row r="654" spans="6:9">
      <c r="F654" s="4"/>
      <c r="I654" s="4"/>
    </row>
    <row r="655" spans="6:9">
      <c r="F655" s="4"/>
      <c r="I655" s="4"/>
    </row>
    <row r="656" spans="6:9">
      <c r="F656" s="4"/>
      <c r="I656" s="4"/>
    </row>
    <row r="657" spans="6:9">
      <c r="F657" s="4"/>
      <c r="I657" s="4"/>
    </row>
    <row r="658" spans="6:9">
      <c r="F658" s="4"/>
      <c r="I658" s="4"/>
    </row>
    <row r="659" spans="6:9">
      <c r="F659" s="4"/>
      <c r="I659" s="4"/>
    </row>
    <row r="660" spans="6:9">
      <c r="F660" s="4"/>
      <c r="I660" s="4"/>
    </row>
    <row r="661" spans="6:9">
      <c r="F661" s="4"/>
      <c r="I661" s="4"/>
    </row>
    <row r="662" spans="6:9">
      <c r="F662" s="4"/>
      <c r="I662" s="4"/>
    </row>
    <row r="663" spans="6:9">
      <c r="F663" s="4"/>
      <c r="I663" s="4"/>
    </row>
    <row r="664" spans="6:9">
      <c r="F664" s="4"/>
      <c r="I664" s="4"/>
    </row>
    <row r="665" spans="6:9">
      <c r="F665" s="4"/>
      <c r="I665" s="4"/>
    </row>
    <row r="666" spans="6:9">
      <c r="F666" s="4"/>
      <c r="I666" s="4"/>
    </row>
    <row r="667" spans="6:9">
      <c r="F667" s="4"/>
      <c r="I667" s="4"/>
    </row>
    <row r="668" spans="6:9">
      <c r="F668" s="4"/>
      <c r="I668" s="4"/>
    </row>
    <row r="669" spans="6:9">
      <c r="F669" s="4"/>
      <c r="I669" s="4"/>
    </row>
    <row r="670" spans="6:9">
      <c r="F670" s="4"/>
      <c r="I670" s="4"/>
    </row>
    <row r="671" spans="6:9">
      <c r="F671" s="4"/>
      <c r="I671" s="4"/>
    </row>
    <row r="672" spans="6:9">
      <c r="F672" s="4"/>
      <c r="I672" s="4"/>
    </row>
    <row r="673" spans="6:9">
      <c r="F673" s="4"/>
      <c r="I673" s="4"/>
    </row>
    <row r="674" spans="6:9">
      <c r="F674" s="4"/>
      <c r="I674" s="4"/>
    </row>
    <row r="675" spans="6:9">
      <c r="F675" s="4"/>
      <c r="I675" s="4"/>
    </row>
    <row r="676" spans="6:9">
      <c r="F676" s="4"/>
      <c r="I676" s="4"/>
    </row>
    <row r="677" spans="6:9">
      <c r="F677" s="4"/>
      <c r="I677" s="4"/>
    </row>
    <row r="678" spans="6:9">
      <c r="F678" s="4"/>
      <c r="I678" s="4"/>
    </row>
    <row r="679" spans="6:9">
      <c r="F679" s="4"/>
      <c r="I679" s="4"/>
    </row>
    <row r="680" spans="6:9">
      <c r="F680" s="4"/>
      <c r="I680" s="4"/>
    </row>
    <row r="681" spans="6:9">
      <c r="F681" s="4"/>
      <c r="I681" s="4"/>
    </row>
    <row r="682" spans="6:9">
      <c r="F682" s="4"/>
      <c r="I682" s="4"/>
    </row>
    <row r="683" spans="6:9">
      <c r="F683" s="4"/>
      <c r="I683" s="4"/>
    </row>
    <row r="684" spans="6:9">
      <c r="F684" s="4"/>
      <c r="I684" s="4"/>
    </row>
    <row r="685" spans="6:9">
      <c r="F685" s="4"/>
      <c r="I685" s="4"/>
    </row>
    <row r="686" spans="6:9">
      <c r="F686" s="4"/>
      <c r="I686" s="4"/>
    </row>
    <row r="687" spans="6:9">
      <c r="F687" s="4"/>
      <c r="I687" s="4"/>
    </row>
    <row r="688" spans="6:9">
      <c r="F688" s="4"/>
      <c r="I688" s="4"/>
    </row>
    <row r="689" spans="6:9">
      <c r="F689" s="4"/>
      <c r="I689" s="4"/>
    </row>
    <row r="690" spans="6:9">
      <c r="F690" s="4"/>
      <c r="I690" s="4"/>
    </row>
    <row r="691" spans="6:9">
      <c r="F691" s="4"/>
      <c r="I691" s="4"/>
    </row>
    <row r="692" spans="6:9">
      <c r="F692" s="4"/>
      <c r="I692" s="4"/>
    </row>
    <row r="693" spans="6:9">
      <c r="F693" s="4"/>
      <c r="I693" s="4"/>
    </row>
    <row r="694" spans="6:9">
      <c r="F694" s="4"/>
      <c r="I694" s="4"/>
    </row>
    <row r="695" spans="6:9">
      <c r="F695" s="4"/>
      <c r="I695" s="4"/>
    </row>
    <row r="696" spans="6:9">
      <c r="F696" s="4"/>
      <c r="I696" s="4"/>
    </row>
    <row r="697" spans="6:9">
      <c r="F697" s="4"/>
      <c r="I697" s="4"/>
    </row>
    <row r="698" spans="6:9">
      <c r="F698" s="4"/>
      <c r="I698" s="4"/>
    </row>
    <row r="699" spans="6:9">
      <c r="F699" s="4"/>
      <c r="I699" s="4"/>
    </row>
    <row r="700" spans="6:9">
      <c r="F700" s="4"/>
      <c r="I700" s="4"/>
    </row>
    <row r="701" spans="6:9">
      <c r="F701" s="4"/>
      <c r="I701" s="4"/>
    </row>
    <row r="702" spans="6:9">
      <c r="F702" s="4"/>
      <c r="I702" s="4"/>
    </row>
    <row r="703" spans="6:9">
      <c r="F703" s="4"/>
      <c r="I703" s="4"/>
    </row>
    <row r="704" spans="6:9">
      <c r="F704" s="4"/>
      <c r="I704" s="4"/>
    </row>
    <row r="705" spans="6:9">
      <c r="F705" s="4"/>
      <c r="I705" s="4"/>
    </row>
    <row r="706" spans="6:9">
      <c r="F706" s="4"/>
      <c r="I706" s="4"/>
    </row>
    <row r="707" spans="6:9">
      <c r="F707" s="4"/>
      <c r="I707" s="4"/>
    </row>
    <row r="708" spans="6:9">
      <c r="F708" s="4"/>
      <c r="I708" s="4"/>
    </row>
    <row r="709" spans="6:9">
      <c r="F709" s="4"/>
      <c r="I709" s="4"/>
    </row>
    <row r="710" spans="6:9">
      <c r="F710" s="4"/>
      <c r="I710" s="4"/>
    </row>
    <row r="711" spans="6:9">
      <c r="F711" s="4"/>
      <c r="I711" s="4"/>
    </row>
    <row r="712" spans="6:9">
      <c r="F712" s="4"/>
      <c r="I712" s="4"/>
    </row>
    <row r="713" spans="6:9">
      <c r="F713" s="4"/>
      <c r="I713" s="4"/>
    </row>
    <row r="714" spans="6:9">
      <c r="F714" s="4"/>
      <c r="I714" s="4"/>
    </row>
    <row r="715" spans="6:9">
      <c r="F715" s="4"/>
      <c r="I715" s="4"/>
    </row>
    <row r="716" spans="6:9">
      <c r="F716" s="4"/>
      <c r="I716" s="4"/>
    </row>
    <row r="717" spans="6:9">
      <c r="F717" s="4"/>
      <c r="I717" s="4"/>
    </row>
    <row r="718" spans="6:9">
      <c r="F718" s="4"/>
      <c r="I718" s="4"/>
    </row>
    <row r="719" spans="6:9">
      <c r="F719" s="4"/>
      <c r="I719" s="4"/>
    </row>
    <row r="720" spans="6:9">
      <c r="F720" s="4"/>
      <c r="I720" s="4"/>
    </row>
    <row r="721" spans="6:9">
      <c r="F721" s="4"/>
      <c r="I721" s="4"/>
    </row>
    <row r="722" spans="6:9">
      <c r="F722" s="4"/>
      <c r="I722" s="4"/>
    </row>
    <row r="723" spans="6:9">
      <c r="F723" s="4"/>
      <c r="I723" s="4"/>
    </row>
    <row r="724" spans="6:9">
      <c r="F724" s="4"/>
      <c r="I724" s="4"/>
    </row>
    <row r="725" spans="6:9">
      <c r="F725" s="4"/>
      <c r="I725" s="4"/>
    </row>
    <row r="726" spans="6:9">
      <c r="F726" s="4"/>
      <c r="I726" s="4"/>
    </row>
    <row r="727" spans="6:9">
      <c r="F727" s="4"/>
      <c r="I727" s="4"/>
    </row>
    <row r="728" spans="6:9">
      <c r="F728" s="4"/>
      <c r="I728" s="4"/>
    </row>
    <row r="729" spans="6:9">
      <c r="F729" s="4"/>
      <c r="I729" s="4"/>
    </row>
    <row r="730" spans="6:9">
      <c r="F730" s="4"/>
      <c r="I730" s="4"/>
    </row>
    <row r="731" spans="6:9">
      <c r="F731" s="4"/>
      <c r="I731" s="4"/>
    </row>
    <row r="732" spans="6:9">
      <c r="F732" s="4"/>
      <c r="I732" s="4"/>
    </row>
    <row r="733" spans="6:9">
      <c r="F733" s="4"/>
      <c r="I733" s="4"/>
    </row>
    <row r="734" spans="6:9">
      <c r="F734" s="4"/>
      <c r="I734" s="4"/>
    </row>
    <row r="735" spans="6:9">
      <c r="F735" s="4"/>
      <c r="I735" s="4"/>
    </row>
    <row r="736" spans="6:9">
      <c r="F736" s="4"/>
      <c r="I736" s="4"/>
    </row>
    <row r="737" spans="6:9">
      <c r="F737" s="4"/>
      <c r="I737" s="4"/>
    </row>
    <row r="738" spans="6:9">
      <c r="F738" s="4"/>
      <c r="I738" s="4"/>
    </row>
    <row r="739" spans="6:9">
      <c r="F739" s="4"/>
      <c r="I739" s="4"/>
    </row>
    <row r="740" spans="6:9">
      <c r="F740" s="4"/>
      <c r="I740" s="4"/>
    </row>
    <row r="741" spans="6:9">
      <c r="F741" s="4"/>
      <c r="I741" s="4"/>
    </row>
    <row r="742" spans="6:9">
      <c r="F742" s="4"/>
      <c r="I742" s="4"/>
    </row>
    <row r="743" spans="6:9">
      <c r="F743" s="4"/>
      <c r="I743" s="4"/>
    </row>
    <row r="744" spans="6:9">
      <c r="F744" s="4"/>
      <c r="I744" s="4"/>
    </row>
    <row r="745" spans="6:9">
      <c r="F745" s="4"/>
      <c r="I745" s="4"/>
    </row>
    <row r="746" spans="6:9">
      <c r="F746" s="4"/>
      <c r="I746" s="4"/>
    </row>
    <row r="747" spans="6:9">
      <c r="F747" s="4"/>
      <c r="I747" s="4"/>
    </row>
    <row r="748" spans="6:9">
      <c r="F748" s="4"/>
      <c r="I748" s="4"/>
    </row>
    <row r="749" spans="6:9">
      <c r="F749" s="4"/>
      <c r="I749" s="4"/>
    </row>
    <row r="750" spans="6:9">
      <c r="F750" s="4"/>
      <c r="I750" s="4"/>
    </row>
    <row r="751" spans="6:9">
      <c r="F751" s="4"/>
      <c r="I751" s="4"/>
    </row>
    <row r="752" spans="6:9">
      <c r="F752" s="4"/>
      <c r="I752" s="4"/>
    </row>
    <row r="753" spans="6:9">
      <c r="F753" s="4"/>
      <c r="I753" s="4"/>
    </row>
    <row r="754" spans="6:9">
      <c r="F754" s="4"/>
      <c r="I754" s="4"/>
    </row>
    <row r="755" spans="6:9">
      <c r="F755" s="4"/>
      <c r="I755" s="4"/>
    </row>
    <row r="756" spans="6:9">
      <c r="F756" s="4"/>
      <c r="I756" s="4"/>
    </row>
    <row r="757" spans="6:9">
      <c r="F757" s="4"/>
      <c r="I757" s="4"/>
    </row>
    <row r="758" spans="6:9">
      <c r="F758" s="4"/>
      <c r="I758" s="4"/>
    </row>
    <row r="759" spans="6:9">
      <c r="F759" s="4"/>
      <c r="I759" s="4"/>
    </row>
    <row r="760" spans="6:9">
      <c r="F760" s="4"/>
      <c r="I760" s="4"/>
    </row>
    <row r="761" spans="6:9">
      <c r="F761" s="4"/>
      <c r="I761" s="4"/>
    </row>
    <row r="762" spans="6:9">
      <c r="F762" s="4"/>
      <c r="I762" s="4"/>
    </row>
    <row r="763" spans="6:9">
      <c r="F763" s="4"/>
      <c r="I763" s="4"/>
    </row>
    <row r="764" spans="6:9">
      <c r="F764" s="4"/>
      <c r="I764" s="4"/>
    </row>
    <row r="765" spans="6:9">
      <c r="F765" s="4"/>
      <c r="I765" s="4"/>
    </row>
    <row r="766" spans="6:9">
      <c r="F766" s="4"/>
      <c r="I766" s="4"/>
    </row>
    <row r="767" spans="6:9">
      <c r="F767" s="4"/>
      <c r="I767" s="4"/>
    </row>
    <row r="768" spans="6:9">
      <c r="F768" s="4"/>
      <c r="I768" s="4"/>
    </row>
    <row r="769" spans="6:9">
      <c r="F769" s="4"/>
      <c r="I769" s="4"/>
    </row>
    <row r="770" spans="6:9">
      <c r="F770" s="4"/>
      <c r="I770" s="4"/>
    </row>
    <row r="771" spans="6:9">
      <c r="F771" s="4"/>
      <c r="I771" s="4"/>
    </row>
    <row r="772" spans="6:9">
      <c r="F772" s="4"/>
      <c r="I772" s="4"/>
    </row>
    <row r="773" spans="6:9">
      <c r="F773" s="4"/>
      <c r="I773" s="4"/>
    </row>
    <row r="774" spans="6:9">
      <c r="F774" s="4"/>
      <c r="I774" s="4"/>
    </row>
    <row r="775" spans="6:9">
      <c r="F775" s="4"/>
      <c r="I775" s="4"/>
    </row>
    <row r="776" spans="6:9">
      <c r="F776" s="4"/>
      <c r="I776" s="4"/>
    </row>
    <row r="777" spans="6:9">
      <c r="F777" s="4"/>
      <c r="I777" s="4"/>
    </row>
    <row r="778" spans="6:9">
      <c r="F778" s="4"/>
      <c r="I778" s="4"/>
    </row>
    <row r="779" spans="6:9">
      <c r="F779" s="4"/>
      <c r="I779" s="4"/>
    </row>
    <row r="780" spans="6:9">
      <c r="F780" s="4"/>
      <c r="I780" s="4"/>
    </row>
    <row r="781" spans="6:9">
      <c r="F781" s="4"/>
      <c r="I781" s="4"/>
    </row>
    <row r="782" spans="6:9">
      <c r="F782" s="4"/>
      <c r="I782" s="4"/>
    </row>
    <row r="783" spans="6:9">
      <c r="F783" s="4"/>
      <c r="I783" s="4"/>
    </row>
    <row r="784" spans="6:9">
      <c r="F784" s="4"/>
      <c r="I784" s="4"/>
    </row>
    <row r="785" spans="6:9">
      <c r="F785" s="4"/>
      <c r="I785" s="4"/>
    </row>
    <row r="786" spans="6:9">
      <c r="F786" s="4"/>
      <c r="I786" s="4"/>
    </row>
    <row r="787" spans="6:9">
      <c r="F787" s="4"/>
      <c r="I787" s="4"/>
    </row>
    <row r="788" spans="6:9">
      <c r="F788" s="4"/>
      <c r="I788" s="4"/>
    </row>
    <row r="789" spans="6:9">
      <c r="F789" s="4"/>
      <c r="I789" s="4"/>
    </row>
    <row r="790" spans="6:9">
      <c r="F790" s="4"/>
      <c r="I790" s="4"/>
    </row>
    <row r="791" spans="6:9">
      <c r="F791" s="4"/>
      <c r="I791" s="4"/>
    </row>
    <row r="792" spans="6:9">
      <c r="F792" s="4"/>
      <c r="I792" s="4"/>
    </row>
    <row r="793" spans="6:9">
      <c r="F793" s="4"/>
      <c r="I793" s="4"/>
    </row>
    <row r="794" spans="6:9">
      <c r="F794" s="4"/>
      <c r="I794" s="4"/>
    </row>
    <row r="795" spans="6:9">
      <c r="F795" s="4"/>
      <c r="I795" s="4"/>
    </row>
    <row r="796" spans="6:9">
      <c r="F796" s="4"/>
      <c r="I796" s="4"/>
    </row>
    <row r="797" spans="6:9">
      <c r="F797" s="4"/>
      <c r="I797" s="4"/>
    </row>
    <row r="798" spans="6:9">
      <c r="F798" s="4"/>
      <c r="I798" s="4"/>
    </row>
    <row r="799" spans="6:9">
      <c r="F799" s="4"/>
      <c r="I799" s="4"/>
    </row>
    <row r="800" spans="6:9">
      <c r="F800" s="4"/>
      <c r="I800" s="4"/>
    </row>
    <row r="801" spans="6:9">
      <c r="F801" s="4"/>
      <c r="I801" s="4"/>
    </row>
    <row r="802" spans="6:9">
      <c r="F802" s="4"/>
      <c r="I802" s="4"/>
    </row>
    <row r="803" spans="6:9">
      <c r="F803" s="4"/>
      <c r="I803" s="4"/>
    </row>
    <row r="804" spans="6:9">
      <c r="F804" s="4"/>
      <c r="I804" s="4"/>
    </row>
    <row r="805" spans="6:9">
      <c r="F805" s="4"/>
      <c r="I805" s="4"/>
    </row>
    <row r="806" spans="6:9">
      <c r="F806" s="4"/>
      <c r="I806" s="4"/>
    </row>
    <row r="807" spans="6:9">
      <c r="F807" s="4"/>
      <c r="I807" s="4"/>
    </row>
    <row r="808" spans="6:9">
      <c r="F808" s="4"/>
      <c r="I808" s="4"/>
    </row>
    <row r="809" spans="6:9">
      <c r="F809" s="4"/>
      <c r="I809" s="4"/>
    </row>
    <row r="810" spans="6:9">
      <c r="F810" s="4"/>
      <c r="I810" s="4"/>
    </row>
    <row r="811" spans="6:9">
      <c r="F811" s="4"/>
      <c r="I811" s="4"/>
    </row>
    <row r="812" spans="6:9">
      <c r="F812" s="4"/>
      <c r="I812" s="4"/>
    </row>
    <row r="813" spans="6:9">
      <c r="F813" s="4"/>
      <c r="I813" s="4"/>
    </row>
    <row r="814" spans="6:9">
      <c r="F814" s="4"/>
      <c r="I814" s="4"/>
    </row>
    <row r="815" spans="6:9">
      <c r="F815" s="4"/>
      <c r="I815" s="4"/>
    </row>
    <row r="816" spans="6:9">
      <c r="F816" s="4"/>
      <c r="I816" s="4"/>
    </row>
    <row r="817" spans="6:9">
      <c r="F817" s="4"/>
      <c r="I817" s="4"/>
    </row>
    <row r="818" spans="6:9">
      <c r="F818" s="4"/>
      <c r="I818" s="4"/>
    </row>
    <row r="819" spans="6:9">
      <c r="F819" s="4"/>
      <c r="I819" s="4"/>
    </row>
    <row r="820" spans="6:9">
      <c r="F820" s="4"/>
      <c r="I820" s="4"/>
    </row>
    <row r="821" spans="6:9">
      <c r="F821" s="4"/>
      <c r="I821" s="4"/>
    </row>
    <row r="822" spans="6:9">
      <c r="F822" s="4"/>
      <c r="I822" s="4"/>
    </row>
    <row r="823" spans="6:9">
      <c r="F823" s="4"/>
      <c r="I823" s="4"/>
    </row>
    <row r="824" spans="6:9">
      <c r="F824" s="4"/>
      <c r="I824" s="4"/>
    </row>
    <row r="825" spans="6:9">
      <c r="F825" s="4"/>
      <c r="I825" s="4"/>
    </row>
    <row r="826" spans="6:9">
      <c r="F826" s="4"/>
      <c r="I826" s="4"/>
    </row>
    <row r="827" spans="6:9">
      <c r="F827" s="4"/>
      <c r="I827" s="4"/>
    </row>
    <row r="828" spans="6:9">
      <c r="F828" s="4"/>
      <c r="I828" s="4"/>
    </row>
    <row r="829" spans="6:9">
      <c r="F829" s="4"/>
      <c r="I829" s="4"/>
    </row>
    <row r="830" spans="6:9">
      <c r="F830" s="4"/>
      <c r="I830" s="4"/>
    </row>
    <row r="831" spans="6:9">
      <c r="F831" s="4"/>
      <c r="I831" s="4"/>
    </row>
    <row r="832" spans="6:9">
      <c r="F832" s="4"/>
      <c r="I832" s="4"/>
    </row>
    <row r="833" spans="6:9">
      <c r="F833" s="4"/>
      <c r="I833" s="4"/>
    </row>
    <row r="834" spans="6:9">
      <c r="F834" s="4"/>
      <c r="I834" s="4"/>
    </row>
    <row r="835" spans="6:9">
      <c r="F835" s="4"/>
      <c r="I835" s="4"/>
    </row>
    <row r="836" spans="6:9">
      <c r="F836" s="4"/>
      <c r="I836" s="4"/>
    </row>
    <row r="837" spans="6:9">
      <c r="F837" s="4"/>
      <c r="I837" s="4"/>
    </row>
    <row r="838" spans="6:9">
      <c r="F838" s="4"/>
      <c r="I838" s="4"/>
    </row>
    <row r="839" spans="6:9">
      <c r="F839" s="4"/>
      <c r="I839" s="4"/>
    </row>
    <row r="840" spans="6:9">
      <c r="F840" s="4"/>
      <c r="I840" s="4"/>
    </row>
    <row r="841" spans="6:9">
      <c r="F841" s="4"/>
      <c r="I841" s="4"/>
    </row>
    <row r="842" spans="6:9">
      <c r="F842" s="4"/>
      <c r="I842" s="4"/>
    </row>
    <row r="843" spans="6:9">
      <c r="F843" s="4"/>
      <c r="I843" s="4"/>
    </row>
    <row r="844" spans="6:9">
      <c r="F844" s="4"/>
      <c r="I844" s="4"/>
    </row>
    <row r="845" spans="6:9">
      <c r="F845" s="4"/>
      <c r="I845" s="4"/>
    </row>
    <row r="846" spans="6:9">
      <c r="F846" s="4"/>
      <c r="I846" s="4"/>
    </row>
    <row r="847" spans="6:9">
      <c r="F847" s="4"/>
      <c r="I847" s="4"/>
    </row>
    <row r="848" spans="6:9">
      <c r="F848" s="4"/>
      <c r="I848" s="4"/>
    </row>
    <row r="849" spans="6:9">
      <c r="F849" s="4"/>
      <c r="I849" s="4"/>
    </row>
    <row r="850" spans="6:9">
      <c r="F850" s="4"/>
      <c r="I850" s="4"/>
    </row>
    <row r="851" spans="6:9">
      <c r="F851" s="4"/>
      <c r="I851" s="4"/>
    </row>
    <row r="852" spans="6:9">
      <c r="F852" s="4"/>
      <c r="I852" s="4"/>
    </row>
    <row r="853" spans="6:9">
      <c r="F853" s="4"/>
      <c r="I853" s="4"/>
    </row>
    <row r="854" spans="6:9">
      <c r="F854" s="4"/>
      <c r="I854" s="4"/>
    </row>
    <row r="855" spans="6:9">
      <c r="F855" s="4"/>
      <c r="I855" s="4"/>
    </row>
    <row r="856" spans="6:9">
      <c r="F856" s="4"/>
      <c r="I856" s="4"/>
    </row>
    <row r="857" spans="6:9">
      <c r="F857" s="4"/>
      <c r="I857" s="4"/>
    </row>
    <row r="858" spans="6:9">
      <c r="F858" s="4"/>
      <c r="I858" s="4"/>
    </row>
    <row r="859" spans="6:9">
      <c r="F859" s="4"/>
      <c r="I859" s="4"/>
    </row>
    <row r="860" spans="6:9">
      <c r="F860" s="4"/>
      <c r="I860" s="4"/>
    </row>
    <row r="861" spans="6:9">
      <c r="F861" s="4"/>
      <c r="I861" s="4"/>
    </row>
    <row r="862" spans="6:9">
      <c r="F862" s="4"/>
      <c r="I862" s="4"/>
    </row>
    <row r="863" spans="6:9">
      <c r="F863" s="4"/>
      <c r="I863" s="4"/>
    </row>
    <row r="864" spans="6:9">
      <c r="F864" s="4"/>
      <c r="I864" s="4"/>
    </row>
    <row r="865" spans="6:9">
      <c r="F865" s="4"/>
      <c r="I865" s="4"/>
    </row>
    <row r="866" spans="6:9">
      <c r="F866" s="4"/>
      <c r="I866" s="4"/>
    </row>
    <row r="867" spans="6:9">
      <c r="F867" s="4"/>
      <c r="I867" s="4"/>
    </row>
    <row r="868" spans="6:9">
      <c r="F868" s="4"/>
      <c r="I868" s="4"/>
    </row>
    <row r="869" spans="6:9">
      <c r="F869" s="4"/>
      <c r="I869" s="4"/>
    </row>
    <row r="870" spans="6:9">
      <c r="F870" s="4"/>
      <c r="I870" s="4"/>
    </row>
    <row r="871" spans="6:9">
      <c r="F871" s="4"/>
      <c r="I871" s="4"/>
    </row>
    <row r="872" spans="6:9">
      <c r="F872" s="4"/>
      <c r="I872" s="4"/>
    </row>
    <row r="873" spans="6:9">
      <c r="F873" s="4"/>
      <c r="I873" s="4"/>
    </row>
    <row r="874" spans="6:9">
      <c r="F874" s="4"/>
      <c r="I874" s="4"/>
    </row>
    <row r="875" spans="6:9">
      <c r="F875" s="4"/>
      <c r="I875" s="4"/>
    </row>
    <row r="876" spans="6:9">
      <c r="F876" s="4"/>
      <c r="I876" s="4"/>
    </row>
    <row r="877" spans="6:9">
      <c r="F877" s="4"/>
      <c r="I877" s="4"/>
    </row>
    <row r="878" spans="6:9">
      <c r="F878" s="4"/>
      <c r="I878" s="4"/>
    </row>
    <row r="879" spans="6:9">
      <c r="F879" s="4"/>
      <c r="I879" s="4"/>
    </row>
    <row r="880" spans="6:9">
      <c r="F880" s="4"/>
      <c r="I880" s="4"/>
    </row>
    <row r="881" spans="6:9">
      <c r="F881" s="4"/>
      <c r="I881" s="4"/>
    </row>
    <row r="882" spans="6:9">
      <c r="F882" s="4"/>
      <c r="I882" s="4"/>
    </row>
    <row r="883" spans="6:9">
      <c r="F883" s="4"/>
      <c r="I883" s="4"/>
    </row>
    <row r="884" spans="6:9">
      <c r="F884" s="4"/>
      <c r="I884" s="4"/>
    </row>
    <row r="885" spans="6:9">
      <c r="F885" s="4"/>
      <c r="I885" s="4"/>
    </row>
    <row r="886" spans="6:9">
      <c r="F886" s="4"/>
      <c r="I886" s="4"/>
    </row>
    <row r="887" spans="6:9">
      <c r="F887" s="4"/>
      <c r="I887" s="4"/>
    </row>
    <row r="888" spans="6:9">
      <c r="F888" s="4"/>
      <c r="I888" s="4"/>
    </row>
    <row r="889" spans="6:9">
      <c r="F889" s="4"/>
      <c r="I889" s="4"/>
    </row>
    <row r="890" spans="6:9">
      <c r="F890" s="4"/>
      <c r="I890" s="4"/>
    </row>
    <row r="891" spans="6:9">
      <c r="F891" s="4"/>
      <c r="I891" s="4"/>
    </row>
    <row r="892" spans="6:9">
      <c r="F892" s="4"/>
      <c r="I892" s="4"/>
    </row>
    <row r="893" spans="6:9">
      <c r="F893" s="4"/>
      <c r="I893" s="4"/>
    </row>
    <row r="894" spans="6:9">
      <c r="F894" s="4"/>
      <c r="I894" s="4"/>
    </row>
    <row r="895" spans="6:9">
      <c r="F895" s="4"/>
      <c r="I895" s="4"/>
    </row>
    <row r="896" spans="6:9">
      <c r="F896" s="4"/>
      <c r="I896" s="4"/>
    </row>
    <row r="897" spans="6:9">
      <c r="F897" s="4"/>
      <c r="I897" s="4"/>
    </row>
    <row r="898" spans="6:9">
      <c r="F898" s="4"/>
      <c r="I898" s="4"/>
    </row>
    <row r="899" spans="6:9">
      <c r="F899" s="4"/>
      <c r="I899" s="4"/>
    </row>
    <row r="900" spans="6:9">
      <c r="F900" s="4"/>
      <c r="I900" s="4"/>
    </row>
    <row r="901" spans="6:9">
      <c r="F901" s="4"/>
      <c r="I901" s="4"/>
    </row>
    <row r="902" spans="6:9">
      <c r="F902" s="4"/>
      <c r="I902" s="4"/>
    </row>
    <row r="903" spans="6:9">
      <c r="F903" s="4"/>
      <c r="I903" s="4"/>
    </row>
    <row r="904" spans="6:9">
      <c r="F904" s="4"/>
      <c r="I904" s="4"/>
    </row>
    <row r="905" spans="6:9">
      <c r="F905" s="4"/>
      <c r="I905" s="4"/>
    </row>
    <row r="906" spans="6:9">
      <c r="F906" s="4"/>
      <c r="I906" s="4"/>
    </row>
    <row r="907" spans="6:9">
      <c r="F907" s="4"/>
      <c r="I907" s="4"/>
    </row>
    <row r="908" spans="6:9">
      <c r="F908" s="4"/>
      <c r="I908" s="4"/>
    </row>
    <row r="909" spans="6:9">
      <c r="F909" s="4"/>
      <c r="I909" s="4"/>
    </row>
    <row r="910" spans="6:9">
      <c r="F910" s="4"/>
      <c r="I910" s="4"/>
    </row>
    <row r="911" spans="6:9">
      <c r="F911" s="4"/>
      <c r="I911" s="4"/>
    </row>
    <row r="912" spans="6:9">
      <c r="F912" s="4"/>
      <c r="I912" s="4"/>
    </row>
    <row r="913" spans="6:9">
      <c r="F913" s="4"/>
      <c r="I913" s="4"/>
    </row>
    <row r="914" spans="6:9">
      <c r="F914" s="4"/>
      <c r="I914" s="4"/>
    </row>
    <row r="915" spans="6:9">
      <c r="F915" s="4"/>
      <c r="I915" s="4"/>
    </row>
    <row r="916" spans="6:9">
      <c r="F916" s="4"/>
      <c r="I916" s="4"/>
    </row>
    <row r="917" spans="6:9">
      <c r="F917" s="4"/>
      <c r="I917" s="4"/>
    </row>
    <row r="918" spans="6:9">
      <c r="F918" s="4"/>
      <c r="I918" s="4"/>
    </row>
    <row r="919" spans="6:9">
      <c r="F919" s="4"/>
      <c r="I919" s="4"/>
    </row>
    <row r="920" spans="6:9">
      <c r="F920" s="4"/>
      <c r="I920" s="4"/>
    </row>
    <row r="921" spans="6:9">
      <c r="F921" s="4"/>
      <c r="I921" s="4"/>
    </row>
    <row r="922" spans="6:9">
      <c r="F922" s="4"/>
      <c r="I922" s="4"/>
    </row>
    <row r="923" spans="6:9">
      <c r="F923" s="4"/>
      <c r="I923" s="4"/>
    </row>
    <row r="924" spans="6:9">
      <c r="F924" s="4"/>
      <c r="I924" s="4"/>
    </row>
    <row r="925" spans="6:9">
      <c r="F925" s="4"/>
      <c r="I925" s="4"/>
    </row>
    <row r="926" spans="6:9">
      <c r="F926" s="4"/>
      <c r="I926" s="4"/>
    </row>
    <row r="927" spans="6:9">
      <c r="F927" s="4"/>
      <c r="I927" s="4"/>
    </row>
    <row r="928" spans="6:9">
      <c r="F928" s="4"/>
      <c r="I928" s="4"/>
    </row>
    <row r="929" spans="6:9">
      <c r="F929" s="4"/>
      <c r="I929" s="4"/>
    </row>
    <row r="930" spans="6:9">
      <c r="F930" s="4"/>
      <c r="I930" s="4"/>
    </row>
    <row r="931" spans="6:9">
      <c r="F931" s="4"/>
      <c r="I931" s="4"/>
    </row>
    <row r="932" spans="6:9">
      <c r="F932" s="4"/>
      <c r="I932" s="4"/>
    </row>
    <row r="933" spans="6:9">
      <c r="F933" s="4"/>
      <c r="I933" s="4"/>
    </row>
    <row r="934" spans="6:9">
      <c r="F934" s="4"/>
      <c r="I934" s="4"/>
    </row>
    <row r="935" spans="6:9">
      <c r="F935" s="4"/>
      <c r="I935" s="4"/>
    </row>
    <row r="936" spans="6:9">
      <c r="F936" s="4"/>
      <c r="I936" s="4"/>
    </row>
    <row r="937" spans="6:9">
      <c r="F937" s="4"/>
      <c r="I937" s="4"/>
    </row>
    <row r="938" spans="6:9">
      <c r="F938" s="4"/>
      <c r="I938" s="4"/>
    </row>
    <row r="939" spans="6:9">
      <c r="F939" s="4"/>
      <c r="I939" s="4"/>
    </row>
    <row r="940" spans="6:9">
      <c r="F940" s="4"/>
      <c r="I940" s="4"/>
    </row>
    <row r="941" spans="6:9">
      <c r="F941" s="4"/>
      <c r="I941" s="4"/>
    </row>
    <row r="942" spans="6:9">
      <c r="F942" s="4"/>
      <c r="I942" s="4"/>
    </row>
    <row r="943" spans="6:9">
      <c r="F943" s="4"/>
      <c r="I943" s="4"/>
    </row>
    <row r="944" spans="6:9">
      <c r="F944" s="4"/>
      <c r="I944" s="4"/>
    </row>
    <row r="945" spans="6:9">
      <c r="F945" s="4"/>
      <c r="I945" s="4"/>
    </row>
    <row r="946" spans="6:9">
      <c r="F946" s="4"/>
      <c r="I946" s="4"/>
    </row>
    <row r="947" spans="6:9">
      <c r="F947" s="4"/>
      <c r="I947" s="4"/>
    </row>
    <row r="948" spans="6:9">
      <c r="F948" s="4"/>
      <c r="I948" s="4"/>
    </row>
    <row r="949" spans="6:9">
      <c r="F949" s="4"/>
      <c r="I949" s="4"/>
    </row>
    <row r="950" spans="6:9">
      <c r="F950" s="4"/>
      <c r="I950" s="4"/>
    </row>
    <row r="951" spans="6:9">
      <c r="F951" s="4"/>
      <c r="I951" s="4"/>
    </row>
    <row r="952" spans="6:9">
      <c r="F952" s="4"/>
      <c r="I952" s="4"/>
    </row>
    <row r="953" spans="6:9">
      <c r="F953" s="4"/>
      <c r="I953" s="4"/>
    </row>
    <row r="954" spans="6:9">
      <c r="F954" s="4"/>
      <c r="I954" s="4"/>
    </row>
    <row r="955" spans="6:9">
      <c r="F955" s="4"/>
      <c r="I955" s="4"/>
    </row>
    <row r="956" spans="6:9">
      <c r="F956" s="4"/>
      <c r="I956" s="4"/>
    </row>
    <row r="957" spans="6:9">
      <c r="F957" s="4"/>
      <c r="I957" s="4"/>
    </row>
    <row r="958" spans="6:9">
      <c r="F958" s="4"/>
      <c r="I958" s="4"/>
    </row>
    <row r="959" spans="6:9">
      <c r="F959" s="4"/>
      <c r="I959" s="4"/>
    </row>
    <row r="960" spans="6:9">
      <c r="F960" s="4"/>
      <c r="I960" s="4"/>
    </row>
    <row r="961" spans="6:9">
      <c r="F961" s="4"/>
      <c r="I961" s="4"/>
    </row>
    <row r="962" spans="6:9">
      <c r="F962" s="4"/>
      <c r="I962" s="4"/>
    </row>
    <row r="963" spans="6:9">
      <c r="F963" s="4"/>
      <c r="I963" s="4"/>
    </row>
    <row r="964" spans="6:9">
      <c r="F964" s="4"/>
      <c r="I964" s="4"/>
    </row>
    <row r="965" spans="6:9">
      <c r="F965" s="4"/>
      <c r="I965" s="4"/>
    </row>
    <row r="966" spans="6:9">
      <c r="F966" s="4"/>
      <c r="I966" s="4"/>
    </row>
    <row r="967" spans="6:9">
      <c r="F967" s="4"/>
      <c r="I967" s="4"/>
    </row>
    <row r="968" spans="6:9">
      <c r="F968" s="4"/>
      <c r="I968" s="4"/>
    </row>
    <row r="969" spans="6:9">
      <c r="F969" s="4"/>
      <c r="I969" s="4"/>
    </row>
    <row r="970" spans="6:9">
      <c r="F970" s="4"/>
      <c r="I970" s="4"/>
    </row>
    <row r="971" spans="6:9">
      <c r="F971" s="4"/>
      <c r="I971" s="4"/>
    </row>
    <row r="972" spans="6:9">
      <c r="F972" s="4"/>
      <c r="I972" s="4"/>
    </row>
    <row r="973" spans="6:9">
      <c r="F973" s="4"/>
      <c r="I973" s="4"/>
    </row>
    <row r="974" spans="6:9">
      <c r="F974" s="4"/>
      <c r="I974" s="4"/>
    </row>
    <row r="975" spans="6:9">
      <c r="F975" s="4"/>
      <c r="I975" s="4"/>
    </row>
    <row r="976" spans="6:9">
      <c r="F976" s="4"/>
      <c r="I976" s="4"/>
    </row>
    <row r="977" spans="6:9">
      <c r="F977" s="4"/>
      <c r="I977" s="4"/>
    </row>
    <row r="978" spans="6:9">
      <c r="F978" s="4"/>
      <c r="I978" s="4"/>
    </row>
    <row r="979" spans="6:9">
      <c r="F979" s="4"/>
      <c r="I979" s="4"/>
    </row>
    <row r="980" spans="6:9">
      <c r="F980" s="4"/>
      <c r="I980" s="4"/>
    </row>
    <row r="981" spans="6:9">
      <c r="F981" s="4"/>
      <c r="I981" s="4"/>
    </row>
    <row r="982" spans="6:9">
      <c r="F982" s="4"/>
      <c r="I982" s="4"/>
    </row>
    <row r="983" spans="6:9">
      <c r="F983" s="4"/>
      <c r="I983" s="4"/>
    </row>
    <row r="984" spans="6:9">
      <c r="F984" s="4"/>
      <c r="I984" s="4"/>
    </row>
    <row r="985" spans="6:9">
      <c r="F985" s="4"/>
      <c r="I985" s="4"/>
    </row>
    <row r="986" spans="6:9">
      <c r="F986" s="4"/>
      <c r="I986" s="4"/>
    </row>
    <row r="987" spans="6:9">
      <c r="F987" s="4"/>
      <c r="I987" s="4"/>
    </row>
    <row r="988" spans="6:9">
      <c r="F988" s="4"/>
      <c r="I988" s="4"/>
    </row>
    <row r="989" spans="6:9">
      <c r="F989" s="4"/>
      <c r="I989" s="4"/>
    </row>
    <row r="990" spans="6:9">
      <c r="F990" s="4"/>
      <c r="I990" s="4"/>
    </row>
    <row r="991" spans="6:9">
      <c r="F991" s="4"/>
      <c r="I991" s="4"/>
    </row>
    <row r="992" spans="6:9">
      <c r="F992" s="4"/>
      <c r="I992" s="4"/>
    </row>
    <row r="993" spans="6:9">
      <c r="F993" s="4"/>
      <c r="I993" s="4"/>
    </row>
    <row r="994" spans="6:9">
      <c r="F994" s="4"/>
      <c r="I994" s="4"/>
    </row>
    <row r="995" spans="6:9">
      <c r="F995" s="4"/>
      <c r="I995" s="4"/>
    </row>
    <row r="996" spans="6:9">
      <c r="F996" s="4"/>
      <c r="I996" s="4"/>
    </row>
    <row r="997" spans="6:9">
      <c r="F997" s="4"/>
      <c r="I997" s="4"/>
    </row>
    <row r="998" spans="6:9">
      <c r="F998" s="4"/>
      <c r="I998" s="4"/>
    </row>
    <row r="999" spans="6:9">
      <c r="F999" s="4"/>
      <c r="I999" s="4"/>
    </row>
    <row r="1000" spans="6:9">
      <c r="F1000" s="4"/>
      <c r="I1000" s="4"/>
    </row>
    <row r="1001" spans="6:9">
      <c r="F1001" s="4"/>
      <c r="I1001" s="4"/>
    </row>
    <row r="1002" spans="6:9">
      <c r="F1002" s="4"/>
      <c r="I1002" s="4"/>
    </row>
    <row r="1003" spans="6:9">
      <c r="F1003" s="4"/>
      <c r="I1003" s="4"/>
    </row>
    <row r="1004" spans="6:9">
      <c r="F1004" s="4"/>
      <c r="I1004" s="4"/>
    </row>
    <row r="1005" spans="6:9">
      <c r="F1005" s="4"/>
      <c r="I1005" s="4"/>
    </row>
    <row r="1006" spans="6:9">
      <c r="F1006" s="4"/>
      <c r="I1006" s="4"/>
    </row>
    <row r="1007" spans="6:9">
      <c r="F1007" s="4"/>
      <c r="I1007" s="4"/>
    </row>
    <row r="1008" spans="6:9">
      <c r="F1008" s="4"/>
      <c r="I1008" s="4"/>
    </row>
    <row r="1009" spans="6:9">
      <c r="F1009" s="4"/>
      <c r="I1009" s="4"/>
    </row>
    <row r="1010" spans="6:9">
      <c r="F1010" s="4"/>
      <c r="I1010" s="4"/>
    </row>
    <row r="1011" spans="6:9">
      <c r="F1011" s="4"/>
      <c r="I1011" s="4"/>
    </row>
    <row r="1012" spans="6:9">
      <c r="F1012" s="4"/>
      <c r="I1012" s="4"/>
    </row>
    <row r="1013" spans="6:9">
      <c r="F1013" s="4"/>
      <c r="I1013" s="4"/>
    </row>
    <row r="1014" spans="6:9">
      <c r="F1014" s="4"/>
      <c r="I1014" s="4"/>
    </row>
    <row r="1015" spans="6:9">
      <c r="F1015" s="4"/>
      <c r="I1015" s="4"/>
    </row>
    <row r="1016" spans="6:9">
      <c r="F1016" s="4"/>
      <c r="I1016" s="4"/>
    </row>
    <row r="1017" spans="6:9">
      <c r="F1017" s="4"/>
      <c r="I1017" s="4"/>
    </row>
    <row r="1018" spans="6:9">
      <c r="F1018" s="4"/>
      <c r="I1018" s="4"/>
    </row>
    <row r="1019" spans="6:9">
      <c r="F1019" s="4"/>
      <c r="I1019" s="4"/>
    </row>
    <row r="1020" spans="6:9">
      <c r="F1020" s="4"/>
      <c r="I1020" s="4"/>
    </row>
    <row r="1021" spans="6:9">
      <c r="F1021" s="4"/>
      <c r="I1021" s="4"/>
    </row>
    <row r="1022" spans="6:9">
      <c r="F1022" s="4"/>
      <c r="I1022" s="4"/>
    </row>
    <row r="1023" spans="6:9">
      <c r="F1023" s="4"/>
      <c r="I1023" s="4"/>
    </row>
    <row r="1024" spans="6:9">
      <c r="F1024" s="4"/>
      <c r="I1024" s="4"/>
    </row>
    <row r="1025" spans="6:9">
      <c r="F1025" s="4"/>
      <c r="I1025" s="4"/>
    </row>
    <row r="1026" spans="6:9">
      <c r="F1026" s="4"/>
      <c r="I1026" s="4"/>
    </row>
    <row r="1027" spans="6:9">
      <c r="F1027" s="4"/>
      <c r="I1027" s="4"/>
    </row>
    <row r="1028" spans="6:9">
      <c r="F1028" s="4"/>
      <c r="I1028" s="4"/>
    </row>
    <row r="1029" spans="6:9">
      <c r="F1029" s="4"/>
      <c r="I1029" s="4"/>
    </row>
    <row r="1030" spans="6:9">
      <c r="F1030" s="4"/>
      <c r="I1030" s="4"/>
    </row>
    <row r="1031" spans="6:9">
      <c r="F1031" s="4"/>
      <c r="I1031" s="4"/>
    </row>
    <row r="1032" spans="6:9">
      <c r="F1032" s="4"/>
      <c r="I1032" s="4"/>
    </row>
    <row r="1033" spans="6:9">
      <c r="F1033" s="4"/>
      <c r="I1033" s="4"/>
    </row>
    <row r="1034" spans="6:9">
      <c r="F1034" s="4"/>
      <c r="I1034" s="4"/>
    </row>
    <row r="1035" spans="6:9">
      <c r="F1035" s="4"/>
      <c r="I1035" s="4"/>
    </row>
    <row r="1036" spans="6:9">
      <c r="F1036" s="4"/>
      <c r="I1036" s="4"/>
    </row>
    <row r="1037" spans="6:9">
      <c r="F1037" s="4"/>
      <c r="I1037" s="4"/>
    </row>
    <row r="1038" spans="6:9">
      <c r="F1038" s="4"/>
      <c r="I1038" s="4"/>
    </row>
    <row r="1039" spans="6:9">
      <c r="F1039" s="4"/>
      <c r="I1039" s="4"/>
    </row>
    <row r="1040" spans="6:9">
      <c r="F1040" s="4"/>
      <c r="I1040" s="4"/>
    </row>
    <row r="1041" spans="6:9">
      <c r="F1041" s="4"/>
      <c r="I1041" s="4"/>
    </row>
    <row r="1042" spans="6:9">
      <c r="I1042" s="4"/>
    </row>
    <row r="1043" spans="6:9">
      <c r="I1043" s="4"/>
    </row>
  </sheetData>
  <mergeCells count="10">
    <mergeCell ref="A1:F1"/>
    <mergeCell ref="A2:F2"/>
    <mergeCell ref="A7:B7"/>
    <mergeCell ref="A9:F9"/>
    <mergeCell ref="D11:E11"/>
    <mergeCell ref="G14:I14"/>
    <mergeCell ref="H20:I20"/>
    <mergeCell ref="A26:F26"/>
    <mergeCell ref="D28:E28"/>
    <mergeCell ref="A59:F59"/>
  </mergeCells>
  <dataValidations count="5">
    <dataValidation type="list" allowBlank="1" showErrorMessage="1" sqref="E22" xr:uid="{00000000-0002-0000-0400-000000000000}">
      <formula1>$M$12:$M$13</formula1>
    </dataValidation>
    <dataValidation type="list" allowBlank="1" showErrorMessage="1" sqref="A8" xr:uid="{00000000-0002-0000-0400-000001000000}">
      <formula1>$M$3:$M$4</formula1>
    </dataValidation>
    <dataValidation type="list" allowBlank="1" showErrorMessage="1" sqref="E16 E33 E42 E51" xr:uid="{00000000-0002-0000-0400-000002000000}">
      <formula1>$M$9:$M$10</formula1>
    </dataValidation>
    <dataValidation type="list" allowBlank="1" showErrorMessage="1" sqref="H15" xr:uid="{00000000-0002-0000-0400-000003000000}">
      <formula1>$M$37:$M$38</formula1>
    </dataValidation>
    <dataValidation type="list" allowBlank="1" showErrorMessage="1" sqref="I17:I19" xr:uid="{00000000-0002-0000-0400-000004000000}">
      <formula1>$M$15:$M$35</formula1>
    </dataValidation>
  </dataValidations>
  <pageMargins left="0" right="0" top="0" bottom="0" header="0" footer="0"/>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Y1043"/>
  <sheetViews>
    <sheetView workbookViewId="0"/>
  </sheetViews>
  <sheetFormatPr defaultColWidth="12.5703125" defaultRowHeight="15.75" customHeight="1"/>
  <cols>
    <col min="1" max="1" width="38.7109375" customWidth="1"/>
    <col min="2" max="2" width="8.140625" customWidth="1"/>
    <col min="3" max="3" width="15" customWidth="1"/>
    <col min="4" max="4" width="23.140625" customWidth="1"/>
    <col min="5" max="5" width="23.7109375" customWidth="1"/>
    <col min="6" max="6" width="22.140625" customWidth="1"/>
    <col min="7" max="7" width="14.42578125" customWidth="1"/>
    <col min="8" max="8" width="15.140625" customWidth="1"/>
    <col min="9" max="9" width="15.85546875" customWidth="1"/>
    <col min="13" max="13" width="12.5703125" hidden="1"/>
  </cols>
  <sheetData>
    <row r="1" spans="1:13">
      <c r="A1" s="147" t="s">
        <v>6</v>
      </c>
      <c r="B1" s="159"/>
      <c r="C1" s="159"/>
      <c r="D1" s="159"/>
      <c r="E1" s="159"/>
      <c r="F1" s="159"/>
      <c r="G1" s="3"/>
      <c r="H1" s="3"/>
      <c r="I1" s="3"/>
      <c r="M1" s="5" t="s">
        <v>27</v>
      </c>
    </row>
    <row r="2" spans="1:13">
      <c r="A2" s="153" t="s">
        <v>28</v>
      </c>
      <c r="B2" s="159"/>
      <c r="C2" s="159"/>
      <c r="D2" s="159"/>
      <c r="E2" s="159"/>
      <c r="F2" s="159"/>
      <c r="M2" s="7" t="s">
        <v>29</v>
      </c>
    </row>
    <row r="3" spans="1:13">
      <c r="A3" s="8" t="s">
        <v>30</v>
      </c>
      <c r="B3" s="8" t="s">
        <v>31</v>
      </c>
      <c r="C3" s="8" t="s">
        <v>32</v>
      </c>
      <c r="D3" s="8" t="s">
        <v>33</v>
      </c>
      <c r="E3" s="8"/>
      <c r="F3" s="9"/>
      <c r="M3" s="6" t="s">
        <v>34</v>
      </c>
    </row>
    <row r="4" spans="1:13">
      <c r="A4" s="10" t="s">
        <v>97</v>
      </c>
      <c r="B4" s="11">
        <v>0.1</v>
      </c>
      <c r="C4" s="11">
        <f>D4*B4</f>
        <v>5</v>
      </c>
      <c r="D4" s="11">
        <v>50</v>
      </c>
      <c r="E4" s="7" t="s">
        <v>36</v>
      </c>
      <c r="F4" s="12">
        <v>150</v>
      </c>
      <c r="M4" s="6" t="s">
        <v>37</v>
      </c>
    </row>
    <row r="5" spans="1:13">
      <c r="A5" s="10" t="s">
        <v>98</v>
      </c>
      <c r="B5" s="11">
        <v>0.1</v>
      </c>
      <c r="C5" s="11">
        <v>1.25</v>
      </c>
      <c r="D5" s="11">
        <v>5</v>
      </c>
      <c r="E5" s="7" t="s">
        <v>39</v>
      </c>
      <c r="F5" s="12">
        <v>150</v>
      </c>
      <c r="M5" s="5" t="s">
        <v>40</v>
      </c>
    </row>
    <row r="6" spans="1:13">
      <c r="A6" s="7"/>
      <c r="B6" s="7"/>
      <c r="C6" s="7"/>
      <c r="D6" s="8"/>
      <c r="E6" s="8"/>
      <c r="F6" s="9"/>
      <c r="M6" s="6" t="s">
        <v>41</v>
      </c>
    </row>
    <row r="7" spans="1:13">
      <c r="A7" s="152" t="s">
        <v>42</v>
      </c>
      <c r="B7" s="159"/>
      <c r="C7" s="6"/>
      <c r="D7" s="13" t="s">
        <v>43</v>
      </c>
      <c r="E7" s="6"/>
      <c r="F7" s="7" t="s">
        <v>44</v>
      </c>
      <c r="M7" s="14">
        <v>0.1</v>
      </c>
    </row>
    <row r="8" spans="1:13">
      <c r="A8" s="2" t="s">
        <v>34</v>
      </c>
      <c r="B8" s="15">
        <v>3.97</v>
      </c>
      <c r="C8" s="6"/>
      <c r="D8" s="43">
        <v>1841.4</v>
      </c>
      <c r="E8" s="44"/>
      <c r="F8" s="45">
        <v>1839.6</v>
      </c>
      <c r="M8" s="7" t="s">
        <v>45</v>
      </c>
    </row>
    <row r="9" spans="1:13">
      <c r="A9" s="146" t="s">
        <v>46</v>
      </c>
      <c r="B9" s="159"/>
      <c r="C9" s="159"/>
      <c r="D9" s="159"/>
      <c r="E9" s="159"/>
      <c r="F9" s="159"/>
      <c r="G9" s="6"/>
      <c r="H9" s="6"/>
      <c r="I9" s="6"/>
      <c r="J9" s="6"/>
      <c r="K9" s="6"/>
      <c r="M9" s="6" t="s">
        <v>47</v>
      </c>
    </row>
    <row r="10" spans="1:13">
      <c r="A10" s="6"/>
      <c r="B10" s="17"/>
      <c r="C10" s="6"/>
      <c r="D10" s="8"/>
      <c r="E10" s="18" t="s">
        <v>48</v>
      </c>
      <c r="M10" s="6" t="s">
        <v>49</v>
      </c>
    </row>
    <row r="11" spans="1:13">
      <c r="A11" s="6"/>
      <c r="B11" s="17"/>
      <c r="C11" s="6"/>
      <c r="D11" s="150" t="s">
        <v>50</v>
      </c>
      <c r="E11" s="159"/>
      <c r="M11" s="5" t="s">
        <v>51</v>
      </c>
    </row>
    <row r="12" spans="1:13">
      <c r="A12" s="6"/>
      <c r="B12" s="17"/>
      <c r="C12" s="6"/>
      <c r="D12" s="19" t="s">
        <v>52</v>
      </c>
      <c r="E12" s="20">
        <v>5000</v>
      </c>
      <c r="M12" s="6" t="s">
        <v>53</v>
      </c>
    </row>
    <row r="13" spans="1:13">
      <c r="A13" s="6"/>
      <c r="B13" s="17"/>
      <c r="C13" s="6"/>
      <c r="D13" s="19" t="s">
        <v>54</v>
      </c>
      <c r="E13" s="21">
        <v>0.1</v>
      </c>
      <c r="M13" s="6" t="s">
        <v>55</v>
      </c>
    </row>
    <row r="14" spans="1:13">
      <c r="A14" s="6"/>
      <c r="B14" s="17"/>
      <c r="C14" s="6"/>
      <c r="D14" s="19" t="s">
        <v>56</v>
      </c>
      <c r="E14" s="46">
        <f>E12*E13</f>
        <v>500</v>
      </c>
      <c r="G14" s="150" t="s">
        <v>57</v>
      </c>
      <c r="H14" s="159"/>
      <c r="I14" s="159"/>
      <c r="L14" s="6"/>
      <c r="M14" s="5" t="s">
        <v>58</v>
      </c>
    </row>
    <row r="15" spans="1:13">
      <c r="A15" s="5" t="s">
        <v>59</v>
      </c>
      <c r="B15" s="17"/>
      <c r="C15" s="6"/>
      <c r="D15" s="47" t="s">
        <v>60</v>
      </c>
      <c r="E15" s="13" t="s">
        <v>45</v>
      </c>
      <c r="F15" s="48" t="s">
        <v>61</v>
      </c>
      <c r="G15" s="6"/>
      <c r="H15" s="7" t="s">
        <v>62</v>
      </c>
      <c r="I15" s="6"/>
      <c r="M15" s="6">
        <v>0</v>
      </c>
    </row>
    <row r="16" spans="1:13">
      <c r="A16" s="24" t="s">
        <v>63</v>
      </c>
      <c r="B16" s="25">
        <f>IF(A8="ATR-Actual",B8*1.15,B8*0.0115*25)</f>
        <v>4.5655000000000001</v>
      </c>
      <c r="C16" s="6"/>
      <c r="D16" s="49" t="s">
        <v>64</v>
      </c>
      <c r="E16" s="13" t="s">
        <v>47</v>
      </c>
      <c r="F16" s="50" t="s">
        <v>64</v>
      </c>
      <c r="G16" s="5" t="s">
        <v>65</v>
      </c>
      <c r="H16" s="51">
        <f>IF(H15="Long",D17,IF(H15="Short",F17))</f>
        <v>1846</v>
      </c>
      <c r="I16" s="5" t="s">
        <v>58</v>
      </c>
      <c r="M16" s="6">
        <v>1</v>
      </c>
    </row>
    <row r="17" spans="1:25">
      <c r="A17" s="6"/>
      <c r="B17" s="25"/>
      <c r="C17" s="6"/>
      <c r="D17" s="52">
        <f>MROUND((SUM($D$8+B16)),$M$7)</f>
        <v>1846</v>
      </c>
      <c r="E17" s="11">
        <f>IF(E16="Risk in Points",D17-D19,(D17-D19)/0.1)</f>
        <v>11</v>
      </c>
      <c r="F17" s="53">
        <f>MROUND((SUM($F$8-B16)),$M$7)</f>
        <v>1835</v>
      </c>
      <c r="G17" s="5" t="s">
        <v>66</v>
      </c>
      <c r="H17" s="21"/>
      <c r="I17" s="14">
        <v>0</v>
      </c>
      <c r="M17" s="6">
        <v>2</v>
      </c>
      <c r="N17" s="6"/>
      <c r="O17" s="6"/>
      <c r="P17" s="6"/>
      <c r="Q17" s="6"/>
      <c r="R17" s="6"/>
      <c r="S17" s="6"/>
      <c r="T17" s="6"/>
      <c r="U17" s="6"/>
      <c r="V17" s="6"/>
      <c r="W17" s="6"/>
      <c r="X17" s="6"/>
      <c r="Y17" s="6"/>
    </row>
    <row r="18" spans="1:25">
      <c r="A18" s="6"/>
      <c r="B18" s="17"/>
      <c r="C18" s="6"/>
      <c r="D18" s="49" t="s">
        <v>67</v>
      </c>
      <c r="E18" s="13" t="s">
        <v>99</v>
      </c>
      <c r="F18" s="50" t="s">
        <v>67</v>
      </c>
      <c r="G18" s="5" t="s">
        <v>69</v>
      </c>
      <c r="H18" s="21"/>
      <c r="I18" s="14">
        <v>0</v>
      </c>
      <c r="M18" s="6">
        <v>3</v>
      </c>
    </row>
    <row r="19" spans="1:25">
      <c r="A19" s="6"/>
      <c r="B19" s="6"/>
      <c r="C19" s="6"/>
      <c r="D19" s="52">
        <f>MROUND((SUM($F$8-B16)),$M$7)</f>
        <v>1835</v>
      </c>
      <c r="E19" s="11">
        <f>IF(E16="Risk in Points",E14/E17/50,(E14/E17/50)/0.1)</f>
        <v>0.90909090909090906</v>
      </c>
      <c r="F19" s="53">
        <f>MROUND((SUM($D$8+B16)),$M$7)</f>
        <v>1846</v>
      </c>
      <c r="G19" s="5" t="s">
        <v>70</v>
      </c>
      <c r="H19" s="21"/>
      <c r="I19" s="14">
        <v>0</v>
      </c>
      <c r="M19" s="6">
        <v>4</v>
      </c>
    </row>
    <row r="20" spans="1:25">
      <c r="A20" s="17"/>
      <c r="B20" s="17"/>
      <c r="C20" s="6"/>
      <c r="D20" s="49" t="s">
        <v>71</v>
      </c>
      <c r="E20" s="13" t="s">
        <v>100</v>
      </c>
      <c r="F20" s="50" t="s">
        <v>71</v>
      </c>
      <c r="G20" s="5" t="s">
        <v>51</v>
      </c>
      <c r="H20" s="151" t="e">
        <f>IF(H15="Short",(H16-((H17*I17)+(H18*I18)+(H19*I19))/SUM(I17:I19))/(F19-F17),IF(H15="Long",((((H17*I17)+(H18*I18)+(H19*I19))/SUM(I17:I19)-H16)/(D17-D19))))</f>
        <v>#DIV/0!</v>
      </c>
      <c r="I20" s="159"/>
      <c r="M20" s="6">
        <v>5</v>
      </c>
    </row>
    <row r="21" spans="1:25">
      <c r="A21" s="6"/>
      <c r="B21" s="17"/>
      <c r="C21" s="6"/>
      <c r="D21" s="52">
        <f>MROUND((SUM($D$8+B8)),$M$7)</f>
        <v>1845.4</v>
      </c>
      <c r="E21" s="11">
        <f>E19*10</f>
        <v>9.0909090909090899</v>
      </c>
      <c r="F21" s="53">
        <f>MROUND((SUM($F$8-B8)),$M$7)</f>
        <v>1835.6000000000001</v>
      </c>
      <c r="M21" s="6">
        <v>6</v>
      </c>
    </row>
    <row r="22" spans="1:25">
      <c r="A22" s="17" t="s">
        <v>73</v>
      </c>
      <c r="B22" s="17"/>
      <c r="C22" s="6"/>
      <c r="D22" s="49" t="s">
        <v>73</v>
      </c>
      <c r="E22" s="31" t="s">
        <v>55</v>
      </c>
      <c r="F22" s="50" t="s">
        <v>73</v>
      </c>
      <c r="M22" s="6">
        <v>7</v>
      </c>
    </row>
    <row r="23" spans="1:25">
      <c r="A23" s="6">
        <f>A17</f>
        <v>0</v>
      </c>
      <c r="B23" s="25">
        <f>IF(A8="ATR-Actual",B8*0.1,B8*0.001*25)</f>
        <v>0.39700000000000002</v>
      </c>
      <c r="C23" s="6"/>
      <c r="D23" s="52">
        <f>MROUND((SUM($D$8+B23)),$M$7)</f>
        <v>1841.8000000000002</v>
      </c>
      <c r="E23" s="43">
        <v>1700</v>
      </c>
      <c r="F23" s="53">
        <f>MROUND((SUM($F$8-B23)),$M$7)</f>
        <v>1839.2</v>
      </c>
      <c r="M23" s="6">
        <v>8</v>
      </c>
    </row>
    <row r="24" spans="1:25">
      <c r="A24" s="6"/>
      <c r="B24" s="6"/>
      <c r="C24" s="6"/>
      <c r="D24" s="49" t="s">
        <v>74</v>
      </c>
      <c r="E24" s="31" t="s">
        <v>75</v>
      </c>
      <c r="F24" s="50" t="s">
        <v>76</v>
      </c>
      <c r="M24" s="6">
        <v>9</v>
      </c>
    </row>
    <row r="25" spans="1:25">
      <c r="A25" s="6"/>
      <c r="B25" s="6"/>
      <c r="C25" s="6"/>
      <c r="D25" s="52">
        <f>MROUND((SUM($F$8-B8)),$M$7)</f>
        <v>1835.6000000000001</v>
      </c>
      <c r="E25" s="11">
        <f>IF(AND(E16="Risk in Points",E22="Long-Target"),(E23-D17)/E17,IF(AND(E16="Risk in Ticks",E22="Long-Target"),(E23-D17)/0.1/E17,IF(AND(E16="Risk in Ticks",E22="Short-Target"),(F17-E23)/0.1/E17,IF(AND(E16="Risk in Points",E22="Short-Target"),(F17-E23)/E17))))</f>
        <v>12.272727272727273</v>
      </c>
      <c r="F25" s="53">
        <f>MROUND((SUM($D$8+B8)),$M$7)</f>
        <v>1845.4</v>
      </c>
      <c r="M25" s="6">
        <v>10</v>
      </c>
    </row>
    <row r="26" spans="1:25">
      <c r="A26" s="146" t="s">
        <v>77</v>
      </c>
      <c r="B26" s="159"/>
      <c r="C26" s="159"/>
      <c r="D26" s="159"/>
      <c r="E26" s="159"/>
      <c r="F26" s="159"/>
      <c r="G26" s="6"/>
      <c r="H26" s="6"/>
      <c r="I26" s="6"/>
      <c r="J26" s="6"/>
      <c r="K26" s="6"/>
      <c r="L26" s="34"/>
      <c r="M26" s="6">
        <v>11</v>
      </c>
    </row>
    <row r="27" spans="1:25">
      <c r="A27" s="6"/>
      <c r="B27" s="17"/>
      <c r="C27" s="6"/>
      <c r="D27" s="6"/>
      <c r="E27" s="18" t="s">
        <v>48</v>
      </c>
      <c r="M27" s="6">
        <v>12</v>
      </c>
    </row>
    <row r="28" spans="1:25">
      <c r="A28" s="6"/>
      <c r="B28" s="17"/>
      <c r="C28" s="6"/>
      <c r="D28" s="152" t="s">
        <v>78</v>
      </c>
      <c r="E28" s="159"/>
      <c r="M28" s="6">
        <v>13</v>
      </c>
    </row>
    <row r="29" spans="1:25">
      <c r="A29" s="6"/>
      <c r="B29" s="17"/>
      <c r="C29" s="6"/>
      <c r="D29" s="19" t="s">
        <v>52</v>
      </c>
      <c r="E29" s="20">
        <v>4000</v>
      </c>
      <c r="M29" s="6">
        <v>14</v>
      </c>
    </row>
    <row r="30" spans="1:25">
      <c r="A30" s="6"/>
      <c r="B30" s="17"/>
      <c r="C30" s="6"/>
      <c r="D30" s="19" t="s">
        <v>54</v>
      </c>
      <c r="E30" s="54">
        <v>0.04</v>
      </c>
      <c r="M30" s="6">
        <v>15</v>
      </c>
    </row>
    <row r="31" spans="1:25">
      <c r="A31" s="6"/>
      <c r="B31" s="17"/>
      <c r="C31" s="6"/>
      <c r="D31" s="19" t="s">
        <v>56</v>
      </c>
      <c r="E31" s="25">
        <f>E29*E30</f>
        <v>160</v>
      </c>
      <c r="M31" s="6">
        <v>16</v>
      </c>
    </row>
    <row r="32" spans="1:25">
      <c r="A32" s="5" t="s">
        <v>79</v>
      </c>
      <c r="B32" s="17"/>
      <c r="C32" s="6"/>
      <c r="D32" s="35" t="s">
        <v>80</v>
      </c>
      <c r="E32" s="13" t="s">
        <v>45</v>
      </c>
      <c r="F32" s="36" t="s">
        <v>81</v>
      </c>
      <c r="M32" s="6">
        <v>17</v>
      </c>
    </row>
    <row r="33" spans="1:13">
      <c r="A33" s="24" t="s">
        <v>65</v>
      </c>
      <c r="B33" s="17"/>
      <c r="C33" s="6"/>
      <c r="D33" s="30" t="s">
        <v>64</v>
      </c>
      <c r="E33" s="13" t="s">
        <v>47</v>
      </c>
      <c r="F33" s="37" t="s">
        <v>64</v>
      </c>
      <c r="M33" s="6">
        <v>18</v>
      </c>
    </row>
    <row r="34" spans="1:13">
      <c r="A34" s="6"/>
      <c r="B34" s="25">
        <f>IF(A8="ATR-Actual",B8*0.9,B11*0.009*25)</f>
        <v>3.5730000000000004</v>
      </c>
      <c r="C34" s="6"/>
      <c r="D34" s="53">
        <f>MROUND((SUM($D$8+B34)),$M$7)</f>
        <v>1845</v>
      </c>
      <c r="E34" s="11">
        <f>IF(E33="Risk in Points",D36-D34,(D36-D34)/0.1)</f>
        <v>4.7000000000000455</v>
      </c>
      <c r="F34" s="52">
        <f>MROUND((SUM($F$8-B34)),$M$7)</f>
        <v>1836</v>
      </c>
      <c r="M34" s="6">
        <v>19</v>
      </c>
    </row>
    <row r="35" spans="1:13">
      <c r="A35" s="6" t="s">
        <v>82</v>
      </c>
      <c r="B35" s="17"/>
      <c r="C35" s="6"/>
      <c r="D35" s="50" t="s">
        <v>67</v>
      </c>
      <c r="E35" s="13" t="s">
        <v>99</v>
      </c>
      <c r="F35" s="49" t="s">
        <v>67</v>
      </c>
      <c r="M35" s="6">
        <v>20</v>
      </c>
    </row>
    <row r="36" spans="1:13">
      <c r="A36" s="6">
        <f>A34</f>
        <v>0</v>
      </c>
      <c r="B36" s="25">
        <f>IF(A8="ATR-Actual",B8*1.05*2,B8*0.0105*2*25)</f>
        <v>8.3370000000000015</v>
      </c>
      <c r="C36" s="6"/>
      <c r="D36" s="53">
        <f>MROUND((SUM($D$8+B36)),$M$7)</f>
        <v>1849.7</v>
      </c>
      <c r="E36" s="11">
        <f>IF(E33="Risk in Points",E31/E34/50,(E31/E34/50)/0.1)</f>
        <v>0.68085106382978067</v>
      </c>
      <c r="F36" s="52">
        <f>MROUND((SUM($F$8-B36)),$M$7)</f>
        <v>1831.3000000000002</v>
      </c>
      <c r="M36" s="7" t="s">
        <v>83</v>
      </c>
    </row>
    <row r="37" spans="1:13">
      <c r="A37" s="6" t="s">
        <v>84</v>
      </c>
      <c r="B37" s="17"/>
      <c r="C37" s="6"/>
      <c r="D37" s="50" t="s">
        <v>85</v>
      </c>
      <c r="E37" s="13" t="s">
        <v>100</v>
      </c>
      <c r="F37" s="49" t="s">
        <v>85</v>
      </c>
      <c r="M37" s="6" t="s">
        <v>86</v>
      </c>
    </row>
    <row r="38" spans="1:13">
      <c r="A38" s="6">
        <f>A34</f>
        <v>0</v>
      </c>
      <c r="B38" s="25">
        <f>IF(A8="ATR-Actual",B8*0.1,B8*0.001*25)</f>
        <v>0.39700000000000002</v>
      </c>
      <c r="C38" s="6"/>
      <c r="D38" s="53">
        <f>MROUND((SUM($D$8+B38)),$M$7)</f>
        <v>1841.8000000000002</v>
      </c>
      <c r="E38" s="11">
        <f>E36*10</f>
        <v>6.8085106382978067</v>
      </c>
      <c r="F38" s="52">
        <f>MROUND((SUM($F$8-B38)),$M$7)</f>
        <v>1839.2</v>
      </c>
      <c r="M38" s="6" t="s">
        <v>62</v>
      </c>
    </row>
    <row r="39" spans="1:13">
      <c r="A39" s="6"/>
      <c r="B39" s="17"/>
      <c r="C39" s="6"/>
      <c r="D39" s="33" t="s">
        <v>76</v>
      </c>
      <c r="E39" s="31" t="s">
        <v>75</v>
      </c>
      <c r="F39" s="32" t="s">
        <v>74</v>
      </c>
      <c r="I39" s="2"/>
    </row>
    <row r="40" spans="1:13">
      <c r="A40" s="6"/>
      <c r="B40" s="17"/>
      <c r="C40" s="6"/>
      <c r="D40" s="53">
        <f>MROUND((SUM($F$8-B8)),$M$7)</f>
        <v>1835.6000000000001</v>
      </c>
      <c r="E40" s="11">
        <f>IF(E33="Risk in Points",(D34-D38)/E34,((D34-D38)/0.1)/E34)</f>
        <v>0.68085106382974192</v>
      </c>
      <c r="F40" s="52">
        <f>MROUND((SUM($D$8+B8)),$M$7)</f>
        <v>1845.4</v>
      </c>
    </row>
    <row r="41" spans="1:13">
      <c r="A41" s="5" t="s">
        <v>87</v>
      </c>
      <c r="B41" s="17"/>
      <c r="C41" s="6"/>
      <c r="D41" s="48" t="s">
        <v>88</v>
      </c>
      <c r="E41" s="13" t="s">
        <v>45</v>
      </c>
      <c r="F41" s="47" t="s">
        <v>89</v>
      </c>
    </row>
    <row r="42" spans="1:13">
      <c r="A42" s="6" t="s">
        <v>65</v>
      </c>
      <c r="B42" s="17"/>
      <c r="C42" s="6"/>
      <c r="D42" s="50" t="s">
        <v>64</v>
      </c>
      <c r="E42" s="13" t="s">
        <v>47</v>
      </c>
      <c r="F42" s="49" t="s">
        <v>64</v>
      </c>
    </row>
    <row r="43" spans="1:13">
      <c r="A43" s="6">
        <f>A34</f>
        <v>0</v>
      </c>
      <c r="B43" s="25">
        <f>IF(A8="ATR-Actual",B8*0.9*2,B8*0.009*2*25)</f>
        <v>7.1460000000000008</v>
      </c>
      <c r="C43" s="6"/>
      <c r="D43" s="53">
        <f>MROUND((SUM($D$8+B43)),$M$7)</f>
        <v>1848.5</v>
      </c>
      <c r="E43" s="11">
        <f>IF(E42="Risk in Points",D45-D43,(D45-D43)/0.1)</f>
        <v>4.9000000000000909</v>
      </c>
      <c r="F43" s="52">
        <f>MROUND((SUM($F$8-B43)),$M$7)</f>
        <v>1832.5</v>
      </c>
    </row>
    <row r="44" spans="1:13">
      <c r="A44" s="6" t="s">
        <v>82</v>
      </c>
      <c r="B44" s="38"/>
      <c r="C44" s="6"/>
      <c r="D44" s="50" t="s">
        <v>67</v>
      </c>
      <c r="E44" s="13" t="s">
        <v>99</v>
      </c>
      <c r="F44" s="49" t="s">
        <v>67</v>
      </c>
    </row>
    <row r="45" spans="1:13">
      <c r="A45" s="6">
        <f>A43</f>
        <v>0</v>
      </c>
      <c r="B45" s="25">
        <f>IF(A8="ATR-Actual",B8*1.01*3,B8*0.0101*3*25)</f>
        <v>12.029100000000001</v>
      </c>
      <c r="C45" s="6"/>
      <c r="D45" s="53">
        <f>MROUND((SUM($D$8+B45)),$M$7)</f>
        <v>1853.4</v>
      </c>
      <c r="E45" s="11">
        <f>IF(E42="Risk in Points",E31/E43/50,(E31/E43/50)/0.1)</f>
        <v>0.65306122448978388</v>
      </c>
      <c r="F45" s="52">
        <f>MROUND((SUM($F$8-B45)),$M$7)</f>
        <v>1827.6000000000001</v>
      </c>
    </row>
    <row r="46" spans="1:13">
      <c r="A46" s="6" t="s">
        <v>84</v>
      </c>
      <c r="B46" s="17"/>
      <c r="C46" s="6"/>
      <c r="D46" s="50" t="s">
        <v>85</v>
      </c>
      <c r="E46" s="13" t="s">
        <v>100</v>
      </c>
      <c r="F46" s="49" t="s">
        <v>85</v>
      </c>
    </row>
    <row r="47" spans="1:13">
      <c r="A47" s="6">
        <f>A43</f>
        <v>0</v>
      </c>
      <c r="B47" s="25">
        <f>IF(A8="ATR-Actual",B8*0.1,B8*0.001*25)</f>
        <v>0.39700000000000002</v>
      </c>
      <c r="C47" s="6"/>
      <c r="D47" s="53">
        <f>MROUND((SUM($D$8+B47)),$M$7)</f>
        <v>1841.8000000000002</v>
      </c>
      <c r="E47" s="11">
        <f>E45*10</f>
        <v>6.5306122448978385</v>
      </c>
      <c r="F47" s="52">
        <f>MROUND((SUM($F$8-B47)),$M$7)</f>
        <v>1839.2</v>
      </c>
    </row>
    <row r="48" spans="1:13">
      <c r="A48" s="6"/>
      <c r="B48" s="25"/>
      <c r="C48" s="6"/>
      <c r="D48" s="33" t="s">
        <v>76</v>
      </c>
      <c r="E48" s="31" t="s">
        <v>75</v>
      </c>
      <c r="F48" s="32" t="s">
        <v>74</v>
      </c>
      <c r="G48" s="6"/>
      <c r="H48" s="6"/>
      <c r="I48" s="6"/>
      <c r="J48" s="6"/>
      <c r="K48" s="6"/>
    </row>
    <row r="49" spans="1:25">
      <c r="A49" s="6"/>
      <c r="B49" s="25"/>
      <c r="C49" s="6"/>
      <c r="D49" s="53">
        <f>MROUND((SUM($F$8-B8)),$M$7)</f>
        <v>1835.6000000000001</v>
      </c>
      <c r="E49" s="11">
        <f>IF(E42="Risk in Points",(D43-D47)/E43,((D43-D47)/0.1)/E43)</f>
        <v>1.3673469387754478</v>
      </c>
      <c r="F49" s="52">
        <f>MROUND((SUM($D$8+B8)),$M$7)</f>
        <v>1845.4</v>
      </c>
      <c r="G49" s="6"/>
      <c r="H49" s="6"/>
      <c r="I49" s="6"/>
      <c r="J49" s="6"/>
      <c r="K49" s="6"/>
    </row>
    <row r="50" spans="1:25">
      <c r="A50" s="5" t="s">
        <v>90</v>
      </c>
      <c r="B50" s="17"/>
      <c r="C50" s="6"/>
      <c r="D50" s="48" t="s">
        <v>91</v>
      </c>
      <c r="E50" s="31" t="s">
        <v>45</v>
      </c>
      <c r="F50" s="47" t="s">
        <v>92</v>
      </c>
    </row>
    <row r="51" spans="1:25">
      <c r="A51" s="6" t="s">
        <v>65</v>
      </c>
      <c r="B51" s="17"/>
      <c r="C51" s="6"/>
      <c r="D51" s="50" t="s">
        <v>64</v>
      </c>
      <c r="E51" s="13" t="s">
        <v>49</v>
      </c>
      <c r="F51" s="49" t="s">
        <v>64</v>
      </c>
    </row>
    <row r="52" spans="1:25">
      <c r="A52" s="6">
        <f>A43</f>
        <v>0</v>
      </c>
      <c r="B52" s="25">
        <f>IF(A8="ATR-Actual",B8*0.9*3,B8*0.009*3*0.1)</f>
        <v>10.719000000000001</v>
      </c>
      <c r="C52" s="6"/>
      <c r="D52" s="53">
        <f>MROUND((SUM($D$8+B52)),$M$7)</f>
        <v>1852.1000000000001</v>
      </c>
      <c r="E52" s="11">
        <f>IF(E51="Risk in Points",D54-D52,(D54-D52)/0.1)</f>
        <v>52.999999999999545</v>
      </c>
      <c r="F52" s="52">
        <f>MROUND((SUM($F$8-B52)),$M$7)</f>
        <v>1828.9</v>
      </c>
      <c r="L52" s="34"/>
    </row>
    <row r="53" spans="1:25">
      <c r="A53" s="6" t="s">
        <v>82</v>
      </c>
      <c r="B53" s="38"/>
      <c r="C53" s="6"/>
      <c r="D53" s="50" t="s">
        <v>67</v>
      </c>
      <c r="E53" s="13" t="s">
        <v>99</v>
      </c>
      <c r="F53" s="49" t="s">
        <v>67</v>
      </c>
      <c r="L53" s="6"/>
    </row>
    <row r="54" spans="1:25">
      <c r="A54" s="6">
        <f>A52</f>
        <v>0</v>
      </c>
      <c r="B54" s="25">
        <f>IF(A8="ATR-Actual",B8*1.005*4,B8*0.01005*4*0.1)</f>
        <v>15.959399999999999</v>
      </c>
      <c r="C54" s="6"/>
      <c r="D54" s="53">
        <f>MROUND((SUM($D$8+B54)),$M$7)</f>
        <v>1857.4</v>
      </c>
      <c r="E54" s="11">
        <f>IF(E51="Risk in Points",E31/E52/50,(E31/E52/50)/0.1)</f>
        <v>0.60377358490566557</v>
      </c>
      <c r="F54" s="52">
        <f>MROUND((SUM($F$8-B54)),$M$7)</f>
        <v>1823.6000000000001</v>
      </c>
      <c r="L54" s="6"/>
    </row>
    <row r="55" spans="1:25">
      <c r="A55" s="6" t="s">
        <v>84</v>
      </c>
      <c r="B55" s="17"/>
      <c r="C55" s="6"/>
      <c r="D55" s="50" t="s">
        <v>85</v>
      </c>
      <c r="E55" s="13" t="s">
        <v>100</v>
      </c>
      <c r="F55" s="49" t="s">
        <v>85</v>
      </c>
      <c r="L55" s="34"/>
    </row>
    <row r="56" spans="1:25">
      <c r="A56" s="6">
        <f>A52</f>
        <v>0</v>
      </c>
      <c r="B56" s="25">
        <f>IF(A8="ATR-Actual",B8*0.1,B8*0.001*0.1)</f>
        <v>0.39700000000000002</v>
      </c>
      <c r="C56" s="6"/>
      <c r="D56" s="53">
        <f>MROUND((SUM($D$8+B56)),$M$7)</f>
        <v>1841.8000000000002</v>
      </c>
      <c r="E56" s="11">
        <f>E54*10</f>
        <v>6.0377358490566557</v>
      </c>
      <c r="F56" s="52">
        <f>MROUND((SUM($F$8-B56)),$M$7)</f>
        <v>1839.2</v>
      </c>
      <c r="L56" s="34"/>
      <c r="N56" s="6"/>
      <c r="O56" s="6"/>
      <c r="P56" s="6"/>
      <c r="Q56" s="6"/>
      <c r="R56" s="6"/>
      <c r="S56" s="6"/>
      <c r="T56" s="6"/>
      <c r="U56" s="6"/>
      <c r="V56" s="6"/>
      <c r="W56" s="6"/>
      <c r="X56" s="6"/>
      <c r="Y56" s="6"/>
    </row>
    <row r="57" spans="1:25">
      <c r="A57" s="6"/>
      <c r="B57" s="42"/>
      <c r="C57" s="6"/>
      <c r="D57" s="33" t="s">
        <v>76</v>
      </c>
      <c r="E57" s="31" t="s">
        <v>75</v>
      </c>
      <c r="F57" s="32" t="s">
        <v>74</v>
      </c>
      <c r="L57" s="34"/>
      <c r="N57" s="6"/>
      <c r="O57" s="6"/>
      <c r="P57" s="6"/>
      <c r="Q57" s="6"/>
      <c r="R57" s="6"/>
      <c r="S57" s="6"/>
      <c r="T57" s="6"/>
      <c r="U57" s="6"/>
      <c r="V57" s="6"/>
      <c r="W57" s="6"/>
      <c r="X57" s="6"/>
      <c r="Y57" s="6"/>
    </row>
    <row r="58" spans="1:25">
      <c r="A58" s="6"/>
      <c r="B58" s="42"/>
      <c r="C58" s="6"/>
      <c r="D58" s="53">
        <f>MROUND((SUM($F$8-B8)),$M$7)</f>
        <v>1835.6000000000001</v>
      </c>
      <c r="E58" s="11">
        <f>IF(E51="Risk in Points",(D52-D56)/E52,((D52-D56)/0.1)/E52)</f>
        <v>1.9433962264151023</v>
      </c>
      <c r="F58" s="52">
        <f>MROUND((SUM($D$8+B8)),$M$7)</f>
        <v>1845.4</v>
      </c>
      <c r="L58" s="34"/>
    </row>
    <row r="59" spans="1:25">
      <c r="A59" s="146"/>
      <c r="B59" s="159"/>
      <c r="C59" s="159"/>
      <c r="D59" s="159"/>
      <c r="E59" s="159"/>
      <c r="F59" s="159"/>
      <c r="G59" s="6"/>
      <c r="H59" s="6"/>
      <c r="I59" s="6"/>
      <c r="J59" s="6"/>
      <c r="K59" s="6"/>
      <c r="L59" s="34"/>
    </row>
    <row r="60" spans="1:25">
      <c r="A60" s="5"/>
      <c r="B60" s="17"/>
      <c r="C60" s="6"/>
      <c r="D60" s="6"/>
      <c r="E60" s="6"/>
      <c r="F60" s="6"/>
      <c r="I60" s="4"/>
      <c r="L60" s="34"/>
    </row>
    <row r="61" spans="1:25">
      <c r="A61" s="24"/>
      <c r="B61" s="25"/>
      <c r="C61" s="6"/>
      <c r="D61" s="6"/>
      <c r="E61" s="6"/>
      <c r="F61" s="6"/>
      <c r="I61" s="4"/>
      <c r="L61" s="34"/>
    </row>
    <row r="62" spans="1:25">
      <c r="A62" s="14"/>
      <c r="B62" s="25"/>
      <c r="C62" s="6"/>
      <c r="D62" s="6"/>
      <c r="E62" s="6"/>
      <c r="F62" s="6"/>
      <c r="I62" s="4"/>
      <c r="L62" s="34"/>
    </row>
    <row r="63" spans="1:25">
      <c r="A63" s="6"/>
      <c r="B63" s="11"/>
      <c r="C63" s="6"/>
      <c r="D63" s="6"/>
      <c r="E63" s="6"/>
      <c r="F63" s="6"/>
      <c r="I63" s="4"/>
      <c r="L63" s="34"/>
    </row>
    <row r="64" spans="1:25">
      <c r="C64" s="6"/>
      <c r="D64" s="6"/>
      <c r="E64" s="6"/>
      <c r="F64" s="6"/>
      <c r="I64" s="4"/>
      <c r="L64" s="6"/>
    </row>
    <row r="65" spans="3:25">
      <c r="C65" s="6"/>
      <c r="D65" s="6"/>
      <c r="E65" s="6"/>
      <c r="F65" s="6"/>
      <c r="I65" s="4"/>
    </row>
    <row r="66" spans="3:25">
      <c r="C66" s="6"/>
      <c r="D66" s="6"/>
      <c r="E66" s="6"/>
      <c r="F66" s="6"/>
      <c r="I66" s="4"/>
      <c r="M66" s="6"/>
    </row>
    <row r="67" spans="3:25">
      <c r="I67" s="4"/>
      <c r="M67" s="6"/>
      <c r="N67" s="6"/>
      <c r="O67" s="6"/>
      <c r="P67" s="6"/>
      <c r="Q67" s="6"/>
      <c r="R67" s="6"/>
      <c r="S67" s="6"/>
      <c r="T67" s="6"/>
      <c r="U67" s="6"/>
      <c r="V67" s="6"/>
      <c r="W67" s="6"/>
      <c r="X67" s="6"/>
      <c r="Y67" s="6"/>
    </row>
    <row r="68" spans="3:25">
      <c r="I68" s="4"/>
    </row>
    <row r="69" spans="3:25">
      <c r="I69" s="4"/>
    </row>
    <row r="70" spans="3:25">
      <c r="I70" s="4"/>
    </row>
    <row r="71" spans="3:25">
      <c r="I71" s="4"/>
    </row>
    <row r="72" spans="3:25">
      <c r="I72" s="4"/>
    </row>
    <row r="73" spans="3:25">
      <c r="I73" s="4"/>
    </row>
    <row r="74" spans="3:25">
      <c r="I74" s="4"/>
    </row>
    <row r="75" spans="3:25">
      <c r="I75" s="4"/>
    </row>
    <row r="76" spans="3:25">
      <c r="I76" s="4"/>
    </row>
    <row r="77" spans="3:25">
      <c r="I77" s="4"/>
      <c r="M77" s="6"/>
    </row>
    <row r="78" spans="3:25">
      <c r="I78" s="4"/>
    </row>
    <row r="79" spans="3:25">
      <c r="D79" s="19"/>
      <c r="E79" s="9"/>
      <c r="F79" s="4"/>
      <c r="I79" s="4"/>
    </row>
    <row r="80" spans="3:25">
      <c r="E80" s="18"/>
      <c r="F80" s="4"/>
      <c r="I80" s="4"/>
    </row>
    <row r="81" spans="6:9">
      <c r="F81" s="4"/>
      <c r="I81" s="4"/>
    </row>
    <row r="82" spans="6:9">
      <c r="F82" s="4"/>
      <c r="I82" s="4"/>
    </row>
    <row r="83" spans="6:9">
      <c r="F83" s="4"/>
      <c r="I83" s="4"/>
    </row>
    <row r="84" spans="6:9">
      <c r="F84" s="4"/>
      <c r="I84" s="4"/>
    </row>
    <row r="85" spans="6:9">
      <c r="F85" s="4"/>
      <c r="I85" s="4"/>
    </row>
    <row r="86" spans="6:9">
      <c r="F86" s="4"/>
      <c r="I86" s="4"/>
    </row>
    <row r="87" spans="6:9">
      <c r="F87" s="4"/>
      <c r="I87" s="4"/>
    </row>
    <row r="88" spans="6:9">
      <c r="F88" s="4"/>
      <c r="I88" s="4"/>
    </row>
    <row r="89" spans="6:9">
      <c r="F89" s="4"/>
      <c r="I89" s="4"/>
    </row>
    <row r="90" spans="6:9">
      <c r="F90" s="4"/>
      <c r="I90" s="4"/>
    </row>
    <row r="91" spans="6:9">
      <c r="F91" s="4"/>
      <c r="I91" s="4"/>
    </row>
    <row r="92" spans="6:9">
      <c r="F92" s="4"/>
      <c r="I92" s="4"/>
    </row>
    <row r="93" spans="6:9">
      <c r="F93" s="4"/>
      <c r="I93" s="4"/>
    </row>
    <row r="94" spans="6:9">
      <c r="F94" s="4"/>
      <c r="I94" s="4"/>
    </row>
    <row r="95" spans="6:9">
      <c r="F95" s="4"/>
      <c r="I95" s="4"/>
    </row>
    <row r="96" spans="6:9">
      <c r="F96" s="4"/>
      <c r="I96" s="4"/>
    </row>
    <row r="97" spans="6:9">
      <c r="F97" s="4"/>
      <c r="I97" s="4"/>
    </row>
    <row r="98" spans="6:9">
      <c r="F98" s="4"/>
      <c r="I98" s="4"/>
    </row>
    <row r="99" spans="6:9">
      <c r="F99" s="4"/>
      <c r="I99" s="4"/>
    </row>
    <row r="100" spans="6:9">
      <c r="F100" s="4"/>
      <c r="I100" s="4"/>
    </row>
    <row r="101" spans="6:9">
      <c r="F101" s="4"/>
      <c r="I101" s="4"/>
    </row>
    <row r="102" spans="6:9">
      <c r="F102" s="4"/>
      <c r="I102" s="4"/>
    </row>
    <row r="103" spans="6:9">
      <c r="F103" s="4"/>
      <c r="I103" s="4"/>
    </row>
    <row r="104" spans="6:9">
      <c r="F104" s="4"/>
      <c r="I104" s="4"/>
    </row>
    <row r="105" spans="6:9">
      <c r="F105" s="4"/>
      <c r="I105" s="4"/>
    </row>
    <row r="106" spans="6:9">
      <c r="F106" s="4"/>
      <c r="I106" s="4"/>
    </row>
    <row r="107" spans="6:9">
      <c r="F107" s="4"/>
      <c r="I107" s="4"/>
    </row>
    <row r="108" spans="6:9">
      <c r="F108" s="4"/>
      <c r="I108" s="4"/>
    </row>
    <row r="109" spans="6:9">
      <c r="F109" s="4"/>
      <c r="I109" s="4"/>
    </row>
    <row r="110" spans="6:9">
      <c r="F110" s="4"/>
      <c r="I110" s="4"/>
    </row>
    <row r="111" spans="6:9">
      <c r="F111" s="4"/>
      <c r="I111" s="4"/>
    </row>
    <row r="112" spans="6:9">
      <c r="F112" s="4"/>
      <c r="I112" s="4"/>
    </row>
    <row r="113" spans="6:9">
      <c r="F113" s="4"/>
      <c r="I113" s="4"/>
    </row>
    <row r="114" spans="6:9">
      <c r="F114" s="4"/>
      <c r="I114" s="4"/>
    </row>
    <row r="115" spans="6:9">
      <c r="F115" s="4"/>
      <c r="I115" s="4"/>
    </row>
    <row r="116" spans="6:9">
      <c r="F116" s="4"/>
      <c r="I116" s="4"/>
    </row>
    <row r="117" spans="6:9">
      <c r="F117" s="4"/>
      <c r="I117" s="4"/>
    </row>
    <row r="118" spans="6:9">
      <c r="F118" s="4"/>
      <c r="I118" s="4"/>
    </row>
    <row r="119" spans="6:9">
      <c r="F119" s="4"/>
      <c r="I119" s="4"/>
    </row>
    <row r="120" spans="6:9">
      <c r="F120" s="4"/>
      <c r="I120" s="4"/>
    </row>
    <row r="121" spans="6:9">
      <c r="F121" s="4"/>
      <c r="I121" s="4"/>
    </row>
    <row r="122" spans="6:9">
      <c r="F122" s="4"/>
      <c r="I122" s="4"/>
    </row>
    <row r="123" spans="6:9">
      <c r="F123" s="4"/>
      <c r="I123" s="4"/>
    </row>
    <row r="124" spans="6:9">
      <c r="F124" s="4"/>
      <c r="I124" s="4"/>
    </row>
    <row r="125" spans="6:9">
      <c r="F125" s="4"/>
      <c r="I125" s="4"/>
    </row>
    <row r="126" spans="6:9">
      <c r="F126" s="4"/>
      <c r="I126" s="4"/>
    </row>
    <row r="127" spans="6:9">
      <c r="F127" s="4"/>
      <c r="I127" s="4"/>
    </row>
    <row r="128" spans="6:9">
      <c r="F128" s="4"/>
      <c r="I128" s="4"/>
    </row>
    <row r="129" spans="6:9">
      <c r="F129" s="4"/>
      <c r="I129" s="4"/>
    </row>
    <row r="130" spans="6:9">
      <c r="F130" s="4"/>
      <c r="I130" s="4"/>
    </row>
    <row r="131" spans="6:9">
      <c r="F131" s="4"/>
      <c r="I131" s="4"/>
    </row>
    <row r="132" spans="6:9">
      <c r="F132" s="4"/>
      <c r="I132" s="4"/>
    </row>
    <row r="133" spans="6:9">
      <c r="F133" s="4"/>
      <c r="I133" s="4"/>
    </row>
    <row r="134" spans="6:9">
      <c r="F134" s="4"/>
      <c r="I134" s="4"/>
    </row>
    <row r="135" spans="6:9">
      <c r="F135" s="4"/>
      <c r="I135" s="4"/>
    </row>
    <row r="136" spans="6:9">
      <c r="F136" s="4"/>
      <c r="I136" s="4"/>
    </row>
    <row r="137" spans="6:9">
      <c r="F137" s="4"/>
      <c r="I137" s="4"/>
    </row>
    <row r="138" spans="6:9">
      <c r="F138" s="4"/>
      <c r="I138" s="4"/>
    </row>
    <row r="139" spans="6:9">
      <c r="F139" s="4"/>
      <c r="I139" s="4"/>
    </row>
    <row r="140" spans="6:9">
      <c r="F140" s="4"/>
      <c r="I140" s="4"/>
    </row>
    <row r="141" spans="6:9">
      <c r="F141" s="4"/>
      <c r="I141" s="4"/>
    </row>
    <row r="142" spans="6:9">
      <c r="F142" s="4"/>
      <c r="I142" s="4"/>
    </row>
    <row r="143" spans="6:9">
      <c r="F143" s="4"/>
      <c r="I143" s="4"/>
    </row>
    <row r="144" spans="6:9">
      <c r="F144" s="4"/>
      <c r="I144" s="4"/>
    </row>
    <row r="145" spans="6:9">
      <c r="F145" s="4"/>
      <c r="I145" s="4"/>
    </row>
    <row r="146" spans="6:9">
      <c r="F146" s="4"/>
      <c r="I146" s="4"/>
    </row>
    <row r="147" spans="6:9">
      <c r="F147" s="4"/>
      <c r="I147" s="4"/>
    </row>
    <row r="148" spans="6:9">
      <c r="F148" s="4"/>
      <c r="I148" s="4"/>
    </row>
    <row r="149" spans="6:9">
      <c r="F149" s="4"/>
      <c r="I149" s="4"/>
    </row>
    <row r="150" spans="6:9">
      <c r="F150" s="4"/>
      <c r="I150" s="4"/>
    </row>
    <row r="151" spans="6:9">
      <c r="F151" s="4"/>
      <c r="I151" s="4"/>
    </row>
    <row r="152" spans="6:9">
      <c r="F152" s="4"/>
      <c r="I152" s="4"/>
    </row>
    <row r="153" spans="6:9">
      <c r="F153" s="4"/>
      <c r="I153" s="4"/>
    </row>
    <row r="154" spans="6:9">
      <c r="F154" s="4"/>
      <c r="I154" s="4"/>
    </row>
    <row r="155" spans="6:9">
      <c r="F155" s="4"/>
      <c r="I155" s="4"/>
    </row>
    <row r="156" spans="6:9">
      <c r="F156" s="4"/>
      <c r="I156" s="4"/>
    </row>
    <row r="157" spans="6:9">
      <c r="F157" s="4"/>
      <c r="I157" s="4"/>
    </row>
    <row r="158" spans="6:9">
      <c r="F158" s="4"/>
      <c r="I158" s="4"/>
    </row>
    <row r="159" spans="6:9">
      <c r="F159" s="4"/>
      <c r="I159" s="4"/>
    </row>
    <row r="160" spans="6:9">
      <c r="F160" s="4"/>
      <c r="I160" s="4"/>
    </row>
    <row r="161" spans="6:9">
      <c r="F161" s="4"/>
      <c r="I161" s="4"/>
    </row>
    <row r="162" spans="6:9">
      <c r="F162" s="4"/>
      <c r="I162" s="4"/>
    </row>
    <row r="163" spans="6:9">
      <c r="F163" s="4"/>
      <c r="I163" s="4"/>
    </row>
    <row r="164" spans="6:9">
      <c r="F164" s="4"/>
      <c r="I164" s="4"/>
    </row>
    <row r="165" spans="6:9">
      <c r="F165" s="4"/>
      <c r="I165" s="4"/>
    </row>
    <row r="166" spans="6:9">
      <c r="F166" s="4"/>
      <c r="I166" s="4"/>
    </row>
    <row r="167" spans="6:9">
      <c r="F167" s="4"/>
      <c r="I167" s="4"/>
    </row>
    <row r="168" spans="6:9">
      <c r="F168" s="4"/>
      <c r="I168" s="4"/>
    </row>
    <row r="169" spans="6:9">
      <c r="F169" s="4"/>
      <c r="I169" s="4"/>
    </row>
    <row r="170" spans="6:9">
      <c r="F170" s="4"/>
      <c r="I170" s="4"/>
    </row>
    <row r="171" spans="6:9">
      <c r="F171" s="4"/>
      <c r="I171" s="4"/>
    </row>
    <row r="172" spans="6:9">
      <c r="F172" s="4"/>
      <c r="I172" s="4"/>
    </row>
    <row r="173" spans="6:9">
      <c r="F173" s="4"/>
      <c r="I173" s="4"/>
    </row>
    <row r="174" spans="6:9">
      <c r="F174" s="4"/>
      <c r="I174" s="4"/>
    </row>
    <row r="175" spans="6:9">
      <c r="F175" s="4"/>
      <c r="I175" s="4"/>
    </row>
    <row r="176" spans="6:9">
      <c r="F176" s="4"/>
      <c r="I176" s="4"/>
    </row>
    <row r="177" spans="6:9">
      <c r="F177" s="4"/>
      <c r="I177" s="4"/>
    </row>
    <row r="178" spans="6:9">
      <c r="F178" s="4"/>
      <c r="I178" s="4"/>
    </row>
    <row r="179" spans="6:9">
      <c r="F179" s="4"/>
      <c r="I179" s="4"/>
    </row>
    <row r="180" spans="6:9">
      <c r="F180" s="4"/>
      <c r="I180" s="4"/>
    </row>
    <row r="181" spans="6:9">
      <c r="F181" s="4"/>
      <c r="I181" s="4"/>
    </row>
    <row r="182" spans="6:9">
      <c r="F182" s="4"/>
      <c r="I182" s="4"/>
    </row>
    <row r="183" spans="6:9">
      <c r="F183" s="4"/>
      <c r="I183" s="4"/>
    </row>
    <row r="184" spans="6:9">
      <c r="F184" s="4"/>
      <c r="I184" s="4"/>
    </row>
    <row r="185" spans="6:9">
      <c r="F185" s="4"/>
      <c r="I185" s="4"/>
    </row>
    <row r="186" spans="6:9">
      <c r="F186" s="4"/>
      <c r="I186" s="4"/>
    </row>
    <row r="187" spans="6:9">
      <c r="F187" s="4"/>
      <c r="I187" s="4"/>
    </row>
    <row r="188" spans="6:9">
      <c r="F188" s="4"/>
      <c r="I188" s="4"/>
    </row>
    <row r="189" spans="6:9">
      <c r="F189" s="4"/>
      <c r="I189" s="4"/>
    </row>
    <row r="190" spans="6:9">
      <c r="F190" s="4"/>
      <c r="I190" s="4"/>
    </row>
    <row r="191" spans="6:9">
      <c r="F191" s="4"/>
      <c r="I191" s="4"/>
    </row>
    <row r="192" spans="6:9">
      <c r="F192" s="4"/>
      <c r="I192" s="4"/>
    </row>
    <row r="193" spans="6:9">
      <c r="F193" s="4"/>
      <c r="I193" s="4"/>
    </row>
    <row r="194" spans="6:9">
      <c r="F194" s="4"/>
      <c r="I194" s="4"/>
    </row>
    <row r="195" spans="6:9">
      <c r="F195" s="4"/>
      <c r="I195" s="4"/>
    </row>
    <row r="196" spans="6:9">
      <c r="F196" s="4"/>
      <c r="I196" s="4"/>
    </row>
    <row r="197" spans="6:9">
      <c r="F197" s="4"/>
      <c r="I197" s="4"/>
    </row>
    <row r="198" spans="6:9">
      <c r="F198" s="4"/>
      <c r="I198" s="4"/>
    </row>
    <row r="199" spans="6:9">
      <c r="F199" s="4"/>
      <c r="I199" s="4"/>
    </row>
    <row r="200" spans="6:9">
      <c r="F200" s="4"/>
      <c r="I200" s="4"/>
    </row>
    <row r="201" spans="6:9">
      <c r="F201" s="4"/>
      <c r="I201" s="4"/>
    </row>
    <row r="202" spans="6:9">
      <c r="F202" s="4"/>
      <c r="I202" s="4"/>
    </row>
    <row r="203" spans="6:9">
      <c r="F203" s="4"/>
      <c r="I203" s="4"/>
    </row>
    <row r="204" spans="6:9">
      <c r="F204" s="4"/>
      <c r="I204" s="4"/>
    </row>
    <row r="205" spans="6:9">
      <c r="F205" s="4"/>
      <c r="I205" s="4"/>
    </row>
    <row r="206" spans="6:9">
      <c r="F206" s="4"/>
      <c r="I206" s="4"/>
    </row>
    <row r="207" spans="6:9">
      <c r="F207" s="4"/>
      <c r="I207" s="4"/>
    </row>
    <row r="208" spans="6:9">
      <c r="F208" s="4"/>
      <c r="I208" s="4"/>
    </row>
    <row r="209" spans="6:9">
      <c r="F209" s="4"/>
      <c r="I209" s="4"/>
    </row>
    <row r="210" spans="6:9">
      <c r="F210" s="4"/>
      <c r="I210" s="4"/>
    </row>
    <row r="211" spans="6:9">
      <c r="F211" s="4"/>
      <c r="I211" s="4"/>
    </row>
    <row r="212" spans="6:9">
      <c r="F212" s="4"/>
      <c r="I212" s="4"/>
    </row>
    <row r="213" spans="6:9">
      <c r="F213" s="4"/>
      <c r="I213" s="4"/>
    </row>
    <row r="214" spans="6:9">
      <c r="F214" s="4"/>
      <c r="I214" s="4"/>
    </row>
    <row r="215" spans="6:9">
      <c r="F215" s="4"/>
      <c r="I215" s="4"/>
    </row>
    <row r="216" spans="6:9">
      <c r="F216" s="4"/>
      <c r="I216" s="4"/>
    </row>
    <row r="217" spans="6:9">
      <c r="F217" s="4"/>
      <c r="I217" s="4"/>
    </row>
    <row r="218" spans="6:9">
      <c r="F218" s="4"/>
      <c r="I218" s="4"/>
    </row>
    <row r="219" spans="6:9">
      <c r="F219" s="4"/>
      <c r="I219" s="4"/>
    </row>
    <row r="220" spans="6:9">
      <c r="F220" s="4"/>
      <c r="I220" s="4"/>
    </row>
    <row r="221" spans="6:9">
      <c r="F221" s="4"/>
      <c r="I221" s="4"/>
    </row>
    <row r="222" spans="6:9">
      <c r="F222" s="4"/>
      <c r="I222" s="4"/>
    </row>
    <row r="223" spans="6:9">
      <c r="F223" s="4"/>
      <c r="I223" s="4"/>
    </row>
    <row r="224" spans="6:9">
      <c r="F224" s="4"/>
      <c r="I224" s="4"/>
    </row>
    <row r="225" spans="6:9">
      <c r="F225" s="4"/>
      <c r="I225" s="4"/>
    </row>
    <row r="226" spans="6:9">
      <c r="F226" s="4"/>
      <c r="I226" s="4"/>
    </row>
    <row r="227" spans="6:9">
      <c r="F227" s="4"/>
      <c r="I227" s="4"/>
    </row>
    <row r="228" spans="6:9">
      <c r="F228" s="4"/>
      <c r="I228" s="4"/>
    </row>
    <row r="229" spans="6:9">
      <c r="F229" s="4"/>
      <c r="I229" s="4"/>
    </row>
    <row r="230" spans="6:9">
      <c r="F230" s="4"/>
      <c r="I230" s="4"/>
    </row>
    <row r="231" spans="6:9">
      <c r="F231" s="4"/>
      <c r="I231" s="4"/>
    </row>
    <row r="232" spans="6:9">
      <c r="F232" s="4"/>
      <c r="I232" s="4"/>
    </row>
    <row r="233" spans="6:9">
      <c r="F233" s="4"/>
      <c r="I233" s="4"/>
    </row>
    <row r="234" spans="6:9">
      <c r="F234" s="4"/>
      <c r="I234" s="4"/>
    </row>
    <row r="235" spans="6:9">
      <c r="F235" s="4"/>
      <c r="I235" s="4"/>
    </row>
    <row r="236" spans="6:9">
      <c r="F236" s="4"/>
      <c r="I236" s="4"/>
    </row>
    <row r="237" spans="6:9">
      <c r="F237" s="4"/>
      <c r="I237" s="4"/>
    </row>
    <row r="238" spans="6:9">
      <c r="F238" s="4"/>
      <c r="I238" s="4"/>
    </row>
    <row r="239" spans="6:9">
      <c r="F239" s="4"/>
      <c r="I239" s="4"/>
    </row>
    <row r="240" spans="6:9">
      <c r="F240" s="4"/>
      <c r="I240" s="4"/>
    </row>
    <row r="241" spans="6:9">
      <c r="F241" s="4"/>
      <c r="I241" s="4"/>
    </row>
    <row r="242" spans="6:9">
      <c r="F242" s="4"/>
      <c r="I242" s="4"/>
    </row>
    <row r="243" spans="6:9">
      <c r="F243" s="4"/>
      <c r="I243" s="4"/>
    </row>
    <row r="244" spans="6:9">
      <c r="F244" s="4"/>
      <c r="I244" s="4"/>
    </row>
    <row r="245" spans="6:9">
      <c r="F245" s="4"/>
      <c r="I245" s="4"/>
    </row>
    <row r="246" spans="6:9">
      <c r="F246" s="4"/>
      <c r="I246" s="4"/>
    </row>
    <row r="247" spans="6:9">
      <c r="F247" s="4"/>
      <c r="I247" s="4"/>
    </row>
    <row r="248" spans="6:9">
      <c r="F248" s="4"/>
      <c r="I248" s="4"/>
    </row>
    <row r="249" spans="6:9">
      <c r="F249" s="4"/>
      <c r="I249" s="4"/>
    </row>
    <row r="250" spans="6:9">
      <c r="F250" s="4"/>
      <c r="I250" s="4"/>
    </row>
    <row r="251" spans="6:9">
      <c r="F251" s="4"/>
      <c r="I251" s="4"/>
    </row>
    <row r="252" spans="6:9">
      <c r="F252" s="4"/>
      <c r="I252" s="4"/>
    </row>
    <row r="253" spans="6:9">
      <c r="F253" s="4"/>
      <c r="I253" s="4"/>
    </row>
    <row r="254" spans="6:9">
      <c r="F254" s="4"/>
      <c r="I254" s="4"/>
    </row>
    <row r="255" spans="6:9">
      <c r="F255" s="4"/>
      <c r="I255" s="4"/>
    </row>
    <row r="256" spans="6:9">
      <c r="F256" s="4"/>
      <c r="I256" s="4"/>
    </row>
    <row r="257" spans="6:9">
      <c r="F257" s="4"/>
      <c r="I257" s="4"/>
    </row>
    <row r="258" spans="6:9">
      <c r="F258" s="4"/>
      <c r="I258" s="4"/>
    </row>
    <row r="259" spans="6:9">
      <c r="F259" s="4"/>
      <c r="I259" s="4"/>
    </row>
    <row r="260" spans="6:9">
      <c r="F260" s="4"/>
      <c r="I260" s="4"/>
    </row>
    <row r="261" spans="6:9">
      <c r="F261" s="4"/>
      <c r="I261" s="4"/>
    </row>
    <row r="262" spans="6:9">
      <c r="F262" s="4"/>
      <c r="I262" s="4"/>
    </row>
    <row r="263" spans="6:9">
      <c r="F263" s="4"/>
      <c r="I263" s="4"/>
    </row>
    <row r="264" spans="6:9">
      <c r="F264" s="4"/>
      <c r="I264" s="4"/>
    </row>
    <row r="265" spans="6:9">
      <c r="F265" s="4"/>
      <c r="I265" s="4"/>
    </row>
    <row r="266" spans="6:9">
      <c r="F266" s="4"/>
      <c r="I266" s="4"/>
    </row>
    <row r="267" spans="6:9">
      <c r="F267" s="4"/>
      <c r="I267" s="4"/>
    </row>
    <row r="268" spans="6:9">
      <c r="F268" s="4"/>
      <c r="I268" s="4"/>
    </row>
    <row r="269" spans="6:9">
      <c r="F269" s="4"/>
      <c r="I269" s="4"/>
    </row>
    <row r="270" spans="6:9">
      <c r="F270" s="4"/>
      <c r="I270" s="4"/>
    </row>
    <row r="271" spans="6:9">
      <c r="F271" s="4"/>
      <c r="I271" s="4"/>
    </row>
    <row r="272" spans="6:9">
      <c r="F272" s="4"/>
      <c r="I272" s="4"/>
    </row>
    <row r="273" spans="6:9">
      <c r="F273" s="4"/>
      <c r="I273" s="4"/>
    </row>
    <row r="274" spans="6:9">
      <c r="F274" s="4"/>
      <c r="I274" s="4"/>
    </row>
    <row r="275" spans="6:9">
      <c r="F275" s="4"/>
      <c r="I275" s="4"/>
    </row>
    <row r="276" spans="6:9">
      <c r="F276" s="4"/>
      <c r="I276" s="4"/>
    </row>
    <row r="277" spans="6:9">
      <c r="F277" s="4"/>
      <c r="I277" s="4"/>
    </row>
    <row r="278" spans="6:9">
      <c r="F278" s="4"/>
      <c r="I278" s="4"/>
    </row>
    <row r="279" spans="6:9">
      <c r="F279" s="4"/>
      <c r="I279" s="4"/>
    </row>
    <row r="280" spans="6:9">
      <c r="F280" s="4"/>
      <c r="I280" s="4"/>
    </row>
    <row r="281" spans="6:9">
      <c r="F281" s="4"/>
      <c r="I281" s="4"/>
    </row>
    <row r="282" spans="6:9">
      <c r="F282" s="4"/>
      <c r="I282" s="4"/>
    </row>
    <row r="283" spans="6:9">
      <c r="F283" s="4"/>
      <c r="I283" s="4"/>
    </row>
    <row r="284" spans="6:9">
      <c r="F284" s="4"/>
      <c r="I284" s="4"/>
    </row>
    <row r="285" spans="6:9">
      <c r="F285" s="4"/>
      <c r="I285" s="4"/>
    </row>
    <row r="286" spans="6:9">
      <c r="F286" s="4"/>
      <c r="I286" s="4"/>
    </row>
    <row r="287" spans="6:9">
      <c r="F287" s="4"/>
      <c r="I287" s="4"/>
    </row>
    <row r="288" spans="6:9">
      <c r="F288" s="4"/>
      <c r="I288" s="4"/>
    </row>
    <row r="289" spans="6:9">
      <c r="F289" s="4"/>
      <c r="I289" s="4"/>
    </row>
    <row r="290" spans="6:9">
      <c r="F290" s="4"/>
      <c r="I290" s="4"/>
    </row>
    <row r="291" spans="6:9">
      <c r="F291" s="4"/>
      <c r="I291" s="4"/>
    </row>
    <row r="292" spans="6:9">
      <c r="F292" s="4"/>
      <c r="I292" s="4"/>
    </row>
    <row r="293" spans="6:9">
      <c r="F293" s="4"/>
      <c r="I293" s="4"/>
    </row>
    <row r="294" spans="6:9">
      <c r="F294" s="4"/>
      <c r="I294" s="4"/>
    </row>
    <row r="295" spans="6:9">
      <c r="F295" s="4"/>
      <c r="I295" s="4"/>
    </row>
    <row r="296" spans="6:9">
      <c r="F296" s="4"/>
      <c r="I296" s="4"/>
    </row>
    <row r="297" spans="6:9">
      <c r="F297" s="4"/>
      <c r="I297" s="4"/>
    </row>
    <row r="298" spans="6:9">
      <c r="F298" s="4"/>
      <c r="I298" s="4"/>
    </row>
    <row r="299" spans="6:9">
      <c r="F299" s="4"/>
      <c r="I299" s="4"/>
    </row>
    <row r="300" spans="6:9">
      <c r="F300" s="4"/>
      <c r="I300" s="4"/>
    </row>
    <row r="301" spans="6:9">
      <c r="F301" s="4"/>
      <c r="I301" s="4"/>
    </row>
    <row r="302" spans="6:9">
      <c r="F302" s="4"/>
      <c r="I302" s="4"/>
    </row>
    <row r="303" spans="6:9">
      <c r="F303" s="4"/>
      <c r="I303" s="4"/>
    </row>
    <row r="304" spans="6:9">
      <c r="F304" s="4"/>
      <c r="I304" s="4"/>
    </row>
    <row r="305" spans="6:9">
      <c r="F305" s="4"/>
      <c r="I305" s="4"/>
    </row>
    <row r="306" spans="6:9">
      <c r="F306" s="4"/>
      <c r="I306" s="4"/>
    </row>
    <row r="307" spans="6:9">
      <c r="F307" s="4"/>
      <c r="I307" s="4"/>
    </row>
    <row r="308" spans="6:9">
      <c r="F308" s="4"/>
      <c r="I308" s="4"/>
    </row>
    <row r="309" spans="6:9">
      <c r="F309" s="4"/>
      <c r="I309" s="4"/>
    </row>
    <row r="310" spans="6:9">
      <c r="F310" s="4"/>
      <c r="I310" s="4"/>
    </row>
    <row r="311" spans="6:9">
      <c r="F311" s="4"/>
      <c r="I311" s="4"/>
    </row>
    <row r="312" spans="6:9">
      <c r="F312" s="4"/>
      <c r="I312" s="4"/>
    </row>
    <row r="313" spans="6:9">
      <c r="F313" s="4"/>
      <c r="I313" s="4"/>
    </row>
    <row r="314" spans="6:9">
      <c r="F314" s="4"/>
      <c r="I314" s="4"/>
    </row>
    <row r="315" spans="6:9">
      <c r="F315" s="4"/>
      <c r="I315" s="4"/>
    </row>
    <row r="316" spans="6:9">
      <c r="F316" s="4"/>
      <c r="I316" s="4"/>
    </row>
    <row r="317" spans="6:9">
      <c r="F317" s="4"/>
      <c r="I317" s="4"/>
    </row>
    <row r="318" spans="6:9">
      <c r="F318" s="4"/>
      <c r="I318" s="4"/>
    </row>
    <row r="319" spans="6:9">
      <c r="F319" s="4"/>
      <c r="I319" s="4"/>
    </row>
    <row r="320" spans="6:9">
      <c r="F320" s="4"/>
      <c r="I320" s="4"/>
    </row>
    <row r="321" spans="6:9">
      <c r="F321" s="4"/>
      <c r="I321" s="4"/>
    </row>
    <row r="322" spans="6:9">
      <c r="F322" s="4"/>
      <c r="I322" s="4"/>
    </row>
    <row r="323" spans="6:9">
      <c r="F323" s="4"/>
      <c r="I323" s="4"/>
    </row>
    <row r="324" spans="6:9">
      <c r="F324" s="4"/>
      <c r="I324" s="4"/>
    </row>
    <row r="325" spans="6:9">
      <c r="F325" s="4"/>
      <c r="I325" s="4"/>
    </row>
    <row r="326" spans="6:9">
      <c r="F326" s="4"/>
      <c r="I326" s="4"/>
    </row>
    <row r="327" spans="6:9">
      <c r="F327" s="4"/>
      <c r="I327" s="4"/>
    </row>
    <row r="328" spans="6:9">
      <c r="F328" s="4"/>
      <c r="I328" s="4"/>
    </row>
    <row r="329" spans="6:9">
      <c r="F329" s="4"/>
      <c r="I329" s="4"/>
    </row>
    <row r="330" spans="6:9">
      <c r="F330" s="4"/>
      <c r="I330" s="4"/>
    </row>
    <row r="331" spans="6:9">
      <c r="F331" s="4"/>
      <c r="I331" s="4"/>
    </row>
    <row r="332" spans="6:9">
      <c r="F332" s="4"/>
      <c r="I332" s="4"/>
    </row>
    <row r="333" spans="6:9">
      <c r="F333" s="4"/>
      <c r="I333" s="4"/>
    </row>
    <row r="334" spans="6:9">
      <c r="F334" s="4"/>
      <c r="I334" s="4"/>
    </row>
    <row r="335" spans="6:9">
      <c r="F335" s="4"/>
      <c r="I335" s="4"/>
    </row>
    <row r="336" spans="6:9">
      <c r="F336" s="4"/>
      <c r="I336" s="4"/>
    </row>
    <row r="337" spans="6:9">
      <c r="F337" s="4"/>
      <c r="I337" s="4"/>
    </row>
    <row r="338" spans="6:9">
      <c r="F338" s="4"/>
      <c r="I338" s="4"/>
    </row>
    <row r="339" spans="6:9">
      <c r="F339" s="4"/>
      <c r="I339" s="4"/>
    </row>
    <row r="340" spans="6:9">
      <c r="F340" s="4"/>
      <c r="I340" s="4"/>
    </row>
    <row r="341" spans="6:9">
      <c r="F341" s="4"/>
      <c r="I341" s="4"/>
    </row>
    <row r="342" spans="6:9">
      <c r="F342" s="4"/>
      <c r="I342" s="4"/>
    </row>
    <row r="343" spans="6:9">
      <c r="F343" s="4"/>
      <c r="I343" s="4"/>
    </row>
    <row r="344" spans="6:9">
      <c r="F344" s="4"/>
      <c r="I344" s="4"/>
    </row>
    <row r="345" spans="6:9">
      <c r="F345" s="4"/>
      <c r="I345" s="4"/>
    </row>
    <row r="346" spans="6:9">
      <c r="F346" s="4"/>
      <c r="I346" s="4"/>
    </row>
    <row r="347" spans="6:9">
      <c r="F347" s="4"/>
      <c r="I347" s="4"/>
    </row>
    <row r="348" spans="6:9">
      <c r="F348" s="4"/>
      <c r="I348" s="4"/>
    </row>
    <row r="349" spans="6:9">
      <c r="F349" s="4"/>
      <c r="I349" s="4"/>
    </row>
    <row r="350" spans="6:9">
      <c r="F350" s="4"/>
      <c r="I350" s="4"/>
    </row>
    <row r="351" spans="6:9">
      <c r="F351" s="4"/>
      <c r="I351" s="4"/>
    </row>
    <row r="352" spans="6:9">
      <c r="F352" s="4"/>
      <c r="I352" s="4"/>
    </row>
    <row r="353" spans="6:9">
      <c r="F353" s="4"/>
      <c r="I353" s="4"/>
    </row>
    <row r="354" spans="6:9">
      <c r="F354" s="4"/>
      <c r="I354" s="4"/>
    </row>
    <row r="355" spans="6:9">
      <c r="F355" s="4"/>
      <c r="I355" s="4"/>
    </row>
    <row r="356" spans="6:9">
      <c r="F356" s="4"/>
      <c r="I356" s="4"/>
    </row>
    <row r="357" spans="6:9">
      <c r="F357" s="4"/>
      <c r="I357" s="4"/>
    </row>
    <row r="358" spans="6:9">
      <c r="F358" s="4"/>
      <c r="I358" s="4"/>
    </row>
    <row r="359" spans="6:9">
      <c r="F359" s="4"/>
      <c r="I359" s="4"/>
    </row>
    <row r="360" spans="6:9">
      <c r="F360" s="4"/>
      <c r="I360" s="4"/>
    </row>
    <row r="361" spans="6:9">
      <c r="F361" s="4"/>
      <c r="I361" s="4"/>
    </row>
    <row r="362" spans="6:9">
      <c r="F362" s="4"/>
      <c r="I362" s="4"/>
    </row>
    <row r="363" spans="6:9">
      <c r="F363" s="4"/>
      <c r="I363" s="4"/>
    </row>
    <row r="364" spans="6:9">
      <c r="F364" s="4"/>
      <c r="I364" s="4"/>
    </row>
    <row r="365" spans="6:9">
      <c r="F365" s="4"/>
      <c r="I365" s="4"/>
    </row>
    <row r="366" spans="6:9">
      <c r="F366" s="4"/>
      <c r="I366" s="4"/>
    </row>
    <row r="367" spans="6:9">
      <c r="F367" s="4"/>
      <c r="I367" s="4"/>
    </row>
    <row r="368" spans="6:9">
      <c r="F368" s="4"/>
      <c r="I368" s="4"/>
    </row>
    <row r="369" spans="6:9">
      <c r="F369" s="4"/>
      <c r="I369" s="4"/>
    </row>
    <row r="370" spans="6:9">
      <c r="F370" s="4"/>
      <c r="I370" s="4"/>
    </row>
    <row r="371" spans="6:9">
      <c r="F371" s="4"/>
      <c r="I371" s="4"/>
    </row>
    <row r="372" spans="6:9">
      <c r="F372" s="4"/>
      <c r="I372" s="4"/>
    </row>
    <row r="373" spans="6:9">
      <c r="F373" s="4"/>
      <c r="I373" s="4"/>
    </row>
    <row r="374" spans="6:9">
      <c r="F374" s="4"/>
      <c r="I374" s="4"/>
    </row>
    <row r="375" spans="6:9">
      <c r="F375" s="4"/>
      <c r="I375" s="4"/>
    </row>
    <row r="376" spans="6:9">
      <c r="F376" s="4"/>
      <c r="I376" s="4"/>
    </row>
    <row r="377" spans="6:9">
      <c r="F377" s="4"/>
      <c r="I377" s="4"/>
    </row>
    <row r="378" spans="6:9">
      <c r="F378" s="4"/>
      <c r="I378" s="4"/>
    </row>
    <row r="379" spans="6:9">
      <c r="F379" s="4"/>
      <c r="I379" s="4"/>
    </row>
    <row r="380" spans="6:9">
      <c r="F380" s="4"/>
      <c r="I380" s="4"/>
    </row>
    <row r="381" spans="6:9">
      <c r="F381" s="4"/>
      <c r="I381" s="4"/>
    </row>
    <row r="382" spans="6:9">
      <c r="F382" s="4"/>
      <c r="I382" s="4"/>
    </row>
    <row r="383" spans="6:9">
      <c r="F383" s="4"/>
      <c r="I383" s="4"/>
    </row>
    <row r="384" spans="6:9">
      <c r="F384" s="4"/>
      <c r="I384" s="4"/>
    </row>
    <row r="385" spans="6:9">
      <c r="F385" s="4"/>
      <c r="I385" s="4"/>
    </row>
    <row r="386" spans="6:9">
      <c r="F386" s="4"/>
      <c r="I386" s="4"/>
    </row>
    <row r="387" spans="6:9">
      <c r="F387" s="4"/>
      <c r="I387" s="4"/>
    </row>
    <row r="388" spans="6:9">
      <c r="F388" s="4"/>
      <c r="I388" s="4"/>
    </row>
    <row r="389" spans="6:9">
      <c r="F389" s="4"/>
      <c r="I389" s="4"/>
    </row>
    <row r="390" spans="6:9">
      <c r="F390" s="4"/>
      <c r="I390" s="4"/>
    </row>
    <row r="391" spans="6:9">
      <c r="F391" s="4"/>
      <c r="I391" s="4"/>
    </row>
    <row r="392" spans="6:9">
      <c r="F392" s="4"/>
      <c r="I392" s="4"/>
    </row>
    <row r="393" spans="6:9">
      <c r="F393" s="4"/>
      <c r="I393" s="4"/>
    </row>
    <row r="394" spans="6:9">
      <c r="F394" s="4"/>
      <c r="I394" s="4"/>
    </row>
    <row r="395" spans="6:9">
      <c r="F395" s="4"/>
      <c r="I395" s="4"/>
    </row>
    <row r="396" spans="6:9">
      <c r="F396" s="4"/>
      <c r="I396" s="4"/>
    </row>
    <row r="397" spans="6:9">
      <c r="F397" s="4"/>
      <c r="I397" s="4"/>
    </row>
    <row r="398" spans="6:9">
      <c r="F398" s="4"/>
      <c r="I398" s="4"/>
    </row>
    <row r="399" spans="6:9">
      <c r="F399" s="4"/>
      <c r="I399" s="4"/>
    </row>
    <row r="400" spans="6:9">
      <c r="F400" s="4"/>
      <c r="I400" s="4"/>
    </row>
    <row r="401" spans="6:9">
      <c r="F401" s="4"/>
      <c r="I401" s="4"/>
    </row>
    <row r="402" spans="6:9">
      <c r="F402" s="4"/>
      <c r="I402" s="4"/>
    </row>
    <row r="403" spans="6:9">
      <c r="F403" s="4"/>
      <c r="I403" s="4"/>
    </row>
    <row r="404" spans="6:9">
      <c r="F404" s="4"/>
      <c r="I404" s="4"/>
    </row>
    <row r="405" spans="6:9">
      <c r="F405" s="4"/>
      <c r="I405" s="4"/>
    </row>
    <row r="406" spans="6:9">
      <c r="F406" s="4"/>
      <c r="I406" s="4"/>
    </row>
    <row r="407" spans="6:9">
      <c r="F407" s="4"/>
      <c r="I407" s="4"/>
    </row>
    <row r="408" spans="6:9">
      <c r="F408" s="4"/>
      <c r="I408" s="4"/>
    </row>
    <row r="409" spans="6:9">
      <c r="F409" s="4"/>
      <c r="I409" s="4"/>
    </row>
    <row r="410" spans="6:9">
      <c r="F410" s="4"/>
      <c r="I410" s="4"/>
    </row>
    <row r="411" spans="6:9">
      <c r="F411" s="4"/>
      <c r="I411" s="4"/>
    </row>
    <row r="412" spans="6:9">
      <c r="F412" s="4"/>
      <c r="I412" s="4"/>
    </row>
    <row r="413" spans="6:9">
      <c r="F413" s="4"/>
      <c r="I413" s="4"/>
    </row>
    <row r="414" spans="6:9">
      <c r="F414" s="4"/>
      <c r="I414" s="4"/>
    </row>
    <row r="415" spans="6:9">
      <c r="F415" s="4"/>
      <c r="I415" s="4"/>
    </row>
    <row r="416" spans="6:9">
      <c r="F416" s="4"/>
      <c r="I416" s="4"/>
    </row>
    <row r="417" spans="6:9">
      <c r="F417" s="4"/>
      <c r="I417" s="4"/>
    </row>
    <row r="418" spans="6:9">
      <c r="F418" s="4"/>
      <c r="I418" s="4"/>
    </row>
    <row r="419" spans="6:9">
      <c r="F419" s="4"/>
      <c r="I419" s="4"/>
    </row>
    <row r="420" spans="6:9">
      <c r="F420" s="4"/>
      <c r="I420" s="4"/>
    </row>
    <row r="421" spans="6:9">
      <c r="F421" s="4"/>
      <c r="I421" s="4"/>
    </row>
    <row r="422" spans="6:9">
      <c r="F422" s="4"/>
      <c r="I422" s="4"/>
    </row>
    <row r="423" spans="6:9">
      <c r="F423" s="4"/>
      <c r="I423" s="4"/>
    </row>
    <row r="424" spans="6:9">
      <c r="F424" s="4"/>
      <c r="I424" s="4"/>
    </row>
    <row r="425" spans="6:9">
      <c r="F425" s="4"/>
      <c r="I425" s="4"/>
    </row>
    <row r="426" spans="6:9">
      <c r="F426" s="4"/>
      <c r="I426" s="4"/>
    </row>
    <row r="427" spans="6:9">
      <c r="F427" s="4"/>
      <c r="I427" s="4"/>
    </row>
    <row r="428" spans="6:9">
      <c r="F428" s="4"/>
      <c r="I428" s="4"/>
    </row>
    <row r="429" spans="6:9">
      <c r="F429" s="4"/>
      <c r="I429" s="4"/>
    </row>
    <row r="430" spans="6:9">
      <c r="F430" s="4"/>
      <c r="I430" s="4"/>
    </row>
    <row r="431" spans="6:9">
      <c r="F431" s="4"/>
      <c r="I431" s="4"/>
    </row>
    <row r="432" spans="6:9">
      <c r="F432" s="4"/>
      <c r="I432" s="4"/>
    </row>
    <row r="433" spans="6:9">
      <c r="F433" s="4"/>
      <c r="I433" s="4"/>
    </row>
    <row r="434" spans="6:9">
      <c r="F434" s="4"/>
      <c r="I434" s="4"/>
    </row>
    <row r="435" spans="6:9">
      <c r="F435" s="4"/>
      <c r="I435" s="4"/>
    </row>
    <row r="436" spans="6:9">
      <c r="F436" s="4"/>
      <c r="I436" s="4"/>
    </row>
    <row r="437" spans="6:9">
      <c r="F437" s="4"/>
      <c r="I437" s="4"/>
    </row>
    <row r="438" spans="6:9">
      <c r="F438" s="4"/>
      <c r="I438" s="4"/>
    </row>
    <row r="439" spans="6:9">
      <c r="F439" s="4"/>
      <c r="I439" s="4"/>
    </row>
    <row r="440" spans="6:9">
      <c r="F440" s="4"/>
      <c r="I440" s="4"/>
    </row>
    <row r="441" spans="6:9">
      <c r="F441" s="4"/>
      <c r="I441" s="4"/>
    </row>
    <row r="442" spans="6:9">
      <c r="F442" s="4"/>
      <c r="I442" s="4"/>
    </row>
    <row r="443" spans="6:9">
      <c r="F443" s="4"/>
      <c r="I443" s="4"/>
    </row>
    <row r="444" spans="6:9">
      <c r="F444" s="4"/>
      <c r="I444" s="4"/>
    </row>
    <row r="445" spans="6:9">
      <c r="F445" s="4"/>
      <c r="I445" s="4"/>
    </row>
    <row r="446" spans="6:9">
      <c r="F446" s="4"/>
      <c r="I446" s="4"/>
    </row>
    <row r="447" spans="6:9">
      <c r="F447" s="4"/>
      <c r="I447" s="4"/>
    </row>
    <row r="448" spans="6:9">
      <c r="F448" s="4"/>
      <c r="I448" s="4"/>
    </row>
    <row r="449" spans="6:9">
      <c r="F449" s="4"/>
      <c r="I449" s="4"/>
    </row>
    <row r="450" spans="6:9">
      <c r="F450" s="4"/>
      <c r="I450" s="4"/>
    </row>
    <row r="451" spans="6:9">
      <c r="F451" s="4"/>
      <c r="I451" s="4"/>
    </row>
    <row r="452" spans="6:9">
      <c r="F452" s="4"/>
      <c r="I452" s="4"/>
    </row>
    <row r="453" spans="6:9">
      <c r="F453" s="4"/>
      <c r="I453" s="4"/>
    </row>
    <row r="454" spans="6:9">
      <c r="F454" s="4"/>
      <c r="I454" s="4"/>
    </row>
    <row r="455" spans="6:9">
      <c r="F455" s="4"/>
      <c r="I455" s="4"/>
    </row>
    <row r="456" spans="6:9">
      <c r="F456" s="4"/>
      <c r="I456" s="4"/>
    </row>
    <row r="457" spans="6:9">
      <c r="F457" s="4"/>
      <c r="I457" s="4"/>
    </row>
    <row r="458" spans="6:9">
      <c r="F458" s="4"/>
      <c r="I458" s="4"/>
    </row>
    <row r="459" spans="6:9">
      <c r="F459" s="4"/>
      <c r="I459" s="4"/>
    </row>
    <row r="460" spans="6:9">
      <c r="F460" s="4"/>
      <c r="I460" s="4"/>
    </row>
    <row r="461" spans="6:9">
      <c r="F461" s="4"/>
      <c r="I461" s="4"/>
    </row>
    <row r="462" spans="6:9">
      <c r="F462" s="4"/>
      <c r="I462" s="4"/>
    </row>
    <row r="463" spans="6:9">
      <c r="F463" s="4"/>
      <c r="I463" s="4"/>
    </row>
    <row r="464" spans="6:9">
      <c r="F464" s="4"/>
      <c r="I464" s="4"/>
    </row>
    <row r="465" spans="6:9">
      <c r="F465" s="4"/>
      <c r="I465" s="4"/>
    </row>
    <row r="466" spans="6:9">
      <c r="F466" s="4"/>
      <c r="I466" s="4"/>
    </row>
    <row r="467" spans="6:9">
      <c r="F467" s="4"/>
      <c r="I467" s="4"/>
    </row>
    <row r="468" spans="6:9">
      <c r="F468" s="4"/>
      <c r="I468" s="4"/>
    </row>
    <row r="469" spans="6:9">
      <c r="F469" s="4"/>
      <c r="I469" s="4"/>
    </row>
    <row r="470" spans="6:9">
      <c r="F470" s="4"/>
      <c r="I470" s="4"/>
    </row>
    <row r="471" spans="6:9">
      <c r="F471" s="4"/>
      <c r="I471" s="4"/>
    </row>
    <row r="472" spans="6:9">
      <c r="F472" s="4"/>
      <c r="I472" s="4"/>
    </row>
    <row r="473" spans="6:9">
      <c r="F473" s="4"/>
      <c r="I473" s="4"/>
    </row>
    <row r="474" spans="6:9">
      <c r="F474" s="4"/>
      <c r="I474" s="4"/>
    </row>
    <row r="475" spans="6:9">
      <c r="F475" s="4"/>
      <c r="I475" s="4"/>
    </row>
    <row r="476" spans="6:9">
      <c r="F476" s="4"/>
      <c r="I476" s="4"/>
    </row>
    <row r="477" spans="6:9">
      <c r="F477" s="4"/>
      <c r="I477" s="4"/>
    </row>
    <row r="478" spans="6:9">
      <c r="F478" s="4"/>
      <c r="I478" s="4"/>
    </row>
    <row r="479" spans="6:9">
      <c r="F479" s="4"/>
      <c r="I479" s="4"/>
    </row>
    <row r="480" spans="6:9">
      <c r="F480" s="4"/>
      <c r="I480" s="4"/>
    </row>
    <row r="481" spans="6:9">
      <c r="F481" s="4"/>
      <c r="I481" s="4"/>
    </row>
    <row r="482" spans="6:9">
      <c r="F482" s="4"/>
      <c r="I482" s="4"/>
    </row>
    <row r="483" spans="6:9">
      <c r="F483" s="4"/>
      <c r="I483" s="4"/>
    </row>
    <row r="484" spans="6:9">
      <c r="F484" s="4"/>
      <c r="I484" s="4"/>
    </row>
    <row r="485" spans="6:9">
      <c r="F485" s="4"/>
      <c r="I485" s="4"/>
    </row>
    <row r="486" spans="6:9">
      <c r="F486" s="4"/>
      <c r="I486" s="4"/>
    </row>
    <row r="487" spans="6:9">
      <c r="F487" s="4"/>
      <c r="I487" s="4"/>
    </row>
    <row r="488" spans="6:9">
      <c r="F488" s="4"/>
      <c r="I488" s="4"/>
    </row>
    <row r="489" spans="6:9">
      <c r="F489" s="4"/>
      <c r="I489" s="4"/>
    </row>
    <row r="490" spans="6:9">
      <c r="F490" s="4"/>
      <c r="I490" s="4"/>
    </row>
    <row r="491" spans="6:9">
      <c r="F491" s="4"/>
      <c r="I491" s="4"/>
    </row>
    <row r="492" spans="6:9">
      <c r="F492" s="4"/>
      <c r="I492" s="4"/>
    </row>
    <row r="493" spans="6:9">
      <c r="F493" s="4"/>
      <c r="I493" s="4"/>
    </row>
    <row r="494" spans="6:9">
      <c r="F494" s="4"/>
      <c r="I494" s="4"/>
    </row>
    <row r="495" spans="6:9">
      <c r="F495" s="4"/>
      <c r="I495" s="4"/>
    </row>
    <row r="496" spans="6:9">
      <c r="F496" s="4"/>
      <c r="I496" s="4"/>
    </row>
    <row r="497" spans="6:9">
      <c r="F497" s="4"/>
      <c r="I497" s="4"/>
    </row>
    <row r="498" spans="6:9">
      <c r="F498" s="4"/>
      <c r="I498" s="4"/>
    </row>
    <row r="499" spans="6:9">
      <c r="F499" s="4"/>
      <c r="I499" s="4"/>
    </row>
    <row r="500" spans="6:9">
      <c r="F500" s="4"/>
      <c r="I500" s="4"/>
    </row>
    <row r="501" spans="6:9">
      <c r="F501" s="4"/>
      <c r="I501" s="4"/>
    </row>
    <row r="502" spans="6:9">
      <c r="F502" s="4"/>
      <c r="I502" s="4"/>
    </row>
    <row r="503" spans="6:9">
      <c r="F503" s="4"/>
      <c r="I503" s="4"/>
    </row>
    <row r="504" spans="6:9">
      <c r="F504" s="4"/>
      <c r="I504" s="4"/>
    </row>
    <row r="505" spans="6:9">
      <c r="F505" s="4"/>
      <c r="I505" s="4"/>
    </row>
    <row r="506" spans="6:9">
      <c r="F506" s="4"/>
      <c r="I506" s="4"/>
    </row>
    <row r="507" spans="6:9">
      <c r="F507" s="4"/>
      <c r="I507" s="4"/>
    </row>
    <row r="508" spans="6:9">
      <c r="F508" s="4"/>
      <c r="I508" s="4"/>
    </row>
    <row r="509" spans="6:9">
      <c r="F509" s="4"/>
      <c r="I509" s="4"/>
    </row>
    <row r="510" spans="6:9">
      <c r="F510" s="4"/>
      <c r="I510" s="4"/>
    </row>
    <row r="511" spans="6:9">
      <c r="F511" s="4"/>
      <c r="I511" s="4"/>
    </row>
    <row r="512" spans="6:9">
      <c r="F512" s="4"/>
      <c r="I512" s="4"/>
    </row>
    <row r="513" spans="6:9">
      <c r="F513" s="4"/>
      <c r="I513" s="4"/>
    </row>
    <row r="514" spans="6:9">
      <c r="F514" s="4"/>
      <c r="I514" s="4"/>
    </row>
    <row r="515" spans="6:9">
      <c r="F515" s="4"/>
      <c r="I515" s="4"/>
    </row>
    <row r="516" spans="6:9">
      <c r="F516" s="4"/>
      <c r="I516" s="4"/>
    </row>
    <row r="517" spans="6:9">
      <c r="F517" s="4"/>
      <c r="I517" s="4"/>
    </row>
    <row r="518" spans="6:9">
      <c r="F518" s="4"/>
      <c r="I518" s="4"/>
    </row>
    <row r="519" spans="6:9">
      <c r="F519" s="4"/>
      <c r="I519" s="4"/>
    </row>
    <row r="520" spans="6:9">
      <c r="F520" s="4"/>
      <c r="I520" s="4"/>
    </row>
    <row r="521" spans="6:9">
      <c r="F521" s="4"/>
      <c r="I521" s="4"/>
    </row>
    <row r="522" spans="6:9">
      <c r="F522" s="4"/>
      <c r="I522" s="4"/>
    </row>
    <row r="523" spans="6:9">
      <c r="F523" s="4"/>
      <c r="I523" s="4"/>
    </row>
    <row r="524" spans="6:9">
      <c r="F524" s="4"/>
      <c r="I524" s="4"/>
    </row>
    <row r="525" spans="6:9">
      <c r="F525" s="4"/>
      <c r="I525" s="4"/>
    </row>
    <row r="526" spans="6:9">
      <c r="F526" s="4"/>
      <c r="I526" s="4"/>
    </row>
    <row r="527" spans="6:9">
      <c r="F527" s="4"/>
      <c r="I527" s="4"/>
    </row>
    <row r="528" spans="6:9">
      <c r="F528" s="4"/>
      <c r="I528" s="4"/>
    </row>
    <row r="529" spans="6:9">
      <c r="F529" s="4"/>
      <c r="I529" s="4"/>
    </row>
    <row r="530" spans="6:9">
      <c r="F530" s="4"/>
      <c r="I530" s="4"/>
    </row>
    <row r="531" spans="6:9">
      <c r="F531" s="4"/>
      <c r="I531" s="4"/>
    </row>
    <row r="532" spans="6:9">
      <c r="F532" s="4"/>
      <c r="I532" s="4"/>
    </row>
    <row r="533" spans="6:9">
      <c r="F533" s="4"/>
      <c r="I533" s="4"/>
    </row>
    <row r="534" spans="6:9">
      <c r="F534" s="4"/>
      <c r="I534" s="4"/>
    </row>
    <row r="535" spans="6:9">
      <c r="F535" s="4"/>
      <c r="I535" s="4"/>
    </row>
    <row r="536" spans="6:9">
      <c r="F536" s="4"/>
      <c r="I536" s="4"/>
    </row>
    <row r="537" spans="6:9">
      <c r="F537" s="4"/>
      <c r="I537" s="4"/>
    </row>
    <row r="538" spans="6:9">
      <c r="F538" s="4"/>
      <c r="I538" s="4"/>
    </row>
    <row r="539" spans="6:9">
      <c r="F539" s="4"/>
      <c r="I539" s="4"/>
    </row>
    <row r="540" spans="6:9">
      <c r="F540" s="4"/>
      <c r="I540" s="4"/>
    </row>
    <row r="541" spans="6:9">
      <c r="F541" s="4"/>
      <c r="I541" s="4"/>
    </row>
    <row r="542" spans="6:9">
      <c r="F542" s="4"/>
      <c r="I542" s="4"/>
    </row>
    <row r="543" spans="6:9">
      <c r="F543" s="4"/>
      <c r="I543" s="4"/>
    </row>
    <row r="544" spans="6:9">
      <c r="F544" s="4"/>
      <c r="I544" s="4"/>
    </row>
    <row r="545" spans="6:9">
      <c r="F545" s="4"/>
      <c r="I545" s="4"/>
    </row>
    <row r="546" spans="6:9">
      <c r="F546" s="4"/>
      <c r="I546" s="4"/>
    </row>
    <row r="547" spans="6:9">
      <c r="F547" s="4"/>
      <c r="I547" s="4"/>
    </row>
    <row r="548" spans="6:9">
      <c r="F548" s="4"/>
      <c r="I548" s="4"/>
    </row>
    <row r="549" spans="6:9">
      <c r="F549" s="4"/>
      <c r="I549" s="4"/>
    </row>
    <row r="550" spans="6:9">
      <c r="F550" s="4"/>
      <c r="I550" s="4"/>
    </row>
    <row r="551" spans="6:9">
      <c r="F551" s="4"/>
      <c r="I551" s="4"/>
    </row>
    <row r="552" spans="6:9">
      <c r="F552" s="4"/>
      <c r="I552" s="4"/>
    </row>
    <row r="553" spans="6:9">
      <c r="F553" s="4"/>
      <c r="I553" s="4"/>
    </row>
    <row r="554" spans="6:9">
      <c r="F554" s="4"/>
      <c r="I554" s="4"/>
    </row>
    <row r="555" spans="6:9">
      <c r="F555" s="4"/>
      <c r="I555" s="4"/>
    </row>
    <row r="556" spans="6:9">
      <c r="F556" s="4"/>
      <c r="I556" s="4"/>
    </row>
    <row r="557" spans="6:9">
      <c r="F557" s="4"/>
      <c r="I557" s="4"/>
    </row>
    <row r="558" spans="6:9">
      <c r="F558" s="4"/>
      <c r="I558" s="4"/>
    </row>
    <row r="559" spans="6:9">
      <c r="F559" s="4"/>
      <c r="I559" s="4"/>
    </row>
    <row r="560" spans="6:9">
      <c r="F560" s="4"/>
      <c r="I560" s="4"/>
    </row>
    <row r="561" spans="6:9">
      <c r="F561" s="4"/>
      <c r="I561" s="4"/>
    </row>
    <row r="562" spans="6:9">
      <c r="F562" s="4"/>
      <c r="I562" s="4"/>
    </row>
    <row r="563" spans="6:9">
      <c r="F563" s="4"/>
      <c r="I563" s="4"/>
    </row>
    <row r="564" spans="6:9">
      <c r="F564" s="4"/>
      <c r="I564" s="4"/>
    </row>
    <row r="565" spans="6:9">
      <c r="F565" s="4"/>
      <c r="I565" s="4"/>
    </row>
    <row r="566" spans="6:9">
      <c r="F566" s="4"/>
      <c r="I566" s="4"/>
    </row>
    <row r="567" spans="6:9">
      <c r="F567" s="4"/>
      <c r="I567" s="4"/>
    </row>
    <row r="568" spans="6:9">
      <c r="F568" s="4"/>
      <c r="I568" s="4"/>
    </row>
    <row r="569" spans="6:9">
      <c r="F569" s="4"/>
      <c r="I569" s="4"/>
    </row>
    <row r="570" spans="6:9">
      <c r="F570" s="4"/>
      <c r="I570" s="4"/>
    </row>
    <row r="571" spans="6:9">
      <c r="F571" s="4"/>
      <c r="I571" s="4"/>
    </row>
    <row r="572" spans="6:9">
      <c r="F572" s="4"/>
      <c r="I572" s="4"/>
    </row>
    <row r="573" spans="6:9">
      <c r="F573" s="4"/>
      <c r="I573" s="4"/>
    </row>
    <row r="574" spans="6:9">
      <c r="F574" s="4"/>
      <c r="I574" s="4"/>
    </row>
    <row r="575" spans="6:9">
      <c r="F575" s="4"/>
      <c r="I575" s="4"/>
    </row>
    <row r="576" spans="6:9">
      <c r="F576" s="4"/>
      <c r="I576" s="4"/>
    </row>
    <row r="577" spans="6:9">
      <c r="F577" s="4"/>
      <c r="I577" s="4"/>
    </row>
    <row r="578" spans="6:9">
      <c r="F578" s="4"/>
      <c r="I578" s="4"/>
    </row>
    <row r="579" spans="6:9">
      <c r="F579" s="4"/>
      <c r="I579" s="4"/>
    </row>
    <row r="580" spans="6:9">
      <c r="F580" s="4"/>
      <c r="I580" s="4"/>
    </row>
    <row r="581" spans="6:9">
      <c r="F581" s="4"/>
      <c r="I581" s="4"/>
    </row>
    <row r="582" spans="6:9">
      <c r="F582" s="4"/>
      <c r="I582" s="4"/>
    </row>
    <row r="583" spans="6:9">
      <c r="F583" s="4"/>
      <c r="I583" s="4"/>
    </row>
    <row r="584" spans="6:9">
      <c r="F584" s="4"/>
      <c r="I584" s="4"/>
    </row>
    <row r="585" spans="6:9">
      <c r="F585" s="4"/>
      <c r="I585" s="4"/>
    </row>
    <row r="586" spans="6:9">
      <c r="F586" s="4"/>
      <c r="I586" s="4"/>
    </row>
    <row r="587" spans="6:9">
      <c r="F587" s="4"/>
      <c r="I587" s="4"/>
    </row>
    <row r="588" spans="6:9">
      <c r="F588" s="4"/>
      <c r="I588" s="4"/>
    </row>
    <row r="589" spans="6:9">
      <c r="F589" s="4"/>
      <c r="I589" s="4"/>
    </row>
    <row r="590" spans="6:9">
      <c r="F590" s="4"/>
      <c r="I590" s="4"/>
    </row>
    <row r="591" spans="6:9">
      <c r="F591" s="4"/>
      <c r="I591" s="4"/>
    </row>
    <row r="592" spans="6:9">
      <c r="F592" s="4"/>
      <c r="I592" s="4"/>
    </row>
    <row r="593" spans="6:9">
      <c r="F593" s="4"/>
      <c r="I593" s="4"/>
    </row>
    <row r="594" spans="6:9">
      <c r="F594" s="4"/>
      <c r="I594" s="4"/>
    </row>
    <row r="595" spans="6:9">
      <c r="F595" s="4"/>
      <c r="I595" s="4"/>
    </row>
    <row r="596" spans="6:9">
      <c r="F596" s="4"/>
      <c r="I596" s="4"/>
    </row>
    <row r="597" spans="6:9">
      <c r="F597" s="4"/>
      <c r="I597" s="4"/>
    </row>
    <row r="598" spans="6:9">
      <c r="F598" s="4"/>
      <c r="I598" s="4"/>
    </row>
    <row r="599" spans="6:9">
      <c r="F599" s="4"/>
      <c r="I599" s="4"/>
    </row>
    <row r="600" spans="6:9">
      <c r="F600" s="4"/>
      <c r="I600" s="4"/>
    </row>
    <row r="601" spans="6:9">
      <c r="F601" s="4"/>
      <c r="I601" s="4"/>
    </row>
    <row r="602" spans="6:9">
      <c r="F602" s="4"/>
      <c r="I602" s="4"/>
    </row>
    <row r="603" spans="6:9">
      <c r="F603" s="4"/>
      <c r="I603" s="4"/>
    </row>
    <row r="604" spans="6:9">
      <c r="F604" s="4"/>
      <c r="I604" s="4"/>
    </row>
    <row r="605" spans="6:9">
      <c r="F605" s="4"/>
      <c r="I605" s="4"/>
    </row>
    <row r="606" spans="6:9">
      <c r="F606" s="4"/>
      <c r="I606" s="4"/>
    </row>
    <row r="607" spans="6:9">
      <c r="F607" s="4"/>
      <c r="I607" s="4"/>
    </row>
    <row r="608" spans="6:9">
      <c r="F608" s="4"/>
      <c r="I608" s="4"/>
    </row>
    <row r="609" spans="6:9">
      <c r="F609" s="4"/>
      <c r="I609" s="4"/>
    </row>
    <row r="610" spans="6:9">
      <c r="F610" s="4"/>
      <c r="I610" s="4"/>
    </row>
    <row r="611" spans="6:9">
      <c r="F611" s="4"/>
      <c r="I611" s="4"/>
    </row>
    <row r="612" spans="6:9">
      <c r="F612" s="4"/>
      <c r="I612" s="4"/>
    </row>
    <row r="613" spans="6:9">
      <c r="F613" s="4"/>
      <c r="I613" s="4"/>
    </row>
    <row r="614" spans="6:9">
      <c r="F614" s="4"/>
      <c r="I614" s="4"/>
    </row>
    <row r="615" spans="6:9">
      <c r="F615" s="4"/>
      <c r="I615" s="4"/>
    </row>
    <row r="616" spans="6:9">
      <c r="F616" s="4"/>
      <c r="I616" s="4"/>
    </row>
    <row r="617" spans="6:9">
      <c r="F617" s="4"/>
      <c r="I617" s="4"/>
    </row>
    <row r="618" spans="6:9">
      <c r="F618" s="4"/>
      <c r="I618" s="4"/>
    </row>
    <row r="619" spans="6:9">
      <c r="F619" s="4"/>
      <c r="I619" s="4"/>
    </row>
    <row r="620" spans="6:9">
      <c r="F620" s="4"/>
      <c r="I620" s="4"/>
    </row>
    <row r="621" spans="6:9">
      <c r="F621" s="4"/>
      <c r="I621" s="4"/>
    </row>
    <row r="622" spans="6:9">
      <c r="F622" s="4"/>
      <c r="I622" s="4"/>
    </row>
    <row r="623" spans="6:9">
      <c r="F623" s="4"/>
      <c r="I623" s="4"/>
    </row>
    <row r="624" spans="6:9">
      <c r="F624" s="4"/>
      <c r="I624" s="4"/>
    </row>
    <row r="625" spans="6:9">
      <c r="F625" s="4"/>
      <c r="I625" s="4"/>
    </row>
    <row r="626" spans="6:9">
      <c r="F626" s="4"/>
      <c r="I626" s="4"/>
    </row>
    <row r="627" spans="6:9">
      <c r="F627" s="4"/>
      <c r="I627" s="4"/>
    </row>
    <row r="628" spans="6:9">
      <c r="F628" s="4"/>
      <c r="I628" s="4"/>
    </row>
    <row r="629" spans="6:9">
      <c r="F629" s="4"/>
      <c r="I629" s="4"/>
    </row>
    <row r="630" spans="6:9">
      <c r="F630" s="4"/>
      <c r="I630" s="4"/>
    </row>
    <row r="631" spans="6:9">
      <c r="F631" s="4"/>
      <c r="I631" s="4"/>
    </row>
    <row r="632" spans="6:9">
      <c r="F632" s="4"/>
      <c r="I632" s="4"/>
    </row>
    <row r="633" spans="6:9">
      <c r="F633" s="4"/>
      <c r="I633" s="4"/>
    </row>
    <row r="634" spans="6:9">
      <c r="F634" s="4"/>
      <c r="I634" s="4"/>
    </row>
    <row r="635" spans="6:9">
      <c r="F635" s="4"/>
      <c r="I635" s="4"/>
    </row>
    <row r="636" spans="6:9">
      <c r="F636" s="4"/>
      <c r="I636" s="4"/>
    </row>
    <row r="637" spans="6:9">
      <c r="F637" s="4"/>
      <c r="I637" s="4"/>
    </row>
    <row r="638" spans="6:9">
      <c r="F638" s="4"/>
      <c r="I638" s="4"/>
    </row>
    <row r="639" spans="6:9">
      <c r="F639" s="4"/>
      <c r="I639" s="4"/>
    </row>
    <row r="640" spans="6:9">
      <c r="F640" s="4"/>
      <c r="I640" s="4"/>
    </row>
    <row r="641" spans="6:9">
      <c r="F641" s="4"/>
      <c r="I641" s="4"/>
    </row>
    <row r="642" spans="6:9">
      <c r="F642" s="4"/>
      <c r="I642" s="4"/>
    </row>
    <row r="643" spans="6:9">
      <c r="F643" s="4"/>
      <c r="I643" s="4"/>
    </row>
    <row r="644" spans="6:9">
      <c r="F644" s="4"/>
      <c r="I644" s="4"/>
    </row>
    <row r="645" spans="6:9">
      <c r="F645" s="4"/>
      <c r="I645" s="4"/>
    </row>
    <row r="646" spans="6:9">
      <c r="F646" s="4"/>
      <c r="I646" s="4"/>
    </row>
    <row r="647" spans="6:9">
      <c r="F647" s="4"/>
      <c r="I647" s="4"/>
    </row>
    <row r="648" spans="6:9">
      <c r="F648" s="4"/>
      <c r="I648" s="4"/>
    </row>
    <row r="649" spans="6:9">
      <c r="F649" s="4"/>
      <c r="I649" s="4"/>
    </row>
    <row r="650" spans="6:9">
      <c r="F650" s="4"/>
      <c r="I650" s="4"/>
    </row>
    <row r="651" spans="6:9">
      <c r="F651" s="4"/>
      <c r="I651" s="4"/>
    </row>
    <row r="652" spans="6:9">
      <c r="F652" s="4"/>
      <c r="I652" s="4"/>
    </row>
    <row r="653" spans="6:9">
      <c r="F653" s="4"/>
      <c r="I653" s="4"/>
    </row>
    <row r="654" spans="6:9">
      <c r="F654" s="4"/>
      <c r="I654" s="4"/>
    </row>
    <row r="655" spans="6:9">
      <c r="F655" s="4"/>
      <c r="I655" s="4"/>
    </row>
    <row r="656" spans="6:9">
      <c r="F656" s="4"/>
      <c r="I656" s="4"/>
    </row>
    <row r="657" spans="6:9">
      <c r="F657" s="4"/>
      <c r="I657" s="4"/>
    </row>
    <row r="658" spans="6:9">
      <c r="F658" s="4"/>
      <c r="I658" s="4"/>
    </row>
    <row r="659" spans="6:9">
      <c r="F659" s="4"/>
      <c r="I659" s="4"/>
    </row>
    <row r="660" spans="6:9">
      <c r="F660" s="4"/>
      <c r="I660" s="4"/>
    </row>
    <row r="661" spans="6:9">
      <c r="F661" s="4"/>
      <c r="I661" s="4"/>
    </row>
    <row r="662" spans="6:9">
      <c r="F662" s="4"/>
      <c r="I662" s="4"/>
    </row>
    <row r="663" spans="6:9">
      <c r="F663" s="4"/>
      <c r="I663" s="4"/>
    </row>
    <row r="664" spans="6:9">
      <c r="F664" s="4"/>
      <c r="I664" s="4"/>
    </row>
    <row r="665" spans="6:9">
      <c r="F665" s="4"/>
      <c r="I665" s="4"/>
    </row>
    <row r="666" spans="6:9">
      <c r="F666" s="4"/>
      <c r="I666" s="4"/>
    </row>
    <row r="667" spans="6:9">
      <c r="F667" s="4"/>
      <c r="I667" s="4"/>
    </row>
    <row r="668" spans="6:9">
      <c r="F668" s="4"/>
      <c r="I668" s="4"/>
    </row>
    <row r="669" spans="6:9">
      <c r="F669" s="4"/>
      <c r="I669" s="4"/>
    </row>
    <row r="670" spans="6:9">
      <c r="F670" s="4"/>
      <c r="I670" s="4"/>
    </row>
    <row r="671" spans="6:9">
      <c r="F671" s="4"/>
      <c r="I671" s="4"/>
    </row>
    <row r="672" spans="6:9">
      <c r="F672" s="4"/>
      <c r="I672" s="4"/>
    </row>
    <row r="673" spans="6:9">
      <c r="F673" s="4"/>
      <c r="I673" s="4"/>
    </row>
    <row r="674" spans="6:9">
      <c r="F674" s="4"/>
      <c r="I674" s="4"/>
    </row>
    <row r="675" spans="6:9">
      <c r="F675" s="4"/>
      <c r="I675" s="4"/>
    </row>
    <row r="676" spans="6:9">
      <c r="F676" s="4"/>
      <c r="I676" s="4"/>
    </row>
    <row r="677" spans="6:9">
      <c r="F677" s="4"/>
      <c r="I677" s="4"/>
    </row>
    <row r="678" spans="6:9">
      <c r="F678" s="4"/>
      <c r="I678" s="4"/>
    </row>
    <row r="679" spans="6:9">
      <c r="F679" s="4"/>
      <c r="I679" s="4"/>
    </row>
    <row r="680" spans="6:9">
      <c r="F680" s="4"/>
      <c r="I680" s="4"/>
    </row>
    <row r="681" spans="6:9">
      <c r="F681" s="4"/>
      <c r="I681" s="4"/>
    </row>
    <row r="682" spans="6:9">
      <c r="F682" s="4"/>
      <c r="I682" s="4"/>
    </row>
    <row r="683" spans="6:9">
      <c r="F683" s="4"/>
      <c r="I683" s="4"/>
    </row>
    <row r="684" spans="6:9">
      <c r="F684" s="4"/>
      <c r="I684" s="4"/>
    </row>
    <row r="685" spans="6:9">
      <c r="F685" s="4"/>
      <c r="I685" s="4"/>
    </row>
    <row r="686" spans="6:9">
      <c r="F686" s="4"/>
      <c r="I686" s="4"/>
    </row>
    <row r="687" spans="6:9">
      <c r="F687" s="4"/>
      <c r="I687" s="4"/>
    </row>
    <row r="688" spans="6:9">
      <c r="F688" s="4"/>
      <c r="I688" s="4"/>
    </row>
    <row r="689" spans="6:9">
      <c r="F689" s="4"/>
      <c r="I689" s="4"/>
    </row>
    <row r="690" spans="6:9">
      <c r="F690" s="4"/>
      <c r="I690" s="4"/>
    </row>
    <row r="691" spans="6:9">
      <c r="F691" s="4"/>
      <c r="I691" s="4"/>
    </row>
    <row r="692" spans="6:9">
      <c r="F692" s="4"/>
      <c r="I692" s="4"/>
    </row>
    <row r="693" spans="6:9">
      <c r="F693" s="4"/>
      <c r="I693" s="4"/>
    </row>
    <row r="694" spans="6:9">
      <c r="F694" s="4"/>
      <c r="I694" s="4"/>
    </row>
    <row r="695" spans="6:9">
      <c r="F695" s="4"/>
      <c r="I695" s="4"/>
    </row>
    <row r="696" spans="6:9">
      <c r="F696" s="4"/>
      <c r="I696" s="4"/>
    </row>
    <row r="697" spans="6:9">
      <c r="F697" s="4"/>
      <c r="I697" s="4"/>
    </row>
    <row r="698" spans="6:9">
      <c r="F698" s="4"/>
      <c r="I698" s="4"/>
    </row>
    <row r="699" spans="6:9">
      <c r="F699" s="4"/>
      <c r="I699" s="4"/>
    </row>
    <row r="700" spans="6:9">
      <c r="F700" s="4"/>
      <c r="I700" s="4"/>
    </row>
    <row r="701" spans="6:9">
      <c r="F701" s="4"/>
      <c r="I701" s="4"/>
    </row>
    <row r="702" spans="6:9">
      <c r="F702" s="4"/>
      <c r="I702" s="4"/>
    </row>
    <row r="703" spans="6:9">
      <c r="F703" s="4"/>
      <c r="I703" s="4"/>
    </row>
    <row r="704" spans="6:9">
      <c r="F704" s="4"/>
      <c r="I704" s="4"/>
    </row>
    <row r="705" spans="6:9">
      <c r="F705" s="4"/>
      <c r="I705" s="4"/>
    </row>
    <row r="706" spans="6:9">
      <c r="F706" s="4"/>
      <c r="I706" s="4"/>
    </row>
    <row r="707" spans="6:9">
      <c r="F707" s="4"/>
      <c r="I707" s="4"/>
    </row>
    <row r="708" spans="6:9">
      <c r="F708" s="4"/>
      <c r="I708" s="4"/>
    </row>
    <row r="709" spans="6:9">
      <c r="F709" s="4"/>
      <c r="I709" s="4"/>
    </row>
    <row r="710" spans="6:9">
      <c r="F710" s="4"/>
      <c r="I710" s="4"/>
    </row>
    <row r="711" spans="6:9">
      <c r="F711" s="4"/>
      <c r="I711" s="4"/>
    </row>
    <row r="712" spans="6:9">
      <c r="F712" s="4"/>
      <c r="I712" s="4"/>
    </row>
    <row r="713" spans="6:9">
      <c r="F713" s="4"/>
      <c r="I713" s="4"/>
    </row>
    <row r="714" spans="6:9">
      <c r="F714" s="4"/>
      <c r="I714" s="4"/>
    </row>
    <row r="715" spans="6:9">
      <c r="F715" s="4"/>
      <c r="I715" s="4"/>
    </row>
    <row r="716" spans="6:9">
      <c r="F716" s="4"/>
      <c r="I716" s="4"/>
    </row>
    <row r="717" spans="6:9">
      <c r="F717" s="4"/>
      <c r="I717" s="4"/>
    </row>
    <row r="718" spans="6:9">
      <c r="F718" s="4"/>
      <c r="I718" s="4"/>
    </row>
    <row r="719" spans="6:9">
      <c r="F719" s="4"/>
      <c r="I719" s="4"/>
    </row>
    <row r="720" spans="6:9">
      <c r="F720" s="4"/>
      <c r="I720" s="4"/>
    </row>
    <row r="721" spans="6:9">
      <c r="F721" s="4"/>
      <c r="I721" s="4"/>
    </row>
    <row r="722" spans="6:9">
      <c r="F722" s="4"/>
      <c r="I722" s="4"/>
    </row>
    <row r="723" spans="6:9">
      <c r="F723" s="4"/>
      <c r="I723" s="4"/>
    </row>
    <row r="724" spans="6:9">
      <c r="F724" s="4"/>
      <c r="I724" s="4"/>
    </row>
    <row r="725" spans="6:9">
      <c r="F725" s="4"/>
      <c r="I725" s="4"/>
    </row>
    <row r="726" spans="6:9">
      <c r="F726" s="4"/>
      <c r="I726" s="4"/>
    </row>
    <row r="727" spans="6:9">
      <c r="F727" s="4"/>
      <c r="I727" s="4"/>
    </row>
    <row r="728" spans="6:9">
      <c r="F728" s="4"/>
      <c r="I728" s="4"/>
    </row>
    <row r="729" spans="6:9">
      <c r="F729" s="4"/>
      <c r="I729" s="4"/>
    </row>
    <row r="730" spans="6:9">
      <c r="F730" s="4"/>
      <c r="I730" s="4"/>
    </row>
    <row r="731" spans="6:9">
      <c r="F731" s="4"/>
      <c r="I731" s="4"/>
    </row>
    <row r="732" spans="6:9">
      <c r="F732" s="4"/>
      <c r="I732" s="4"/>
    </row>
    <row r="733" spans="6:9">
      <c r="F733" s="4"/>
      <c r="I733" s="4"/>
    </row>
    <row r="734" spans="6:9">
      <c r="F734" s="4"/>
      <c r="I734" s="4"/>
    </row>
    <row r="735" spans="6:9">
      <c r="F735" s="4"/>
      <c r="I735" s="4"/>
    </row>
    <row r="736" spans="6:9">
      <c r="F736" s="4"/>
      <c r="I736" s="4"/>
    </row>
    <row r="737" spans="6:9">
      <c r="F737" s="4"/>
      <c r="I737" s="4"/>
    </row>
    <row r="738" spans="6:9">
      <c r="F738" s="4"/>
      <c r="I738" s="4"/>
    </row>
    <row r="739" spans="6:9">
      <c r="F739" s="4"/>
      <c r="I739" s="4"/>
    </row>
    <row r="740" spans="6:9">
      <c r="F740" s="4"/>
      <c r="I740" s="4"/>
    </row>
    <row r="741" spans="6:9">
      <c r="F741" s="4"/>
      <c r="I741" s="4"/>
    </row>
    <row r="742" spans="6:9">
      <c r="F742" s="4"/>
      <c r="I742" s="4"/>
    </row>
    <row r="743" spans="6:9">
      <c r="F743" s="4"/>
      <c r="I743" s="4"/>
    </row>
    <row r="744" spans="6:9">
      <c r="F744" s="4"/>
      <c r="I744" s="4"/>
    </row>
    <row r="745" spans="6:9">
      <c r="F745" s="4"/>
      <c r="I745" s="4"/>
    </row>
    <row r="746" spans="6:9">
      <c r="F746" s="4"/>
      <c r="I746" s="4"/>
    </row>
    <row r="747" spans="6:9">
      <c r="F747" s="4"/>
      <c r="I747" s="4"/>
    </row>
    <row r="748" spans="6:9">
      <c r="F748" s="4"/>
      <c r="I748" s="4"/>
    </row>
    <row r="749" spans="6:9">
      <c r="F749" s="4"/>
      <c r="I749" s="4"/>
    </row>
    <row r="750" spans="6:9">
      <c r="F750" s="4"/>
      <c r="I750" s="4"/>
    </row>
    <row r="751" spans="6:9">
      <c r="F751" s="4"/>
      <c r="I751" s="4"/>
    </row>
    <row r="752" spans="6:9">
      <c r="F752" s="4"/>
      <c r="I752" s="4"/>
    </row>
    <row r="753" spans="6:9">
      <c r="F753" s="4"/>
      <c r="I753" s="4"/>
    </row>
    <row r="754" spans="6:9">
      <c r="F754" s="4"/>
      <c r="I754" s="4"/>
    </row>
    <row r="755" spans="6:9">
      <c r="F755" s="4"/>
      <c r="I755" s="4"/>
    </row>
    <row r="756" spans="6:9">
      <c r="F756" s="4"/>
      <c r="I756" s="4"/>
    </row>
    <row r="757" spans="6:9">
      <c r="F757" s="4"/>
      <c r="I757" s="4"/>
    </row>
    <row r="758" spans="6:9">
      <c r="F758" s="4"/>
      <c r="I758" s="4"/>
    </row>
    <row r="759" spans="6:9">
      <c r="F759" s="4"/>
      <c r="I759" s="4"/>
    </row>
    <row r="760" spans="6:9">
      <c r="F760" s="4"/>
      <c r="I760" s="4"/>
    </row>
    <row r="761" spans="6:9">
      <c r="F761" s="4"/>
      <c r="I761" s="4"/>
    </row>
    <row r="762" spans="6:9">
      <c r="F762" s="4"/>
      <c r="I762" s="4"/>
    </row>
    <row r="763" spans="6:9">
      <c r="F763" s="4"/>
      <c r="I763" s="4"/>
    </row>
    <row r="764" spans="6:9">
      <c r="F764" s="4"/>
      <c r="I764" s="4"/>
    </row>
    <row r="765" spans="6:9">
      <c r="F765" s="4"/>
      <c r="I765" s="4"/>
    </row>
    <row r="766" spans="6:9">
      <c r="F766" s="4"/>
      <c r="I766" s="4"/>
    </row>
    <row r="767" spans="6:9">
      <c r="F767" s="4"/>
      <c r="I767" s="4"/>
    </row>
    <row r="768" spans="6:9">
      <c r="F768" s="4"/>
      <c r="I768" s="4"/>
    </row>
    <row r="769" spans="6:9">
      <c r="F769" s="4"/>
      <c r="I769" s="4"/>
    </row>
    <row r="770" spans="6:9">
      <c r="F770" s="4"/>
      <c r="I770" s="4"/>
    </row>
    <row r="771" spans="6:9">
      <c r="F771" s="4"/>
      <c r="I771" s="4"/>
    </row>
    <row r="772" spans="6:9">
      <c r="F772" s="4"/>
      <c r="I772" s="4"/>
    </row>
    <row r="773" spans="6:9">
      <c r="F773" s="4"/>
      <c r="I773" s="4"/>
    </row>
    <row r="774" spans="6:9">
      <c r="F774" s="4"/>
      <c r="I774" s="4"/>
    </row>
    <row r="775" spans="6:9">
      <c r="F775" s="4"/>
      <c r="I775" s="4"/>
    </row>
    <row r="776" spans="6:9">
      <c r="F776" s="4"/>
      <c r="I776" s="4"/>
    </row>
    <row r="777" spans="6:9">
      <c r="F777" s="4"/>
      <c r="I777" s="4"/>
    </row>
    <row r="778" spans="6:9">
      <c r="F778" s="4"/>
      <c r="I778" s="4"/>
    </row>
    <row r="779" spans="6:9">
      <c r="F779" s="4"/>
      <c r="I779" s="4"/>
    </row>
    <row r="780" spans="6:9">
      <c r="F780" s="4"/>
      <c r="I780" s="4"/>
    </row>
    <row r="781" spans="6:9">
      <c r="F781" s="4"/>
      <c r="I781" s="4"/>
    </row>
    <row r="782" spans="6:9">
      <c r="F782" s="4"/>
      <c r="I782" s="4"/>
    </row>
    <row r="783" spans="6:9">
      <c r="F783" s="4"/>
      <c r="I783" s="4"/>
    </row>
    <row r="784" spans="6:9">
      <c r="F784" s="4"/>
      <c r="I784" s="4"/>
    </row>
    <row r="785" spans="6:9">
      <c r="F785" s="4"/>
      <c r="I785" s="4"/>
    </row>
    <row r="786" spans="6:9">
      <c r="F786" s="4"/>
      <c r="I786" s="4"/>
    </row>
    <row r="787" spans="6:9">
      <c r="F787" s="4"/>
      <c r="I787" s="4"/>
    </row>
    <row r="788" spans="6:9">
      <c r="F788" s="4"/>
      <c r="I788" s="4"/>
    </row>
    <row r="789" spans="6:9">
      <c r="F789" s="4"/>
      <c r="I789" s="4"/>
    </row>
    <row r="790" spans="6:9">
      <c r="F790" s="4"/>
      <c r="I790" s="4"/>
    </row>
    <row r="791" spans="6:9">
      <c r="F791" s="4"/>
      <c r="I791" s="4"/>
    </row>
    <row r="792" spans="6:9">
      <c r="F792" s="4"/>
      <c r="I792" s="4"/>
    </row>
    <row r="793" spans="6:9">
      <c r="F793" s="4"/>
      <c r="I793" s="4"/>
    </row>
    <row r="794" spans="6:9">
      <c r="F794" s="4"/>
      <c r="I794" s="4"/>
    </row>
    <row r="795" spans="6:9">
      <c r="F795" s="4"/>
      <c r="I795" s="4"/>
    </row>
    <row r="796" spans="6:9">
      <c r="F796" s="4"/>
      <c r="I796" s="4"/>
    </row>
    <row r="797" spans="6:9">
      <c r="F797" s="4"/>
      <c r="I797" s="4"/>
    </row>
    <row r="798" spans="6:9">
      <c r="F798" s="4"/>
      <c r="I798" s="4"/>
    </row>
    <row r="799" spans="6:9">
      <c r="F799" s="4"/>
      <c r="I799" s="4"/>
    </row>
    <row r="800" spans="6:9">
      <c r="F800" s="4"/>
      <c r="I800" s="4"/>
    </row>
    <row r="801" spans="6:9">
      <c r="F801" s="4"/>
      <c r="I801" s="4"/>
    </row>
    <row r="802" spans="6:9">
      <c r="F802" s="4"/>
      <c r="I802" s="4"/>
    </row>
    <row r="803" spans="6:9">
      <c r="F803" s="4"/>
      <c r="I803" s="4"/>
    </row>
    <row r="804" spans="6:9">
      <c r="F804" s="4"/>
      <c r="I804" s="4"/>
    </row>
    <row r="805" spans="6:9">
      <c r="F805" s="4"/>
      <c r="I805" s="4"/>
    </row>
    <row r="806" spans="6:9">
      <c r="F806" s="4"/>
      <c r="I806" s="4"/>
    </row>
    <row r="807" spans="6:9">
      <c r="F807" s="4"/>
      <c r="I807" s="4"/>
    </row>
    <row r="808" spans="6:9">
      <c r="F808" s="4"/>
      <c r="I808" s="4"/>
    </row>
    <row r="809" spans="6:9">
      <c r="F809" s="4"/>
      <c r="I809" s="4"/>
    </row>
    <row r="810" spans="6:9">
      <c r="F810" s="4"/>
      <c r="I810" s="4"/>
    </row>
    <row r="811" spans="6:9">
      <c r="F811" s="4"/>
      <c r="I811" s="4"/>
    </row>
    <row r="812" spans="6:9">
      <c r="F812" s="4"/>
      <c r="I812" s="4"/>
    </row>
    <row r="813" spans="6:9">
      <c r="F813" s="4"/>
      <c r="I813" s="4"/>
    </row>
    <row r="814" spans="6:9">
      <c r="F814" s="4"/>
      <c r="I814" s="4"/>
    </row>
    <row r="815" spans="6:9">
      <c r="F815" s="4"/>
      <c r="I815" s="4"/>
    </row>
    <row r="816" spans="6:9">
      <c r="F816" s="4"/>
      <c r="I816" s="4"/>
    </row>
    <row r="817" spans="6:9">
      <c r="F817" s="4"/>
      <c r="I817" s="4"/>
    </row>
    <row r="818" spans="6:9">
      <c r="F818" s="4"/>
      <c r="I818" s="4"/>
    </row>
    <row r="819" spans="6:9">
      <c r="F819" s="4"/>
      <c r="I819" s="4"/>
    </row>
    <row r="820" spans="6:9">
      <c r="F820" s="4"/>
      <c r="I820" s="4"/>
    </row>
    <row r="821" spans="6:9">
      <c r="F821" s="4"/>
      <c r="I821" s="4"/>
    </row>
    <row r="822" spans="6:9">
      <c r="F822" s="4"/>
      <c r="I822" s="4"/>
    </row>
    <row r="823" spans="6:9">
      <c r="F823" s="4"/>
      <c r="I823" s="4"/>
    </row>
    <row r="824" spans="6:9">
      <c r="F824" s="4"/>
      <c r="I824" s="4"/>
    </row>
    <row r="825" spans="6:9">
      <c r="F825" s="4"/>
      <c r="I825" s="4"/>
    </row>
    <row r="826" spans="6:9">
      <c r="F826" s="4"/>
      <c r="I826" s="4"/>
    </row>
    <row r="827" spans="6:9">
      <c r="F827" s="4"/>
      <c r="I827" s="4"/>
    </row>
    <row r="828" spans="6:9">
      <c r="F828" s="4"/>
      <c r="I828" s="4"/>
    </row>
    <row r="829" spans="6:9">
      <c r="F829" s="4"/>
      <c r="I829" s="4"/>
    </row>
    <row r="830" spans="6:9">
      <c r="F830" s="4"/>
      <c r="I830" s="4"/>
    </row>
    <row r="831" spans="6:9">
      <c r="F831" s="4"/>
      <c r="I831" s="4"/>
    </row>
    <row r="832" spans="6:9">
      <c r="F832" s="4"/>
      <c r="I832" s="4"/>
    </row>
    <row r="833" spans="6:9">
      <c r="F833" s="4"/>
      <c r="I833" s="4"/>
    </row>
    <row r="834" spans="6:9">
      <c r="F834" s="4"/>
      <c r="I834" s="4"/>
    </row>
    <row r="835" spans="6:9">
      <c r="F835" s="4"/>
      <c r="I835" s="4"/>
    </row>
    <row r="836" spans="6:9">
      <c r="F836" s="4"/>
      <c r="I836" s="4"/>
    </row>
    <row r="837" spans="6:9">
      <c r="F837" s="4"/>
      <c r="I837" s="4"/>
    </row>
    <row r="838" spans="6:9">
      <c r="F838" s="4"/>
      <c r="I838" s="4"/>
    </row>
    <row r="839" spans="6:9">
      <c r="F839" s="4"/>
      <c r="I839" s="4"/>
    </row>
    <row r="840" spans="6:9">
      <c r="F840" s="4"/>
      <c r="I840" s="4"/>
    </row>
    <row r="841" spans="6:9">
      <c r="F841" s="4"/>
      <c r="I841" s="4"/>
    </row>
    <row r="842" spans="6:9">
      <c r="F842" s="4"/>
      <c r="I842" s="4"/>
    </row>
    <row r="843" spans="6:9">
      <c r="F843" s="4"/>
      <c r="I843" s="4"/>
    </row>
    <row r="844" spans="6:9">
      <c r="F844" s="4"/>
      <c r="I844" s="4"/>
    </row>
    <row r="845" spans="6:9">
      <c r="F845" s="4"/>
      <c r="I845" s="4"/>
    </row>
    <row r="846" spans="6:9">
      <c r="F846" s="4"/>
      <c r="I846" s="4"/>
    </row>
    <row r="847" spans="6:9">
      <c r="F847" s="4"/>
      <c r="I847" s="4"/>
    </row>
    <row r="848" spans="6:9">
      <c r="F848" s="4"/>
      <c r="I848" s="4"/>
    </row>
    <row r="849" spans="6:9">
      <c r="F849" s="4"/>
      <c r="I849" s="4"/>
    </row>
    <row r="850" spans="6:9">
      <c r="F850" s="4"/>
      <c r="I850" s="4"/>
    </row>
    <row r="851" spans="6:9">
      <c r="F851" s="4"/>
      <c r="I851" s="4"/>
    </row>
    <row r="852" spans="6:9">
      <c r="F852" s="4"/>
      <c r="I852" s="4"/>
    </row>
    <row r="853" spans="6:9">
      <c r="F853" s="4"/>
      <c r="I853" s="4"/>
    </row>
    <row r="854" spans="6:9">
      <c r="F854" s="4"/>
      <c r="I854" s="4"/>
    </row>
    <row r="855" spans="6:9">
      <c r="F855" s="4"/>
      <c r="I855" s="4"/>
    </row>
    <row r="856" spans="6:9">
      <c r="F856" s="4"/>
      <c r="I856" s="4"/>
    </row>
    <row r="857" spans="6:9">
      <c r="F857" s="4"/>
      <c r="I857" s="4"/>
    </row>
    <row r="858" spans="6:9">
      <c r="F858" s="4"/>
      <c r="I858" s="4"/>
    </row>
    <row r="859" spans="6:9">
      <c r="F859" s="4"/>
      <c r="I859" s="4"/>
    </row>
    <row r="860" spans="6:9">
      <c r="F860" s="4"/>
      <c r="I860" s="4"/>
    </row>
    <row r="861" spans="6:9">
      <c r="F861" s="4"/>
      <c r="I861" s="4"/>
    </row>
    <row r="862" spans="6:9">
      <c r="F862" s="4"/>
      <c r="I862" s="4"/>
    </row>
    <row r="863" spans="6:9">
      <c r="F863" s="4"/>
      <c r="I863" s="4"/>
    </row>
    <row r="864" spans="6:9">
      <c r="F864" s="4"/>
      <c r="I864" s="4"/>
    </row>
    <row r="865" spans="6:9">
      <c r="F865" s="4"/>
      <c r="I865" s="4"/>
    </row>
    <row r="866" spans="6:9">
      <c r="F866" s="4"/>
      <c r="I866" s="4"/>
    </row>
    <row r="867" spans="6:9">
      <c r="F867" s="4"/>
      <c r="I867" s="4"/>
    </row>
    <row r="868" spans="6:9">
      <c r="F868" s="4"/>
      <c r="I868" s="4"/>
    </row>
    <row r="869" spans="6:9">
      <c r="F869" s="4"/>
      <c r="I869" s="4"/>
    </row>
    <row r="870" spans="6:9">
      <c r="F870" s="4"/>
      <c r="I870" s="4"/>
    </row>
    <row r="871" spans="6:9">
      <c r="F871" s="4"/>
      <c r="I871" s="4"/>
    </row>
    <row r="872" spans="6:9">
      <c r="F872" s="4"/>
      <c r="I872" s="4"/>
    </row>
    <row r="873" spans="6:9">
      <c r="F873" s="4"/>
      <c r="I873" s="4"/>
    </row>
    <row r="874" spans="6:9">
      <c r="F874" s="4"/>
      <c r="I874" s="4"/>
    </row>
    <row r="875" spans="6:9">
      <c r="F875" s="4"/>
      <c r="I875" s="4"/>
    </row>
    <row r="876" spans="6:9">
      <c r="F876" s="4"/>
      <c r="I876" s="4"/>
    </row>
    <row r="877" spans="6:9">
      <c r="F877" s="4"/>
      <c r="I877" s="4"/>
    </row>
    <row r="878" spans="6:9">
      <c r="F878" s="4"/>
      <c r="I878" s="4"/>
    </row>
    <row r="879" spans="6:9">
      <c r="F879" s="4"/>
      <c r="I879" s="4"/>
    </row>
    <row r="880" spans="6:9">
      <c r="F880" s="4"/>
      <c r="I880" s="4"/>
    </row>
    <row r="881" spans="6:9">
      <c r="F881" s="4"/>
      <c r="I881" s="4"/>
    </row>
    <row r="882" spans="6:9">
      <c r="F882" s="4"/>
      <c r="I882" s="4"/>
    </row>
    <row r="883" spans="6:9">
      <c r="F883" s="4"/>
      <c r="I883" s="4"/>
    </row>
    <row r="884" spans="6:9">
      <c r="F884" s="4"/>
      <c r="I884" s="4"/>
    </row>
    <row r="885" spans="6:9">
      <c r="F885" s="4"/>
      <c r="I885" s="4"/>
    </row>
    <row r="886" spans="6:9">
      <c r="F886" s="4"/>
      <c r="I886" s="4"/>
    </row>
    <row r="887" spans="6:9">
      <c r="F887" s="4"/>
      <c r="I887" s="4"/>
    </row>
    <row r="888" spans="6:9">
      <c r="F888" s="4"/>
      <c r="I888" s="4"/>
    </row>
    <row r="889" spans="6:9">
      <c r="F889" s="4"/>
      <c r="I889" s="4"/>
    </row>
    <row r="890" spans="6:9">
      <c r="F890" s="4"/>
      <c r="I890" s="4"/>
    </row>
    <row r="891" spans="6:9">
      <c r="F891" s="4"/>
      <c r="I891" s="4"/>
    </row>
    <row r="892" spans="6:9">
      <c r="F892" s="4"/>
      <c r="I892" s="4"/>
    </row>
    <row r="893" spans="6:9">
      <c r="F893" s="4"/>
      <c r="I893" s="4"/>
    </row>
    <row r="894" spans="6:9">
      <c r="F894" s="4"/>
      <c r="I894" s="4"/>
    </row>
    <row r="895" spans="6:9">
      <c r="F895" s="4"/>
      <c r="I895" s="4"/>
    </row>
    <row r="896" spans="6:9">
      <c r="F896" s="4"/>
      <c r="I896" s="4"/>
    </row>
    <row r="897" spans="6:9">
      <c r="F897" s="4"/>
      <c r="I897" s="4"/>
    </row>
    <row r="898" spans="6:9">
      <c r="F898" s="4"/>
      <c r="I898" s="4"/>
    </row>
    <row r="899" spans="6:9">
      <c r="F899" s="4"/>
      <c r="I899" s="4"/>
    </row>
    <row r="900" spans="6:9">
      <c r="F900" s="4"/>
      <c r="I900" s="4"/>
    </row>
    <row r="901" spans="6:9">
      <c r="F901" s="4"/>
      <c r="I901" s="4"/>
    </row>
    <row r="902" spans="6:9">
      <c r="F902" s="4"/>
      <c r="I902" s="4"/>
    </row>
    <row r="903" spans="6:9">
      <c r="F903" s="4"/>
      <c r="I903" s="4"/>
    </row>
    <row r="904" spans="6:9">
      <c r="F904" s="4"/>
      <c r="I904" s="4"/>
    </row>
    <row r="905" spans="6:9">
      <c r="F905" s="4"/>
      <c r="I905" s="4"/>
    </row>
    <row r="906" spans="6:9">
      <c r="F906" s="4"/>
      <c r="I906" s="4"/>
    </row>
    <row r="907" spans="6:9">
      <c r="F907" s="4"/>
      <c r="I907" s="4"/>
    </row>
    <row r="908" spans="6:9">
      <c r="F908" s="4"/>
      <c r="I908" s="4"/>
    </row>
    <row r="909" spans="6:9">
      <c r="F909" s="4"/>
      <c r="I909" s="4"/>
    </row>
    <row r="910" spans="6:9">
      <c r="F910" s="4"/>
      <c r="I910" s="4"/>
    </row>
    <row r="911" spans="6:9">
      <c r="F911" s="4"/>
      <c r="I911" s="4"/>
    </row>
    <row r="912" spans="6:9">
      <c r="F912" s="4"/>
      <c r="I912" s="4"/>
    </row>
    <row r="913" spans="6:9">
      <c r="F913" s="4"/>
      <c r="I913" s="4"/>
    </row>
    <row r="914" spans="6:9">
      <c r="F914" s="4"/>
      <c r="I914" s="4"/>
    </row>
    <row r="915" spans="6:9">
      <c r="F915" s="4"/>
      <c r="I915" s="4"/>
    </row>
    <row r="916" spans="6:9">
      <c r="F916" s="4"/>
      <c r="I916" s="4"/>
    </row>
    <row r="917" spans="6:9">
      <c r="F917" s="4"/>
      <c r="I917" s="4"/>
    </row>
    <row r="918" spans="6:9">
      <c r="F918" s="4"/>
      <c r="I918" s="4"/>
    </row>
    <row r="919" spans="6:9">
      <c r="F919" s="4"/>
      <c r="I919" s="4"/>
    </row>
    <row r="920" spans="6:9">
      <c r="F920" s="4"/>
      <c r="I920" s="4"/>
    </row>
    <row r="921" spans="6:9">
      <c r="F921" s="4"/>
      <c r="I921" s="4"/>
    </row>
    <row r="922" spans="6:9">
      <c r="F922" s="4"/>
      <c r="I922" s="4"/>
    </row>
    <row r="923" spans="6:9">
      <c r="F923" s="4"/>
      <c r="I923" s="4"/>
    </row>
    <row r="924" spans="6:9">
      <c r="F924" s="4"/>
      <c r="I924" s="4"/>
    </row>
    <row r="925" spans="6:9">
      <c r="F925" s="4"/>
      <c r="I925" s="4"/>
    </row>
    <row r="926" spans="6:9">
      <c r="F926" s="4"/>
      <c r="I926" s="4"/>
    </row>
    <row r="927" spans="6:9">
      <c r="F927" s="4"/>
      <c r="I927" s="4"/>
    </row>
    <row r="928" spans="6:9">
      <c r="F928" s="4"/>
      <c r="I928" s="4"/>
    </row>
    <row r="929" spans="6:9">
      <c r="F929" s="4"/>
      <c r="I929" s="4"/>
    </row>
    <row r="930" spans="6:9">
      <c r="F930" s="4"/>
      <c r="I930" s="4"/>
    </row>
    <row r="931" spans="6:9">
      <c r="F931" s="4"/>
      <c r="I931" s="4"/>
    </row>
    <row r="932" spans="6:9">
      <c r="F932" s="4"/>
      <c r="I932" s="4"/>
    </row>
    <row r="933" spans="6:9">
      <c r="F933" s="4"/>
      <c r="I933" s="4"/>
    </row>
    <row r="934" spans="6:9">
      <c r="F934" s="4"/>
      <c r="I934" s="4"/>
    </row>
    <row r="935" spans="6:9">
      <c r="F935" s="4"/>
      <c r="I935" s="4"/>
    </row>
    <row r="936" spans="6:9">
      <c r="F936" s="4"/>
      <c r="I936" s="4"/>
    </row>
    <row r="937" spans="6:9">
      <c r="F937" s="4"/>
      <c r="I937" s="4"/>
    </row>
    <row r="938" spans="6:9">
      <c r="F938" s="4"/>
      <c r="I938" s="4"/>
    </row>
    <row r="939" spans="6:9">
      <c r="F939" s="4"/>
      <c r="I939" s="4"/>
    </row>
    <row r="940" spans="6:9">
      <c r="F940" s="4"/>
      <c r="I940" s="4"/>
    </row>
    <row r="941" spans="6:9">
      <c r="F941" s="4"/>
      <c r="I941" s="4"/>
    </row>
    <row r="942" spans="6:9">
      <c r="F942" s="4"/>
      <c r="I942" s="4"/>
    </row>
    <row r="943" spans="6:9">
      <c r="F943" s="4"/>
      <c r="I943" s="4"/>
    </row>
    <row r="944" spans="6:9">
      <c r="F944" s="4"/>
      <c r="I944" s="4"/>
    </row>
    <row r="945" spans="6:9">
      <c r="F945" s="4"/>
      <c r="I945" s="4"/>
    </row>
    <row r="946" spans="6:9">
      <c r="F946" s="4"/>
      <c r="I946" s="4"/>
    </row>
    <row r="947" spans="6:9">
      <c r="F947" s="4"/>
      <c r="I947" s="4"/>
    </row>
    <row r="948" spans="6:9">
      <c r="F948" s="4"/>
      <c r="I948" s="4"/>
    </row>
    <row r="949" spans="6:9">
      <c r="F949" s="4"/>
      <c r="I949" s="4"/>
    </row>
    <row r="950" spans="6:9">
      <c r="F950" s="4"/>
      <c r="I950" s="4"/>
    </row>
    <row r="951" spans="6:9">
      <c r="F951" s="4"/>
      <c r="I951" s="4"/>
    </row>
    <row r="952" spans="6:9">
      <c r="F952" s="4"/>
      <c r="I952" s="4"/>
    </row>
    <row r="953" spans="6:9">
      <c r="F953" s="4"/>
      <c r="I953" s="4"/>
    </row>
    <row r="954" spans="6:9">
      <c r="F954" s="4"/>
      <c r="I954" s="4"/>
    </row>
    <row r="955" spans="6:9">
      <c r="F955" s="4"/>
      <c r="I955" s="4"/>
    </row>
    <row r="956" spans="6:9">
      <c r="F956" s="4"/>
      <c r="I956" s="4"/>
    </row>
    <row r="957" spans="6:9">
      <c r="F957" s="4"/>
      <c r="I957" s="4"/>
    </row>
    <row r="958" spans="6:9">
      <c r="F958" s="4"/>
      <c r="I958" s="4"/>
    </row>
    <row r="959" spans="6:9">
      <c r="F959" s="4"/>
      <c r="I959" s="4"/>
    </row>
    <row r="960" spans="6:9">
      <c r="F960" s="4"/>
      <c r="I960" s="4"/>
    </row>
    <row r="961" spans="6:9">
      <c r="F961" s="4"/>
      <c r="I961" s="4"/>
    </row>
    <row r="962" spans="6:9">
      <c r="F962" s="4"/>
      <c r="I962" s="4"/>
    </row>
    <row r="963" spans="6:9">
      <c r="F963" s="4"/>
      <c r="I963" s="4"/>
    </row>
    <row r="964" spans="6:9">
      <c r="F964" s="4"/>
      <c r="I964" s="4"/>
    </row>
    <row r="965" spans="6:9">
      <c r="F965" s="4"/>
      <c r="I965" s="4"/>
    </row>
    <row r="966" spans="6:9">
      <c r="F966" s="4"/>
      <c r="I966" s="4"/>
    </row>
    <row r="967" spans="6:9">
      <c r="F967" s="4"/>
      <c r="I967" s="4"/>
    </row>
    <row r="968" spans="6:9">
      <c r="F968" s="4"/>
      <c r="I968" s="4"/>
    </row>
    <row r="969" spans="6:9">
      <c r="F969" s="4"/>
      <c r="I969" s="4"/>
    </row>
    <row r="970" spans="6:9">
      <c r="F970" s="4"/>
      <c r="I970" s="4"/>
    </row>
    <row r="971" spans="6:9">
      <c r="F971" s="4"/>
      <c r="I971" s="4"/>
    </row>
    <row r="972" spans="6:9">
      <c r="F972" s="4"/>
      <c r="I972" s="4"/>
    </row>
    <row r="973" spans="6:9">
      <c r="F973" s="4"/>
      <c r="I973" s="4"/>
    </row>
    <row r="974" spans="6:9">
      <c r="F974" s="4"/>
      <c r="I974" s="4"/>
    </row>
    <row r="975" spans="6:9">
      <c r="F975" s="4"/>
      <c r="I975" s="4"/>
    </row>
    <row r="976" spans="6:9">
      <c r="F976" s="4"/>
      <c r="I976" s="4"/>
    </row>
    <row r="977" spans="6:9">
      <c r="F977" s="4"/>
      <c r="I977" s="4"/>
    </row>
    <row r="978" spans="6:9">
      <c r="F978" s="4"/>
      <c r="I978" s="4"/>
    </row>
    <row r="979" spans="6:9">
      <c r="F979" s="4"/>
      <c r="I979" s="4"/>
    </row>
    <row r="980" spans="6:9">
      <c r="F980" s="4"/>
      <c r="I980" s="4"/>
    </row>
    <row r="981" spans="6:9">
      <c r="F981" s="4"/>
      <c r="I981" s="4"/>
    </row>
    <row r="982" spans="6:9">
      <c r="F982" s="4"/>
      <c r="I982" s="4"/>
    </row>
    <row r="983" spans="6:9">
      <c r="F983" s="4"/>
      <c r="I983" s="4"/>
    </row>
    <row r="984" spans="6:9">
      <c r="F984" s="4"/>
      <c r="I984" s="4"/>
    </row>
    <row r="985" spans="6:9">
      <c r="F985" s="4"/>
      <c r="I985" s="4"/>
    </row>
    <row r="986" spans="6:9">
      <c r="F986" s="4"/>
      <c r="I986" s="4"/>
    </row>
    <row r="987" spans="6:9">
      <c r="F987" s="4"/>
      <c r="I987" s="4"/>
    </row>
    <row r="988" spans="6:9">
      <c r="F988" s="4"/>
      <c r="I988" s="4"/>
    </row>
    <row r="989" spans="6:9">
      <c r="F989" s="4"/>
      <c r="I989" s="4"/>
    </row>
    <row r="990" spans="6:9">
      <c r="F990" s="4"/>
      <c r="I990" s="4"/>
    </row>
    <row r="991" spans="6:9">
      <c r="F991" s="4"/>
      <c r="I991" s="4"/>
    </row>
    <row r="992" spans="6:9">
      <c r="F992" s="4"/>
      <c r="I992" s="4"/>
    </row>
    <row r="993" spans="6:9">
      <c r="F993" s="4"/>
      <c r="I993" s="4"/>
    </row>
    <row r="994" spans="6:9">
      <c r="F994" s="4"/>
      <c r="I994" s="4"/>
    </row>
    <row r="995" spans="6:9">
      <c r="F995" s="4"/>
      <c r="I995" s="4"/>
    </row>
    <row r="996" spans="6:9">
      <c r="F996" s="4"/>
      <c r="I996" s="4"/>
    </row>
    <row r="997" spans="6:9">
      <c r="F997" s="4"/>
      <c r="I997" s="4"/>
    </row>
    <row r="998" spans="6:9">
      <c r="F998" s="4"/>
      <c r="I998" s="4"/>
    </row>
    <row r="999" spans="6:9">
      <c r="F999" s="4"/>
      <c r="I999" s="4"/>
    </row>
    <row r="1000" spans="6:9">
      <c r="F1000" s="4"/>
      <c r="I1000" s="4"/>
    </row>
    <row r="1001" spans="6:9">
      <c r="F1001" s="4"/>
      <c r="I1001" s="4"/>
    </row>
    <row r="1002" spans="6:9">
      <c r="F1002" s="4"/>
      <c r="I1002" s="4"/>
    </row>
    <row r="1003" spans="6:9">
      <c r="F1003" s="4"/>
      <c r="I1003" s="4"/>
    </row>
    <row r="1004" spans="6:9">
      <c r="F1004" s="4"/>
      <c r="I1004" s="4"/>
    </row>
    <row r="1005" spans="6:9">
      <c r="F1005" s="4"/>
      <c r="I1005" s="4"/>
    </row>
    <row r="1006" spans="6:9">
      <c r="F1006" s="4"/>
      <c r="I1006" s="4"/>
    </row>
    <row r="1007" spans="6:9">
      <c r="F1007" s="4"/>
      <c r="I1007" s="4"/>
    </row>
    <row r="1008" spans="6:9">
      <c r="F1008" s="4"/>
      <c r="I1008" s="4"/>
    </row>
    <row r="1009" spans="6:9">
      <c r="F1009" s="4"/>
      <c r="I1009" s="4"/>
    </row>
    <row r="1010" spans="6:9">
      <c r="F1010" s="4"/>
      <c r="I1010" s="4"/>
    </row>
    <row r="1011" spans="6:9">
      <c r="F1011" s="4"/>
      <c r="I1011" s="4"/>
    </row>
    <row r="1012" spans="6:9">
      <c r="F1012" s="4"/>
      <c r="I1012" s="4"/>
    </row>
    <row r="1013" spans="6:9">
      <c r="F1013" s="4"/>
      <c r="I1013" s="4"/>
    </row>
    <row r="1014" spans="6:9">
      <c r="F1014" s="4"/>
      <c r="I1014" s="4"/>
    </row>
    <row r="1015" spans="6:9">
      <c r="F1015" s="4"/>
      <c r="I1015" s="4"/>
    </row>
    <row r="1016" spans="6:9">
      <c r="F1016" s="4"/>
      <c r="I1016" s="4"/>
    </row>
    <row r="1017" spans="6:9">
      <c r="F1017" s="4"/>
      <c r="I1017" s="4"/>
    </row>
    <row r="1018" spans="6:9">
      <c r="F1018" s="4"/>
      <c r="I1018" s="4"/>
    </row>
    <row r="1019" spans="6:9">
      <c r="F1019" s="4"/>
      <c r="I1019" s="4"/>
    </row>
    <row r="1020" spans="6:9">
      <c r="F1020" s="4"/>
      <c r="I1020" s="4"/>
    </row>
    <row r="1021" spans="6:9">
      <c r="F1021" s="4"/>
      <c r="I1021" s="4"/>
    </row>
    <row r="1022" spans="6:9">
      <c r="F1022" s="4"/>
      <c r="I1022" s="4"/>
    </row>
    <row r="1023" spans="6:9">
      <c r="F1023" s="4"/>
      <c r="I1023" s="4"/>
    </row>
    <row r="1024" spans="6:9">
      <c r="F1024" s="4"/>
      <c r="I1024" s="4"/>
    </row>
    <row r="1025" spans="6:9">
      <c r="F1025" s="4"/>
      <c r="I1025" s="4"/>
    </row>
    <row r="1026" spans="6:9">
      <c r="F1026" s="4"/>
      <c r="I1026" s="4"/>
    </row>
    <row r="1027" spans="6:9">
      <c r="F1027" s="4"/>
      <c r="I1027" s="4"/>
    </row>
    <row r="1028" spans="6:9">
      <c r="F1028" s="4"/>
      <c r="I1028" s="4"/>
    </row>
    <row r="1029" spans="6:9">
      <c r="F1029" s="4"/>
      <c r="I1029" s="4"/>
    </row>
    <row r="1030" spans="6:9">
      <c r="F1030" s="4"/>
      <c r="I1030" s="4"/>
    </row>
    <row r="1031" spans="6:9">
      <c r="F1031" s="4"/>
      <c r="I1031" s="4"/>
    </row>
    <row r="1032" spans="6:9">
      <c r="F1032" s="4"/>
      <c r="I1032" s="4"/>
    </row>
    <row r="1033" spans="6:9">
      <c r="F1033" s="4"/>
      <c r="I1033" s="4"/>
    </row>
    <row r="1034" spans="6:9">
      <c r="F1034" s="4"/>
      <c r="I1034" s="4"/>
    </row>
    <row r="1035" spans="6:9">
      <c r="F1035" s="4"/>
      <c r="I1035" s="4"/>
    </row>
    <row r="1036" spans="6:9">
      <c r="F1036" s="4"/>
      <c r="I1036" s="4"/>
    </row>
    <row r="1037" spans="6:9">
      <c r="F1037" s="4"/>
      <c r="I1037" s="4"/>
    </row>
    <row r="1038" spans="6:9">
      <c r="F1038" s="4"/>
      <c r="I1038" s="4"/>
    </row>
    <row r="1039" spans="6:9">
      <c r="F1039" s="4"/>
      <c r="I1039" s="4"/>
    </row>
    <row r="1040" spans="6:9">
      <c r="F1040" s="4"/>
      <c r="I1040" s="4"/>
    </row>
    <row r="1041" spans="6:9">
      <c r="F1041" s="4"/>
      <c r="I1041" s="4"/>
    </row>
    <row r="1042" spans="6:9">
      <c r="I1042" s="4"/>
    </row>
    <row r="1043" spans="6:9">
      <c r="I1043" s="4"/>
    </row>
  </sheetData>
  <mergeCells count="10">
    <mergeCell ref="A1:F1"/>
    <mergeCell ref="A2:F2"/>
    <mergeCell ref="A7:B7"/>
    <mergeCell ref="A9:F9"/>
    <mergeCell ref="D11:E11"/>
    <mergeCell ref="G14:I14"/>
    <mergeCell ref="H20:I20"/>
    <mergeCell ref="A26:F26"/>
    <mergeCell ref="D28:E28"/>
    <mergeCell ref="A59:F59"/>
  </mergeCells>
  <dataValidations count="5">
    <dataValidation type="list" allowBlank="1" showErrorMessage="1" sqref="E22" xr:uid="{00000000-0002-0000-0500-000000000000}">
      <formula1>$M$12:$M$13</formula1>
    </dataValidation>
    <dataValidation type="list" allowBlank="1" showErrorMessage="1" sqref="A8" xr:uid="{00000000-0002-0000-0500-000001000000}">
      <formula1>$M$3:$M$4</formula1>
    </dataValidation>
    <dataValidation type="list" allowBlank="1" showErrorMessage="1" sqref="E16 E33 E42 E51" xr:uid="{00000000-0002-0000-0500-000002000000}">
      <formula1>$M$9:$M$10</formula1>
    </dataValidation>
    <dataValidation type="list" allowBlank="1" showErrorMessage="1" sqref="H15" xr:uid="{00000000-0002-0000-0500-000003000000}">
      <formula1>$M$37:$M$38</formula1>
    </dataValidation>
    <dataValidation type="list" allowBlank="1" showErrorMessage="1" sqref="I17:I19" xr:uid="{00000000-0002-0000-0500-000004000000}">
      <formula1>$M$15:$M$35</formula1>
    </dataValidation>
  </dataValidations>
  <pageMargins left="0" right="0" top="0" bottom="0" header="0" footer="0"/>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Y1043"/>
  <sheetViews>
    <sheetView workbookViewId="0"/>
  </sheetViews>
  <sheetFormatPr defaultColWidth="12.5703125" defaultRowHeight="15.75" customHeight="1"/>
  <cols>
    <col min="1" max="1" width="38.7109375" customWidth="1"/>
    <col min="2" max="2" width="8.140625" customWidth="1"/>
    <col min="3" max="3" width="15" customWidth="1"/>
    <col min="4" max="4" width="21.5703125" customWidth="1"/>
    <col min="5" max="5" width="24.42578125" customWidth="1"/>
    <col min="6" max="6" width="22.140625" customWidth="1"/>
    <col min="7" max="7" width="14.42578125" customWidth="1"/>
    <col min="8" max="8" width="15.140625" customWidth="1"/>
    <col min="9" max="9" width="15.85546875" customWidth="1"/>
    <col min="13" max="13" width="12.5703125" hidden="1"/>
  </cols>
  <sheetData>
    <row r="1" spans="1:13">
      <c r="A1" s="147" t="s">
        <v>6</v>
      </c>
      <c r="B1" s="159"/>
      <c r="C1" s="159"/>
      <c r="D1" s="159"/>
      <c r="E1" s="159"/>
      <c r="F1" s="159"/>
      <c r="G1" s="3"/>
      <c r="H1" s="3"/>
      <c r="I1" s="3"/>
      <c r="M1" s="5" t="s">
        <v>27</v>
      </c>
    </row>
    <row r="2" spans="1:13">
      <c r="A2" s="153" t="s">
        <v>28</v>
      </c>
      <c r="B2" s="159"/>
      <c r="C2" s="159"/>
      <c r="D2" s="159"/>
      <c r="E2" s="159"/>
      <c r="F2" s="159"/>
      <c r="M2" s="7" t="s">
        <v>29</v>
      </c>
    </row>
    <row r="3" spans="1:13">
      <c r="A3" s="8" t="s">
        <v>30</v>
      </c>
      <c r="B3" s="8" t="s">
        <v>31</v>
      </c>
      <c r="C3" s="8" t="s">
        <v>32</v>
      </c>
      <c r="D3" s="8" t="s">
        <v>33</v>
      </c>
      <c r="E3" s="8"/>
      <c r="F3" s="9"/>
      <c r="M3" s="6" t="s">
        <v>34</v>
      </c>
    </row>
    <row r="4" spans="1:13">
      <c r="A4" s="10" t="s">
        <v>101</v>
      </c>
      <c r="B4" s="11">
        <v>1</v>
      </c>
      <c r="C4" s="11">
        <f t="shared" ref="C4:C5" si="0">D4*B4</f>
        <v>5</v>
      </c>
      <c r="D4" s="11">
        <v>5</v>
      </c>
      <c r="E4" s="7" t="s">
        <v>36</v>
      </c>
      <c r="F4" s="12">
        <v>100</v>
      </c>
      <c r="M4" s="6" t="s">
        <v>37</v>
      </c>
    </row>
    <row r="5" spans="1:13">
      <c r="A5" s="10" t="s">
        <v>102</v>
      </c>
      <c r="B5" s="11">
        <v>1</v>
      </c>
      <c r="C5" s="11">
        <f t="shared" si="0"/>
        <v>0.5</v>
      </c>
      <c r="D5" s="11">
        <v>0.5</v>
      </c>
      <c r="E5" s="7" t="s">
        <v>39</v>
      </c>
      <c r="F5" s="12">
        <v>100</v>
      </c>
      <c r="M5" s="5" t="s">
        <v>40</v>
      </c>
    </row>
    <row r="6" spans="1:13">
      <c r="A6" s="7"/>
      <c r="B6" s="7"/>
      <c r="C6" s="7"/>
      <c r="D6" s="8"/>
      <c r="E6" s="8"/>
      <c r="F6" s="9"/>
      <c r="M6" s="6" t="s">
        <v>41</v>
      </c>
    </row>
    <row r="7" spans="1:13">
      <c r="A7" s="152" t="s">
        <v>42</v>
      </c>
      <c r="B7" s="159"/>
      <c r="C7" s="6"/>
      <c r="D7" s="13" t="s">
        <v>43</v>
      </c>
      <c r="E7" s="6"/>
      <c r="F7" s="7" t="s">
        <v>44</v>
      </c>
      <c r="M7" s="14">
        <v>1</v>
      </c>
    </row>
    <row r="8" spans="1:13">
      <c r="A8" s="2" t="s">
        <v>34</v>
      </c>
      <c r="B8" s="15">
        <v>34.96</v>
      </c>
      <c r="C8" s="6"/>
      <c r="D8" s="55">
        <v>33594</v>
      </c>
      <c r="E8" s="56"/>
      <c r="F8" s="57">
        <v>33572</v>
      </c>
      <c r="M8" s="7" t="s">
        <v>45</v>
      </c>
    </row>
    <row r="9" spans="1:13">
      <c r="A9" s="146" t="s">
        <v>46</v>
      </c>
      <c r="B9" s="159"/>
      <c r="C9" s="159"/>
      <c r="D9" s="159"/>
      <c r="E9" s="159"/>
      <c r="F9" s="159"/>
      <c r="G9" s="6"/>
      <c r="H9" s="6"/>
      <c r="I9" s="6"/>
      <c r="J9" s="6"/>
      <c r="K9" s="6"/>
      <c r="M9" s="6" t="s">
        <v>47</v>
      </c>
    </row>
    <row r="10" spans="1:13">
      <c r="A10" s="6"/>
      <c r="B10" s="17"/>
      <c r="C10" s="6"/>
      <c r="D10" s="8"/>
      <c r="E10" s="18" t="s">
        <v>48</v>
      </c>
      <c r="M10" s="6" t="s">
        <v>49</v>
      </c>
    </row>
    <row r="11" spans="1:13">
      <c r="A11" s="6"/>
      <c r="B11" s="17"/>
      <c r="C11" s="6"/>
      <c r="D11" s="150" t="s">
        <v>50</v>
      </c>
      <c r="E11" s="159"/>
      <c r="M11" s="5" t="s">
        <v>51</v>
      </c>
    </row>
    <row r="12" spans="1:13">
      <c r="A12" s="6"/>
      <c r="B12" s="17"/>
      <c r="C12" s="6"/>
      <c r="D12" s="19" t="s">
        <v>52</v>
      </c>
      <c r="E12" s="20">
        <v>5000</v>
      </c>
      <c r="M12" s="6" t="s">
        <v>53</v>
      </c>
    </row>
    <row r="13" spans="1:13">
      <c r="A13" s="6"/>
      <c r="B13" s="17"/>
      <c r="C13" s="6"/>
      <c r="D13" s="19" t="s">
        <v>54</v>
      </c>
      <c r="E13" s="21">
        <v>0.1</v>
      </c>
      <c r="M13" s="6" t="s">
        <v>55</v>
      </c>
    </row>
    <row r="14" spans="1:13">
      <c r="A14" s="6"/>
      <c r="B14" s="17"/>
      <c r="C14" s="6"/>
      <c r="D14" s="19" t="s">
        <v>56</v>
      </c>
      <c r="E14" s="46">
        <f>E12*E13</f>
        <v>500</v>
      </c>
      <c r="G14" s="150" t="s">
        <v>57</v>
      </c>
      <c r="H14" s="159"/>
      <c r="I14" s="159"/>
      <c r="L14" s="6"/>
      <c r="M14" s="5" t="s">
        <v>58</v>
      </c>
    </row>
    <row r="15" spans="1:13">
      <c r="A15" s="5" t="s">
        <v>59</v>
      </c>
      <c r="B15" s="17"/>
      <c r="C15" s="6"/>
      <c r="D15" s="58" t="s">
        <v>60</v>
      </c>
      <c r="E15" s="13" t="s">
        <v>45</v>
      </c>
      <c r="F15" s="59" t="s">
        <v>61</v>
      </c>
      <c r="G15" s="6"/>
      <c r="H15" s="7" t="s">
        <v>62</v>
      </c>
      <c r="I15" s="6"/>
      <c r="M15" s="6">
        <v>0</v>
      </c>
    </row>
    <row r="16" spans="1:13">
      <c r="A16" s="24" t="s">
        <v>63</v>
      </c>
      <c r="B16" s="25">
        <f>IF(A8="ATR-Actual",B8*1.15,B8*0.0115*25)</f>
        <v>40.204000000000001</v>
      </c>
      <c r="C16" s="6"/>
      <c r="D16" s="60" t="s">
        <v>64</v>
      </c>
      <c r="E16" s="13" t="s">
        <v>47</v>
      </c>
      <c r="F16" s="61" t="s">
        <v>64</v>
      </c>
      <c r="G16" s="5" t="s">
        <v>65</v>
      </c>
      <c r="H16" s="62">
        <f>IF(H15="Long",D17,IF(H15="Short",F17))</f>
        <v>33634</v>
      </c>
      <c r="I16" s="5" t="s">
        <v>58</v>
      </c>
      <c r="M16" s="6">
        <v>1</v>
      </c>
    </row>
    <row r="17" spans="1:25">
      <c r="A17" s="6"/>
      <c r="B17" s="25"/>
      <c r="C17" s="6"/>
      <c r="D17" s="63">
        <f>MROUND((SUM($D$8+B16)),$M$7)</f>
        <v>33634</v>
      </c>
      <c r="E17" s="11">
        <f>IF(E16="Risk in Points",D17-D19,(D17-D19)/1)</f>
        <v>102</v>
      </c>
      <c r="F17" s="64">
        <f>MROUND((SUM($F$8-B16)),$M$7)</f>
        <v>33532</v>
      </c>
      <c r="G17" s="5" t="s">
        <v>66</v>
      </c>
      <c r="H17" s="21"/>
      <c r="I17" s="14">
        <v>0</v>
      </c>
      <c r="M17" s="6">
        <v>2</v>
      </c>
      <c r="N17" s="6"/>
      <c r="O17" s="6"/>
      <c r="P17" s="6"/>
      <c r="Q17" s="6"/>
      <c r="R17" s="6"/>
      <c r="S17" s="6"/>
      <c r="T17" s="6"/>
      <c r="U17" s="6"/>
      <c r="V17" s="6"/>
      <c r="W17" s="6"/>
      <c r="X17" s="6"/>
      <c r="Y17" s="6"/>
    </row>
    <row r="18" spans="1:25">
      <c r="A18" s="6"/>
      <c r="B18" s="17"/>
      <c r="C18" s="6"/>
      <c r="D18" s="60" t="s">
        <v>67</v>
      </c>
      <c r="E18" s="13" t="s">
        <v>103</v>
      </c>
      <c r="F18" s="61" t="s">
        <v>67</v>
      </c>
      <c r="G18" s="5" t="s">
        <v>69</v>
      </c>
      <c r="H18" s="21"/>
      <c r="I18" s="14">
        <v>0</v>
      </c>
      <c r="M18" s="6">
        <v>3</v>
      </c>
    </row>
    <row r="19" spans="1:25">
      <c r="A19" s="6"/>
      <c r="B19" s="6"/>
      <c r="C19" s="6"/>
      <c r="D19" s="63">
        <f>MROUND((SUM($F$8-B16)),$M$7)</f>
        <v>33532</v>
      </c>
      <c r="E19" s="11">
        <f>IF(E16="Risk in Points",E14/E17/5,(E14/E17/5)/1)</f>
        <v>0.98039215686274517</v>
      </c>
      <c r="F19" s="64">
        <f>MROUND((SUM($D$8+B16)),$M$7)</f>
        <v>33634</v>
      </c>
      <c r="G19" s="5" t="s">
        <v>70</v>
      </c>
      <c r="H19" s="21"/>
      <c r="I19" s="14">
        <v>0</v>
      </c>
      <c r="M19" s="6">
        <v>4</v>
      </c>
    </row>
    <row r="20" spans="1:25">
      <c r="A20" s="17"/>
      <c r="B20" s="17"/>
      <c r="C20" s="6"/>
      <c r="D20" s="60" t="s">
        <v>71</v>
      </c>
      <c r="E20" s="13" t="s">
        <v>104</v>
      </c>
      <c r="F20" s="61" t="s">
        <v>71</v>
      </c>
      <c r="G20" s="5" t="s">
        <v>51</v>
      </c>
      <c r="H20" s="151" t="e">
        <f>IF(H15="Short",(H16-((H17*I17)+(H18*I18)+(H19*I19))/SUM(I17:I19))/(F19-F17),IF(H15="Long",((((H17*I17)+(H18*I18)+(H19*I19))/SUM(I17:I19)-H16)/(D17-D19))))</f>
        <v>#DIV/0!</v>
      </c>
      <c r="I20" s="159"/>
      <c r="M20" s="6">
        <v>5</v>
      </c>
    </row>
    <row r="21" spans="1:25">
      <c r="A21" s="6"/>
      <c r="B21" s="17"/>
      <c r="C21" s="6"/>
      <c r="D21" s="63">
        <f>MROUND((SUM($D$8+B8)),$M$7)</f>
        <v>33629</v>
      </c>
      <c r="E21" s="11">
        <f>E19*10</f>
        <v>9.8039215686274517</v>
      </c>
      <c r="F21" s="64">
        <f>MROUND((SUM($F$8-B8)),$M$7)</f>
        <v>33537</v>
      </c>
      <c r="M21" s="6">
        <v>6</v>
      </c>
    </row>
    <row r="22" spans="1:25">
      <c r="A22" s="17" t="s">
        <v>73</v>
      </c>
      <c r="B22" s="17"/>
      <c r="C22" s="6"/>
      <c r="D22" s="60" t="s">
        <v>73</v>
      </c>
      <c r="E22" s="31" t="s">
        <v>55</v>
      </c>
      <c r="F22" s="61" t="s">
        <v>73</v>
      </c>
      <c r="M22" s="6">
        <v>7</v>
      </c>
    </row>
    <row r="23" spans="1:25">
      <c r="A23" s="6">
        <f>A17</f>
        <v>0</v>
      </c>
      <c r="B23" s="25">
        <f>IF(A8="ATR-Actual",B8*0.1,B8*0.001*25)</f>
        <v>3.4960000000000004</v>
      </c>
      <c r="C23" s="6"/>
      <c r="D23" s="63">
        <f>MROUND((SUM($D$8+B23)),$M$7)</f>
        <v>33597</v>
      </c>
      <c r="E23" s="55">
        <v>32250</v>
      </c>
      <c r="F23" s="64">
        <f>MROUND((SUM($F$8-B23)),$M$7)</f>
        <v>33569</v>
      </c>
      <c r="M23" s="6">
        <v>8</v>
      </c>
    </row>
    <row r="24" spans="1:25">
      <c r="A24" s="6"/>
      <c r="B24" s="6"/>
      <c r="C24" s="6"/>
      <c r="D24" s="60" t="s">
        <v>74</v>
      </c>
      <c r="E24" s="31" t="s">
        <v>75</v>
      </c>
      <c r="F24" s="61" t="s">
        <v>76</v>
      </c>
      <c r="M24" s="6">
        <v>9</v>
      </c>
    </row>
    <row r="25" spans="1:25">
      <c r="A25" s="6"/>
      <c r="B25" s="6"/>
      <c r="C25" s="6"/>
      <c r="D25" s="63">
        <f>MROUND((SUM($F$8-B8)),$M$7)</f>
        <v>33537</v>
      </c>
      <c r="E25" s="11">
        <f>IF(AND(E16="Risk in Points",E22="Long-Target"),(E23-D17)/E17,IF(AND(E16="Risk in Ticks",E22="Long-Target"),(E23-D17)/1/E17,IF(AND(E16="Risk in Ticks",E22="Short-Target"),(F17-E23)/1/E17,IF(AND(E16="Risk in Points",E22="Short-Target"),(F17-E23)/E17))))</f>
        <v>12.568627450980392</v>
      </c>
      <c r="F25" s="64">
        <f>MROUND((SUM($D$8+B8)),$M$7)</f>
        <v>33629</v>
      </c>
      <c r="M25" s="6">
        <v>10</v>
      </c>
    </row>
    <row r="26" spans="1:25">
      <c r="A26" s="146" t="s">
        <v>77</v>
      </c>
      <c r="B26" s="159"/>
      <c r="C26" s="159"/>
      <c r="D26" s="159"/>
      <c r="E26" s="159"/>
      <c r="F26" s="159"/>
      <c r="G26" s="6"/>
      <c r="H26" s="6"/>
      <c r="I26" s="6"/>
      <c r="J26" s="6"/>
      <c r="K26" s="6"/>
      <c r="L26" s="34"/>
      <c r="M26" s="6">
        <v>11</v>
      </c>
    </row>
    <row r="27" spans="1:25">
      <c r="A27" s="6"/>
      <c r="B27" s="17"/>
      <c r="C27" s="6"/>
      <c r="D27" s="6"/>
      <c r="E27" s="18" t="s">
        <v>48</v>
      </c>
      <c r="M27" s="6">
        <v>12</v>
      </c>
    </row>
    <row r="28" spans="1:25">
      <c r="A28" s="6"/>
      <c r="B28" s="17"/>
      <c r="C28" s="6"/>
      <c r="D28" s="152" t="s">
        <v>78</v>
      </c>
      <c r="E28" s="159"/>
      <c r="M28" s="6">
        <v>13</v>
      </c>
    </row>
    <row r="29" spans="1:25">
      <c r="A29" s="6"/>
      <c r="B29" s="17"/>
      <c r="C29" s="6"/>
      <c r="D29" s="19" t="s">
        <v>52</v>
      </c>
      <c r="E29" s="20">
        <v>5000</v>
      </c>
      <c r="M29" s="6">
        <v>14</v>
      </c>
    </row>
    <row r="30" spans="1:25">
      <c r="A30" s="6"/>
      <c r="B30" s="17"/>
      <c r="C30" s="6"/>
      <c r="D30" s="19" t="s">
        <v>54</v>
      </c>
      <c r="E30" s="21">
        <v>2.5000000000000001E-2</v>
      </c>
      <c r="M30" s="6">
        <v>15</v>
      </c>
    </row>
    <row r="31" spans="1:25">
      <c r="A31" s="6"/>
      <c r="B31" s="17"/>
      <c r="C31" s="6"/>
      <c r="D31" s="19" t="s">
        <v>56</v>
      </c>
      <c r="E31" s="25">
        <f>E29*E30</f>
        <v>125</v>
      </c>
      <c r="M31" s="6">
        <v>16</v>
      </c>
    </row>
    <row r="32" spans="1:25">
      <c r="A32" s="5" t="s">
        <v>79</v>
      </c>
      <c r="B32" s="17"/>
      <c r="C32" s="6"/>
      <c r="D32" s="35" t="s">
        <v>80</v>
      </c>
      <c r="E32" s="13" t="s">
        <v>45</v>
      </c>
      <c r="F32" s="36" t="s">
        <v>81</v>
      </c>
      <c r="M32" s="6">
        <v>17</v>
      </c>
    </row>
    <row r="33" spans="1:13">
      <c r="A33" s="24" t="s">
        <v>65</v>
      </c>
      <c r="B33" s="17"/>
      <c r="C33" s="6"/>
      <c r="D33" s="30" t="s">
        <v>64</v>
      </c>
      <c r="E33" s="13" t="s">
        <v>47</v>
      </c>
      <c r="F33" s="37" t="s">
        <v>64</v>
      </c>
      <c r="M33" s="6">
        <v>18</v>
      </c>
    </row>
    <row r="34" spans="1:13">
      <c r="A34" s="6"/>
      <c r="B34" s="25">
        <f>IF(A8="ATR-Actual",B8*0.9,B11*0.009*25)</f>
        <v>31.464000000000002</v>
      </c>
      <c r="C34" s="6"/>
      <c r="D34" s="64">
        <f>MROUND((SUM($D$8+B34)),$M$7)</f>
        <v>33625</v>
      </c>
      <c r="E34" s="11">
        <f>IF(E33="Risk in Points",D36-D34,(D36-D34)/1)</f>
        <v>42</v>
      </c>
      <c r="F34" s="63">
        <f>MROUND((SUM($F$8-B34)),$M$7)</f>
        <v>33541</v>
      </c>
      <c r="M34" s="6">
        <v>19</v>
      </c>
    </row>
    <row r="35" spans="1:13">
      <c r="A35" s="6" t="s">
        <v>82</v>
      </c>
      <c r="B35" s="17"/>
      <c r="C35" s="6"/>
      <c r="D35" s="61" t="s">
        <v>67</v>
      </c>
      <c r="E35" s="13" t="s">
        <v>103</v>
      </c>
      <c r="F35" s="60" t="s">
        <v>67</v>
      </c>
      <c r="M35" s="6">
        <v>20</v>
      </c>
    </row>
    <row r="36" spans="1:13">
      <c r="A36" s="6">
        <f>A34</f>
        <v>0</v>
      </c>
      <c r="B36" s="25">
        <f>IF(A8="ATR-Actual",B8*1.05*2,B8*0.0105*2*25)</f>
        <v>73.416000000000011</v>
      </c>
      <c r="C36" s="6"/>
      <c r="D36" s="64">
        <f>MROUND((SUM($D$8+B36)),$M$7)</f>
        <v>33667</v>
      </c>
      <c r="E36" s="11">
        <f>IF(E33="Risk in Points",E31/E34/5,(E31/E34/5)/1)</f>
        <v>0.59523809523809523</v>
      </c>
      <c r="F36" s="63">
        <f>MROUND((SUM($F$8-B36)),$M$7)</f>
        <v>33499</v>
      </c>
      <c r="M36" s="7" t="s">
        <v>83</v>
      </c>
    </row>
    <row r="37" spans="1:13">
      <c r="A37" s="6" t="s">
        <v>84</v>
      </c>
      <c r="B37" s="17"/>
      <c r="C37" s="6"/>
      <c r="D37" s="61" t="s">
        <v>85</v>
      </c>
      <c r="E37" s="13" t="s">
        <v>104</v>
      </c>
      <c r="F37" s="60" t="s">
        <v>85</v>
      </c>
      <c r="M37" s="6" t="s">
        <v>86</v>
      </c>
    </row>
    <row r="38" spans="1:13">
      <c r="A38" s="6">
        <f>A34</f>
        <v>0</v>
      </c>
      <c r="B38" s="25">
        <f>IF(A8="ATR-Actual",B8*0.1,B8*0.001*25)</f>
        <v>3.4960000000000004</v>
      </c>
      <c r="C38" s="6"/>
      <c r="D38" s="64">
        <f>MROUND((SUM($D$8+B38)),$M$7)</f>
        <v>33597</v>
      </c>
      <c r="E38" s="11">
        <f>E36*10</f>
        <v>5.9523809523809526</v>
      </c>
      <c r="F38" s="63">
        <f>MROUND((SUM($F$8-B38)),$M$7)</f>
        <v>33569</v>
      </c>
      <c r="M38" s="6" t="s">
        <v>62</v>
      </c>
    </row>
    <row r="39" spans="1:13">
      <c r="A39" s="6"/>
      <c r="B39" s="17"/>
      <c r="C39" s="6"/>
      <c r="D39" s="33" t="s">
        <v>76</v>
      </c>
      <c r="E39" s="31" t="s">
        <v>75</v>
      </c>
      <c r="F39" s="32" t="s">
        <v>74</v>
      </c>
      <c r="I39" s="2"/>
    </row>
    <row r="40" spans="1:13">
      <c r="A40" s="6"/>
      <c r="B40" s="17"/>
      <c r="C40" s="6"/>
      <c r="D40" s="64">
        <f>MROUND((SUM($F$8-B8)),$M$7)</f>
        <v>33537</v>
      </c>
      <c r="E40" s="11">
        <f>IF(E33="Risk in Points",(D34-D38)/E34,((D34-D38)/1)/E34)</f>
        <v>0.66666666666666663</v>
      </c>
      <c r="F40" s="63">
        <f>MROUND((SUM($D$8+B8)),$M$7)</f>
        <v>33629</v>
      </c>
    </row>
    <row r="41" spans="1:13">
      <c r="A41" s="5" t="s">
        <v>87</v>
      </c>
      <c r="B41" s="17"/>
      <c r="C41" s="6"/>
      <c r="D41" s="59" t="s">
        <v>88</v>
      </c>
      <c r="E41" s="13" t="s">
        <v>45</v>
      </c>
      <c r="F41" s="58" t="s">
        <v>89</v>
      </c>
    </row>
    <row r="42" spans="1:13">
      <c r="A42" s="6" t="s">
        <v>65</v>
      </c>
      <c r="B42" s="17"/>
      <c r="C42" s="6"/>
      <c r="D42" s="61" t="s">
        <v>64</v>
      </c>
      <c r="E42" s="13" t="s">
        <v>47</v>
      </c>
      <c r="F42" s="60" t="s">
        <v>64</v>
      </c>
    </row>
    <row r="43" spans="1:13">
      <c r="A43" s="6">
        <f>A34</f>
        <v>0</v>
      </c>
      <c r="B43" s="25">
        <f>IF(A8="ATR-Actual",B8*0.9*2,B8*0.009*2*25)</f>
        <v>62.928000000000004</v>
      </c>
      <c r="C43" s="6"/>
      <c r="D43" s="64">
        <f>MROUND((SUM($D$8+B43)),$M$7)</f>
        <v>33657</v>
      </c>
      <c r="E43" s="11">
        <f>IF(E42="Risk in Points",D45-D43,(D45-D43)/1)</f>
        <v>43</v>
      </c>
      <c r="F43" s="63">
        <f>MROUND((SUM($F$8-B43)),$M$7)</f>
        <v>33509</v>
      </c>
    </row>
    <row r="44" spans="1:13">
      <c r="A44" s="6" t="s">
        <v>82</v>
      </c>
      <c r="B44" s="38"/>
      <c r="C44" s="6"/>
      <c r="D44" s="61" t="s">
        <v>67</v>
      </c>
      <c r="E44" s="13" t="s">
        <v>103</v>
      </c>
      <c r="F44" s="60" t="s">
        <v>67</v>
      </c>
    </row>
    <row r="45" spans="1:13">
      <c r="A45" s="6">
        <f>A43</f>
        <v>0</v>
      </c>
      <c r="B45" s="25">
        <f>IF(A8="ATR-Actual",B8*1.01*3,B8*0.0101*3*25)</f>
        <v>105.92880000000001</v>
      </c>
      <c r="C45" s="6"/>
      <c r="D45" s="64">
        <f>MROUND((SUM($D$8+B45)),$M$7)</f>
        <v>33700</v>
      </c>
      <c r="E45" s="11">
        <f>IF(E42="Risk in Points",E31/E43/5,(E31/E43/5)/1)</f>
        <v>0.58139534883720922</v>
      </c>
      <c r="F45" s="63">
        <f>MROUND((SUM($F$8-B45)),$M$7)</f>
        <v>33466</v>
      </c>
    </row>
    <row r="46" spans="1:13">
      <c r="A46" s="6" t="s">
        <v>84</v>
      </c>
      <c r="B46" s="17"/>
      <c r="C46" s="6"/>
      <c r="D46" s="61" t="s">
        <v>85</v>
      </c>
      <c r="E46" s="13" t="s">
        <v>104</v>
      </c>
      <c r="F46" s="60" t="s">
        <v>85</v>
      </c>
    </row>
    <row r="47" spans="1:13">
      <c r="A47" s="6">
        <f>A43</f>
        <v>0</v>
      </c>
      <c r="B47" s="25">
        <f>IF(A8="ATR-Actual",B8*0.1,B8*0.001*25)</f>
        <v>3.4960000000000004</v>
      </c>
      <c r="C47" s="6"/>
      <c r="D47" s="64">
        <f>MROUND((SUM($D$8+B47)),$M$7)</f>
        <v>33597</v>
      </c>
      <c r="E47" s="11">
        <f>E45*10</f>
        <v>5.8139534883720927</v>
      </c>
      <c r="F47" s="63">
        <f>MROUND((SUM($F$8-B47)),$M$7)</f>
        <v>33569</v>
      </c>
    </row>
    <row r="48" spans="1:13">
      <c r="A48" s="6"/>
      <c r="B48" s="25"/>
      <c r="C48" s="6"/>
      <c r="D48" s="33" t="s">
        <v>76</v>
      </c>
      <c r="E48" s="31" t="s">
        <v>75</v>
      </c>
      <c r="F48" s="32" t="s">
        <v>74</v>
      </c>
      <c r="G48" s="6"/>
      <c r="H48" s="6"/>
      <c r="I48" s="6"/>
      <c r="J48" s="6"/>
      <c r="K48" s="6"/>
    </row>
    <row r="49" spans="1:25">
      <c r="A49" s="6"/>
      <c r="B49" s="25"/>
      <c r="C49" s="6"/>
      <c r="D49" s="64">
        <f>MROUND((SUM($F$8-B8)),$M$7)</f>
        <v>33537</v>
      </c>
      <c r="E49" s="11">
        <f>IF(E42="Risk in Points",(D43-D47)/E43,((D43-D47)/1)/E43)</f>
        <v>1.3953488372093024</v>
      </c>
      <c r="F49" s="63">
        <f>MROUND((SUM($D$8+B8)),$M$7)</f>
        <v>33629</v>
      </c>
      <c r="G49" s="6"/>
      <c r="H49" s="6"/>
      <c r="I49" s="6"/>
      <c r="J49" s="6"/>
      <c r="K49" s="6"/>
    </row>
    <row r="50" spans="1:25">
      <c r="A50" s="5" t="s">
        <v>90</v>
      </c>
      <c r="B50" s="17"/>
      <c r="C50" s="6"/>
      <c r="D50" s="59" t="s">
        <v>91</v>
      </c>
      <c r="E50" s="13" t="s">
        <v>45</v>
      </c>
      <c r="F50" s="58" t="s">
        <v>92</v>
      </c>
    </row>
    <row r="51" spans="1:25">
      <c r="A51" s="6" t="s">
        <v>65</v>
      </c>
      <c r="B51" s="17"/>
      <c r="C51" s="6"/>
      <c r="D51" s="61" t="s">
        <v>64</v>
      </c>
      <c r="E51" s="13" t="s">
        <v>47</v>
      </c>
      <c r="F51" s="60" t="s">
        <v>64</v>
      </c>
    </row>
    <row r="52" spans="1:25">
      <c r="A52" s="6">
        <f>A43</f>
        <v>0</v>
      </c>
      <c r="B52" s="25">
        <f>IF(A8="ATR-Actual",B8*0.9*3,B8*0.009*3*0.1)</f>
        <v>94.39200000000001</v>
      </c>
      <c r="C52" s="6"/>
      <c r="D52" s="64">
        <f>MROUND((SUM($D$8+B52)),$M$7)</f>
        <v>33688</v>
      </c>
      <c r="E52" s="11">
        <f>IF(E51="Risk in Points",D54-D52,(D54-D52)/1)</f>
        <v>47</v>
      </c>
      <c r="F52" s="63">
        <f>MROUND((SUM($F$8-B52)),$M$7)</f>
        <v>33478</v>
      </c>
      <c r="L52" s="34"/>
    </row>
    <row r="53" spans="1:25">
      <c r="A53" s="6" t="s">
        <v>82</v>
      </c>
      <c r="B53" s="38"/>
      <c r="C53" s="6"/>
      <c r="D53" s="61" t="s">
        <v>67</v>
      </c>
      <c r="E53" s="13" t="s">
        <v>103</v>
      </c>
      <c r="F53" s="60" t="s">
        <v>67</v>
      </c>
      <c r="L53" s="6"/>
    </row>
    <row r="54" spans="1:25">
      <c r="A54" s="6">
        <f>A52</f>
        <v>0</v>
      </c>
      <c r="B54" s="25">
        <f>IF(A8="ATR-Actual",B8*1.005*4,B8*0.01005*4*0.1)</f>
        <v>140.53919999999999</v>
      </c>
      <c r="C54" s="6"/>
      <c r="D54" s="64">
        <f>MROUND((SUM($D$8+B54)),$M$7)</f>
        <v>33735</v>
      </c>
      <c r="E54" s="11">
        <f>IF(E51="Risk in Points",E31/E52/5,(E31/E52/5)/1)</f>
        <v>0.53191489361702127</v>
      </c>
      <c r="F54" s="63">
        <f>MROUND((SUM($F$8-B54)),$M$7)</f>
        <v>33431</v>
      </c>
      <c r="L54" s="6"/>
    </row>
    <row r="55" spans="1:25">
      <c r="A55" s="6" t="s">
        <v>84</v>
      </c>
      <c r="B55" s="17"/>
      <c r="C55" s="6"/>
      <c r="D55" s="61" t="s">
        <v>85</v>
      </c>
      <c r="E55" s="13" t="s">
        <v>104</v>
      </c>
      <c r="F55" s="60" t="s">
        <v>85</v>
      </c>
      <c r="L55" s="34"/>
    </row>
    <row r="56" spans="1:25">
      <c r="A56" s="6">
        <f>A52</f>
        <v>0</v>
      </c>
      <c r="B56" s="25">
        <f>IF(A8="ATR-Actual",B8*0.1,B8*0.001*0.1)</f>
        <v>3.4960000000000004</v>
      </c>
      <c r="C56" s="6"/>
      <c r="D56" s="64">
        <f>MROUND((SUM($D$8+B56)),$M$7)</f>
        <v>33597</v>
      </c>
      <c r="E56" s="11">
        <f>E54*10</f>
        <v>5.3191489361702127</v>
      </c>
      <c r="F56" s="63">
        <f>MROUND((SUM($F$8-B56)),$M$7)</f>
        <v>33569</v>
      </c>
      <c r="L56" s="34"/>
      <c r="N56" s="6"/>
      <c r="O56" s="6"/>
      <c r="P56" s="6"/>
      <c r="Q56" s="6"/>
      <c r="R56" s="6"/>
      <c r="S56" s="6"/>
      <c r="T56" s="6"/>
      <c r="U56" s="6"/>
      <c r="V56" s="6"/>
      <c r="W56" s="6"/>
      <c r="X56" s="6"/>
      <c r="Y56" s="6"/>
    </row>
    <row r="57" spans="1:25">
      <c r="A57" s="6"/>
      <c r="B57" s="42"/>
      <c r="C57" s="6"/>
      <c r="D57" s="33" t="s">
        <v>76</v>
      </c>
      <c r="E57" s="31" t="s">
        <v>75</v>
      </c>
      <c r="F57" s="32" t="s">
        <v>74</v>
      </c>
      <c r="L57" s="34"/>
      <c r="N57" s="6"/>
      <c r="O57" s="6"/>
      <c r="P57" s="6"/>
      <c r="Q57" s="6"/>
      <c r="R57" s="6"/>
      <c r="S57" s="6"/>
      <c r="T57" s="6"/>
      <c r="U57" s="6"/>
      <c r="V57" s="6"/>
      <c r="W57" s="6"/>
      <c r="X57" s="6"/>
      <c r="Y57" s="6"/>
    </row>
    <row r="58" spans="1:25">
      <c r="A58" s="6"/>
      <c r="B58" s="42"/>
      <c r="C58" s="6"/>
      <c r="D58" s="64">
        <f>MROUND((SUM($F$8-B8)),$M$7)</f>
        <v>33537</v>
      </c>
      <c r="E58" s="11">
        <f>IF(E51="Risk in Points",(D52-D56)/E52,((D52-D56)/1)/E52)</f>
        <v>1.9361702127659575</v>
      </c>
      <c r="F58" s="63">
        <f>MROUND((SUM($D$8+B8)),$M$7)</f>
        <v>33629</v>
      </c>
      <c r="L58" s="34"/>
    </row>
    <row r="59" spans="1:25">
      <c r="A59" s="146"/>
      <c r="B59" s="159"/>
      <c r="C59" s="159"/>
      <c r="D59" s="159"/>
      <c r="E59" s="159"/>
      <c r="F59" s="159"/>
      <c r="G59" s="6"/>
      <c r="H59" s="6"/>
      <c r="I59" s="6"/>
      <c r="J59" s="6"/>
      <c r="K59" s="6"/>
      <c r="L59" s="34"/>
    </row>
    <row r="60" spans="1:25">
      <c r="A60" s="5"/>
      <c r="B60" s="17"/>
      <c r="C60" s="6"/>
      <c r="D60" s="6"/>
      <c r="E60" s="6"/>
      <c r="F60" s="6"/>
      <c r="I60" s="4"/>
      <c r="L60" s="34"/>
    </row>
    <row r="61" spans="1:25">
      <c r="A61" s="24"/>
      <c r="B61" s="25"/>
      <c r="C61" s="6"/>
      <c r="D61" s="6"/>
      <c r="E61" s="6"/>
      <c r="F61" s="6"/>
      <c r="I61" s="4"/>
      <c r="L61" s="34"/>
    </row>
    <row r="62" spans="1:25">
      <c r="A62" s="14"/>
      <c r="B62" s="25"/>
      <c r="C62" s="6"/>
      <c r="D62" s="6"/>
      <c r="E62" s="6"/>
      <c r="F62" s="6"/>
      <c r="I62" s="4"/>
      <c r="L62" s="34"/>
    </row>
    <row r="63" spans="1:25">
      <c r="A63" s="6"/>
      <c r="B63" s="11"/>
      <c r="C63" s="6"/>
      <c r="D63" s="6"/>
      <c r="E63" s="6"/>
      <c r="F63" s="6"/>
      <c r="I63" s="4"/>
      <c r="L63" s="34"/>
    </row>
    <row r="64" spans="1:25">
      <c r="C64" s="6"/>
      <c r="D64" s="6"/>
      <c r="E64" s="6"/>
      <c r="F64" s="6"/>
      <c r="I64" s="4"/>
      <c r="L64" s="6"/>
    </row>
    <row r="65" spans="3:25">
      <c r="C65" s="6"/>
      <c r="D65" s="6"/>
      <c r="E65" s="6"/>
      <c r="F65" s="6"/>
      <c r="I65" s="4"/>
    </row>
    <row r="66" spans="3:25">
      <c r="C66" s="6"/>
      <c r="D66" s="6"/>
      <c r="E66" s="6"/>
      <c r="F66" s="6"/>
      <c r="I66" s="4"/>
      <c r="M66" s="6"/>
    </row>
    <row r="67" spans="3:25">
      <c r="I67" s="4"/>
      <c r="M67" s="6"/>
      <c r="N67" s="6"/>
      <c r="O67" s="6"/>
      <c r="P67" s="6"/>
      <c r="Q67" s="6"/>
      <c r="R67" s="6"/>
      <c r="S67" s="6"/>
      <c r="T67" s="6"/>
      <c r="U67" s="6"/>
      <c r="V67" s="6"/>
      <c r="W67" s="6"/>
      <c r="X67" s="6"/>
      <c r="Y67" s="6"/>
    </row>
    <row r="68" spans="3:25">
      <c r="I68" s="4"/>
    </row>
    <row r="69" spans="3:25">
      <c r="I69" s="4"/>
    </row>
    <row r="70" spans="3:25">
      <c r="I70" s="4"/>
    </row>
    <row r="71" spans="3:25">
      <c r="I71" s="4"/>
    </row>
    <row r="72" spans="3:25">
      <c r="I72" s="4"/>
    </row>
    <row r="73" spans="3:25">
      <c r="I73" s="4"/>
    </row>
    <row r="74" spans="3:25">
      <c r="I74" s="4"/>
    </row>
    <row r="75" spans="3:25">
      <c r="I75" s="4"/>
    </row>
    <row r="76" spans="3:25">
      <c r="I76" s="4"/>
    </row>
    <row r="77" spans="3:25">
      <c r="I77" s="4"/>
      <c r="M77" s="6"/>
    </row>
    <row r="78" spans="3:25">
      <c r="I78" s="4"/>
    </row>
    <row r="79" spans="3:25">
      <c r="D79" s="19"/>
      <c r="E79" s="9"/>
      <c r="F79" s="4"/>
      <c r="I79" s="4"/>
    </row>
    <row r="80" spans="3:25">
      <c r="E80" s="18"/>
      <c r="F80" s="4"/>
      <c r="I80" s="4"/>
    </row>
    <row r="81" spans="6:9">
      <c r="F81" s="4"/>
      <c r="I81" s="4"/>
    </row>
    <row r="82" spans="6:9">
      <c r="F82" s="4"/>
      <c r="I82" s="4"/>
    </row>
    <row r="83" spans="6:9">
      <c r="F83" s="4"/>
      <c r="I83" s="4"/>
    </row>
    <row r="84" spans="6:9">
      <c r="F84" s="4"/>
      <c r="I84" s="4"/>
    </row>
    <row r="85" spans="6:9">
      <c r="F85" s="4"/>
      <c r="I85" s="4"/>
    </row>
    <row r="86" spans="6:9">
      <c r="F86" s="4"/>
      <c r="I86" s="4"/>
    </row>
    <row r="87" spans="6:9">
      <c r="F87" s="4"/>
      <c r="I87" s="4"/>
    </row>
    <row r="88" spans="6:9">
      <c r="F88" s="4"/>
      <c r="I88" s="4"/>
    </row>
    <row r="89" spans="6:9">
      <c r="F89" s="4"/>
      <c r="I89" s="4"/>
    </row>
    <row r="90" spans="6:9">
      <c r="F90" s="4"/>
      <c r="I90" s="4"/>
    </row>
    <row r="91" spans="6:9">
      <c r="F91" s="4"/>
      <c r="I91" s="4"/>
    </row>
    <row r="92" spans="6:9">
      <c r="F92" s="4"/>
      <c r="I92" s="4"/>
    </row>
    <row r="93" spans="6:9">
      <c r="F93" s="4"/>
      <c r="I93" s="4"/>
    </row>
    <row r="94" spans="6:9">
      <c r="F94" s="4"/>
      <c r="I94" s="4"/>
    </row>
    <row r="95" spans="6:9">
      <c r="F95" s="4"/>
      <c r="I95" s="4"/>
    </row>
    <row r="96" spans="6:9">
      <c r="F96" s="4"/>
      <c r="I96" s="4"/>
    </row>
    <row r="97" spans="6:9">
      <c r="F97" s="4"/>
      <c r="I97" s="4"/>
    </row>
    <row r="98" spans="6:9">
      <c r="F98" s="4"/>
      <c r="I98" s="4"/>
    </row>
    <row r="99" spans="6:9">
      <c r="F99" s="4"/>
      <c r="I99" s="4"/>
    </row>
    <row r="100" spans="6:9">
      <c r="F100" s="4"/>
      <c r="I100" s="4"/>
    </row>
    <row r="101" spans="6:9">
      <c r="F101" s="4"/>
      <c r="I101" s="4"/>
    </row>
    <row r="102" spans="6:9">
      <c r="F102" s="4"/>
      <c r="I102" s="4"/>
    </row>
    <row r="103" spans="6:9">
      <c r="F103" s="4"/>
      <c r="I103" s="4"/>
    </row>
    <row r="104" spans="6:9">
      <c r="F104" s="4"/>
      <c r="I104" s="4"/>
    </row>
    <row r="105" spans="6:9">
      <c r="F105" s="4"/>
      <c r="I105" s="4"/>
    </row>
    <row r="106" spans="6:9">
      <c r="F106" s="4"/>
      <c r="I106" s="4"/>
    </row>
    <row r="107" spans="6:9">
      <c r="F107" s="4"/>
      <c r="I107" s="4"/>
    </row>
    <row r="108" spans="6:9">
      <c r="F108" s="4"/>
      <c r="I108" s="4"/>
    </row>
    <row r="109" spans="6:9">
      <c r="F109" s="4"/>
      <c r="I109" s="4"/>
    </row>
    <row r="110" spans="6:9">
      <c r="F110" s="4"/>
      <c r="I110" s="4"/>
    </row>
    <row r="111" spans="6:9">
      <c r="F111" s="4"/>
      <c r="I111" s="4"/>
    </row>
    <row r="112" spans="6:9">
      <c r="F112" s="4"/>
      <c r="I112" s="4"/>
    </row>
    <row r="113" spans="6:9">
      <c r="F113" s="4"/>
      <c r="I113" s="4"/>
    </row>
    <row r="114" spans="6:9">
      <c r="F114" s="4"/>
      <c r="I114" s="4"/>
    </row>
    <row r="115" spans="6:9">
      <c r="F115" s="4"/>
      <c r="I115" s="4"/>
    </row>
    <row r="116" spans="6:9">
      <c r="F116" s="4"/>
      <c r="I116" s="4"/>
    </row>
    <row r="117" spans="6:9">
      <c r="F117" s="4"/>
      <c r="I117" s="4"/>
    </row>
    <row r="118" spans="6:9">
      <c r="F118" s="4"/>
      <c r="I118" s="4"/>
    </row>
    <row r="119" spans="6:9">
      <c r="F119" s="4"/>
      <c r="I119" s="4"/>
    </row>
    <row r="120" spans="6:9">
      <c r="F120" s="4"/>
      <c r="I120" s="4"/>
    </row>
    <row r="121" spans="6:9">
      <c r="F121" s="4"/>
      <c r="I121" s="4"/>
    </row>
    <row r="122" spans="6:9">
      <c r="F122" s="4"/>
      <c r="I122" s="4"/>
    </row>
    <row r="123" spans="6:9">
      <c r="F123" s="4"/>
      <c r="I123" s="4"/>
    </row>
    <row r="124" spans="6:9">
      <c r="F124" s="4"/>
      <c r="I124" s="4"/>
    </row>
    <row r="125" spans="6:9">
      <c r="F125" s="4"/>
      <c r="I125" s="4"/>
    </row>
    <row r="126" spans="6:9">
      <c r="F126" s="4"/>
      <c r="I126" s="4"/>
    </row>
    <row r="127" spans="6:9">
      <c r="F127" s="4"/>
      <c r="I127" s="4"/>
    </row>
    <row r="128" spans="6:9">
      <c r="F128" s="4"/>
      <c r="I128" s="4"/>
    </row>
    <row r="129" spans="6:9">
      <c r="F129" s="4"/>
      <c r="I129" s="4"/>
    </row>
    <row r="130" spans="6:9">
      <c r="F130" s="4"/>
      <c r="I130" s="4"/>
    </row>
    <row r="131" spans="6:9">
      <c r="F131" s="4"/>
      <c r="I131" s="4"/>
    </row>
    <row r="132" spans="6:9">
      <c r="F132" s="4"/>
      <c r="I132" s="4"/>
    </row>
    <row r="133" spans="6:9">
      <c r="F133" s="4"/>
      <c r="I133" s="4"/>
    </row>
    <row r="134" spans="6:9">
      <c r="F134" s="4"/>
      <c r="I134" s="4"/>
    </row>
    <row r="135" spans="6:9">
      <c r="F135" s="4"/>
      <c r="I135" s="4"/>
    </row>
    <row r="136" spans="6:9">
      <c r="F136" s="4"/>
      <c r="I136" s="4"/>
    </row>
    <row r="137" spans="6:9">
      <c r="F137" s="4"/>
      <c r="I137" s="4"/>
    </row>
    <row r="138" spans="6:9">
      <c r="F138" s="4"/>
      <c r="I138" s="4"/>
    </row>
    <row r="139" spans="6:9">
      <c r="F139" s="4"/>
      <c r="I139" s="4"/>
    </row>
    <row r="140" spans="6:9">
      <c r="F140" s="4"/>
      <c r="I140" s="4"/>
    </row>
    <row r="141" spans="6:9">
      <c r="F141" s="4"/>
      <c r="I141" s="4"/>
    </row>
    <row r="142" spans="6:9">
      <c r="F142" s="4"/>
      <c r="I142" s="4"/>
    </row>
    <row r="143" spans="6:9">
      <c r="F143" s="4"/>
      <c r="I143" s="4"/>
    </row>
    <row r="144" spans="6:9">
      <c r="F144" s="4"/>
      <c r="I144" s="4"/>
    </row>
    <row r="145" spans="6:9">
      <c r="F145" s="4"/>
      <c r="I145" s="4"/>
    </row>
    <row r="146" spans="6:9">
      <c r="F146" s="4"/>
      <c r="I146" s="4"/>
    </row>
    <row r="147" spans="6:9">
      <c r="F147" s="4"/>
      <c r="I147" s="4"/>
    </row>
    <row r="148" spans="6:9">
      <c r="F148" s="4"/>
      <c r="I148" s="4"/>
    </row>
    <row r="149" spans="6:9">
      <c r="F149" s="4"/>
      <c r="I149" s="4"/>
    </row>
    <row r="150" spans="6:9">
      <c r="F150" s="4"/>
      <c r="I150" s="4"/>
    </row>
    <row r="151" spans="6:9">
      <c r="F151" s="4"/>
      <c r="I151" s="4"/>
    </row>
    <row r="152" spans="6:9">
      <c r="F152" s="4"/>
      <c r="I152" s="4"/>
    </row>
    <row r="153" spans="6:9">
      <c r="F153" s="4"/>
      <c r="I153" s="4"/>
    </row>
    <row r="154" spans="6:9">
      <c r="F154" s="4"/>
      <c r="I154" s="4"/>
    </row>
    <row r="155" spans="6:9">
      <c r="F155" s="4"/>
      <c r="I155" s="4"/>
    </row>
    <row r="156" spans="6:9">
      <c r="F156" s="4"/>
      <c r="I156" s="4"/>
    </row>
    <row r="157" spans="6:9">
      <c r="F157" s="4"/>
      <c r="I157" s="4"/>
    </row>
    <row r="158" spans="6:9">
      <c r="F158" s="4"/>
      <c r="I158" s="4"/>
    </row>
    <row r="159" spans="6:9">
      <c r="F159" s="4"/>
      <c r="I159" s="4"/>
    </row>
    <row r="160" spans="6:9">
      <c r="F160" s="4"/>
      <c r="I160" s="4"/>
    </row>
    <row r="161" spans="6:9">
      <c r="F161" s="4"/>
      <c r="I161" s="4"/>
    </row>
    <row r="162" spans="6:9">
      <c r="F162" s="4"/>
      <c r="I162" s="4"/>
    </row>
    <row r="163" spans="6:9">
      <c r="F163" s="4"/>
      <c r="I163" s="4"/>
    </row>
    <row r="164" spans="6:9">
      <c r="F164" s="4"/>
      <c r="I164" s="4"/>
    </row>
    <row r="165" spans="6:9">
      <c r="F165" s="4"/>
      <c r="I165" s="4"/>
    </row>
    <row r="166" spans="6:9">
      <c r="F166" s="4"/>
      <c r="I166" s="4"/>
    </row>
    <row r="167" spans="6:9">
      <c r="F167" s="4"/>
      <c r="I167" s="4"/>
    </row>
    <row r="168" spans="6:9">
      <c r="F168" s="4"/>
      <c r="I168" s="4"/>
    </row>
    <row r="169" spans="6:9">
      <c r="F169" s="4"/>
      <c r="I169" s="4"/>
    </row>
    <row r="170" spans="6:9">
      <c r="F170" s="4"/>
      <c r="I170" s="4"/>
    </row>
    <row r="171" spans="6:9">
      <c r="F171" s="4"/>
      <c r="I171" s="4"/>
    </row>
    <row r="172" spans="6:9">
      <c r="F172" s="4"/>
      <c r="I172" s="4"/>
    </row>
    <row r="173" spans="6:9">
      <c r="F173" s="4"/>
      <c r="I173" s="4"/>
    </row>
    <row r="174" spans="6:9">
      <c r="F174" s="4"/>
      <c r="I174" s="4"/>
    </row>
    <row r="175" spans="6:9">
      <c r="F175" s="4"/>
      <c r="I175" s="4"/>
    </row>
    <row r="176" spans="6:9">
      <c r="F176" s="4"/>
      <c r="I176" s="4"/>
    </row>
    <row r="177" spans="6:9">
      <c r="F177" s="4"/>
      <c r="I177" s="4"/>
    </row>
    <row r="178" spans="6:9">
      <c r="F178" s="4"/>
      <c r="I178" s="4"/>
    </row>
    <row r="179" spans="6:9">
      <c r="F179" s="4"/>
      <c r="I179" s="4"/>
    </row>
    <row r="180" spans="6:9">
      <c r="F180" s="4"/>
      <c r="I180" s="4"/>
    </row>
    <row r="181" spans="6:9">
      <c r="F181" s="4"/>
      <c r="I181" s="4"/>
    </row>
    <row r="182" spans="6:9">
      <c r="F182" s="4"/>
      <c r="I182" s="4"/>
    </row>
    <row r="183" spans="6:9">
      <c r="F183" s="4"/>
      <c r="I183" s="4"/>
    </row>
    <row r="184" spans="6:9">
      <c r="F184" s="4"/>
      <c r="I184" s="4"/>
    </row>
    <row r="185" spans="6:9">
      <c r="F185" s="4"/>
      <c r="I185" s="4"/>
    </row>
    <row r="186" spans="6:9">
      <c r="F186" s="4"/>
      <c r="I186" s="4"/>
    </row>
    <row r="187" spans="6:9">
      <c r="F187" s="4"/>
      <c r="I187" s="4"/>
    </row>
    <row r="188" spans="6:9">
      <c r="F188" s="4"/>
      <c r="I188" s="4"/>
    </row>
    <row r="189" spans="6:9">
      <c r="F189" s="4"/>
      <c r="I189" s="4"/>
    </row>
    <row r="190" spans="6:9">
      <c r="F190" s="4"/>
      <c r="I190" s="4"/>
    </row>
    <row r="191" spans="6:9">
      <c r="F191" s="4"/>
      <c r="I191" s="4"/>
    </row>
    <row r="192" spans="6:9">
      <c r="F192" s="4"/>
      <c r="I192" s="4"/>
    </row>
    <row r="193" spans="6:9">
      <c r="F193" s="4"/>
      <c r="I193" s="4"/>
    </row>
    <row r="194" spans="6:9">
      <c r="F194" s="4"/>
      <c r="I194" s="4"/>
    </row>
    <row r="195" spans="6:9">
      <c r="F195" s="4"/>
      <c r="I195" s="4"/>
    </row>
    <row r="196" spans="6:9">
      <c r="F196" s="4"/>
      <c r="I196" s="4"/>
    </row>
    <row r="197" spans="6:9">
      <c r="F197" s="4"/>
      <c r="I197" s="4"/>
    </row>
    <row r="198" spans="6:9">
      <c r="F198" s="4"/>
      <c r="I198" s="4"/>
    </row>
    <row r="199" spans="6:9">
      <c r="F199" s="4"/>
      <c r="I199" s="4"/>
    </row>
    <row r="200" spans="6:9">
      <c r="F200" s="4"/>
      <c r="I200" s="4"/>
    </row>
    <row r="201" spans="6:9">
      <c r="F201" s="4"/>
      <c r="I201" s="4"/>
    </row>
    <row r="202" spans="6:9">
      <c r="F202" s="4"/>
      <c r="I202" s="4"/>
    </row>
    <row r="203" spans="6:9">
      <c r="F203" s="4"/>
      <c r="I203" s="4"/>
    </row>
    <row r="204" spans="6:9">
      <c r="F204" s="4"/>
      <c r="I204" s="4"/>
    </row>
    <row r="205" spans="6:9">
      <c r="F205" s="4"/>
      <c r="I205" s="4"/>
    </row>
    <row r="206" spans="6:9">
      <c r="F206" s="4"/>
      <c r="I206" s="4"/>
    </row>
    <row r="207" spans="6:9">
      <c r="F207" s="4"/>
      <c r="I207" s="4"/>
    </row>
    <row r="208" spans="6:9">
      <c r="F208" s="4"/>
      <c r="I208" s="4"/>
    </row>
    <row r="209" spans="6:9">
      <c r="F209" s="4"/>
      <c r="I209" s="4"/>
    </row>
    <row r="210" spans="6:9">
      <c r="F210" s="4"/>
      <c r="I210" s="4"/>
    </row>
    <row r="211" spans="6:9">
      <c r="F211" s="4"/>
      <c r="I211" s="4"/>
    </row>
    <row r="212" spans="6:9">
      <c r="F212" s="4"/>
      <c r="I212" s="4"/>
    </row>
    <row r="213" spans="6:9">
      <c r="F213" s="4"/>
      <c r="I213" s="4"/>
    </row>
    <row r="214" spans="6:9">
      <c r="F214" s="4"/>
      <c r="I214" s="4"/>
    </row>
    <row r="215" spans="6:9">
      <c r="F215" s="4"/>
      <c r="I215" s="4"/>
    </row>
    <row r="216" spans="6:9">
      <c r="F216" s="4"/>
      <c r="I216" s="4"/>
    </row>
    <row r="217" spans="6:9">
      <c r="F217" s="4"/>
      <c r="I217" s="4"/>
    </row>
    <row r="218" spans="6:9">
      <c r="F218" s="4"/>
      <c r="I218" s="4"/>
    </row>
    <row r="219" spans="6:9">
      <c r="F219" s="4"/>
      <c r="I219" s="4"/>
    </row>
    <row r="220" spans="6:9">
      <c r="F220" s="4"/>
      <c r="I220" s="4"/>
    </row>
    <row r="221" spans="6:9">
      <c r="F221" s="4"/>
      <c r="I221" s="4"/>
    </row>
    <row r="222" spans="6:9">
      <c r="F222" s="4"/>
      <c r="I222" s="4"/>
    </row>
    <row r="223" spans="6:9">
      <c r="F223" s="4"/>
      <c r="I223" s="4"/>
    </row>
    <row r="224" spans="6:9">
      <c r="F224" s="4"/>
      <c r="I224" s="4"/>
    </row>
    <row r="225" spans="6:9">
      <c r="F225" s="4"/>
      <c r="I225" s="4"/>
    </row>
    <row r="226" spans="6:9">
      <c r="F226" s="4"/>
      <c r="I226" s="4"/>
    </row>
    <row r="227" spans="6:9">
      <c r="F227" s="4"/>
      <c r="I227" s="4"/>
    </row>
    <row r="228" spans="6:9">
      <c r="F228" s="4"/>
      <c r="I228" s="4"/>
    </row>
    <row r="229" spans="6:9">
      <c r="F229" s="4"/>
      <c r="I229" s="4"/>
    </row>
    <row r="230" spans="6:9">
      <c r="F230" s="4"/>
      <c r="I230" s="4"/>
    </row>
    <row r="231" spans="6:9">
      <c r="F231" s="4"/>
      <c r="I231" s="4"/>
    </row>
    <row r="232" spans="6:9">
      <c r="F232" s="4"/>
      <c r="I232" s="4"/>
    </row>
    <row r="233" spans="6:9">
      <c r="F233" s="4"/>
      <c r="I233" s="4"/>
    </row>
    <row r="234" spans="6:9">
      <c r="F234" s="4"/>
      <c r="I234" s="4"/>
    </row>
    <row r="235" spans="6:9">
      <c r="F235" s="4"/>
      <c r="I235" s="4"/>
    </row>
    <row r="236" spans="6:9">
      <c r="F236" s="4"/>
      <c r="I236" s="4"/>
    </row>
    <row r="237" spans="6:9">
      <c r="F237" s="4"/>
      <c r="I237" s="4"/>
    </row>
    <row r="238" spans="6:9">
      <c r="F238" s="4"/>
      <c r="I238" s="4"/>
    </row>
    <row r="239" spans="6:9">
      <c r="F239" s="4"/>
      <c r="I239" s="4"/>
    </row>
    <row r="240" spans="6:9">
      <c r="F240" s="4"/>
      <c r="I240" s="4"/>
    </row>
    <row r="241" spans="6:9">
      <c r="F241" s="4"/>
      <c r="I241" s="4"/>
    </row>
    <row r="242" spans="6:9">
      <c r="F242" s="4"/>
      <c r="I242" s="4"/>
    </row>
    <row r="243" spans="6:9">
      <c r="F243" s="4"/>
      <c r="I243" s="4"/>
    </row>
    <row r="244" spans="6:9">
      <c r="F244" s="4"/>
      <c r="I244" s="4"/>
    </row>
    <row r="245" spans="6:9">
      <c r="F245" s="4"/>
      <c r="I245" s="4"/>
    </row>
    <row r="246" spans="6:9">
      <c r="F246" s="4"/>
      <c r="I246" s="4"/>
    </row>
    <row r="247" spans="6:9">
      <c r="F247" s="4"/>
      <c r="I247" s="4"/>
    </row>
    <row r="248" spans="6:9">
      <c r="F248" s="4"/>
      <c r="I248" s="4"/>
    </row>
    <row r="249" spans="6:9">
      <c r="F249" s="4"/>
      <c r="I249" s="4"/>
    </row>
    <row r="250" spans="6:9">
      <c r="F250" s="4"/>
      <c r="I250" s="4"/>
    </row>
    <row r="251" spans="6:9">
      <c r="F251" s="4"/>
      <c r="I251" s="4"/>
    </row>
    <row r="252" spans="6:9">
      <c r="F252" s="4"/>
      <c r="I252" s="4"/>
    </row>
    <row r="253" spans="6:9">
      <c r="F253" s="4"/>
      <c r="I253" s="4"/>
    </row>
    <row r="254" spans="6:9">
      <c r="F254" s="4"/>
      <c r="I254" s="4"/>
    </row>
    <row r="255" spans="6:9">
      <c r="F255" s="4"/>
      <c r="I255" s="4"/>
    </row>
    <row r="256" spans="6:9">
      <c r="F256" s="4"/>
      <c r="I256" s="4"/>
    </row>
    <row r="257" spans="6:9">
      <c r="F257" s="4"/>
      <c r="I257" s="4"/>
    </row>
    <row r="258" spans="6:9">
      <c r="F258" s="4"/>
      <c r="I258" s="4"/>
    </row>
    <row r="259" spans="6:9">
      <c r="F259" s="4"/>
      <c r="I259" s="4"/>
    </row>
    <row r="260" spans="6:9">
      <c r="F260" s="4"/>
      <c r="I260" s="4"/>
    </row>
    <row r="261" spans="6:9">
      <c r="F261" s="4"/>
      <c r="I261" s="4"/>
    </row>
    <row r="262" spans="6:9">
      <c r="F262" s="4"/>
      <c r="I262" s="4"/>
    </row>
    <row r="263" spans="6:9">
      <c r="F263" s="4"/>
      <c r="I263" s="4"/>
    </row>
    <row r="264" spans="6:9">
      <c r="F264" s="4"/>
      <c r="I264" s="4"/>
    </row>
    <row r="265" spans="6:9">
      <c r="F265" s="4"/>
      <c r="I265" s="4"/>
    </row>
    <row r="266" spans="6:9">
      <c r="F266" s="4"/>
      <c r="I266" s="4"/>
    </row>
    <row r="267" spans="6:9">
      <c r="F267" s="4"/>
      <c r="I267" s="4"/>
    </row>
    <row r="268" spans="6:9">
      <c r="F268" s="4"/>
      <c r="I268" s="4"/>
    </row>
    <row r="269" spans="6:9">
      <c r="F269" s="4"/>
      <c r="I269" s="4"/>
    </row>
    <row r="270" spans="6:9">
      <c r="F270" s="4"/>
      <c r="I270" s="4"/>
    </row>
    <row r="271" spans="6:9">
      <c r="F271" s="4"/>
      <c r="I271" s="4"/>
    </row>
    <row r="272" spans="6:9">
      <c r="F272" s="4"/>
      <c r="I272" s="4"/>
    </row>
    <row r="273" spans="6:9">
      <c r="F273" s="4"/>
      <c r="I273" s="4"/>
    </row>
    <row r="274" spans="6:9">
      <c r="F274" s="4"/>
      <c r="I274" s="4"/>
    </row>
    <row r="275" spans="6:9">
      <c r="F275" s="4"/>
      <c r="I275" s="4"/>
    </row>
    <row r="276" spans="6:9">
      <c r="F276" s="4"/>
      <c r="I276" s="4"/>
    </row>
    <row r="277" spans="6:9">
      <c r="F277" s="4"/>
      <c r="I277" s="4"/>
    </row>
    <row r="278" spans="6:9">
      <c r="F278" s="4"/>
      <c r="I278" s="4"/>
    </row>
    <row r="279" spans="6:9">
      <c r="F279" s="4"/>
      <c r="I279" s="4"/>
    </row>
    <row r="280" spans="6:9">
      <c r="F280" s="4"/>
      <c r="I280" s="4"/>
    </row>
    <row r="281" spans="6:9">
      <c r="F281" s="4"/>
      <c r="I281" s="4"/>
    </row>
    <row r="282" spans="6:9">
      <c r="F282" s="4"/>
      <c r="I282" s="4"/>
    </row>
    <row r="283" spans="6:9">
      <c r="F283" s="4"/>
      <c r="I283" s="4"/>
    </row>
    <row r="284" spans="6:9">
      <c r="F284" s="4"/>
      <c r="I284" s="4"/>
    </row>
    <row r="285" spans="6:9">
      <c r="F285" s="4"/>
      <c r="I285" s="4"/>
    </row>
    <row r="286" spans="6:9">
      <c r="F286" s="4"/>
      <c r="I286" s="4"/>
    </row>
    <row r="287" spans="6:9">
      <c r="F287" s="4"/>
      <c r="I287" s="4"/>
    </row>
    <row r="288" spans="6:9">
      <c r="F288" s="4"/>
      <c r="I288" s="4"/>
    </row>
    <row r="289" spans="6:9">
      <c r="F289" s="4"/>
      <c r="I289" s="4"/>
    </row>
    <row r="290" spans="6:9">
      <c r="F290" s="4"/>
      <c r="I290" s="4"/>
    </row>
    <row r="291" spans="6:9">
      <c r="F291" s="4"/>
      <c r="I291" s="4"/>
    </row>
    <row r="292" spans="6:9">
      <c r="F292" s="4"/>
      <c r="I292" s="4"/>
    </row>
    <row r="293" spans="6:9">
      <c r="F293" s="4"/>
      <c r="I293" s="4"/>
    </row>
    <row r="294" spans="6:9">
      <c r="F294" s="4"/>
      <c r="I294" s="4"/>
    </row>
    <row r="295" spans="6:9">
      <c r="F295" s="4"/>
      <c r="I295" s="4"/>
    </row>
    <row r="296" spans="6:9">
      <c r="F296" s="4"/>
      <c r="I296" s="4"/>
    </row>
    <row r="297" spans="6:9">
      <c r="F297" s="4"/>
      <c r="I297" s="4"/>
    </row>
    <row r="298" spans="6:9">
      <c r="F298" s="4"/>
      <c r="I298" s="4"/>
    </row>
    <row r="299" spans="6:9">
      <c r="F299" s="4"/>
      <c r="I299" s="4"/>
    </row>
    <row r="300" spans="6:9">
      <c r="F300" s="4"/>
      <c r="I300" s="4"/>
    </row>
    <row r="301" spans="6:9">
      <c r="F301" s="4"/>
      <c r="I301" s="4"/>
    </row>
    <row r="302" spans="6:9">
      <c r="F302" s="4"/>
      <c r="I302" s="4"/>
    </row>
    <row r="303" spans="6:9">
      <c r="F303" s="4"/>
      <c r="I303" s="4"/>
    </row>
    <row r="304" spans="6:9">
      <c r="F304" s="4"/>
      <c r="I304" s="4"/>
    </row>
    <row r="305" spans="6:9">
      <c r="F305" s="4"/>
      <c r="I305" s="4"/>
    </row>
    <row r="306" spans="6:9">
      <c r="F306" s="4"/>
      <c r="I306" s="4"/>
    </row>
    <row r="307" spans="6:9">
      <c r="F307" s="4"/>
      <c r="I307" s="4"/>
    </row>
    <row r="308" spans="6:9">
      <c r="F308" s="4"/>
      <c r="I308" s="4"/>
    </row>
    <row r="309" spans="6:9">
      <c r="F309" s="4"/>
      <c r="I309" s="4"/>
    </row>
    <row r="310" spans="6:9">
      <c r="F310" s="4"/>
      <c r="I310" s="4"/>
    </row>
    <row r="311" spans="6:9">
      <c r="F311" s="4"/>
      <c r="I311" s="4"/>
    </row>
    <row r="312" spans="6:9">
      <c r="F312" s="4"/>
      <c r="I312" s="4"/>
    </row>
    <row r="313" spans="6:9">
      <c r="F313" s="4"/>
      <c r="I313" s="4"/>
    </row>
    <row r="314" spans="6:9">
      <c r="F314" s="4"/>
      <c r="I314" s="4"/>
    </row>
    <row r="315" spans="6:9">
      <c r="F315" s="4"/>
      <c r="I315" s="4"/>
    </row>
    <row r="316" spans="6:9">
      <c r="F316" s="4"/>
      <c r="I316" s="4"/>
    </row>
    <row r="317" spans="6:9">
      <c r="F317" s="4"/>
      <c r="I317" s="4"/>
    </row>
    <row r="318" spans="6:9">
      <c r="F318" s="4"/>
      <c r="I318" s="4"/>
    </row>
    <row r="319" spans="6:9">
      <c r="F319" s="4"/>
      <c r="I319" s="4"/>
    </row>
    <row r="320" spans="6:9">
      <c r="F320" s="4"/>
      <c r="I320" s="4"/>
    </row>
    <row r="321" spans="6:9">
      <c r="F321" s="4"/>
      <c r="I321" s="4"/>
    </row>
    <row r="322" spans="6:9">
      <c r="F322" s="4"/>
      <c r="I322" s="4"/>
    </row>
    <row r="323" spans="6:9">
      <c r="F323" s="4"/>
      <c r="I323" s="4"/>
    </row>
    <row r="324" spans="6:9">
      <c r="F324" s="4"/>
      <c r="I324" s="4"/>
    </row>
    <row r="325" spans="6:9">
      <c r="F325" s="4"/>
      <c r="I325" s="4"/>
    </row>
    <row r="326" spans="6:9">
      <c r="F326" s="4"/>
      <c r="I326" s="4"/>
    </row>
    <row r="327" spans="6:9">
      <c r="F327" s="4"/>
      <c r="I327" s="4"/>
    </row>
    <row r="328" spans="6:9">
      <c r="F328" s="4"/>
      <c r="I328" s="4"/>
    </row>
    <row r="329" spans="6:9">
      <c r="F329" s="4"/>
      <c r="I329" s="4"/>
    </row>
    <row r="330" spans="6:9">
      <c r="F330" s="4"/>
      <c r="I330" s="4"/>
    </row>
    <row r="331" spans="6:9">
      <c r="F331" s="4"/>
      <c r="I331" s="4"/>
    </row>
    <row r="332" spans="6:9">
      <c r="F332" s="4"/>
      <c r="I332" s="4"/>
    </row>
    <row r="333" spans="6:9">
      <c r="F333" s="4"/>
      <c r="I333" s="4"/>
    </row>
    <row r="334" spans="6:9">
      <c r="F334" s="4"/>
      <c r="I334" s="4"/>
    </row>
    <row r="335" spans="6:9">
      <c r="F335" s="4"/>
      <c r="I335" s="4"/>
    </row>
    <row r="336" spans="6:9">
      <c r="F336" s="4"/>
      <c r="I336" s="4"/>
    </row>
    <row r="337" spans="6:9">
      <c r="F337" s="4"/>
      <c r="I337" s="4"/>
    </row>
    <row r="338" spans="6:9">
      <c r="F338" s="4"/>
      <c r="I338" s="4"/>
    </row>
    <row r="339" spans="6:9">
      <c r="F339" s="4"/>
      <c r="I339" s="4"/>
    </row>
    <row r="340" spans="6:9">
      <c r="F340" s="4"/>
      <c r="I340" s="4"/>
    </row>
    <row r="341" spans="6:9">
      <c r="F341" s="4"/>
      <c r="I341" s="4"/>
    </row>
    <row r="342" spans="6:9">
      <c r="F342" s="4"/>
      <c r="I342" s="4"/>
    </row>
    <row r="343" spans="6:9">
      <c r="F343" s="4"/>
      <c r="I343" s="4"/>
    </row>
    <row r="344" spans="6:9">
      <c r="F344" s="4"/>
      <c r="I344" s="4"/>
    </row>
    <row r="345" spans="6:9">
      <c r="F345" s="4"/>
      <c r="I345" s="4"/>
    </row>
    <row r="346" spans="6:9">
      <c r="F346" s="4"/>
      <c r="I346" s="4"/>
    </row>
    <row r="347" spans="6:9">
      <c r="F347" s="4"/>
      <c r="I347" s="4"/>
    </row>
    <row r="348" spans="6:9">
      <c r="F348" s="4"/>
      <c r="I348" s="4"/>
    </row>
    <row r="349" spans="6:9">
      <c r="F349" s="4"/>
      <c r="I349" s="4"/>
    </row>
    <row r="350" spans="6:9">
      <c r="F350" s="4"/>
      <c r="I350" s="4"/>
    </row>
    <row r="351" spans="6:9">
      <c r="F351" s="4"/>
      <c r="I351" s="4"/>
    </row>
    <row r="352" spans="6:9">
      <c r="F352" s="4"/>
      <c r="I352" s="4"/>
    </row>
    <row r="353" spans="6:9">
      <c r="F353" s="4"/>
      <c r="I353" s="4"/>
    </row>
    <row r="354" spans="6:9">
      <c r="F354" s="4"/>
      <c r="I354" s="4"/>
    </row>
    <row r="355" spans="6:9">
      <c r="F355" s="4"/>
      <c r="I355" s="4"/>
    </row>
    <row r="356" spans="6:9">
      <c r="F356" s="4"/>
      <c r="I356" s="4"/>
    </row>
    <row r="357" spans="6:9">
      <c r="F357" s="4"/>
      <c r="I357" s="4"/>
    </row>
    <row r="358" spans="6:9">
      <c r="F358" s="4"/>
      <c r="I358" s="4"/>
    </row>
    <row r="359" spans="6:9">
      <c r="F359" s="4"/>
      <c r="I359" s="4"/>
    </row>
    <row r="360" spans="6:9">
      <c r="F360" s="4"/>
      <c r="I360" s="4"/>
    </row>
    <row r="361" spans="6:9">
      <c r="F361" s="4"/>
      <c r="I361" s="4"/>
    </row>
    <row r="362" spans="6:9">
      <c r="F362" s="4"/>
      <c r="I362" s="4"/>
    </row>
    <row r="363" spans="6:9">
      <c r="F363" s="4"/>
      <c r="I363" s="4"/>
    </row>
    <row r="364" spans="6:9">
      <c r="F364" s="4"/>
      <c r="I364" s="4"/>
    </row>
    <row r="365" spans="6:9">
      <c r="F365" s="4"/>
      <c r="I365" s="4"/>
    </row>
    <row r="366" spans="6:9">
      <c r="F366" s="4"/>
      <c r="I366" s="4"/>
    </row>
    <row r="367" spans="6:9">
      <c r="F367" s="4"/>
      <c r="I367" s="4"/>
    </row>
    <row r="368" spans="6:9">
      <c r="F368" s="4"/>
      <c r="I368" s="4"/>
    </row>
    <row r="369" spans="6:9">
      <c r="F369" s="4"/>
      <c r="I369" s="4"/>
    </row>
    <row r="370" spans="6:9">
      <c r="F370" s="4"/>
      <c r="I370" s="4"/>
    </row>
    <row r="371" spans="6:9">
      <c r="F371" s="4"/>
      <c r="I371" s="4"/>
    </row>
    <row r="372" spans="6:9">
      <c r="F372" s="4"/>
      <c r="I372" s="4"/>
    </row>
    <row r="373" spans="6:9">
      <c r="F373" s="4"/>
      <c r="I373" s="4"/>
    </row>
    <row r="374" spans="6:9">
      <c r="F374" s="4"/>
      <c r="I374" s="4"/>
    </row>
    <row r="375" spans="6:9">
      <c r="F375" s="4"/>
      <c r="I375" s="4"/>
    </row>
    <row r="376" spans="6:9">
      <c r="F376" s="4"/>
      <c r="I376" s="4"/>
    </row>
    <row r="377" spans="6:9">
      <c r="F377" s="4"/>
      <c r="I377" s="4"/>
    </row>
    <row r="378" spans="6:9">
      <c r="F378" s="4"/>
      <c r="I378" s="4"/>
    </row>
    <row r="379" spans="6:9">
      <c r="F379" s="4"/>
      <c r="I379" s="4"/>
    </row>
    <row r="380" spans="6:9">
      <c r="F380" s="4"/>
      <c r="I380" s="4"/>
    </row>
    <row r="381" spans="6:9">
      <c r="F381" s="4"/>
      <c r="I381" s="4"/>
    </row>
    <row r="382" spans="6:9">
      <c r="F382" s="4"/>
      <c r="I382" s="4"/>
    </row>
    <row r="383" spans="6:9">
      <c r="F383" s="4"/>
      <c r="I383" s="4"/>
    </row>
    <row r="384" spans="6:9">
      <c r="F384" s="4"/>
      <c r="I384" s="4"/>
    </row>
    <row r="385" spans="6:9">
      <c r="F385" s="4"/>
      <c r="I385" s="4"/>
    </row>
    <row r="386" spans="6:9">
      <c r="F386" s="4"/>
      <c r="I386" s="4"/>
    </row>
    <row r="387" spans="6:9">
      <c r="F387" s="4"/>
      <c r="I387" s="4"/>
    </row>
    <row r="388" spans="6:9">
      <c r="F388" s="4"/>
      <c r="I388" s="4"/>
    </row>
    <row r="389" spans="6:9">
      <c r="F389" s="4"/>
      <c r="I389" s="4"/>
    </row>
    <row r="390" spans="6:9">
      <c r="F390" s="4"/>
      <c r="I390" s="4"/>
    </row>
    <row r="391" spans="6:9">
      <c r="F391" s="4"/>
      <c r="I391" s="4"/>
    </row>
    <row r="392" spans="6:9">
      <c r="F392" s="4"/>
      <c r="I392" s="4"/>
    </row>
    <row r="393" spans="6:9">
      <c r="F393" s="4"/>
      <c r="I393" s="4"/>
    </row>
    <row r="394" spans="6:9">
      <c r="F394" s="4"/>
      <c r="I394" s="4"/>
    </row>
    <row r="395" spans="6:9">
      <c r="F395" s="4"/>
      <c r="I395" s="4"/>
    </row>
    <row r="396" spans="6:9">
      <c r="F396" s="4"/>
      <c r="I396" s="4"/>
    </row>
    <row r="397" spans="6:9">
      <c r="F397" s="4"/>
      <c r="I397" s="4"/>
    </row>
    <row r="398" spans="6:9">
      <c r="F398" s="4"/>
      <c r="I398" s="4"/>
    </row>
    <row r="399" spans="6:9">
      <c r="F399" s="4"/>
      <c r="I399" s="4"/>
    </row>
    <row r="400" spans="6:9">
      <c r="F400" s="4"/>
      <c r="I400" s="4"/>
    </row>
    <row r="401" spans="6:9">
      <c r="F401" s="4"/>
      <c r="I401" s="4"/>
    </row>
    <row r="402" spans="6:9">
      <c r="F402" s="4"/>
      <c r="I402" s="4"/>
    </row>
    <row r="403" spans="6:9">
      <c r="F403" s="4"/>
      <c r="I403" s="4"/>
    </row>
    <row r="404" spans="6:9">
      <c r="F404" s="4"/>
      <c r="I404" s="4"/>
    </row>
    <row r="405" spans="6:9">
      <c r="F405" s="4"/>
      <c r="I405" s="4"/>
    </row>
    <row r="406" spans="6:9">
      <c r="F406" s="4"/>
      <c r="I406" s="4"/>
    </row>
    <row r="407" spans="6:9">
      <c r="F407" s="4"/>
      <c r="I407" s="4"/>
    </row>
    <row r="408" spans="6:9">
      <c r="F408" s="4"/>
      <c r="I408" s="4"/>
    </row>
    <row r="409" spans="6:9">
      <c r="F409" s="4"/>
      <c r="I409" s="4"/>
    </row>
    <row r="410" spans="6:9">
      <c r="F410" s="4"/>
      <c r="I410" s="4"/>
    </row>
    <row r="411" spans="6:9">
      <c r="F411" s="4"/>
      <c r="I411" s="4"/>
    </row>
    <row r="412" spans="6:9">
      <c r="F412" s="4"/>
      <c r="I412" s="4"/>
    </row>
    <row r="413" spans="6:9">
      <c r="F413" s="4"/>
      <c r="I413" s="4"/>
    </row>
    <row r="414" spans="6:9">
      <c r="F414" s="4"/>
      <c r="I414" s="4"/>
    </row>
    <row r="415" spans="6:9">
      <c r="F415" s="4"/>
      <c r="I415" s="4"/>
    </row>
    <row r="416" spans="6:9">
      <c r="F416" s="4"/>
      <c r="I416" s="4"/>
    </row>
    <row r="417" spans="6:9">
      <c r="F417" s="4"/>
      <c r="I417" s="4"/>
    </row>
    <row r="418" spans="6:9">
      <c r="F418" s="4"/>
      <c r="I418" s="4"/>
    </row>
    <row r="419" spans="6:9">
      <c r="F419" s="4"/>
      <c r="I419" s="4"/>
    </row>
    <row r="420" spans="6:9">
      <c r="F420" s="4"/>
      <c r="I420" s="4"/>
    </row>
    <row r="421" spans="6:9">
      <c r="F421" s="4"/>
      <c r="I421" s="4"/>
    </row>
    <row r="422" spans="6:9">
      <c r="F422" s="4"/>
      <c r="I422" s="4"/>
    </row>
    <row r="423" spans="6:9">
      <c r="F423" s="4"/>
      <c r="I423" s="4"/>
    </row>
    <row r="424" spans="6:9">
      <c r="F424" s="4"/>
      <c r="I424" s="4"/>
    </row>
    <row r="425" spans="6:9">
      <c r="F425" s="4"/>
      <c r="I425" s="4"/>
    </row>
    <row r="426" spans="6:9">
      <c r="F426" s="4"/>
      <c r="I426" s="4"/>
    </row>
    <row r="427" spans="6:9">
      <c r="F427" s="4"/>
      <c r="I427" s="4"/>
    </row>
    <row r="428" spans="6:9">
      <c r="F428" s="4"/>
      <c r="I428" s="4"/>
    </row>
    <row r="429" spans="6:9">
      <c r="F429" s="4"/>
      <c r="I429" s="4"/>
    </row>
    <row r="430" spans="6:9">
      <c r="F430" s="4"/>
      <c r="I430" s="4"/>
    </row>
    <row r="431" spans="6:9">
      <c r="F431" s="4"/>
      <c r="I431" s="4"/>
    </row>
    <row r="432" spans="6:9">
      <c r="F432" s="4"/>
      <c r="I432" s="4"/>
    </row>
    <row r="433" spans="6:9">
      <c r="F433" s="4"/>
      <c r="I433" s="4"/>
    </row>
    <row r="434" spans="6:9">
      <c r="F434" s="4"/>
      <c r="I434" s="4"/>
    </row>
    <row r="435" spans="6:9">
      <c r="F435" s="4"/>
      <c r="I435" s="4"/>
    </row>
    <row r="436" spans="6:9">
      <c r="F436" s="4"/>
      <c r="I436" s="4"/>
    </row>
    <row r="437" spans="6:9">
      <c r="F437" s="4"/>
      <c r="I437" s="4"/>
    </row>
    <row r="438" spans="6:9">
      <c r="F438" s="4"/>
      <c r="I438" s="4"/>
    </row>
    <row r="439" spans="6:9">
      <c r="F439" s="4"/>
      <c r="I439" s="4"/>
    </row>
    <row r="440" spans="6:9">
      <c r="F440" s="4"/>
      <c r="I440" s="4"/>
    </row>
    <row r="441" spans="6:9">
      <c r="F441" s="4"/>
      <c r="I441" s="4"/>
    </row>
    <row r="442" spans="6:9">
      <c r="F442" s="4"/>
      <c r="I442" s="4"/>
    </row>
    <row r="443" spans="6:9">
      <c r="F443" s="4"/>
      <c r="I443" s="4"/>
    </row>
    <row r="444" spans="6:9">
      <c r="F444" s="4"/>
      <c r="I444" s="4"/>
    </row>
    <row r="445" spans="6:9">
      <c r="F445" s="4"/>
      <c r="I445" s="4"/>
    </row>
    <row r="446" spans="6:9">
      <c r="F446" s="4"/>
      <c r="I446" s="4"/>
    </row>
    <row r="447" spans="6:9">
      <c r="F447" s="4"/>
      <c r="I447" s="4"/>
    </row>
    <row r="448" spans="6:9">
      <c r="F448" s="4"/>
      <c r="I448" s="4"/>
    </row>
    <row r="449" spans="6:9">
      <c r="F449" s="4"/>
      <c r="I449" s="4"/>
    </row>
    <row r="450" spans="6:9">
      <c r="F450" s="4"/>
      <c r="I450" s="4"/>
    </row>
    <row r="451" spans="6:9">
      <c r="F451" s="4"/>
      <c r="I451" s="4"/>
    </row>
    <row r="452" spans="6:9">
      <c r="F452" s="4"/>
      <c r="I452" s="4"/>
    </row>
    <row r="453" spans="6:9">
      <c r="F453" s="4"/>
      <c r="I453" s="4"/>
    </row>
    <row r="454" spans="6:9">
      <c r="F454" s="4"/>
      <c r="I454" s="4"/>
    </row>
    <row r="455" spans="6:9">
      <c r="F455" s="4"/>
      <c r="I455" s="4"/>
    </row>
    <row r="456" spans="6:9">
      <c r="F456" s="4"/>
      <c r="I456" s="4"/>
    </row>
    <row r="457" spans="6:9">
      <c r="F457" s="4"/>
      <c r="I457" s="4"/>
    </row>
    <row r="458" spans="6:9">
      <c r="F458" s="4"/>
      <c r="I458" s="4"/>
    </row>
    <row r="459" spans="6:9">
      <c r="F459" s="4"/>
      <c r="I459" s="4"/>
    </row>
    <row r="460" spans="6:9">
      <c r="F460" s="4"/>
      <c r="I460" s="4"/>
    </row>
    <row r="461" spans="6:9">
      <c r="F461" s="4"/>
      <c r="I461" s="4"/>
    </row>
    <row r="462" spans="6:9">
      <c r="F462" s="4"/>
      <c r="I462" s="4"/>
    </row>
    <row r="463" spans="6:9">
      <c r="F463" s="4"/>
      <c r="I463" s="4"/>
    </row>
    <row r="464" spans="6:9">
      <c r="F464" s="4"/>
      <c r="I464" s="4"/>
    </row>
    <row r="465" spans="6:9">
      <c r="F465" s="4"/>
      <c r="I465" s="4"/>
    </row>
    <row r="466" spans="6:9">
      <c r="F466" s="4"/>
      <c r="I466" s="4"/>
    </row>
    <row r="467" spans="6:9">
      <c r="F467" s="4"/>
      <c r="I467" s="4"/>
    </row>
    <row r="468" spans="6:9">
      <c r="F468" s="4"/>
      <c r="I468" s="4"/>
    </row>
    <row r="469" spans="6:9">
      <c r="F469" s="4"/>
      <c r="I469" s="4"/>
    </row>
    <row r="470" spans="6:9">
      <c r="F470" s="4"/>
      <c r="I470" s="4"/>
    </row>
    <row r="471" spans="6:9">
      <c r="F471" s="4"/>
      <c r="I471" s="4"/>
    </row>
    <row r="472" spans="6:9">
      <c r="F472" s="4"/>
      <c r="I472" s="4"/>
    </row>
    <row r="473" spans="6:9">
      <c r="F473" s="4"/>
      <c r="I473" s="4"/>
    </row>
    <row r="474" spans="6:9">
      <c r="F474" s="4"/>
      <c r="I474" s="4"/>
    </row>
    <row r="475" spans="6:9">
      <c r="F475" s="4"/>
      <c r="I475" s="4"/>
    </row>
    <row r="476" spans="6:9">
      <c r="F476" s="4"/>
      <c r="I476" s="4"/>
    </row>
    <row r="477" spans="6:9">
      <c r="F477" s="4"/>
      <c r="I477" s="4"/>
    </row>
    <row r="478" spans="6:9">
      <c r="F478" s="4"/>
      <c r="I478" s="4"/>
    </row>
    <row r="479" spans="6:9">
      <c r="F479" s="4"/>
      <c r="I479" s="4"/>
    </row>
    <row r="480" spans="6:9">
      <c r="F480" s="4"/>
      <c r="I480" s="4"/>
    </row>
    <row r="481" spans="6:9">
      <c r="F481" s="4"/>
      <c r="I481" s="4"/>
    </row>
    <row r="482" spans="6:9">
      <c r="F482" s="4"/>
      <c r="I482" s="4"/>
    </row>
    <row r="483" spans="6:9">
      <c r="F483" s="4"/>
      <c r="I483" s="4"/>
    </row>
    <row r="484" spans="6:9">
      <c r="F484" s="4"/>
      <c r="I484" s="4"/>
    </row>
    <row r="485" spans="6:9">
      <c r="F485" s="4"/>
      <c r="I485" s="4"/>
    </row>
    <row r="486" spans="6:9">
      <c r="F486" s="4"/>
      <c r="I486" s="4"/>
    </row>
    <row r="487" spans="6:9">
      <c r="F487" s="4"/>
      <c r="I487" s="4"/>
    </row>
    <row r="488" spans="6:9">
      <c r="F488" s="4"/>
      <c r="I488" s="4"/>
    </row>
    <row r="489" spans="6:9">
      <c r="F489" s="4"/>
      <c r="I489" s="4"/>
    </row>
    <row r="490" spans="6:9">
      <c r="F490" s="4"/>
      <c r="I490" s="4"/>
    </row>
    <row r="491" spans="6:9">
      <c r="F491" s="4"/>
      <c r="I491" s="4"/>
    </row>
    <row r="492" spans="6:9">
      <c r="F492" s="4"/>
      <c r="I492" s="4"/>
    </row>
    <row r="493" spans="6:9">
      <c r="F493" s="4"/>
      <c r="I493" s="4"/>
    </row>
    <row r="494" spans="6:9">
      <c r="F494" s="4"/>
      <c r="I494" s="4"/>
    </row>
    <row r="495" spans="6:9">
      <c r="F495" s="4"/>
      <c r="I495" s="4"/>
    </row>
    <row r="496" spans="6:9">
      <c r="F496" s="4"/>
      <c r="I496" s="4"/>
    </row>
    <row r="497" spans="6:9">
      <c r="F497" s="4"/>
      <c r="I497" s="4"/>
    </row>
    <row r="498" spans="6:9">
      <c r="F498" s="4"/>
      <c r="I498" s="4"/>
    </row>
    <row r="499" spans="6:9">
      <c r="F499" s="4"/>
      <c r="I499" s="4"/>
    </row>
    <row r="500" spans="6:9">
      <c r="F500" s="4"/>
      <c r="I500" s="4"/>
    </row>
    <row r="501" spans="6:9">
      <c r="F501" s="4"/>
      <c r="I501" s="4"/>
    </row>
    <row r="502" spans="6:9">
      <c r="F502" s="4"/>
      <c r="I502" s="4"/>
    </row>
    <row r="503" spans="6:9">
      <c r="F503" s="4"/>
      <c r="I503" s="4"/>
    </row>
    <row r="504" spans="6:9">
      <c r="F504" s="4"/>
      <c r="I504" s="4"/>
    </row>
    <row r="505" spans="6:9">
      <c r="F505" s="4"/>
      <c r="I505" s="4"/>
    </row>
    <row r="506" spans="6:9">
      <c r="F506" s="4"/>
      <c r="I506" s="4"/>
    </row>
    <row r="507" spans="6:9">
      <c r="F507" s="4"/>
      <c r="I507" s="4"/>
    </row>
    <row r="508" spans="6:9">
      <c r="F508" s="4"/>
      <c r="I508" s="4"/>
    </row>
    <row r="509" spans="6:9">
      <c r="F509" s="4"/>
      <c r="I509" s="4"/>
    </row>
    <row r="510" spans="6:9">
      <c r="F510" s="4"/>
      <c r="I510" s="4"/>
    </row>
    <row r="511" spans="6:9">
      <c r="F511" s="4"/>
      <c r="I511" s="4"/>
    </row>
    <row r="512" spans="6:9">
      <c r="F512" s="4"/>
      <c r="I512" s="4"/>
    </row>
    <row r="513" spans="6:9">
      <c r="F513" s="4"/>
      <c r="I513" s="4"/>
    </row>
    <row r="514" spans="6:9">
      <c r="F514" s="4"/>
      <c r="I514" s="4"/>
    </row>
    <row r="515" spans="6:9">
      <c r="F515" s="4"/>
      <c r="I515" s="4"/>
    </row>
    <row r="516" spans="6:9">
      <c r="F516" s="4"/>
      <c r="I516" s="4"/>
    </row>
    <row r="517" spans="6:9">
      <c r="F517" s="4"/>
      <c r="I517" s="4"/>
    </row>
    <row r="518" spans="6:9">
      <c r="F518" s="4"/>
      <c r="I518" s="4"/>
    </row>
    <row r="519" spans="6:9">
      <c r="F519" s="4"/>
      <c r="I519" s="4"/>
    </row>
    <row r="520" spans="6:9">
      <c r="F520" s="4"/>
      <c r="I520" s="4"/>
    </row>
    <row r="521" spans="6:9">
      <c r="F521" s="4"/>
      <c r="I521" s="4"/>
    </row>
    <row r="522" spans="6:9">
      <c r="F522" s="4"/>
      <c r="I522" s="4"/>
    </row>
    <row r="523" spans="6:9">
      <c r="F523" s="4"/>
      <c r="I523" s="4"/>
    </row>
    <row r="524" spans="6:9">
      <c r="F524" s="4"/>
      <c r="I524" s="4"/>
    </row>
    <row r="525" spans="6:9">
      <c r="F525" s="4"/>
      <c r="I525" s="4"/>
    </row>
    <row r="526" spans="6:9">
      <c r="F526" s="4"/>
      <c r="I526" s="4"/>
    </row>
    <row r="527" spans="6:9">
      <c r="F527" s="4"/>
      <c r="I527" s="4"/>
    </row>
    <row r="528" spans="6:9">
      <c r="F528" s="4"/>
      <c r="I528" s="4"/>
    </row>
    <row r="529" spans="6:9">
      <c r="F529" s="4"/>
      <c r="I529" s="4"/>
    </row>
    <row r="530" spans="6:9">
      <c r="F530" s="4"/>
      <c r="I530" s="4"/>
    </row>
    <row r="531" spans="6:9">
      <c r="F531" s="4"/>
      <c r="I531" s="4"/>
    </row>
    <row r="532" spans="6:9">
      <c r="F532" s="4"/>
      <c r="I532" s="4"/>
    </row>
    <row r="533" spans="6:9">
      <c r="F533" s="4"/>
      <c r="I533" s="4"/>
    </row>
    <row r="534" spans="6:9">
      <c r="F534" s="4"/>
      <c r="I534" s="4"/>
    </row>
    <row r="535" spans="6:9">
      <c r="F535" s="4"/>
      <c r="I535" s="4"/>
    </row>
    <row r="536" spans="6:9">
      <c r="F536" s="4"/>
      <c r="I536" s="4"/>
    </row>
    <row r="537" spans="6:9">
      <c r="F537" s="4"/>
      <c r="I537" s="4"/>
    </row>
    <row r="538" spans="6:9">
      <c r="F538" s="4"/>
      <c r="I538" s="4"/>
    </row>
    <row r="539" spans="6:9">
      <c r="F539" s="4"/>
      <c r="I539" s="4"/>
    </row>
    <row r="540" spans="6:9">
      <c r="F540" s="4"/>
      <c r="I540" s="4"/>
    </row>
    <row r="541" spans="6:9">
      <c r="F541" s="4"/>
      <c r="I541" s="4"/>
    </row>
    <row r="542" spans="6:9">
      <c r="F542" s="4"/>
      <c r="I542" s="4"/>
    </row>
    <row r="543" spans="6:9">
      <c r="F543" s="4"/>
      <c r="I543" s="4"/>
    </row>
    <row r="544" spans="6:9">
      <c r="F544" s="4"/>
      <c r="I544" s="4"/>
    </row>
    <row r="545" spans="6:9">
      <c r="F545" s="4"/>
      <c r="I545" s="4"/>
    </row>
    <row r="546" spans="6:9">
      <c r="F546" s="4"/>
      <c r="I546" s="4"/>
    </row>
    <row r="547" spans="6:9">
      <c r="F547" s="4"/>
      <c r="I547" s="4"/>
    </row>
    <row r="548" spans="6:9">
      <c r="F548" s="4"/>
      <c r="I548" s="4"/>
    </row>
    <row r="549" spans="6:9">
      <c r="F549" s="4"/>
      <c r="I549" s="4"/>
    </row>
    <row r="550" spans="6:9">
      <c r="F550" s="4"/>
      <c r="I550" s="4"/>
    </row>
    <row r="551" spans="6:9">
      <c r="F551" s="4"/>
      <c r="I551" s="4"/>
    </row>
    <row r="552" spans="6:9">
      <c r="F552" s="4"/>
      <c r="I552" s="4"/>
    </row>
    <row r="553" spans="6:9">
      <c r="F553" s="4"/>
      <c r="I553" s="4"/>
    </row>
    <row r="554" spans="6:9">
      <c r="F554" s="4"/>
      <c r="I554" s="4"/>
    </row>
    <row r="555" spans="6:9">
      <c r="F555" s="4"/>
      <c r="I555" s="4"/>
    </row>
    <row r="556" spans="6:9">
      <c r="F556" s="4"/>
      <c r="I556" s="4"/>
    </row>
    <row r="557" spans="6:9">
      <c r="F557" s="4"/>
      <c r="I557" s="4"/>
    </row>
    <row r="558" spans="6:9">
      <c r="F558" s="4"/>
      <c r="I558" s="4"/>
    </row>
    <row r="559" spans="6:9">
      <c r="F559" s="4"/>
      <c r="I559" s="4"/>
    </row>
    <row r="560" spans="6:9">
      <c r="F560" s="4"/>
      <c r="I560" s="4"/>
    </row>
    <row r="561" spans="6:9">
      <c r="F561" s="4"/>
      <c r="I561" s="4"/>
    </row>
    <row r="562" spans="6:9">
      <c r="F562" s="4"/>
      <c r="I562" s="4"/>
    </row>
    <row r="563" spans="6:9">
      <c r="F563" s="4"/>
      <c r="I563" s="4"/>
    </row>
    <row r="564" spans="6:9">
      <c r="F564" s="4"/>
      <c r="I564" s="4"/>
    </row>
    <row r="565" spans="6:9">
      <c r="F565" s="4"/>
      <c r="I565" s="4"/>
    </row>
    <row r="566" spans="6:9">
      <c r="F566" s="4"/>
      <c r="I566" s="4"/>
    </row>
    <row r="567" spans="6:9">
      <c r="F567" s="4"/>
      <c r="I567" s="4"/>
    </row>
    <row r="568" spans="6:9">
      <c r="F568" s="4"/>
      <c r="I568" s="4"/>
    </row>
    <row r="569" spans="6:9">
      <c r="F569" s="4"/>
      <c r="I569" s="4"/>
    </row>
    <row r="570" spans="6:9">
      <c r="F570" s="4"/>
      <c r="I570" s="4"/>
    </row>
    <row r="571" spans="6:9">
      <c r="F571" s="4"/>
      <c r="I571" s="4"/>
    </row>
    <row r="572" spans="6:9">
      <c r="F572" s="4"/>
      <c r="I572" s="4"/>
    </row>
    <row r="573" spans="6:9">
      <c r="F573" s="4"/>
      <c r="I573" s="4"/>
    </row>
    <row r="574" spans="6:9">
      <c r="F574" s="4"/>
      <c r="I574" s="4"/>
    </row>
    <row r="575" spans="6:9">
      <c r="F575" s="4"/>
      <c r="I575" s="4"/>
    </row>
    <row r="576" spans="6:9">
      <c r="F576" s="4"/>
      <c r="I576" s="4"/>
    </row>
    <row r="577" spans="6:9">
      <c r="F577" s="4"/>
      <c r="I577" s="4"/>
    </row>
    <row r="578" spans="6:9">
      <c r="F578" s="4"/>
      <c r="I578" s="4"/>
    </row>
    <row r="579" spans="6:9">
      <c r="F579" s="4"/>
      <c r="I579" s="4"/>
    </row>
    <row r="580" spans="6:9">
      <c r="F580" s="4"/>
      <c r="I580" s="4"/>
    </row>
    <row r="581" spans="6:9">
      <c r="F581" s="4"/>
      <c r="I581" s="4"/>
    </row>
    <row r="582" spans="6:9">
      <c r="F582" s="4"/>
      <c r="I582" s="4"/>
    </row>
    <row r="583" spans="6:9">
      <c r="F583" s="4"/>
      <c r="I583" s="4"/>
    </row>
    <row r="584" spans="6:9">
      <c r="F584" s="4"/>
      <c r="I584" s="4"/>
    </row>
    <row r="585" spans="6:9">
      <c r="F585" s="4"/>
      <c r="I585" s="4"/>
    </row>
    <row r="586" spans="6:9">
      <c r="F586" s="4"/>
      <c r="I586" s="4"/>
    </row>
    <row r="587" spans="6:9">
      <c r="F587" s="4"/>
      <c r="I587" s="4"/>
    </row>
    <row r="588" spans="6:9">
      <c r="F588" s="4"/>
      <c r="I588" s="4"/>
    </row>
    <row r="589" spans="6:9">
      <c r="F589" s="4"/>
      <c r="I589" s="4"/>
    </row>
    <row r="590" spans="6:9">
      <c r="F590" s="4"/>
      <c r="I590" s="4"/>
    </row>
    <row r="591" spans="6:9">
      <c r="F591" s="4"/>
      <c r="I591" s="4"/>
    </row>
    <row r="592" spans="6:9">
      <c r="F592" s="4"/>
      <c r="I592" s="4"/>
    </row>
    <row r="593" spans="6:9">
      <c r="F593" s="4"/>
      <c r="I593" s="4"/>
    </row>
    <row r="594" spans="6:9">
      <c r="F594" s="4"/>
      <c r="I594" s="4"/>
    </row>
    <row r="595" spans="6:9">
      <c r="F595" s="4"/>
      <c r="I595" s="4"/>
    </row>
    <row r="596" spans="6:9">
      <c r="F596" s="4"/>
      <c r="I596" s="4"/>
    </row>
    <row r="597" spans="6:9">
      <c r="F597" s="4"/>
      <c r="I597" s="4"/>
    </row>
    <row r="598" spans="6:9">
      <c r="F598" s="4"/>
      <c r="I598" s="4"/>
    </row>
    <row r="599" spans="6:9">
      <c r="F599" s="4"/>
      <c r="I599" s="4"/>
    </row>
    <row r="600" spans="6:9">
      <c r="F600" s="4"/>
      <c r="I600" s="4"/>
    </row>
    <row r="601" spans="6:9">
      <c r="F601" s="4"/>
      <c r="I601" s="4"/>
    </row>
    <row r="602" spans="6:9">
      <c r="F602" s="4"/>
      <c r="I602" s="4"/>
    </row>
    <row r="603" spans="6:9">
      <c r="F603" s="4"/>
      <c r="I603" s="4"/>
    </row>
    <row r="604" spans="6:9">
      <c r="F604" s="4"/>
      <c r="I604" s="4"/>
    </row>
    <row r="605" spans="6:9">
      <c r="F605" s="4"/>
      <c r="I605" s="4"/>
    </row>
    <row r="606" spans="6:9">
      <c r="F606" s="4"/>
      <c r="I606" s="4"/>
    </row>
    <row r="607" spans="6:9">
      <c r="F607" s="4"/>
      <c r="I607" s="4"/>
    </row>
    <row r="608" spans="6:9">
      <c r="F608" s="4"/>
      <c r="I608" s="4"/>
    </row>
    <row r="609" spans="6:9">
      <c r="F609" s="4"/>
      <c r="I609" s="4"/>
    </row>
    <row r="610" spans="6:9">
      <c r="F610" s="4"/>
      <c r="I610" s="4"/>
    </row>
    <row r="611" spans="6:9">
      <c r="F611" s="4"/>
      <c r="I611" s="4"/>
    </row>
    <row r="612" spans="6:9">
      <c r="F612" s="4"/>
      <c r="I612" s="4"/>
    </row>
    <row r="613" spans="6:9">
      <c r="F613" s="4"/>
      <c r="I613" s="4"/>
    </row>
    <row r="614" spans="6:9">
      <c r="F614" s="4"/>
      <c r="I614" s="4"/>
    </row>
    <row r="615" spans="6:9">
      <c r="F615" s="4"/>
      <c r="I615" s="4"/>
    </row>
    <row r="616" spans="6:9">
      <c r="F616" s="4"/>
      <c r="I616" s="4"/>
    </row>
    <row r="617" spans="6:9">
      <c r="F617" s="4"/>
      <c r="I617" s="4"/>
    </row>
    <row r="618" spans="6:9">
      <c r="F618" s="4"/>
      <c r="I618" s="4"/>
    </row>
    <row r="619" spans="6:9">
      <c r="F619" s="4"/>
      <c r="I619" s="4"/>
    </row>
    <row r="620" spans="6:9">
      <c r="F620" s="4"/>
      <c r="I620" s="4"/>
    </row>
    <row r="621" spans="6:9">
      <c r="F621" s="4"/>
      <c r="I621" s="4"/>
    </row>
    <row r="622" spans="6:9">
      <c r="F622" s="4"/>
      <c r="I622" s="4"/>
    </row>
    <row r="623" spans="6:9">
      <c r="F623" s="4"/>
      <c r="I623" s="4"/>
    </row>
    <row r="624" spans="6:9">
      <c r="F624" s="4"/>
      <c r="I624" s="4"/>
    </row>
    <row r="625" spans="6:9">
      <c r="F625" s="4"/>
      <c r="I625" s="4"/>
    </row>
    <row r="626" spans="6:9">
      <c r="F626" s="4"/>
      <c r="I626" s="4"/>
    </row>
    <row r="627" spans="6:9">
      <c r="F627" s="4"/>
      <c r="I627" s="4"/>
    </row>
    <row r="628" spans="6:9">
      <c r="F628" s="4"/>
      <c r="I628" s="4"/>
    </row>
    <row r="629" spans="6:9">
      <c r="F629" s="4"/>
      <c r="I629" s="4"/>
    </row>
    <row r="630" spans="6:9">
      <c r="F630" s="4"/>
      <c r="I630" s="4"/>
    </row>
    <row r="631" spans="6:9">
      <c r="F631" s="4"/>
      <c r="I631" s="4"/>
    </row>
    <row r="632" spans="6:9">
      <c r="F632" s="4"/>
      <c r="I632" s="4"/>
    </row>
    <row r="633" spans="6:9">
      <c r="F633" s="4"/>
      <c r="I633" s="4"/>
    </row>
    <row r="634" spans="6:9">
      <c r="F634" s="4"/>
      <c r="I634" s="4"/>
    </row>
    <row r="635" spans="6:9">
      <c r="F635" s="4"/>
      <c r="I635" s="4"/>
    </row>
    <row r="636" spans="6:9">
      <c r="F636" s="4"/>
      <c r="I636" s="4"/>
    </row>
    <row r="637" spans="6:9">
      <c r="F637" s="4"/>
      <c r="I637" s="4"/>
    </row>
    <row r="638" spans="6:9">
      <c r="F638" s="4"/>
      <c r="I638" s="4"/>
    </row>
    <row r="639" spans="6:9">
      <c r="F639" s="4"/>
      <c r="I639" s="4"/>
    </row>
    <row r="640" spans="6:9">
      <c r="F640" s="4"/>
      <c r="I640" s="4"/>
    </row>
    <row r="641" spans="6:9">
      <c r="F641" s="4"/>
      <c r="I641" s="4"/>
    </row>
    <row r="642" spans="6:9">
      <c r="F642" s="4"/>
      <c r="I642" s="4"/>
    </row>
    <row r="643" spans="6:9">
      <c r="F643" s="4"/>
      <c r="I643" s="4"/>
    </row>
    <row r="644" spans="6:9">
      <c r="F644" s="4"/>
      <c r="I644" s="4"/>
    </row>
    <row r="645" spans="6:9">
      <c r="F645" s="4"/>
      <c r="I645" s="4"/>
    </row>
    <row r="646" spans="6:9">
      <c r="F646" s="4"/>
      <c r="I646" s="4"/>
    </row>
    <row r="647" spans="6:9">
      <c r="F647" s="4"/>
      <c r="I647" s="4"/>
    </row>
    <row r="648" spans="6:9">
      <c r="F648" s="4"/>
      <c r="I648" s="4"/>
    </row>
    <row r="649" spans="6:9">
      <c r="F649" s="4"/>
      <c r="I649" s="4"/>
    </row>
    <row r="650" spans="6:9">
      <c r="F650" s="4"/>
      <c r="I650" s="4"/>
    </row>
    <row r="651" spans="6:9">
      <c r="F651" s="4"/>
      <c r="I651" s="4"/>
    </row>
    <row r="652" spans="6:9">
      <c r="F652" s="4"/>
      <c r="I652" s="4"/>
    </row>
    <row r="653" spans="6:9">
      <c r="F653" s="4"/>
      <c r="I653" s="4"/>
    </row>
    <row r="654" spans="6:9">
      <c r="F654" s="4"/>
      <c r="I654" s="4"/>
    </row>
    <row r="655" spans="6:9">
      <c r="F655" s="4"/>
      <c r="I655" s="4"/>
    </row>
    <row r="656" spans="6:9">
      <c r="F656" s="4"/>
      <c r="I656" s="4"/>
    </row>
    <row r="657" spans="6:9">
      <c r="F657" s="4"/>
      <c r="I657" s="4"/>
    </row>
    <row r="658" spans="6:9">
      <c r="F658" s="4"/>
      <c r="I658" s="4"/>
    </row>
    <row r="659" spans="6:9">
      <c r="F659" s="4"/>
      <c r="I659" s="4"/>
    </row>
    <row r="660" spans="6:9">
      <c r="F660" s="4"/>
      <c r="I660" s="4"/>
    </row>
    <row r="661" spans="6:9">
      <c r="F661" s="4"/>
      <c r="I661" s="4"/>
    </row>
    <row r="662" spans="6:9">
      <c r="F662" s="4"/>
      <c r="I662" s="4"/>
    </row>
    <row r="663" spans="6:9">
      <c r="F663" s="4"/>
      <c r="I663" s="4"/>
    </row>
    <row r="664" spans="6:9">
      <c r="F664" s="4"/>
      <c r="I664" s="4"/>
    </row>
    <row r="665" spans="6:9">
      <c r="F665" s="4"/>
      <c r="I665" s="4"/>
    </row>
    <row r="666" spans="6:9">
      <c r="F666" s="4"/>
      <c r="I666" s="4"/>
    </row>
    <row r="667" spans="6:9">
      <c r="F667" s="4"/>
      <c r="I667" s="4"/>
    </row>
    <row r="668" spans="6:9">
      <c r="F668" s="4"/>
      <c r="I668" s="4"/>
    </row>
    <row r="669" spans="6:9">
      <c r="F669" s="4"/>
      <c r="I669" s="4"/>
    </row>
    <row r="670" spans="6:9">
      <c r="F670" s="4"/>
      <c r="I670" s="4"/>
    </row>
    <row r="671" spans="6:9">
      <c r="F671" s="4"/>
      <c r="I671" s="4"/>
    </row>
    <row r="672" spans="6:9">
      <c r="F672" s="4"/>
      <c r="I672" s="4"/>
    </row>
    <row r="673" spans="6:9">
      <c r="F673" s="4"/>
      <c r="I673" s="4"/>
    </row>
    <row r="674" spans="6:9">
      <c r="F674" s="4"/>
      <c r="I674" s="4"/>
    </row>
    <row r="675" spans="6:9">
      <c r="F675" s="4"/>
      <c r="I675" s="4"/>
    </row>
    <row r="676" spans="6:9">
      <c r="F676" s="4"/>
      <c r="I676" s="4"/>
    </row>
    <row r="677" spans="6:9">
      <c r="F677" s="4"/>
      <c r="I677" s="4"/>
    </row>
    <row r="678" spans="6:9">
      <c r="F678" s="4"/>
      <c r="I678" s="4"/>
    </row>
    <row r="679" spans="6:9">
      <c r="F679" s="4"/>
      <c r="I679" s="4"/>
    </row>
    <row r="680" spans="6:9">
      <c r="F680" s="4"/>
      <c r="I680" s="4"/>
    </row>
    <row r="681" spans="6:9">
      <c r="F681" s="4"/>
      <c r="I681" s="4"/>
    </row>
    <row r="682" spans="6:9">
      <c r="F682" s="4"/>
      <c r="I682" s="4"/>
    </row>
    <row r="683" spans="6:9">
      <c r="F683" s="4"/>
      <c r="I683" s="4"/>
    </row>
    <row r="684" spans="6:9">
      <c r="F684" s="4"/>
      <c r="I684" s="4"/>
    </row>
    <row r="685" spans="6:9">
      <c r="F685" s="4"/>
      <c r="I685" s="4"/>
    </row>
    <row r="686" spans="6:9">
      <c r="F686" s="4"/>
      <c r="I686" s="4"/>
    </row>
    <row r="687" spans="6:9">
      <c r="F687" s="4"/>
      <c r="I687" s="4"/>
    </row>
    <row r="688" spans="6:9">
      <c r="F688" s="4"/>
      <c r="I688" s="4"/>
    </row>
    <row r="689" spans="6:9">
      <c r="F689" s="4"/>
      <c r="I689" s="4"/>
    </row>
    <row r="690" spans="6:9">
      <c r="F690" s="4"/>
      <c r="I690" s="4"/>
    </row>
    <row r="691" spans="6:9">
      <c r="F691" s="4"/>
      <c r="I691" s="4"/>
    </row>
    <row r="692" spans="6:9">
      <c r="F692" s="4"/>
      <c r="I692" s="4"/>
    </row>
    <row r="693" spans="6:9">
      <c r="F693" s="4"/>
      <c r="I693" s="4"/>
    </row>
    <row r="694" spans="6:9">
      <c r="F694" s="4"/>
      <c r="I694" s="4"/>
    </row>
    <row r="695" spans="6:9">
      <c r="F695" s="4"/>
      <c r="I695" s="4"/>
    </row>
    <row r="696" spans="6:9">
      <c r="F696" s="4"/>
      <c r="I696" s="4"/>
    </row>
    <row r="697" spans="6:9">
      <c r="F697" s="4"/>
      <c r="I697" s="4"/>
    </row>
    <row r="698" spans="6:9">
      <c r="F698" s="4"/>
      <c r="I698" s="4"/>
    </row>
    <row r="699" spans="6:9">
      <c r="F699" s="4"/>
      <c r="I699" s="4"/>
    </row>
    <row r="700" spans="6:9">
      <c r="F700" s="4"/>
      <c r="I700" s="4"/>
    </row>
    <row r="701" spans="6:9">
      <c r="F701" s="4"/>
      <c r="I701" s="4"/>
    </row>
    <row r="702" spans="6:9">
      <c r="F702" s="4"/>
      <c r="I702" s="4"/>
    </row>
    <row r="703" spans="6:9">
      <c r="F703" s="4"/>
      <c r="I703" s="4"/>
    </row>
    <row r="704" spans="6:9">
      <c r="F704" s="4"/>
      <c r="I704" s="4"/>
    </row>
    <row r="705" spans="6:9">
      <c r="F705" s="4"/>
      <c r="I705" s="4"/>
    </row>
    <row r="706" spans="6:9">
      <c r="F706" s="4"/>
      <c r="I706" s="4"/>
    </row>
    <row r="707" spans="6:9">
      <c r="F707" s="4"/>
      <c r="I707" s="4"/>
    </row>
    <row r="708" spans="6:9">
      <c r="F708" s="4"/>
      <c r="I708" s="4"/>
    </row>
    <row r="709" spans="6:9">
      <c r="F709" s="4"/>
      <c r="I709" s="4"/>
    </row>
    <row r="710" spans="6:9">
      <c r="F710" s="4"/>
      <c r="I710" s="4"/>
    </row>
    <row r="711" spans="6:9">
      <c r="F711" s="4"/>
      <c r="I711" s="4"/>
    </row>
    <row r="712" spans="6:9">
      <c r="F712" s="4"/>
      <c r="I712" s="4"/>
    </row>
    <row r="713" spans="6:9">
      <c r="F713" s="4"/>
      <c r="I713" s="4"/>
    </row>
    <row r="714" spans="6:9">
      <c r="F714" s="4"/>
      <c r="I714" s="4"/>
    </row>
    <row r="715" spans="6:9">
      <c r="F715" s="4"/>
      <c r="I715" s="4"/>
    </row>
    <row r="716" spans="6:9">
      <c r="F716" s="4"/>
      <c r="I716" s="4"/>
    </row>
    <row r="717" spans="6:9">
      <c r="F717" s="4"/>
      <c r="I717" s="4"/>
    </row>
    <row r="718" spans="6:9">
      <c r="F718" s="4"/>
      <c r="I718" s="4"/>
    </row>
    <row r="719" spans="6:9">
      <c r="F719" s="4"/>
      <c r="I719" s="4"/>
    </row>
    <row r="720" spans="6:9">
      <c r="F720" s="4"/>
      <c r="I720" s="4"/>
    </row>
    <row r="721" spans="6:9">
      <c r="F721" s="4"/>
      <c r="I721" s="4"/>
    </row>
    <row r="722" spans="6:9">
      <c r="F722" s="4"/>
      <c r="I722" s="4"/>
    </row>
    <row r="723" spans="6:9">
      <c r="F723" s="4"/>
      <c r="I723" s="4"/>
    </row>
    <row r="724" spans="6:9">
      <c r="F724" s="4"/>
      <c r="I724" s="4"/>
    </row>
    <row r="725" spans="6:9">
      <c r="F725" s="4"/>
      <c r="I725" s="4"/>
    </row>
    <row r="726" spans="6:9">
      <c r="F726" s="4"/>
      <c r="I726" s="4"/>
    </row>
    <row r="727" spans="6:9">
      <c r="F727" s="4"/>
      <c r="I727" s="4"/>
    </row>
    <row r="728" spans="6:9">
      <c r="F728" s="4"/>
      <c r="I728" s="4"/>
    </row>
    <row r="729" spans="6:9">
      <c r="F729" s="4"/>
      <c r="I729" s="4"/>
    </row>
    <row r="730" spans="6:9">
      <c r="F730" s="4"/>
      <c r="I730" s="4"/>
    </row>
    <row r="731" spans="6:9">
      <c r="F731" s="4"/>
      <c r="I731" s="4"/>
    </row>
    <row r="732" spans="6:9">
      <c r="F732" s="4"/>
      <c r="I732" s="4"/>
    </row>
    <row r="733" spans="6:9">
      <c r="F733" s="4"/>
      <c r="I733" s="4"/>
    </row>
    <row r="734" spans="6:9">
      <c r="F734" s="4"/>
      <c r="I734" s="4"/>
    </row>
    <row r="735" spans="6:9">
      <c r="F735" s="4"/>
      <c r="I735" s="4"/>
    </row>
    <row r="736" spans="6:9">
      <c r="F736" s="4"/>
      <c r="I736" s="4"/>
    </row>
    <row r="737" spans="6:9">
      <c r="F737" s="4"/>
      <c r="I737" s="4"/>
    </row>
    <row r="738" spans="6:9">
      <c r="F738" s="4"/>
      <c r="I738" s="4"/>
    </row>
    <row r="739" spans="6:9">
      <c r="F739" s="4"/>
      <c r="I739" s="4"/>
    </row>
    <row r="740" spans="6:9">
      <c r="F740" s="4"/>
      <c r="I740" s="4"/>
    </row>
    <row r="741" spans="6:9">
      <c r="F741" s="4"/>
      <c r="I741" s="4"/>
    </row>
    <row r="742" spans="6:9">
      <c r="F742" s="4"/>
      <c r="I742" s="4"/>
    </row>
    <row r="743" spans="6:9">
      <c r="F743" s="4"/>
      <c r="I743" s="4"/>
    </row>
    <row r="744" spans="6:9">
      <c r="F744" s="4"/>
      <c r="I744" s="4"/>
    </row>
    <row r="745" spans="6:9">
      <c r="F745" s="4"/>
      <c r="I745" s="4"/>
    </row>
    <row r="746" spans="6:9">
      <c r="F746" s="4"/>
      <c r="I746" s="4"/>
    </row>
    <row r="747" spans="6:9">
      <c r="F747" s="4"/>
      <c r="I747" s="4"/>
    </row>
    <row r="748" spans="6:9">
      <c r="F748" s="4"/>
      <c r="I748" s="4"/>
    </row>
    <row r="749" spans="6:9">
      <c r="F749" s="4"/>
      <c r="I749" s="4"/>
    </row>
    <row r="750" spans="6:9">
      <c r="F750" s="4"/>
      <c r="I750" s="4"/>
    </row>
    <row r="751" spans="6:9">
      <c r="F751" s="4"/>
      <c r="I751" s="4"/>
    </row>
    <row r="752" spans="6:9">
      <c r="F752" s="4"/>
      <c r="I752" s="4"/>
    </row>
    <row r="753" spans="6:9">
      <c r="F753" s="4"/>
      <c r="I753" s="4"/>
    </row>
    <row r="754" spans="6:9">
      <c r="F754" s="4"/>
      <c r="I754" s="4"/>
    </row>
    <row r="755" spans="6:9">
      <c r="F755" s="4"/>
      <c r="I755" s="4"/>
    </row>
    <row r="756" spans="6:9">
      <c r="F756" s="4"/>
      <c r="I756" s="4"/>
    </row>
    <row r="757" spans="6:9">
      <c r="F757" s="4"/>
      <c r="I757" s="4"/>
    </row>
    <row r="758" spans="6:9">
      <c r="F758" s="4"/>
      <c r="I758" s="4"/>
    </row>
    <row r="759" spans="6:9">
      <c r="F759" s="4"/>
      <c r="I759" s="4"/>
    </row>
    <row r="760" spans="6:9">
      <c r="F760" s="4"/>
      <c r="I760" s="4"/>
    </row>
    <row r="761" spans="6:9">
      <c r="F761" s="4"/>
      <c r="I761" s="4"/>
    </row>
    <row r="762" spans="6:9">
      <c r="F762" s="4"/>
      <c r="I762" s="4"/>
    </row>
    <row r="763" spans="6:9">
      <c r="F763" s="4"/>
      <c r="I763" s="4"/>
    </row>
    <row r="764" spans="6:9">
      <c r="F764" s="4"/>
      <c r="I764" s="4"/>
    </row>
    <row r="765" spans="6:9">
      <c r="F765" s="4"/>
      <c r="I765" s="4"/>
    </row>
    <row r="766" spans="6:9">
      <c r="F766" s="4"/>
      <c r="I766" s="4"/>
    </row>
    <row r="767" spans="6:9">
      <c r="F767" s="4"/>
      <c r="I767" s="4"/>
    </row>
    <row r="768" spans="6:9">
      <c r="F768" s="4"/>
      <c r="I768" s="4"/>
    </row>
    <row r="769" spans="6:9">
      <c r="F769" s="4"/>
      <c r="I769" s="4"/>
    </row>
    <row r="770" spans="6:9">
      <c r="F770" s="4"/>
      <c r="I770" s="4"/>
    </row>
    <row r="771" spans="6:9">
      <c r="F771" s="4"/>
      <c r="I771" s="4"/>
    </row>
    <row r="772" spans="6:9">
      <c r="F772" s="4"/>
      <c r="I772" s="4"/>
    </row>
    <row r="773" spans="6:9">
      <c r="F773" s="4"/>
      <c r="I773" s="4"/>
    </row>
    <row r="774" spans="6:9">
      <c r="F774" s="4"/>
      <c r="I774" s="4"/>
    </row>
    <row r="775" spans="6:9">
      <c r="F775" s="4"/>
      <c r="I775" s="4"/>
    </row>
    <row r="776" spans="6:9">
      <c r="F776" s="4"/>
      <c r="I776" s="4"/>
    </row>
    <row r="777" spans="6:9">
      <c r="F777" s="4"/>
      <c r="I777" s="4"/>
    </row>
    <row r="778" spans="6:9">
      <c r="F778" s="4"/>
      <c r="I778" s="4"/>
    </row>
    <row r="779" spans="6:9">
      <c r="F779" s="4"/>
      <c r="I779" s="4"/>
    </row>
    <row r="780" spans="6:9">
      <c r="F780" s="4"/>
      <c r="I780" s="4"/>
    </row>
    <row r="781" spans="6:9">
      <c r="F781" s="4"/>
      <c r="I781" s="4"/>
    </row>
    <row r="782" spans="6:9">
      <c r="F782" s="4"/>
      <c r="I782" s="4"/>
    </row>
    <row r="783" spans="6:9">
      <c r="F783" s="4"/>
      <c r="I783" s="4"/>
    </row>
    <row r="784" spans="6:9">
      <c r="F784" s="4"/>
      <c r="I784" s="4"/>
    </row>
    <row r="785" spans="6:9">
      <c r="F785" s="4"/>
      <c r="I785" s="4"/>
    </row>
    <row r="786" spans="6:9">
      <c r="F786" s="4"/>
      <c r="I786" s="4"/>
    </row>
    <row r="787" spans="6:9">
      <c r="F787" s="4"/>
      <c r="I787" s="4"/>
    </row>
    <row r="788" spans="6:9">
      <c r="F788" s="4"/>
      <c r="I788" s="4"/>
    </row>
    <row r="789" spans="6:9">
      <c r="F789" s="4"/>
      <c r="I789" s="4"/>
    </row>
    <row r="790" spans="6:9">
      <c r="F790" s="4"/>
      <c r="I790" s="4"/>
    </row>
    <row r="791" spans="6:9">
      <c r="F791" s="4"/>
      <c r="I791" s="4"/>
    </row>
    <row r="792" spans="6:9">
      <c r="F792" s="4"/>
      <c r="I792" s="4"/>
    </row>
    <row r="793" spans="6:9">
      <c r="F793" s="4"/>
      <c r="I793" s="4"/>
    </row>
    <row r="794" spans="6:9">
      <c r="F794" s="4"/>
      <c r="I794" s="4"/>
    </row>
    <row r="795" spans="6:9">
      <c r="F795" s="4"/>
      <c r="I795" s="4"/>
    </row>
    <row r="796" spans="6:9">
      <c r="F796" s="4"/>
      <c r="I796" s="4"/>
    </row>
    <row r="797" spans="6:9">
      <c r="F797" s="4"/>
      <c r="I797" s="4"/>
    </row>
    <row r="798" spans="6:9">
      <c r="F798" s="4"/>
      <c r="I798" s="4"/>
    </row>
    <row r="799" spans="6:9">
      <c r="F799" s="4"/>
      <c r="I799" s="4"/>
    </row>
    <row r="800" spans="6:9">
      <c r="F800" s="4"/>
      <c r="I800" s="4"/>
    </row>
    <row r="801" spans="6:9">
      <c r="F801" s="4"/>
      <c r="I801" s="4"/>
    </row>
    <row r="802" spans="6:9">
      <c r="F802" s="4"/>
      <c r="I802" s="4"/>
    </row>
    <row r="803" spans="6:9">
      <c r="F803" s="4"/>
      <c r="I803" s="4"/>
    </row>
    <row r="804" spans="6:9">
      <c r="F804" s="4"/>
      <c r="I804" s="4"/>
    </row>
    <row r="805" spans="6:9">
      <c r="F805" s="4"/>
      <c r="I805" s="4"/>
    </row>
    <row r="806" spans="6:9">
      <c r="F806" s="4"/>
      <c r="I806" s="4"/>
    </row>
    <row r="807" spans="6:9">
      <c r="F807" s="4"/>
      <c r="I807" s="4"/>
    </row>
    <row r="808" spans="6:9">
      <c r="F808" s="4"/>
      <c r="I808" s="4"/>
    </row>
    <row r="809" spans="6:9">
      <c r="F809" s="4"/>
      <c r="I809" s="4"/>
    </row>
    <row r="810" spans="6:9">
      <c r="F810" s="4"/>
      <c r="I810" s="4"/>
    </row>
    <row r="811" spans="6:9">
      <c r="F811" s="4"/>
      <c r="I811" s="4"/>
    </row>
    <row r="812" spans="6:9">
      <c r="F812" s="4"/>
      <c r="I812" s="4"/>
    </row>
    <row r="813" spans="6:9">
      <c r="F813" s="4"/>
      <c r="I813" s="4"/>
    </row>
    <row r="814" spans="6:9">
      <c r="F814" s="4"/>
      <c r="I814" s="4"/>
    </row>
    <row r="815" spans="6:9">
      <c r="F815" s="4"/>
      <c r="I815" s="4"/>
    </row>
    <row r="816" spans="6:9">
      <c r="F816" s="4"/>
      <c r="I816" s="4"/>
    </row>
    <row r="817" spans="6:9">
      <c r="F817" s="4"/>
      <c r="I817" s="4"/>
    </row>
    <row r="818" spans="6:9">
      <c r="F818" s="4"/>
      <c r="I818" s="4"/>
    </row>
    <row r="819" spans="6:9">
      <c r="F819" s="4"/>
      <c r="I819" s="4"/>
    </row>
    <row r="820" spans="6:9">
      <c r="F820" s="4"/>
      <c r="I820" s="4"/>
    </row>
    <row r="821" spans="6:9">
      <c r="F821" s="4"/>
      <c r="I821" s="4"/>
    </row>
    <row r="822" spans="6:9">
      <c r="F822" s="4"/>
      <c r="I822" s="4"/>
    </row>
    <row r="823" spans="6:9">
      <c r="F823" s="4"/>
      <c r="I823" s="4"/>
    </row>
    <row r="824" spans="6:9">
      <c r="F824" s="4"/>
      <c r="I824" s="4"/>
    </row>
    <row r="825" spans="6:9">
      <c r="F825" s="4"/>
      <c r="I825" s="4"/>
    </row>
    <row r="826" spans="6:9">
      <c r="F826" s="4"/>
      <c r="I826" s="4"/>
    </row>
    <row r="827" spans="6:9">
      <c r="F827" s="4"/>
      <c r="I827" s="4"/>
    </row>
    <row r="828" spans="6:9">
      <c r="F828" s="4"/>
      <c r="I828" s="4"/>
    </row>
    <row r="829" spans="6:9">
      <c r="F829" s="4"/>
      <c r="I829" s="4"/>
    </row>
    <row r="830" spans="6:9">
      <c r="F830" s="4"/>
      <c r="I830" s="4"/>
    </row>
    <row r="831" spans="6:9">
      <c r="F831" s="4"/>
      <c r="I831" s="4"/>
    </row>
    <row r="832" spans="6:9">
      <c r="F832" s="4"/>
      <c r="I832" s="4"/>
    </row>
    <row r="833" spans="6:9">
      <c r="F833" s="4"/>
      <c r="I833" s="4"/>
    </row>
    <row r="834" spans="6:9">
      <c r="F834" s="4"/>
      <c r="I834" s="4"/>
    </row>
    <row r="835" spans="6:9">
      <c r="F835" s="4"/>
      <c r="I835" s="4"/>
    </row>
    <row r="836" spans="6:9">
      <c r="F836" s="4"/>
      <c r="I836" s="4"/>
    </row>
    <row r="837" spans="6:9">
      <c r="F837" s="4"/>
      <c r="I837" s="4"/>
    </row>
    <row r="838" spans="6:9">
      <c r="F838" s="4"/>
      <c r="I838" s="4"/>
    </row>
    <row r="839" spans="6:9">
      <c r="F839" s="4"/>
      <c r="I839" s="4"/>
    </row>
    <row r="840" spans="6:9">
      <c r="F840" s="4"/>
      <c r="I840" s="4"/>
    </row>
    <row r="841" spans="6:9">
      <c r="F841" s="4"/>
      <c r="I841" s="4"/>
    </row>
    <row r="842" spans="6:9">
      <c r="F842" s="4"/>
      <c r="I842" s="4"/>
    </row>
    <row r="843" spans="6:9">
      <c r="F843" s="4"/>
      <c r="I843" s="4"/>
    </row>
    <row r="844" spans="6:9">
      <c r="F844" s="4"/>
      <c r="I844" s="4"/>
    </row>
    <row r="845" spans="6:9">
      <c r="F845" s="4"/>
      <c r="I845" s="4"/>
    </row>
    <row r="846" spans="6:9">
      <c r="F846" s="4"/>
      <c r="I846" s="4"/>
    </row>
    <row r="847" spans="6:9">
      <c r="F847" s="4"/>
      <c r="I847" s="4"/>
    </row>
    <row r="848" spans="6:9">
      <c r="F848" s="4"/>
      <c r="I848" s="4"/>
    </row>
    <row r="849" spans="6:9">
      <c r="F849" s="4"/>
      <c r="I849" s="4"/>
    </row>
    <row r="850" spans="6:9">
      <c r="F850" s="4"/>
      <c r="I850" s="4"/>
    </row>
    <row r="851" spans="6:9">
      <c r="F851" s="4"/>
      <c r="I851" s="4"/>
    </row>
    <row r="852" spans="6:9">
      <c r="F852" s="4"/>
      <c r="I852" s="4"/>
    </row>
    <row r="853" spans="6:9">
      <c r="F853" s="4"/>
      <c r="I853" s="4"/>
    </row>
    <row r="854" spans="6:9">
      <c r="F854" s="4"/>
      <c r="I854" s="4"/>
    </row>
    <row r="855" spans="6:9">
      <c r="F855" s="4"/>
      <c r="I855" s="4"/>
    </row>
    <row r="856" spans="6:9">
      <c r="F856" s="4"/>
      <c r="I856" s="4"/>
    </row>
    <row r="857" spans="6:9">
      <c r="F857" s="4"/>
      <c r="I857" s="4"/>
    </row>
    <row r="858" spans="6:9">
      <c r="F858" s="4"/>
      <c r="I858" s="4"/>
    </row>
    <row r="859" spans="6:9">
      <c r="F859" s="4"/>
      <c r="I859" s="4"/>
    </row>
    <row r="860" spans="6:9">
      <c r="F860" s="4"/>
      <c r="I860" s="4"/>
    </row>
    <row r="861" spans="6:9">
      <c r="F861" s="4"/>
      <c r="I861" s="4"/>
    </row>
    <row r="862" spans="6:9">
      <c r="F862" s="4"/>
      <c r="I862" s="4"/>
    </row>
    <row r="863" spans="6:9">
      <c r="F863" s="4"/>
      <c r="I863" s="4"/>
    </row>
    <row r="864" spans="6:9">
      <c r="F864" s="4"/>
      <c r="I864" s="4"/>
    </row>
    <row r="865" spans="6:9">
      <c r="F865" s="4"/>
      <c r="I865" s="4"/>
    </row>
    <row r="866" spans="6:9">
      <c r="F866" s="4"/>
      <c r="I866" s="4"/>
    </row>
    <row r="867" spans="6:9">
      <c r="F867" s="4"/>
      <c r="I867" s="4"/>
    </row>
    <row r="868" spans="6:9">
      <c r="F868" s="4"/>
      <c r="I868" s="4"/>
    </row>
    <row r="869" spans="6:9">
      <c r="F869" s="4"/>
      <c r="I869" s="4"/>
    </row>
    <row r="870" spans="6:9">
      <c r="F870" s="4"/>
      <c r="I870" s="4"/>
    </row>
    <row r="871" spans="6:9">
      <c r="F871" s="4"/>
      <c r="I871" s="4"/>
    </row>
    <row r="872" spans="6:9">
      <c r="F872" s="4"/>
      <c r="I872" s="4"/>
    </row>
    <row r="873" spans="6:9">
      <c r="F873" s="4"/>
      <c r="I873" s="4"/>
    </row>
    <row r="874" spans="6:9">
      <c r="F874" s="4"/>
      <c r="I874" s="4"/>
    </row>
    <row r="875" spans="6:9">
      <c r="F875" s="4"/>
      <c r="I875" s="4"/>
    </row>
    <row r="876" spans="6:9">
      <c r="F876" s="4"/>
      <c r="I876" s="4"/>
    </row>
    <row r="877" spans="6:9">
      <c r="F877" s="4"/>
      <c r="I877" s="4"/>
    </row>
    <row r="878" spans="6:9">
      <c r="F878" s="4"/>
      <c r="I878" s="4"/>
    </row>
    <row r="879" spans="6:9">
      <c r="F879" s="4"/>
      <c r="I879" s="4"/>
    </row>
    <row r="880" spans="6:9">
      <c r="F880" s="4"/>
      <c r="I880" s="4"/>
    </row>
    <row r="881" spans="6:9">
      <c r="F881" s="4"/>
      <c r="I881" s="4"/>
    </row>
    <row r="882" spans="6:9">
      <c r="F882" s="4"/>
      <c r="I882" s="4"/>
    </row>
    <row r="883" spans="6:9">
      <c r="F883" s="4"/>
      <c r="I883" s="4"/>
    </row>
    <row r="884" spans="6:9">
      <c r="F884" s="4"/>
      <c r="I884" s="4"/>
    </row>
    <row r="885" spans="6:9">
      <c r="F885" s="4"/>
      <c r="I885" s="4"/>
    </row>
    <row r="886" spans="6:9">
      <c r="F886" s="4"/>
      <c r="I886" s="4"/>
    </row>
    <row r="887" spans="6:9">
      <c r="F887" s="4"/>
      <c r="I887" s="4"/>
    </row>
    <row r="888" spans="6:9">
      <c r="F888" s="4"/>
      <c r="I888" s="4"/>
    </row>
    <row r="889" spans="6:9">
      <c r="F889" s="4"/>
      <c r="I889" s="4"/>
    </row>
    <row r="890" spans="6:9">
      <c r="F890" s="4"/>
      <c r="I890" s="4"/>
    </row>
    <row r="891" spans="6:9">
      <c r="F891" s="4"/>
      <c r="I891" s="4"/>
    </row>
    <row r="892" spans="6:9">
      <c r="F892" s="4"/>
      <c r="I892" s="4"/>
    </row>
    <row r="893" spans="6:9">
      <c r="F893" s="4"/>
      <c r="I893" s="4"/>
    </row>
    <row r="894" spans="6:9">
      <c r="F894" s="4"/>
      <c r="I894" s="4"/>
    </row>
    <row r="895" spans="6:9">
      <c r="F895" s="4"/>
      <c r="I895" s="4"/>
    </row>
    <row r="896" spans="6:9">
      <c r="F896" s="4"/>
      <c r="I896" s="4"/>
    </row>
    <row r="897" spans="6:9">
      <c r="F897" s="4"/>
      <c r="I897" s="4"/>
    </row>
    <row r="898" spans="6:9">
      <c r="F898" s="4"/>
      <c r="I898" s="4"/>
    </row>
    <row r="899" spans="6:9">
      <c r="F899" s="4"/>
      <c r="I899" s="4"/>
    </row>
    <row r="900" spans="6:9">
      <c r="F900" s="4"/>
      <c r="I900" s="4"/>
    </row>
    <row r="901" spans="6:9">
      <c r="F901" s="4"/>
      <c r="I901" s="4"/>
    </row>
    <row r="902" spans="6:9">
      <c r="F902" s="4"/>
      <c r="I902" s="4"/>
    </row>
    <row r="903" spans="6:9">
      <c r="F903" s="4"/>
      <c r="I903" s="4"/>
    </row>
    <row r="904" spans="6:9">
      <c r="F904" s="4"/>
      <c r="I904" s="4"/>
    </row>
    <row r="905" spans="6:9">
      <c r="F905" s="4"/>
      <c r="I905" s="4"/>
    </row>
    <row r="906" spans="6:9">
      <c r="F906" s="4"/>
      <c r="I906" s="4"/>
    </row>
    <row r="907" spans="6:9">
      <c r="F907" s="4"/>
      <c r="I907" s="4"/>
    </row>
    <row r="908" spans="6:9">
      <c r="F908" s="4"/>
      <c r="I908" s="4"/>
    </row>
    <row r="909" spans="6:9">
      <c r="F909" s="4"/>
      <c r="I909" s="4"/>
    </row>
    <row r="910" spans="6:9">
      <c r="F910" s="4"/>
      <c r="I910" s="4"/>
    </row>
    <row r="911" spans="6:9">
      <c r="F911" s="4"/>
      <c r="I911" s="4"/>
    </row>
    <row r="912" spans="6:9">
      <c r="F912" s="4"/>
      <c r="I912" s="4"/>
    </row>
    <row r="913" spans="6:9">
      <c r="F913" s="4"/>
      <c r="I913" s="4"/>
    </row>
    <row r="914" spans="6:9">
      <c r="F914" s="4"/>
      <c r="I914" s="4"/>
    </row>
    <row r="915" spans="6:9">
      <c r="F915" s="4"/>
      <c r="I915" s="4"/>
    </row>
    <row r="916" spans="6:9">
      <c r="F916" s="4"/>
      <c r="I916" s="4"/>
    </row>
    <row r="917" spans="6:9">
      <c r="F917" s="4"/>
      <c r="I917" s="4"/>
    </row>
    <row r="918" spans="6:9">
      <c r="F918" s="4"/>
      <c r="I918" s="4"/>
    </row>
    <row r="919" spans="6:9">
      <c r="F919" s="4"/>
      <c r="I919" s="4"/>
    </row>
    <row r="920" spans="6:9">
      <c r="F920" s="4"/>
      <c r="I920" s="4"/>
    </row>
    <row r="921" spans="6:9">
      <c r="F921" s="4"/>
      <c r="I921" s="4"/>
    </row>
    <row r="922" spans="6:9">
      <c r="F922" s="4"/>
      <c r="I922" s="4"/>
    </row>
    <row r="923" spans="6:9">
      <c r="F923" s="4"/>
      <c r="I923" s="4"/>
    </row>
    <row r="924" spans="6:9">
      <c r="F924" s="4"/>
      <c r="I924" s="4"/>
    </row>
    <row r="925" spans="6:9">
      <c r="F925" s="4"/>
      <c r="I925" s="4"/>
    </row>
    <row r="926" spans="6:9">
      <c r="F926" s="4"/>
      <c r="I926" s="4"/>
    </row>
    <row r="927" spans="6:9">
      <c r="F927" s="4"/>
      <c r="I927" s="4"/>
    </row>
    <row r="928" spans="6:9">
      <c r="F928" s="4"/>
      <c r="I928" s="4"/>
    </row>
    <row r="929" spans="6:9">
      <c r="F929" s="4"/>
      <c r="I929" s="4"/>
    </row>
    <row r="930" spans="6:9">
      <c r="F930" s="4"/>
      <c r="I930" s="4"/>
    </row>
    <row r="931" spans="6:9">
      <c r="F931" s="4"/>
      <c r="I931" s="4"/>
    </row>
    <row r="932" spans="6:9">
      <c r="F932" s="4"/>
      <c r="I932" s="4"/>
    </row>
    <row r="933" spans="6:9">
      <c r="F933" s="4"/>
      <c r="I933" s="4"/>
    </row>
    <row r="934" spans="6:9">
      <c r="F934" s="4"/>
      <c r="I934" s="4"/>
    </row>
    <row r="935" spans="6:9">
      <c r="F935" s="4"/>
      <c r="I935" s="4"/>
    </row>
    <row r="936" spans="6:9">
      <c r="F936" s="4"/>
      <c r="I936" s="4"/>
    </row>
    <row r="937" spans="6:9">
      <c r="F937" s="4"/>
      <c r="I937" s="4"/>
    </row>
    <row r="938" spans="6:9">
      <c r="F938" s="4"/>
      <c r="I938" s="4"/>
    </row>
    <row r="939" spans="6:9">
      <c r="F939" s="4"/>
      <c r="I939" s="4"/>
    </row>
    <row r="940" spans="6:9">
      <c r="F940" s="4"/>
      <c r="I940" s="4"/>
    </row>
    <row r="941" spans="6:9">
      <c r="F941" s="4"/>
      <c r="I941" s="4"/>
    </row>
    <row r="942" spans="6:9">
      <c r="F942" s="4"/>
      <c r="I942" s="4"/>
    </row>
    <row r="943" spans="6:9">
      <c r="F943" s="4"/>
      <c r="I943" s="4"/>
    </row>
    <row r="944" spans="6:9">
      <c r="F944" s="4"/>
      <c r="I944" s="4"/>
    </row>
    <row r="945" spans="6:9">
      <c r="F945" s="4"/>
      <c r="I945" s="4"/>
    </row>
    <row r="946" spans="6:9">
      <c r="F946" s="4"/>
      <c r="I946" s="4"/>
    </row>
    <row r="947" spans="6:9">
      <c r="F947" s="4"/>
      <c r="I947" s="4"/>
    </row>
    <row r="948" spans="6:9">
      <c r="F948" s="4"/>
      <c r="I948" s="4"/>
    </row>
    <row r="949" spans="6:9">
      <c r="F949" s="4"/>
      <c r="I949" s="4"/>
    </row>
    <row r="950" spans="6:9">
      <c r="F950" s="4"/>
      <c r="I950" s="4"/>
    </row>
    <row r="951" spans="6:9">
      <c r="F951" s="4"/>
      <c r="I951" s="4"/>
    </row>
    <row r="952" spans="6:9">
      <c r="F952" s="4"/>
      <c r="I952" s="4"/>
    </row>
    <row r="953" spans="6:9">
      <c r="F953" s="4"/>
      <c r="I953" s="4"/>
    </row>
    <row r="954" spans="6:9">
      <c r="F954" s="4"/>
      <c r="I954" s="4"/>
    </row>
    <row r="955" spans="6:9">
      <c r="F955" s="4"/>
      <c r="I955" s="4"/>
    </row>
    <row r="956" spans="6:9">
      <c r="F956" s="4"/>
      <c r="I956" s="4"/>
    </row>
    <row r="957" spans="6:9">
      <c r="F957" s="4"/>
      <c r="I957" s="4"/>
    </row>
    <row r="958" spans="6:9">
      <c r="F958" s="4"/>
      <c r="I958" s="4"/>
    </row>
    <row r="959" spans="6:9">
      <c r="F959" s="4"/>
      <c r="I959" s="4"/>
    </row>
    <row r="960" spans="6:9">
      <c r="F960" s="4"/>
      <c r="I960" s="4"/>
    </row>
    <row r="961" spans="6:9">
      <c r="F961" s="4"/>
      <c r="I961" s="4"/>
    </row>
    <row r="962" spans="6:9">
      <c r="F962" s="4"/>
      <c r="I962" s="4"/>
    </row>
    <row r="963" spans="6:9">
      <c r="F963" s="4"/>
      <c r="I963" s="4"/>
    </row>
    <row r="964" spans="6:9">
      <c r="F964" s="4"/>
      <c r="I964" s="4"/>
    </row>
    <row r="965" spans="6:9">
      <c r="F965" s="4"/>
      <c r="I965" s="4"/>
    </row>
    <row r="966" spans="6:9">
      <c r="F966" s="4"/>
      <c r="I966" s="4"/>
    </row>
    <row r="967" spans="6:9">
      <c r="F967" s="4"/>
      <c r="I967" s="4"/>
    </row>
    <row r="968" spans="6:9">
      <c r="F968" s="4"/>
      <c r="I968" s="4"/>
    </row>
    <row r="969" spans="6:9">
      <c r="F969" s="4"/>
      <c r="I969" s="4"/>
    </row>
    <row r="970" spans="6:9">
      <c r="F970" s="4"/>
      <c r="I970" s="4"/>
    </row>
    <row r="971" spans="6:9">
      <c r="F971" s="4"/>
      <c r="I971" s="4"/>
    </row>
    <row r="972" spans="6:9">
      <c r="F972" s="4"/>
      <c r="I972" s="4"/>
    </row>
    <row r="973" spans="6:9">
      <c r="F973" s="4"/>
      <c r="I973" s="4"/>
    </row>
    <row r="974" spans="6:9">
      <c r="F974" s="4"/>
      <c r="I974" s="4"/>
    </row>
    <row r="975" spans="6:9">
      <c r="F975" s="4"/>
      <c r="I975" s="4"/>
    </row>
    <row r="976" spans="6:9">
      <c r="F976" s="4"/>
      <c r="I976" s="4"/>
    </row>
    <row r="977" spans="6:9">
      <c r="F977" s="4"/>
      <c r="I977" s="4"/>
    </row>
    <row r="978" spans="6:9">
      <c r="F978" s="4"/>
      <c r="I978" s="4"/>
    </row>
    <row r="979" spans="6:9">
      <c r="F979" s="4"/>
      <c r="I979" s="4"/>
    </row>
    <row r="980" spans="6:9">
      <c r="F980" s="4"/>
      <c r="I980" s="4"/>
    </row>
    <row r="981" spans="6:9">
      <c r="F981" s="4"/>
      <c r="I981" s="4"/>
    </row>
    <row r="982" spans="6:9">
      <c r="F982" s="4"/>
      <c r="I982" s="4"/>
    </row>
    <row r="983" spans="6:9">
      <c r="F983" s="4"/>
      <c r="I983" s="4"/>
    </row>
    <row r="984" spans="6:9">
      <c r="F984" s="4"/>
      <c r="I984" s="4"/>
    </row>
    <row r="985" spans="6:9">
      <c r="F985" s="4"/>
      <c r="I985" s="4"/>
    </row>
    <row r="986" spans="6:9">
      <c r="F986" s="4"/>
      <c r="I986" s="4"/>
    </row>
    <row r="987" spans="6:9">
      <c r="F987" s="4"/>
      <c r="I987" s="4"/>
    </row>
    <row r="988" spans="6:9">
      <c r="F988" s="4"/>
      <c r="I988" s="4"/>
    </row>
    <row r="989" spans="6:9">
      <c r="F989" s="4"/>
      <c r="I989" s="4"/>
    </row>
    <row r="990" spans="6:9">
      <c r="F990" s="4"/>
      <c r="I990" s="4"/>
    </row>
    <row r="991" spans="6:9">
      <c r="F991" s="4"/>
      <c r="I991" s="4"/>
    </row>
    <row r="992" spans="6:9">
      <c r="F992" s="4"/>
      <c r="I992" s="4"/>
    </row>
    <row r="993" spans="6:9">
      <c r="F993" s="4"/>
      <c r="I993" s="4"/>
    </row>
    <row r="994" spans="6:9">
      <c r="F994" s="4"/>
      <c r="I994" s="4"/>
    </row>
    <row r="995" spans="6:9">
      <c r="F995" s="4"/>
      <c r="I995" s="4"/>
    </row>
    <row r="996" spans="6:9">
      <c r="F996" s="4"/>
      <c r="I996" s="4"/>
    </row>
    <row r="997" spans="6:9">
      <c r="F997" s="4"/>
      <c r="I997" s="4"/>
    </row>
    <row r="998" spans="6:9">
      <c r="F998" s="4"/>
      <c r="I998" s="4"/>
    </row>
    <row r="999" spans="6:9">
      <c r="F999" s="4"/>
      <c r="I999" s="4"/>
    </row>
    <row r="1000" spans="6:9">
      <c r="F1000" s="4"/>
      <c r="I1000" s="4"/>
    </row>
    <row r="1001" spans="6:9">
      <c r="F1001" s="4"/>
      <c r="I1001" s="4"/>
    </row>
    <row r="1002" spans="6:9">
      <c r="F1002" s="4"/>
      <c r="I1002" s="4"/>
    </row>
    <row r="1003" spans="6:9">
      <c r="F1003" s="4"/>
      <c r="I1003" s="4"/>
    </row>
    <row r="1004" spans="6:9">
      <c r="F1004" s="4"/>
      <c r="I1004" s="4"/>
    </row>
    <row r="1005" spans="6:9">
      <c r="F1005" s="4"/>
      <c r="I1005" s="4"/>
    </row>
    <row r="1006" spans="6:9">
      <c r="F1006" s="4"/>
      <c r="I1006" s="4"/>
    </row>
    <row r="1007" spans="6:9">
      <c r="F1007" s="4"/>
      <c r="I1007" s="4"/>
    </row>
    <row r="1008" spans="6:9">
      <c r="F1008" s="4"/>
      <c r="I1008" s="4"/>
    </row>
    <row r="1009" spans="6:9">
      <c r="F1009" s="4"/>
      <c r="I1009" s="4"/>
    </row>
    <row r="1010" spans="6:9">
      <c r="F1010" s="4"/>
      <c r="I1010" s="4"/>
    </row>
    <row r="1011" spans="6:9">
      <c r="F1011" s="4"/>
      <c r="I1011" s="4"/>
    </row>
    <row r="1012" spans="6:9">
      <c r="F1012" s="4"/>
      <c r="I1012" s="4"/>
    </row>
    <row r="1013" spans="6:9">
      <c r="F1013" s="4"/>
      <c r="I1013" s="4"/>
    </row>
    <row r="1014" spans="6:9">
      <c r="F1014" s="4"/>
      <c r="I1014" s="4"/>
    </row>
    <row r="1015" spans="6:9">
      <c r="F1015" s="4"/>
      <c r="I1015" s="4"/>
    </row>
    <row r="1016" spans="6:9">
      <c r="F1016" s="4"/>
      <c r="I1016" s="4"/>
    </row>
    <row r="1017" spans="6:9">
      <c r="F1017" s="4"/>
      <c r="I1017" s="4"/>
    </row>
    <row r="1018" spans="6:9">
      <c r="F1018" s="4"/>
      <c r="I1018" s="4"/>
    </row>
    <row r="1019" spans="6:9">
      <c r="F1019" s="4"/>
      <c r="I1019" s="4"/>
    </row>
    <row r="1020" spans="6:9">
      <c r="F1020" s="4"/>
      <c r="I1020" s="4"/>
    </row>
    <row r="1021" spans="6:9">
      <c r="F1021" s="4"/>
      <c r="I1021" s="4"/>
    </row>
    <row r="1022" spans="6:9">
      <c r="F1022" s="4"/>
      <c r="I1022" s="4"/>
    </row>
    <row r="1023" spans="6:9">
      <c r="F1023" s="4"/>
      <c r="I1023" s="4"/>
    </row>
    <row r="1024" spans="6:9">
      <c r="F1024" s="4"/>
      <c r="I1024" s="4"/>
    </row>
    <row r="1025" spans="6:9">
      <c r="F1025" s="4"/>
      <c r="I1025" s="4"/>
    </row>
    <row r="1026" spans="6:9">
      <c r="F1026" s="4"/>
      <c r="I1026" s="4"/>
    </row>
    <row r="1027" spans="6:9">
      <c r="F1027" s="4"/>
      <c r="I1027" s="4"/>
    </row>
    <row r="1028" spans="6:9">
      <c r="F1028" s="4"/>
      <c r="I1028" s="4"/>
    </row>
    <row r="1029" spans="6:9">
      <c r="F1029" s="4"/>
      <c r="I1029" s="4"/>
    </row>
    <row r="1030" spans="6:9">
      <c r="F1030" s="4"/>
      <c r="I1030" s="4"/>
    </row>
    <row r="1031" spans="6:9">
      <c r="F1031" s="4"/>
      <c r="I1031" s="4"/>
    </row>
    <row r="1032" spans="6:9">
      <c r="F1032" s="4"/>
      <c r="I1032" s="4"/>
    </row>
    <row r="1033" spans="6:9">
      <c r="F1033" s="4"/>
      <c r="I1033" s="4"/>
    </row>
    <row r="1034" spans="6:9">
      <c r="F1034" s="4"/>
      <c r="I1034" s="4"/>
    </row>
    <row r="1035" spans="6:9">
      <c r="F1035" s="4"/>
      <c r="I1035" s="4"/>
    </row>
    <row r="1036" spans="6:9">
      <c r="F1036" s="4"/>
      <c r="I1036" s="4"/>
    </row>
    <row r="1037" spans="6:9">
      <c r="F1037" s="4"/>
      <c r="I1037" s="4"/>
    </row>
    <row r="1038" spans="6:9">
      <c r="F1038" s="4"/>
      <c r="I1038" s="4"/>
    </row>
    <row r="1039" spans="6:9">
      <c r="F1039" s="4"/>
      <c r="I1039" s="4"/>
    </row>
    <row r="1040" spans="6:9">
      <c r="F1040" s="4"/>
      <c r="I1040" s="4"/>
    </row>
    <row r="1041" spans="6:9">
      <c r="F1041" s="4"/>
      <c r="I1041" s="4"/>
    </row>
    <row r="1042" spans="6:9">
      <c r="I1042" s="4"/>
    </row>
    <row r="1043" spans="6:9">
      <c r="I1043" s="4"/>
    </row>
  </sheetData>
  <mergeCells count="10">
    <mergeCell ref="A1:F1"/>
    <mergeCell ref="A2:F2"/>
    <mergeCell ref="A7:B7"/>
    <mergeCell ref="A9:F9"/>
    <mergeCell ref="D11:E11"/>
    <mergeCell ref="G14:I14"/>
    <mergeCell ref="H20:I20"/>
    <mergeCell ref="A26:F26"/>
    <mergeCell ref="D28:E28"/>
    <mergeCell ref="A59:F59"/>
  </mergeCells>
  <dataValidations count="5">
    <dataValidation type="list" allowBlank="1" showErrorMessage="1" sqref="E22" xr:uid="{00000000-0002-0000-0600-000000000000}">
      <formula1>$M$12:$M$13</formula1>
    </dataValidation>
    <dataValidation type="list" allowBlank="1" showErrorMessage="1" sqref="A8" xr:uid="{00000000-0002-0000-0600-000001000000}">
      <formula1>$M$3:$M$4</formula1>
    </dataValidation>
    <dataValidation type="list" allowBlank="1" showErrorMessage="1" sqref="E16 E33 E42 E51" xr:uid="{00000000-0002-0000-0600-000002000000}">
      <formula1>$M$9:$M$10</formula1>
    </dataValidation>
    <dataValidation type="list" allowBlank="1" showErrorMessage="1" sqref="H15" xr:uid="{00000000-0002-0000-0600-000003000000}">
      <formula1>$M$37:$M$38</formula1>
    </dataValidation>
    <dataValidation type="list" allowBlank="1" showErrorMessage="1" sqref="I17:I19" xr:uid="{00000000-0002-0000-0600-000004000000}">
      <formula1>$M$15:$M$35</formula1>
    </dataValidation>
  </dataValidations>
  <pageMargins left="0" right="0" top="0" bottom="0" header="0" footer="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Y1043"/>
  <sheetViews>
    <sheetView workbookViewId="0"/>
  </sheetViews>
  <sheetFormatPr defaultColWidth="12.5703125" defaultRowHeight="15.75" customHeight="1"/>
  <cols>
    <col min="1" max="1" width="38.7109375" customWidth="1"/>
    <col min="2" max="2" width="8.140625" customWidth="1"/>
    <col min="3" max="3" width="15" customWidth="1"/>
    <col min="4" max="4" width="21.7109375" customWidth="1"/>
    <col min="5" max="5" width="24.7109375" customWidth="1"/>
    <col min="6" max="6" width="22.140625" customWidth="1"/>
    <col min="7" max="7" width="14.42578125" customWidth="1"/>
    <col min="8" max="8" width="15.140625" customWidth="1"/>
    <col min="9" max="9" width="15.85546875" customWidth="1"/>
    <col min="13" max="13" width="12.5703125" hidden="1"/>
  </cols>
  <sheetData>
    <row r="1" spans="1:13">
      <c r="A1" s="147" t="s">
        <v>6</v>
      </c>
      <c r="B1" s="159"/>
      <c r="C1" s="159"/>
      <c r="D1" s="159"/>
      <c r="E1" s="159"/>
      <c r="F1" s="159"/>
      <c r="G1" s="3"/>
      <c r="H1" s="3"/>
      <c r="I1" s="3"/>
      <c r="M1" s="5" t="s">
        <v>27</v>
      </c>
    </row>
    <row r="2" spans="1:13">
      <c r="A2" s="153" t="s">
        <v>28</v>
      </c>
      <c r="B2" s="159"/>
      <c r="C2" s="159"/>
      <c r="D2" s="159"/>
      <c r="E2" s="159"/>
      <c r="F2" s="159"/>
      <c r="M2" s="7" t="s">
        <v>29</v>
      </c>
    </row>
    <row r="3" spans="1:13">
      <c r="A3" s="8" t="s">
        <v>30</v>
      </c>
      <c r="B3" s="8" t="s">
        <v>31</v>
      </c>
      <c r="C3" s="8" t="s">
        <v>32</v>
      </c>
      <c r="D3" s="8" t="s">
        <v>33</v>
      </c>
      <c r="E3" s="8"/>
      <c r="F3" s="9"/>
      <c r="M3" s="6" t="s">
        <v>34</v>
      </c>
    </row>
    <row r="4" spans="1:13">
      <c r="A4" s="6" t="s">
        <v>105</v>
      </c>
      <c r="B4" s="25">
        <v>0.01</v>
      </c>
      <c r="C4" s="25">
        <f>D4*B4</f>
        <v>10</v>
      </c>
      <c r="D4" s="25">
        <v>1000</v>
      </c>
      <c r="E4" s="7" t="s">
        <v>36</v>
      </c>
      <c r="F4" s="12">
        <v>150</v>
      </c>
      <c r="M4" s="6" t="s">
        <v>37</v>
      </c>
    </row>
    <row r="5" spans="1:13">
      <c r="A5" s="6" t="s">
        <v>106</v>
      </c>
      <c r="B5" s="25">
        <v>0.01</v>
      </c>
      <c r="C5" s="25">
        <v>1</v>
      </c>
      <c r="D5" s="25">
        <v>100</v>
      </c>
      <c r="E5" s="7" t="s">
        <v>39</v>
      </c>
      <c r="F5" s="12">
        <v>150</v>
      </c>
      <c r="M5" s="5" t="s">
        <v>40</v>
      </c>
    </row>
    <row r="6" spans="1:13">
      <c r="A6" s="7"/>
      <c r="B6" s="7"/>
      <c r="C6" s="7"/>
      <c r="D6" s="8"/>
      <c r="E6" s="8"/>
      <c r="F6" s="9"/>
      <c r="M6" s="6" t="s">
        <v>41</v>
      </c>
    </row>
    <row r="7" spans="1:13">
      <c r="A7" s="152" t="s">
        <v>42</v>
      </c>
      <c r="B7" s="159"/>
      <c r="C7" s="6"/>
      <c r="D7" s="13" t="s">
        <v>43</v>
      </c>
      <c r="E7" s="6"/>
      <c r="F7" s="7" t="s">
        <v>44</v>
      </c>
      <c r="M7" s="14">
        <v>0.01</v>
      </c>
    </row>
    <row r="8" spans="1:13" ht="34.5" customHeight="1">
      <c r="A8" s="2" t="s">
        <v>34</v>
      </c>
      <c r="B8" s="15">
        <v>0.14099999999999999</v>
      </c>
      <c r="C8" s="6"/>
      <c r="D8" s="16">
        <v>71.63</v>
      </c>
      <c r="E8" s="17"/>
      <c r="F8" s="65">
        <v>71.540000000000006</v>
      </c>
      <c r="M8" s="7" t="s">
        <v>45</v>
      </c>
    </row>
    <row r="9" spans="1:13">
      <c r="A9" s="146" t="s">
        <v>46</v>
      </c>
      <c r="B9" s="159"/>
      <c r="C9" s="159"/>
      <c r="D9" s="159"/>
      <c r="E9" s="159"/>
      <c r="F9" s="159"/>
      <c r="G9" s="6"/>
      <c r="H9" s="6"/>
      <c r="I9" s="6"/>
      <c r="J9" s="6"/>
      <c r="K9" s="6"/>
      <c r="M9" s="6" t="s">
        <v>47</v>
      </c>
    </row>
    <row r="10" spans="1:13">
      <c r="A10" s="6"/>
      <c r="B10" s="17"/>
      <c r="C10" s="6"/>
      <c r="D10" s="8"/>
      <c r="E10" s="18" t="s">
        <v>48</v>
      </c>
      <c r="M10" s="6" t="s">
        <v>49</v>
      </c>
    </row>
    <row r="11" spans="1:13">
      <c r="A11" s="6"/>
      <c r="B11" s="17"/>
      <c r="C11" s="6"/>
      <c r="D11" s="150" t="s">
        <v>50</v>
      </c>
      <c r="E11" s="159"/>
      <c r="M11" s="5" t="s">
        <v>51</v>
      </c>
    </row>
    <row r="12" spans="1:13">
      <c r="A12" s="6"/>
      <c r="B12" s="17"/>
      <c r="C12" s="6"/>
      <c r="D12" s="19" t="s">
        <v>52</v>
      </c>
      <c r="E12" s="20">
        <v>5000</v>
      </c>
      <c r="M12" s="6" t="s">
        <v>53</v>
      </c>
    </row>
    <row r="13" spans="1:13">
      <c r="A13" s="6"/>
      <c r="B13" s="17"/>
      <c r="C13" s="6"/>
      <c r="D13" s="19" t="s">
        <v>54</v>
      </c>
      <c r="E13" s="21">
        <v>0.2</v>
      </c>
      <c r="M13" s="6" t="s">
        <v>55</v>
      </c>
    </row>
    <row r="14" spans="1:13">
      <c r="A14" s="6"/>
      <c r="B14" s="17"/>
      <c r="C14" s="6"/>
      <c r="D14" s="19" t="s">
        <v>56</v>
      </c>
      <c r="E14" s="46">
        <f>E12*E13</f>
        <v>1000</v>
      </c>
      <c r="G14" s="150" t="s">
        <v>57</v>
      </c>
      <c r="H14" s="159"/>
      <c r="I14" s="159"/>
      <c r="L14" s="6"/>
      <c r="M14" s="5" t="s">
        <v>58</v>
      </c>
    </row>
    <row r="15" spans="1:13">
      <c r="A15" s="5" t="s">
        <v>59</v>
      </c>
      <c r="B15" s="17"/>
      <c r="C15" s="6"/>
      <c r="D15" s="22" t="s">
        <v>60</v>
      </c>
      <c r="E15" s="13" t="s">
        <v>45</v>
      </c>
      <c r="F15" s="35" t="s">
        <v>61</v>
      </c>
      <c r="G15" s="6"/>
      <c r="H15" s="7" t="s">
        <v>62</v>
      </c>
      <c r="I15" s="6"/>
      <c r="M15" s="6">
        <v>0</v>
      </c>
    </row>
    <row r="16" spans="1:13">
      <c r="A16" s="24" t="s">
        <v>63</v>
      </c>
      <c r="B16" s="25">
        <f>IF(A8="ATR-Actual",B8*1.15,B8*0.0115*25)</f>
        <v>0.16214999999999996</v>
      </c>
      <c r="C16" s="6"/>
      <c r="D16" s="26" t="s">
        <v>64</v>
      </c>
      <c r="E16" s="13" t="s">
        <v>47</v>
      </c>
      <c r="F16" s="30" t="s">
        <v>64</v>
      </c>
      <c r="G16" s="5" t="s">
        <v>65</v>
      </c>
      <c r="H16" s="25">
        <f>IF(H15="Long",D17,IF(H15="Short",F17))</f>
        <v>71.790000000000006</v>
      </c>
      <c r="I16" s="5" t="s">
        <v>58</v>
      </c>
      <c r="M16" s="6">
        <v>1</v>
      </c>
    </row>
    <row r="17" spans="1:25">
      <c r="A17" s="6"/>
      <c r="B17" s="25"/>
      <c r="C17" s="6"/>
      <c r="D17" s="28">
        <f>MROUND((SUM($D$8+B16)),$M$7)</f>
        <v>71.790000000000006</v>
      </c>
      <c r="E17" s="11">
        <f>IF(E16="Risk in Points",D17-D19,(D17-D19)/0.01)</f>
        <v>0.4100000000000108</v>
      </c>
      <c r="F17" s="29">
        <f>MROUND((SUM($F$8-B16)),$M$7)</f>
        <v>71.38</v>
      </c>
      <c r="G17" s="5" t="s">
        <v>66</v>
      </c>
      <c r="H17" s="21"/>
      <c r="I17" s="14">
        <v>0</v>
      </c>
      <c r="M17" s="6">
        <v>2</v>
      </c>
      <c r="N17" s="6"/>
      <c r="O17" s="6"/>
      <c r="P17" s="6"/>
      <c r="Q17" s="6"/>
      <c r="R17" s="6"/>
      <c r="S17" s="6"/>
      <c r="T17" s="6"/>
      <c r="U17" s="6"/>
      <c r="V17" s="6"/>
      <c r="W17" s="6"/>
      <c r="X17" s="6"/>
      <c r="Y17" s="6"/>
    </row>
    <row r="18" spans="1:25">
      <c r="A18" s="6"/>
      <c r="B18" s="17"/>
      <c r="C18" s="6"/>
      <c r="D18" s="26" t="s">
        <v>67</v>
      </c>
      <c r="E18" s="13" t="s">
        <v>107</v>
      </c>
      <c r="F18" s="30" t="s">
        <v>67</v>
      </c>
      <c r="G18" s="5" t="s">
        <v>69</v>
      </c>
      <c r="H18" s="21"/>
      <c r="I18" s="14">
        <v>0</v>
      </c>
      <c r="M18" s="6">
        <v>3</v>
      </c>
    </row>
    <row r="19" spans="1:25">
      <c r="A19" s="6"/>
      <c r="B19" s="6"/>
      <c r="C19" s="6"/>
      <c r="D19" s="28">
        <f>MROUND((SUM($F$8-B16)),$M$7)</f>
        <v>71.38</v>
      </c>
      <c r="E19" s="11">
        <f>IF(E16="Risk in Points",E14/E17/1000,(E14/E17/1000)/0.01)</f>
        <v>2.4390243902438384</v>
      </c>
      <c r="F19" s="29">
        <f>MROUND((SUM($D$8+B16)),$M$7)</f>
        <v>71.790000000000006</v>
      </c>
      <c r="G19" s="5" t="s">
        <v>70</v>
      </c>
      <c r="H19" s="21"/>
      <c r="I19" s="14">
        <v>0</v>
      </c>
      <c r="M19" s="6">
        <v>4</v>
      </c>
    </row>
    <row r="20" spans="1:25">
      <c r="A20" s="17"/>
      <c r="B20" s="17"/>
      <c r="C20" s="6"/>
      <c r="D20" s="26" t="s">
        <v>71</v>
      </c>
      <c r="E20" s="13" t="s">
        <v>108</v>
      </c>
      <c r="F20" s="30" t="s">
        <v>71</v>
      </c>
      <c r="G20" s="5" t="s">
        <v>51</v>
      </c>
      <c r="H20" s="151" t="e">
        <f>IF(H15="Short",(H16-((H17*I17)+(H18*I18)+(H19*I19))/SUM(I17:I19))/(F19-F17),IF(H15="Long",((((H17*I17)+(H18*I18)+(H19*I19))/SUM(I17:I19)-H16)/(D17-D19))))</f>
        <v>#DIV/0!</v>
      </c>
      <c r="I20" s="159"/>
      <c r="M20" s="6">
        <v>5</v>
      </c>
    </row>
    <row r="21" spans="1:25">
      <c r="A21" s="6"/>
      <c r="B21" s="17"/>
      <c r="C21" s="6"/>
      <c r="D21" s="28">
        <f>MROUND((SUM($D$8+B8)),$M$7)</f>
        <v>71.77</v>
      </c>
      <c r="E21" s="11">
        <f>E19*10</f>
        <v>24.390243902438385</v>
      </c>
      <c r="F21" s="29">
        <f>MROUND((SUM($F$8-B8)),$M$7)</f>
        <v>71.400000000000006</v>
      </c>
      <c r="M21" s="6">
        <v>6</v>
      </c>
    </row>
    <row r="22" spans="1:25">
      <c r="A22" s="17" t="s">
        <v>73</v>
      </c>
      <c r="B22" s="17"/>
      <c r="C22" s="6"/>
      <c r="D22" s="26" t="s">
        <v>73</v>
      </c>
      <c r="E22" s="31" t="s">
        <v>55</v>
      </c>
      <c r="F22" s="30" t="s">
        <v>73</v>
      </c>
      <c r="M22" s="6">
        <v>7</v>
      </c>
    </row>
    <row r="23" spans="1:25">
      <c r="A23" s="6">
        <f>A17</f>
        <v>0</v>
      </c>
      <c r="B23" s="25">
        <f>IF(A8="ATR-Actual",B8*0.1,B8*0.001*25)</f>
        <v>1.41E-2</v>
      </c>
      <c r="C23" s="6"/>
      <c r="D23" s="28">
        <f>MROUND((SUM($D$8+B23)),$M$7)</f>
        <v>71.64</v>
      </c>
      <c r="E23" s="16">
        <v>64</v>
      </c>
      <c r="F23" s="29">
        <f>MROUND((SUM($F$8-B23)),$M$7)</f>
        <v>71.53</v>
      </c>
      <c r="M23" s="6">
        <v>8</v>
      </c>
    </row>
    <row r="24" spans="1:25">
      <c r="A24" s="6"/>
      <c r="B24" s="6"/>
      <c r="C24" s="6"/>
      <c r="D24" s="32" t="s">
        <v>74</v>
      </c>
      <c r="E24" s="31" t="s">
        <v>75</v>
      </c>
      <c r="F24" s="33" t="s">
        <v>76</v>
      </c>
      <c r="M24" s="6">
        <v>9</v>
      </c>
    </row>
    <row r="25" spans="1:25">
      <c r="A25" s="6"/>
      <c r="B25" s="6"/>
      <c r="C25" s="6"/>
      <c r="D25" s="28">
        <f>MROUND((SUM($F$8-B8)),$M$7)</f>
        <v>71.400000000000006</v>
      </c>
      <c r="E25" s="11">
        <f>IF(AND(E16="Risk in Points",E22="Long-Target"),(E23-D17)/E17,IF(AND(E16="Risk in Ticks",E22="Long-Target"),(E23-D17)/0.01/E17,IF(AND(E16="Risk in Ticks",E22="Short-Target"),(F17-E23)/0.01/E17,IF(AND(E16="Risk in Points",E22="Short-Target"),(F17-E23)/E17))))</f>
        <v>17.999999999999513</v>
      </c>
      <c r="F25" s="29">
        <f>MROUND((SUM($D$8+B8)),$M$7)</f>
        <v>71.77</v>
      </c>
      <c r="M25" s="6">
        <v>10</v>
      </c>
    </row>
    <row r="26" spans="1:25">
      <c r="A26" s="146" t="s">
        <v>77</v>
      </c>
      <c r="B26" s="159"/>
      <c r="C26" s="159"/>
      <c r="D26" s="159"/>
      <c r="E26" s="159"/>
      <c r="F26" s="159"/>
      <c r="G26" s="6"/>
      <c r="H26" s="6"/>
      <c r="I26" s="6"/>
      <c r="J26" s="6"/>
      <c r="K26" s="6"/>
      <c r="L26" s="34"/>
      <c r="M26" s="6">
        <v>11</v>
      </c>
    </row>
    <row r="27" spans="1:25">
      <c r="A27" s="6"/>
      <c r="B27" s="17"/>
      <c r="C27" s="6"/>
      <c r="D27" s="6"/>
      <c r="E27" s="18" t="s">
        <v>48</v>
      </c>
      <c r="M27" s="6">
        <v>12</v>
      </c>
    </row>
    <row r="28" spans="1:25">
      <c r="A28" s="6"/>
      <c r="B28" s="17"/>
      <c r="C28" s="6"/>
      <c r="D28" s="152" t="s">
        <v>78</v>
      </c>
      <c r="E28" s="159"/>
      <c r="M28" s="6">
        <v>13</v>
      </c>
    </row>
    <row r="29" spans="1:25">
      <c r="A29" s="6"/>
      <c r="B29" s="17"/>
      <c r="C29" s="6"/>
      <c r="D29" s="19" t="s">
        <v>52</v>
      </c>
      <c r="E29" s="20">
        <v>5000</v>
      </c>
      <c r="M29" s="6">
        <v>14</v>
      </c>
    </row>
    <row r="30" spans="1:25">
      <c r="A30" s="6"/>
      <c r="B30" s="17"/>
      <c r="C30" s="6"/>
      <c r="D30" s="19" t="s">
        <v>54</v>
      </c>
      <c r="E30" s="21">
        <v>0.1</v>
      </c>
      <c r="M30" s="6">
        <v>15</v>
      </c>
    </row>
    <row r="31" spans="1:25">
      <c r="A31" s="6"/>
      <c r="B31" s="17"/>
      <c r="C31" s="6"/>
      <c r="D31" s="19" t="s">
        <v>56</v>
      </c>
      <c r="E31" s="25">
        <f>E29*E30</f>
        <v>500</v>
      </c>
      <c r="M31" s="6">
        <v>16</v>
      </c>
    </row>
    <row r="32" spans="1:25">
      <c r="A32" s="5" t="s">
        <v>79</v>
      </c>
      <c r="B32" s="17"/>
      <c r="C32" s="6"/>
      <c r="D32" s="35" t="s">
        <v>80</v>
      </c>
      <c r="E32" s="13" t="s">
        <v>45</v>
      </c>
      <c r="F32" s="36" t="s">
        <v>81</v>
      </c>
      <c r="M32" s="6">
        <v>17</v>
      </c>
    </row>
    <row r="33" spans="1:13">
      <c r="A33" s="24" t="s">
        <v>65</v>
      </c>
      <c r="B33" s="17"/>
      <c r="C33" s="6"/>
      <c r="D33" s="30" t="s">
        <v>64</v>
      </c>
      <c r="E33" s="13" t="s">
        <v>47</v>
      </c>
      <c r="F33" s="37" t="s">
        <v>64</v>
      </c>
      <c r="M33" s="6">
        <v>18</v>
      </c>
    </row>
    <row r="34" spans="1:13">
      <c r="A34" s="6"/>
      <c r="B34" s="25">
        <f>IF(A8="ATR-Actual",B8*0.9,B11*0.009*25)</f>
        <v>0.12689999999999999</v>
      </c>
      <c r="C34" s="6"/>
      <c r="D34" s="29">
        <f>MROUND((SUM($D$8+B34)),$M$7)</f>
        <v>71.760000000000005</v>
      </c>
      <c r="E34" s="11">
        <f>IF(E33="Risk in Points",D36-D34,(D36-D34)/0.01)</f>
        <v>0.17000000000000171</v>
      </c>
      <c r="F34" s="28">
        <f>MROUND((SUM($F$8-B34)),$M$7)</f>
        <v>71.41</v>
      </c>
      <c r="M34" s="6">
        <v>19</v>
      </c>
    </row>
    <row r="35" spans="1:13">
      <c r="A35" s="6" t="s">
        <v>82</v>
      </c>
      <c r="B35" s="17"/>
      <c r="C35" s="6"/>
      <c r="D35" s="30" t="s">
        <v>67</v>
      </c>
      <c r="E35" s="13" t="s">
        <v>107</v>
      </c>
      <c r="F35" s="26" t="s">
        <v>67</v>
      </c>
      <c r="M35" s="6">
        <v>20</v>
      </c>
    </row>
    <row r="36" spans="1:13">
      <c r="A36" s="6">
        <f>A34</f>
        <v>0</v>
      </c>
      <c r="B36" s="25">
        <f>IF(A8="ATR-Actual",B8*1.05*2,B8*0.0105*2*25)</f>
        <v>0.29609999999999997</v>
      </c>
      <c r="C36" s="6"/>
      <c r="D36" s="29">
        <f>MROUND((SUM($D$8+B36)),$M$7)</f>
        <v>71.930000000000007</v>
      </c>
      <c r="E36" s="11">
        <f>IF(E33="Risk in Points",E31/E34/1000,(E31/E34/1000)/0.01)</f>
        <v>2.9411764705882057</v>
      </c>
      <c r="F36" s="28">
        <f>MROUND((SUM($F$8-B36)),$M$7)</f>
        <v>71.239999999999995</v>
      </c>
      <c r="M36" s="7" t="s">
        <v>83</v>
      </c>
    </row>
    <row r="37" spans="1:13">
      <c r="A37" s="6" t="s">
        <v>84</v>
      </c>
      <c r="B37" s="17"/>
      <c r="C37" s="6"/>
      <c r="D37" s="30" t="s">
        <v>85</v>
      </c>
      <c r="E37" s="13" t="s">
        <v>108</v>
      </c>
      <c r="F37" s="26" t="s">
        <v>85</v>
      </c>
      <c r="M37" s="6" t="s">
        <v>86</v>
      </c>
    </row>
    <row r="38" spans="1:13">
      <c r="A38" s="6">
        <f>A34</f>
        <v>0</v>
      </c>
      <c r="B38" s="25">
        <f>IF(A8="ATR-Actual",B8*0.1,B8*0.001*25)</f>
        <v>1.41E-2</v>
      </c>
      <c r="C38" s="6"/>
      <c r="D38" s="29">
        <f>MROUND((SUM($D$8+B38)),$M$7)</f>
        <v>71.64</v>
      </c>
      <c r="E38" s="11">
        <f>E36*10</f>
        <v>29.411764705882057</v>
      </c>
      <c r="F38" s="28">
        <f>MROUND((SUM($F$8-B38)),$M$7)</f>
        <v>71.53</v>
      </c>
      <c r="M38" s="6" t="s">
        <v>62</v>
      </c>
    </row>
    <row r="39" spans="1:13">
      <c r="A39" s="6"/>
      <c r="B39" s="17"/>
      <c r="C39" s="6"/>
      <c r="D39" s="33" t="s">
        <v>76</v>
      </c>
      <c r="E39" s="31" t="s">
        <v>75</v>
      </c>
      <c r="F39" s="32" t="s">
        <v>74</v>
      </c>
      <c r="I39" s="2"/>
    </row>
    <row r="40" spans="1:13">
      <c r="A40" s="6"/>
      <c r="B40" s="17"/>
      <c r="C40" s="6"/>
      <c r="D40" s="29">
        <f>MROUND((SUM($F$8-B8)),$M$7)</f>
        <v>71.400000000000006</v>
      </c>
      <c r="E40" s="11">
        <f>IF(E33="Risk in Points",(D34-D38)/E34,((D34-D38)/0.01)/E34)</f>
        <v>0.70588235294119617</v>
      </c>
      <c r="F40" s="28">
        <f>MROUND((SUM($D$8+B8)),$M$7)</f>
        <v>71.77</v>
      </c>
    </row>
    <row r="41" spans="1:13">
      <c r="A41" s="5" t="s">
        <v>87</v>
      </c>
      <c r="B41" s="17"/>
      <c r="C41" s="6"/>
      <c r="D41" s="35" t="s">
        <v>88</v>
      </c>
      <c r="E41" s="13" t="s">
        <v>45</v>
      </c>
      <c r="F41" s="22" t="s">
        <v>89</v>
      </c>
    </row>
    <row r="42" spans="1:13">
      <c r="A42" s="6" t="s">
        <v>65</v>
      </c>
      <c r="B42" s="17"/>
      <c r="C42" s="6"/>
      <c r="D42" s="30" t="s">
        <v>64</v>
      </c>
      <c r="E42" s="13" t="s">
        <v>47</v>
      </c>
      <c r="F42" s="26" t="s">
        <v>64</v>
      </c>
    </row>
    <row r="43" spans="1:13">
      <c r="A43" s="6">
        <f>A34</f>
        <v>0</v>
      </c>
      <c r="B43" s="25">
        <f>IF(A8="ATR-Actual",B8*0.9*2,B8*0.009*2*25)</f>
        <v>0.25379999999999997</v>
      </c>
      <c r="C43" s="6"/>
      <c r="D43" s="29">
        <f>MROUND((SUM($D$8+B43)),$M$7)</f>
        <v>71.88</v>
      </c>
      <c r="E43" s="11">
        <f>IF(E42="Risk in Points",D45-D43,(D45-D43)/0.01)</f>
        <v>0.18000000000000682</v>
      </c>
      <c r="F43" s="28">
        <f>MROUND((SUM($F$8-B43)),$M$7)</f>
        <v>71.290000000000006</v>
      </c>
    </row>
    <row r="44" spans="1:13">
      <c r="A44" s="6" t="s">
        <v>82</v>
      </c>
      <c r="B44" s="38"/>
      <c r="C44" s="6"/>
      <c r="D44" s="30" t="s">
        <v>67</v>
      </c>
      <c r="E44" s="13" t="s">
        <v>107</v>
      </c>
      <c r="F44" s="26" t="s">
        <v>67</v>
      </c>
    </row>
    <row r="45" spans="1:13">
      <c r="A45" s="6">
        <f>A43</f>
        <v>0</v>
      </c>
      <c r="B45" s="25">
        <f>IF(A8="ATR-Actual",B8*1.01*3,B8*0.0101*3*25)</f>
        <v>0.42722999999999994</v>
      </c>
      <c r="C45" s="6"/>
      <c r="D45" s="29">
        <f>MROUND((SUM($D$8+B45)),$M$7)</f>
        <v>72.06</v>
      </c>
      <c r="E45" s="11">
        <f>IF(E42="Risk in Points",E31/E43/1000,(E31/E43/1000)/0.01)</f>
        <v>2.7777777777776724</v>
      </c>
      <c r="F45" s="28">
        <f>MROUND((SUM($F$8-B45)),$M$7)</f>
        <v>71.11</v>
      </c>
    </row>
    <row r="46" spans="1:13">
      <c r="A46" s="6" t="s">
        <v>84</v>
      </c>
      <c r="B46" s="17"/>
      <c r="C46" s="6"/>
      <c r="D46" s="30" t="s">
        <v>85</v>
      </c>
      <c r="E46" s="13" t="s">
        <v>108</v>
      </c>
      <c r="F46" s="26" t="s">
        <v>85</v>
      </c>
    </row>
    <row r="47" spans="1:13">
      <c r="A47" s="6">
        <f>A43</f>
        <v>0</v>
      </c>
      <c r="B47" s="25">
        <f>IF(A8="ATR-Actual",B8*0.1,B8*0.001*25)</f>
        <v>1.41E-2</v>
      </c>
      <c r="C47" s="6"/>
      <c r="D47" s="29">
        <f>MROUND((SUM($D$8+B47)),$M$7)</f>
        <v>71.64</v>
      </c>
      <c r="E47" s="11">
        <f>E45*10</f>
        <v>27.777777777776723</v>
      </c>
      <c r="F47" s="28">
        <f>MROUND((SUM($F$8-B47)),$M$7)</f>
        <v>71.53</v>
      </c>
    </row>
    <row r="48" spans="1:13">
      <c r="A48" s="6"/>
      <c r="B48" s="25"/>
      <c r="C48" s="6"/>
      <c r="D48" s="33" t="s">
        <v>76</v>
      </c>
      <c r="E48" s="31" t="s">
        <v>75</v>
      </c>
      <c r="F48" s="32" t="s">
        <v>74</v>
      </c>
      <c r="G48" s="6"/>
      <c r="H48" s="6"/>
      <c r="I48" s="6"/>
      <c r="J48" s="6"/>
      <c r="K48" s="6"/>
    </row>
    <row r="49" spans="1:25">
      <c r="A49" s="6"/>
      <c r="B49" s="25"/>
      <c r="C49" s="6"/>
      <c r="D49" s="29">
        <f>MROUND((SUM($F$8-B8)),$M$7)</f>
        <v>71.400000000000006</v>
      </c>
      <c r="E49" s="11">
        <f>IF(E42="Risk in Points",(D43-D47)/E43,((D43-D47)/0.01)/E43)</f>
        <v>1.3333333333332544</v>
      </c>
      <c r="F49" s="28">
        <f>MROUND((SUM($D$8+B8)),$M$7)</f>
        <v>71.77</v>
      </c>
      <c r="G49" s="6"/>
      <c r="H49" s="6"/>
      <c r="I49" s="6"/>
      <c r="J49" s="6"/>
      <c r="K49" s="6"/>
    </row>
    <row r="50" spans="1:25">
      <c r="A50" s="5" t="s">
        <v>90</v>
      </c>
      <c r="B50" s="17"/>
      <c r="C50" s="6"/>
      <c r="D50" s="35" t="s">
        <v>91</v>
      </c>
      <c r="E50" s="31" t="s">
        <v>45</v>
      </c>
      <c r="F50" s="22" t="s">
        <v>92</v>
      </c>
    </row>
    <row r="51" spans="1:25">
      <c r="A51" s="6" t="s">
        <v>65</v>
      </c>
      <c r="B51" s="17"/>
      <c r="C51" s="6"/>
      <c r="D51" s="30" t="s">
        <v>64</v>
      </c>
      <c r="E51" s="13" t="s">
        <v>47</v>
      </c>
      <c r="F51" s="26" t="s">
        <v>64</v>
      </c>
    </row>
    <row r="52" spans="1:25">
      <c r="A52" s="6">
        <f>A43</f>
        <v>0</v>
      </c>
      <c r="B52" s="25">
        <f>IF(A8="ATR-Actual",B8*0.9*3,B8*0.009*3*0.1)</f>
        <v>0.38069999999999993</v>
      </c>
      <c r="C52" s="6"/>
      <c r="D52" s="29">
        <f>MROUND((SUM($D$8+B52)),$M$7)</f>
        <v>72.010000000000005</v>
      </c>
      <c r="E52" s="11">
        <f>IF(E51="Risk in Points",D54-D52,(D54-D52)/0.01)</f>
        <v>0.18999999999999773</v>
      </c>
      <c r="F52" s="28">
        <f>MROUND((SUM($F$8-B52)),$M$7)</f>
        <v>71.16</v>
      </c>
      <c r="L52" s="34"/>
    </row>
    <row r="53" spans="1:25">
      <c r="A53" s="6" t="s">
        <v>82</v>
      </c>
      <c r="B53" s="38"/>
      <c r="C53" s="6"/>
      <c r="D53" s="30" t="s">
        <v>67</v>
      </c>
      <c r="E53" s="13" t="s">
        <v>107</v>
      </c>
      <c r="F53" s="26" t="s">
        <v>67</v>
      </c>
      <c r="L53" s="6"/>
    </row>
    <row r="54" spans="1:25">
      <c r="A54" s="6">
        <f>A52</f>
        <v>0</v>
      </c>
      <c r="B54" s="25">
        <f>IF(A8="ATR-Actual",B8*1.005*4,B8*0.01005*4*0.1)</f>
        <v>0.56681999999999988</v>
      </c>
      <c r="C54" s="6"/>
      <c r="D54" s="29">
        <f>MROUND((SUM($D$8+B54)),$M$7)</f>
        <v>72.2</v>
      </c>
      <c r="E54" s="11">
        <f>IF(E51="Risk in Points",E31/E52/1000,(E31/E52/1000)/0.01)</f>
        <v>2.6315789473684528</v>
      </c>
      <c r="F54" s="28">
        <f>MROUND((SUM($F$8-B54)),$M$7)</f>
        <v>70.97</v>
      </c>
      <c r="L54" s="6"/>
    </row>
    <row r="55" spans="1:25">
      <c r="A55" s="6" t="s">
        <v>84</v>
      </c>
      <c r="B55" s="17"/>
      <c r="C55" s="6"/>
      <c r="D55" s="30" t="s">
        <v>85</v>
      </c>
      <c r="E55" s="13" t="s">
        <v>108</v>
      </c>
      <c r="F55" s="26" t="s">
        <v>85</v>
      </c>
      <c r="L55" s="34"/>
    </row>
    <row r="56" spans="1:25">
      <c r="A56" s="6">
        <f>A52</f>
        <v>0</v>
      </c>
      <c r="B56" s="25">
        <f>IF(A8="ATR-Actual",B8*0.1,B8*0.001*0.1)</f>
        <v>1.41E-2</v>
      </c>
      <c r="C56" s="6"/>
      <c r="D56" s="29">
        <f>MROUND((SUM($D$8+B56)),$M$7)</f>
        <v>71.64</v>
      </c>
      <c r="E56" s="11">
        <f>E54*10</f>
        <v>26.315789473684529</v>
      </c>
      <c r="F56" s="28">
        <f>MROUND((SUM($F$8-B56)),$M$7)</f>
        <v>71.53</v>
      </c>
      <c r="L56" s="34"/>
      <c r="N56" s="6"/>
      <c r="O56" s="6"/>
      <c r="P56" s="6"/>
      <c r="Q56" s="6"/>
      <c r="R56" s="6"/>
      <c r="S56" s="6"/>
      <c r="T56" s="6"/>
      <c r="U56" s="6"/>
      <c r="V56" s="6"/>
      <c r="W56" s="6"/>
      <c r="X56" s="6"/>
      <c r="Y56" s="6"/>
    </row>
    <row r="57" spans="1:25">
      <c r="A57" s="6"/>
      <c r="B57" s="42"/>
      <c r="C57" s="6"/>
      <c r="D57" s="33" t="s">
        <v>76</v>
      </c>
      <c r="E57" s="31" t="s">
        <v>75</v>
      </c>
      <c r="F57" s="32" t="s">
        <v>74</v>
      </c>
      <c r="L57" s="34"/>
      <c r="N57" s="6"/>
      <c r="O57" s="6"/>
      <c r="P57" s="6"/>
      <c r="Q57" s="6"/>
      <c r="R57" s="6"/>
      <c r="S57" s="6"/>
      <c r="T57" s="6"/>
      <c r="U57" s="6"/>
      <c r="V57" s="6"/>
      <c r="W57" s="6"/>
      <c r="X57" s="6"/>
      <c r="Y57" s="6"/>
    </row>
    <row r="58" spans="1:25">
      <c r="A58" s="6"/>
      <c r="B58" s="42"/>
      <c r="C58" s="6"/>
      <c r="D58" s="29">
        <f>MROUND((SUM($F$8-B8)),$M$7)</f>
        <v>71.400000000000006</v>
      </c>
      <c r="E58" s="11">
        <f>IF(E51="Risk in Points",(D52-D56)/E52,((D52-D56)/0.01)/E52)</f>
        <v>1.9473684210526787</v>
      </c>
      <c r="F58" s="28">
        <f>MROUND((SUM($D$8+B8)),$M$7)</f>
        <v>71.77</v>
      </c>
      <c r="L58" s="34"/>
    </row>
    <row r="59" spans="1:25">
      <c r="A59" s="146"/>
      <c r="B59" s="159"/>
      <c r="C59" s="159"/>
      <c r="D59" s="159"/>
      <c r="E59" s="159"/>
      <c r="F59" s="159"/>
      <c r="G59" s="6"/>
      <c r="H59" s="6"/>
      <c r="I59" s="6"/>
      <c r="J59" s="6"/>
      <c r="K59" s="6"/>
      <c r="L59" s="34"/>
    </row>
    <row r="60" spans="1:25">
      <c r="A60" s="5"/>
      <c r="B60" s="17"/>
      <c r="C60" s="6"/>
      <c r="D60" s="6"/>
      <c r="E60" s="6"/>
      <c r="F60" s="6"/>
      <c r="I60" s="4"/>
      <c r="L60" s="34"/>
    </row>
    <row r="61" spans="1:25">
      <c r="A61" s="24"/>
      <c r="B61" s="25"/>
      <c r="C61" s="6"/>
      <c r="D61" s="6"/>
      <c r="E61" s="6"/>
      <c r="F61" s="6"/>
      <c r="I61" s="4"/>
      <c r="L61" s="34"/>
    </row>
    <row r="62" spans="1:25">
      <c r="A62" s="14"/>
      <c r="B62" s="25"/>
      <c r="C62" s="6"/>
      <c r="D62" s="6"/>
      <c r="E62" s="6"/>
      <c r="F62" s="6"/>
      <c r="I62" s="4"/>
      <c r="L62" s="34"/>
    </row>
    <row r="63" spans="1:25">
      <c r="A63" s="6"/>
      <c r="B63" s="11"/>
      <c r="C63" s="6"/>
      <c r="D63" s="6"/>
      <c r="E63" s="6"/>
      <c r="F63" s="6"/>
      <c r="I63" s="4"/>
      <c r="L63" s="34"/>
    </row>
    <row r="64" spans="1:25">
      <c r="C64" s="6"/>
      <c r="D64" s="6"/>
      <c r="E64" s="6"/>
      <c r="F64" s="6"/>
      <c r="I64" s="4"/>
      <c r="L64" s="6"/>
    </row>
    <row r="65" spans="3:25">
      <c r="C65" s="6"/>
      <c r="D65" s="6"/>
      <c r="E65" s="6"/>
      <c r="F65" s="6"/>
      <c r="I65" s="4"/>
    </row>
    <row r="66" spans="3:25">
      <c r="C66" s="6"/>
      <c r="D66" s="6"/>
      <c r="E66" s="6"/>
      <c r="F66" s="6"/>
      <c r="I66" s="4"/>
      <c r="M66" s="6"/>
    </row>
    <row r="67" spans="3:25">
      <c r="I67" s="4"/>
      <c r="M67" s="6"/>
      <c r="N67" s="6"/>
      <c r="O67" s="6"/>
      <c r="P67" s="6"/>
      <c r="Q67" s="6"/>
      <c r="R67" s="6"/>
      <c r="S67" s="6"/>
      <c r="T67" s="6"/>
      <c r="U67" s="6"/>
      <c r="V67" s="6"/>
      <c r="W67" s="6"/>
      <c r="X67" s="6"/>
      <c r="Y67" s="6"/>
    </row>
    <row r="68" spans="3:25">
      <c r="I68" s="4"/>
    </row>
    <row r="69" spans="3:25">
      <c r="I69" s="4"/>
    </row>
    <row r="70" spans="3:25">
      <c r="I70" s="4"/>
    </row>
    <row r="71" spans="3:25">
      <c r="I71" s="4"/>
    </row>
    <row r="72" spans="3:25">
      <c r="I72" s="4"/>
    </row>
    <row r="73" spans="3:25">
      <c r="I73" s="4"/>
    </row>
    <row r="74" spans="3:25">
      <c r="I74" s="4"/>
    </row>
    <row r="75" spans="3:25">
      <c r="I75" s="4"/>
    </row>
    <row r="76" spans="3:25">
      <c r="I76" s="4"/>
    </row>
    <row r="77" spans="3:25">
      <c r="I77" s="4"/>
      <c r="M77" s="6"/>
    </row>
    <row r="78" spans="3:25">
      <c r="I78" s="4"/>
    </row>
    <row r="79" spans="3:25">
      <c r="D79" s="19"/>
      <c r="E79" s="9"/>
      <c r="F79" s="4"/>
      <c r="I79" s="4"/>
    </row>
    <row r="80" spans="3:25">
      <c r="E80" s="18"/>
      <c r="F80" s="4"/>
      <c r="I80" s="4"/>
    </row>
    <row r="81" spans="6:9">
      <c r="F81" s="4"/>
      <c r="I81" s="4"/>
    </row>
    <row r="82" spans="6:9">
      <c r="F82" s="4"/>
      <c r="I82" s="4"/>
    </row>
    <row r="83" spans="6:9">
      <c r="F83" s="4"/>
      <c r="I83" s="4"/>
    </row>
    <row r="84" spans="6:9">
      <c r="F84" s="4"/>
      <c r="I84" s="4"/>
    </row>
    <row r="85" spans="6:9">
      <c r="F85" s="4"/>
      <c r="I85" s="4"/>
    </row>
    <row r="86" spans="6:9">
      <c r="F86" s="4"/>
      <c r="I86" s="4"/>
    </row>
    <row r="87" spans="6:9">
      <c r="F87" s="4"/>
      <c r="I87" s="4"/>
    </row>
    <row r="88" spans="6:9">
      <c r="F88" s="4"/>
      <c r="I88" s="4"/>
    </row>
    <row r="89" spans="6:9">
      <c r="F89" s="4"/>
      <c r="I89" s="4"/>
    </row>
    <row r="90" spans="6:9">
      <c r="F90" s="4"/>
      <c r="I90" s="4"/>
    </row>
    <row r="91" spans="6:9">
      <c r="F91" s="4"/>
      <c r="I91" s="4"/>
    </row>
    <row r="92" spans="6:9">
      <c r="F92" s="4"/>
      <c r="I92" s="4"/>
    </row>
    <row r="93" spans="6:9">
      <c r="F93" s="4"/>
      <c r="I93" s="4"/>
    </row>
    <row r="94" spans="6:9">
      <c r="F94" s="4"/>
      <c r="I94" s="4"/>
    </row>
    <row r="95" spans="6:9">
      <c r="F95" s="4"/>
      <c r="I95" s="4"/>
    </row>
    <row r="96" spans="6:9">
      <c r="F96" s="4"/>
      <c r="I96" s="4"/>
    </row>
    <row r="97" spans="6:9">
      <c r="F97" s="4"/>
      <c r="I97" s="4"/>
    </row>
    <row r="98" spans="6:9">
      <c r="F98" s="4"/>
      <c r="I98" s="4"/>
    </row>
    <row r="99" spans="6:9">
      <c r="F99" s="4"/>
      <c r="I99" s="4"/>
    </row>
    <row r="100" spans="6:9">
      <c r="F100" s="4"/>
      <c r="I100" s="4"/>
    </row>
    <row r="101" spans="6:9">
      <c r="F101" s="4"/>
      <c r="I101" s="4"/>
    </row>
    <row r="102" spans="6:9">
      <c r="F102" s="4"/>
      <c r="I102" s="4"/>
    </row>
    <row r="103" spans="6:9">
      <c r="F103" s="4"/>
      <c r="I103" s="4"/>
    </row>
    <row r="104" spans="6:9">
      <c r="F104" s="4"/>
      <c r="I104" s="4"/>
    </row>
    <row r="105" spans="6:9">
      <c r="F105" s="4"/>
      <c r="I105" s="4"/>
    </row>
    <row r="106" spans="6:9">
      <c r="F106" s="4"/>
      <c r="I106" s="4"/>
    </row>
    <row r="107" spans="6:9">
      <c r="F107" s="4"/>
      <c r="I107" s="4"/>
    </row>
    <row r="108" spans="6:9">
      <c r="F108" s="4"/>
      <c r="I108" s="4"/>
    </row>
    <row r="109" spans="6:9">
      <c r="F109" s="4"/>
      <c r="I109" s="4"/>
    </row>
    <row r="110" spans="6:9">
      <c r="F110" s="4"/>
      <c r="I110" s="4"/>
    </row>
    <row r="111" spans="6:9">
      <c r="F111" s="4"/>
      <c r="I111" s="4"/>
    </row>
    <row r="112" spans="6:9">
      <c r="F112" s="4"/>
      <c r="I112" s="4"/>
    </row>
    <row r="113" spans="6:9">
      <c r="F113" s="4"/>
      <c r="I113" s="4"/>
    </row>
    <row r="114" spans="6:9">
      <c r="F114" s="4"/>
      <c r="I114" s="4"/>
    </row>
    <row r="115" spans="6:9">
      <c r="F115" s="4"/>
      <c r="I115" s="4"/>
    </row>
    <row r="116" spans="6:9">
      <c r="F116" s="4"/>
      <c r="I116" s="4"/>
    </row>
    <row r="117" spans="6:9">
      <c r="F117" s="4"/>
      <c r="I117" s="4"/>
    </row>
    <row r="118" spans="6:9">
      <c r="F118" s="4"/>
      <c r="I118" s="4"/>
    </row>
    <row r="119" spans="6:9">
      <c r="F119" s="4"/>
      <c r="I119" s="4"/>
    </row>
    <row r="120" spans="6:9">
      <c r="F120" s="4"/>
      <c r="I120" s="4"/>
    </row>
    <row r="121" spans="6:9">
      <c r="F121" s="4"/>
      <c r="I121" s="4"/>
    </row>
    <row r="122" spans="6:9">
      <c r="F122" s="4"/>
      <c r="I122" s="4"/>
    </row>
    <row r="123" spans="6:9">
      <c r="F123" s="4"/>
      <c r="I123" s="4"/>
    </row>
    <row r="124" spans="6:9">
      <c r="F124" s="4"/>
      <c r="I124" s="4"/>
    </row>
    <row r="125" spans="6:9">
      <c r="F125" s="4"/>
      <c r="I125" s="4"/>
    </row>
    <row r="126" spans="6:9">
      <c r="F126" s="4"/>
      <c r="I126" s="4"/>
    </row>
    <row r="127" spans="6:9">
      <c r="F127" s="4"/>
      <c r="I127" s="4"/>
    </row>
    <row r="128" spans="6:9">
      <c r="F128" s="4"/>
      <c r="I128" s="4"/>
    </row>
    <row r="129" spans="6:9">
      <c r="F129" s="4"/>
      <c r="I129" s="4"/>
    </row>
    <row r="130" spans="6:9">
      <c r="F130" s="4"/>
      <c r="I130" s="4"/>
    </row>
    <row r="131" spans="6:9">
      <c r="F131" s="4"/>
      <c r="I131" s="4"/>
    </row>
    <row r="132" spans="6:9">
      <c r="F132" s="4"/>
      <c r="I132" s="4"/>
    </row>
    <row r="133" spans="6:9">
      <c r="F133" s="4"/>
      <c r="I133" s="4"/>
    </row>
    <row r="134" spans="6:9">
      <c r="F134" s="4"/>
      <c r="I134" s="4"/>
    </row>
    <row r="135" spans="6:9">
      <c r="F135" s="4"/>
      <c r="I135" s="4"/>
    </row>
    <row r="136" spans="6:9">
      <c r="F136" s="4"/>
      <c r="I136" s="4"/>
    </row>
    <row r="137" spans="6:9">
      <c r="F137" s="4"/>
      <c r="I137" s="4"/>
    </row>
    <row r="138" spans="6:9">
      <c r="F138" s="4"/>
      <c r="I138" s="4"/>
    </row>
    <row r="139" spans="6:9">
      <c r="F139" s="4"/>
      <c r="I139" s="4"/>
    </row>
    <row r="140" spans="6:9">
      <c r="F140" s="4"/>
      <c r="I140" s="4"/>
    </row>
    <row r="141" spans="6:9">
      <c r="F141" s="4"/>
      <c r="I141" s="4"/>
    </row>
    <row r="142" spans="6:9">
      <c r="F142" s="4"/>
      <c r="I142" s="4"/>
    </row>
    <row r="143" spans="6:9">
      <c r="F143" s="4"/>
      <c r="I143" s="4"/>
    </row>
    <row r="144" spans="6:9">
      <c r="F144" s="4"/>
      <c r="I144" s="4"/>
    </row>
    <row r="145" spans="6:9">
      <c r="F145" s="4"/>
      <c r="I145" s="4"/>
    </row>
    <row r="146" spans="6:9">
      <c r="F146" s="4"/>
      <c r="I146" s="4"/>
    </row>
    <row r="147" spans="6:9">
      <c r="F147" s="4"/>
      <c r="I147" s="4"/>
    </row>
    <row r="148" spans="6:9">
      <c r="F148" s="4"/>
      <c r="I148" s="4"/>
    </row>
    <row r="149" spans="6:9">
      <c r="F149" s="4"/>
      <c r="I149" s="4"/>
    </row>
    <row r="150" spans="6:9">
      <c r="F150" s="4"/>
      <c r="I150" s="4"/>
    </row>
    <row r="151" spans="6:9">
      <c r="F151" s="4"/>
      <c r="I151" s="4"/>
    </row>
    <row r="152" spans="6:9">
      <c r="F152" s="4"/>
      <c r="I152" s="4"/>
    </row>
    <row r="153" spans="6:9">
      <c r="F153" s="4"/>
      <c r="I153" s="4"/>
    </row>
    <row r="154" spans="6:9">
      <c r="F154" s="4"/>
      <c r="I154" s="4"/>
    </row>
    <row r="155" spans="6:9">
      <c r="F155" s="4"/>
      <c r="I155" s="4"/>
    </row>
    <row r="156" spans="6:9">
      <c r="F156" s="4"/>
      <c r="I156" s="4"/>
    </row>
    <row r="157" spans="6:9">
      <c r="F157" s="4"/>
      <c r="I157" s="4"/>
    </row>
    <row r="158" spans="6:9">
      <c r="F158" s="4"/>
      <c r="I158" s="4"/>
    </row>
    <row r="159" spans="6:9">
      <c r="F159" s="4"/>
      <c r="I159" s="4"/>
    </row>
    <row r="160" spans="6:9">
      <c r="F160" s="4"/>
      <c r="I160" s="4"/>
    </row>
    <row r="161" spans="6:9">
      <c r="F161" s="4"/>
      <c r="I161" s="4"/>
    </row>
    <row r="162" spans="6:9">
      <c r="F162" s="4"/>
      <c r="I162" s="4"/>
    </row>
    <row r="163" spans="6:9">
      <c r="F163" s="4"/>
      <c r="I163" s="4"/>
    </row>
    <row r="164" spans="6:9">
      <c r="F164" s="4"/>
      <c r="I164" s="4"/>
    </row>
    <row r="165" spans="6:9">
      <c r="F165" s="4"/>
      <c r="I165" s="4"/>
    </row>
    <row r="166" spans="6:9">
      <c r="F166" s="4"/>
      <c r="I166" s="4"/>
    </row>
    <row r="167" spans="6:9">
      <c r="F167" s="4"/>
      <c r="I167" s="4"/>
    </row>
    <row r="168" spans="6:9">
      <c r="F168" s="4"/>
      <c r="I168" s="4"/>
    </row>
    <row r="169" spans="6:9">
      <c r="F169" s="4"/>
      <c r="I169" s="4"/>
    </row>
    <row r="170" spans="6:9">
      <c r="F170" s="4"/>
      <c r="I170" s="4"/>
    </row>
    <row r="171" spans="6:9">
      <c r="F171" s="4"/>
      <c r="I171" s="4"/>
    </row>
    <row r="172" spans="6:9">
      <c r="F172" s="4"/>
      <c r="I172" s="4"/>
    </row>
    <row r="173" spans="6:9">
      <c r="F173" s="4"/>
      <c r="I173" s="4"/>
    </row>
    <row r="174" spans="6:9">
      <c r="F174" s="4"/>
      <c r="I174" s="4"/>
    </row>
    <row r="175" spans="6:9">
      <c r="F175" s="4"/>
      <c r="I175" s="4"/>
    </row>
    <row r="176" spans="6:9">
      <c r="F176" s="4"/>
      <c r="I176" s="4"/>
    </row>
    <row r="177" spans="6:9">
      <c r="F177" s="4"/>
      <c r="I177" s="4"/>
    </row>
    <row r="178" spans="6:9">
      <c r="F178" s="4"/>
      <c r="I178" s="4"/>
    </row>
    <row r="179" spans="6:9">
      <c r="F179" s="4"/>
      <c r="I179" s="4"/>
    </row>
    <row r="180" spans="6:9">
      <c r="F180" s="4"/>
      <c r="I180" s="4"/>
    </row>
    <row r="181" spans="6:9">
      <c r="F181" s="4"/>
      <c r="I181" s="4"/>
    </row>
    <row r="182" spans="6:9">
      <c r="F182" s="4"/>
      <c r="I182" s="4"/>
    </row>
    <row r="183" spans="6:9">
      <c r="F183" s="4"/>
      <c r="I183" s="4"/>
    </row>
    <row r="184" spans="6:9">
      <c r="F184" s="4"/>
      <c r="I184" s="4"/>
    </row>
    <row r="185" spans="6:9">
      <c r="F185" s="4"/>
      <c r="I185" s="4"/>
    </row>
    <row r="186" spans="6:9">
      <c r="F186" s="4"/>
      <c r="I186" s="4"/>
    </row>
    <row r="187" spans="6:9">
      <c r="F187" s="4"/>
      <c r="I187" s="4"/>
    </row>
    <row r="188" spans="6:9">
      <c r="F188" s="4"/>
      <c r="I188" s="4"/>
    </row>
    <row r="189" spans="6:9">
      <c r="F189" s="4"/>
      <c r="I189" s="4"/>
    </row>
    <row r="190" spans="6:9">
      <c r="F190" s="4"/>
      <c r="I190" s="4"/>
    </row>
    <row r="191" spans="6:9">
      <c r="F191" s="4"/>
      <c r="I191" s="4"/>
    </row>
    <row r="192" spans="6:9">
      <c r="F192" s="4"/>
      <c r="I192" s="4"/>
    </row>
    <row r="193" spans="6:9">
      <c r="F193" s="4"/>
      <c r="I193" s="4"/>
    </row>
    <row r="194" spans="6:9">
      <c r="F194" s="4"/>
      <c r="I194" s="4"/>
    </row>
    <row r="195" spans="6:9">
      <c r="F195" s="4"/>
      <c r="I195" s="4"/>
    </row>
    <row r="196" spans="6:9">
      <c r="F196" s="4"/>
      <c r="I196" s="4"/>
    </row>
    <row r="197" spans="6:9">
      <c r="F197" s="4"/>
      <c r="I197" s="4"/>
    </row>
    <row r="198" spans="6:9">
      <c r="F198" s="4"/>
      <c r="I198" s="4"/>
    </row>
    <row r="199" spans="6:9">
      <c r="F199" s="4"/>
      <c r="I199" s="4"/>
    </row>
    <row r="200" spans="6:9">
      <c r="F200" s="4"/>
      <c r="I200" s="4"/>
    </row>
    <row r="201" spans="6:9">
      <c r="F201" s="4"/>
      <c r="I201" s="4"/>
    </row>
    <row r="202" spans="6:9">
      <c r="F202" s="4"/>
      <c r="I202" s="4"/>
    </row>
    <row r="203" spans="6:9">
      <c r="F203" s="4"/>
      <c r="I203" s="4"/>
    </row>
    <row r="204" spans="6:9">
      <c r="F204" s="4"/>
      <c r="I204" s="4"/>
    </row>
    <row r="205" spans="6:9">
      <c r="F205" s="4"/>
      <c r="I205" s="4"/>
    </row>
    <row r="206" spans="6:9">
      <c r="F206" s="4"/>
      <c r="I206" s="4"/>
    </row>
    <row r="207" spans="6:9">
      <c r="F207" s="4"/>
      <c r="I207" s="4"/>
    </row>
    <row r="208" spans="6:9">
      <c r="F208" s="4"/>
      <c r="I208" s="4"/>
    </row>
    <row r="209" spans="6:9">
      <c r="F209" s="4"/>
      <c r="I209" s="4"/>
    </row>
    <row r="210" spans="6:9">
      <c r="F210" s="4"/>
      <c r="I210" s="4"/>
    </row>
    <row r="211" spans="6:9">
      <c r="F211" s="4"/>
      <c r="I211" s="4"/>
    </row>
    <row r="212" spans="6:9">
      <c r="F212" s="4"/>
      <c r="I212" s="4"/>
    </row>
    <row r="213" spans="6:9">
      <c r="F213" s="4"/>
      <c r="I213" s="4"/>
    </row>
    <row r="214" spans="6:9">
      <c r="F214" s="4"/>
      <c r="I214" s="4"/>
    </row>
    <row r="215" spans="6:9">
      <c r="F215" s="4"/>
      <c r="I215" s="4"/>
    </row>
    <row r="216" spans="6:9">
      <c r="F216" s="4"/>
      <c r="I216" s="4"/>
    </row>
    <row r="217" spans="6:9">
      <c r="F217" s="4"/>
      <c r="I217" s="4"/>
    </row>
    <row r="218" spans="6:9">
      <c r="F218" s="4"/>
      <c r="I218" s="4"/>
    </row>
    <row r="219" spans="6:9">
      <c r="F219" s="4"/>
      <c r="I219" s="4"/>
    </row>
    <row r="220" spans="6:9">
      <c r="F220" s="4"/>
      <c r="I220" s="4"/>
    </row>
    <row r="221" spans="6:9">
      <c r="F221" s="4"/>
      <c r="I221" s="4"/>
    </row>
    <row r="222" spans="6:9">
      <c r="F222" s="4"/>
      <c r="I222" s="4"/>
    </row>
    <row r="223" spans="6:9">
      <c r="F223" s="4"/>
      <c r="I223" s="4"/>
    </row>
    <row r="224" spans="6:9">
      <c r="F224" s="4"/>
      <c r="I224" s="4"/>
    </row>
    <row r="225" spans="6:9">
      <c r="F225" s="4"/>
      <c r="I225" s="4"/>
    </row>
    <row r="226" spans="6:9">
      <c r="F226" s="4"/>
      <c r="I226" s="4"/>
    </row>
    <row r="227" spans="6:9">
      <c r="F227" s="4"/>
      <c r="I227" s="4"/>
    </row>
    <row r="228" spans="6:9">
      <c r="F228" s="4"/>
      <c r="I228" s="4"/>
    </row>
    <row r="229" spans="6:9">
      <c r="F229" s="4"/>
      <c r="I229" s="4"/>
    </row>
    <row r="230" spans="6:9">
      <c r="F230" s="4"/>
      <c r="I230" s="4"/>
    </row>
    <row r="231" spans="6:9">
      <c r="F231" s="4"/>
      <c r="I231" s="4"/>
    </row>
    <row r="232" spans="6:9">
      <c r="F232" s="4"/>
      <c r="I232" s="4"/>
    </row>
    <row r="233" spans="6:9">
      <c r="F233" s="4"/>
      <c r="I233" s="4"/>
    </row>
    <row r="234" spans="6:9">
      <c r="F234" s="4"/>
      <c r="I234" s="4"/>
    </row>
    <row r="235" spans="6:9">
      <c r="F235" s="4"/>
      <c r="I235" s="4"/>
    </row>
    <row r="236" spans="6:9">
      <c r="F236" s="4"/>
      <c r="I236" s="4"/>
    </row>
    <row r="237" spans="6:9">
      <c r="F237" s="4"/>
      <c r="I237" s="4"/>
    </row>
    <row r="238" spans="6:9">
      <c r="F238" s="4"/>
      <c r="I238" s="4"/>
    </row>
    <row r="239" spans="6:9">
      <c r="F239" s="4"/>
      <c r="I239" s="4"/>
    </row>
    <row r="240" spans="6:9">
      <c r="F240" s="4"/>
      <c r="I240" s="4"/>
    </row>
    <row r="241" spans="6:9">
      <c r="F241" s="4"/>
      <c r="I241" s="4"/>
    </row>
    <row r="242" spans="6:9">
      <c r="F242" s="4"/>
      <c r="I242" s="4"/>
    </row>
    <row r="243" spans="6:9">
      <c r="F243" s="4"/>
      <c r="I243" s="4"/>
    </row>
    <row r="244" spans="6:9">
      <c r="F244" s="4"/>
      <c r="I244" s="4"/>
    </row>
    <row r="245" spans="6:9">
      <c r="F245" s="4"/>
      <c r="I245" s="4"/>
    </row>
    <row r="246" spans="6:9">
      <c r="F246" s="4"/>
      <c r="I246" s="4"/>
    </row>
    <row r="247" spans="6:9">
      <c r="F247" s="4"/>
      <c r="I247" s="4"/>
    </row>
    <row r="248" spans="6:9">
      <c r="F248" s="4"/>
      <c r="I248" s="4"/>
    </row>
    <row r="249" spans="6:9">
      <c r="F249" s="4"/>
      <c r="I249" s="4"/>
    </row>
    <row r="250" spans="6:9">
      <c r="F250" s="4"/>
      <c r="I250" s="4"/>
    </row>
    <row r="251" spans="6:9">
      <c r="F251" s="4"/>
      <c r="I251" s="4"/>
    </row>
    <row r="252" spans="6:9">
      <c r="F252" s="4"/>
      <c r="I252" s="4"/>
    </row>
    <row r="253" spans="6:9">
      <c r="F253" s="4"/>
      <c r="I253" s="4"/>
    </row>
    <row r="254" spans="6:9">
      <c r="F254" s="4"/>
      <c r="I254" s="4"/>
    </row>
    <row r="255" spans="6:9">
      <c r="F255" s="4"/>
      <c r="I255" s="4"/>
    </row>
    <row r="256" spans="6:9">
      <c r="F256" s="4"/>
      <c r="I256" s="4"/>
    </row>
    <row r="257" spans="6:9">
      <c r="F257" s="4"/>
      <c r="I257" s="4"/>
    </row>
    <row r="258" spans="6:9">
      <c r="F258" s="4"/>
      <c r="I258" s="4"/>
    </row>
    <row r="259" spans="6:9">
      <c r="F259" s="4"/>
      <c r="I259" s="4"/>
    </row>
    <row r="260" spans="6:9">
      <c r="F260" s="4"/>
      <c r="I260" s="4"/>
    </row>
    <row r="261" spans="6:9">
      <c r="F261" s="4"/>
      <c r="I261" s="4"/>
    </row>
    <row r="262" spans="6:9">
      <c r="F262" s="4"/>
      <c r="I262" s="4"/>
    </row>
    <row r="263" spans="6:9">
      <c r="F263" s="4"/>
      <c r="I263" s="4"/>
    </row>
    <row r="264" spans="6:9">
      <c r="F264" s="4"/>
      <c r="I264" s="4"/>
    </row>
    <row r="265" spans="6:9">
      <c r="F265" s="4"/>
      <c r="I265" s="4"/>
    </row>
    <row r="266" spans="6:9">
      <c r="F266" s="4"/>
      <c r="I266" s="4"/>
    </row>
    <row r="267" spans="6:9">
      <c r="F267" s="4"/>
      <c r="I267" s="4"/>
    </row>
    <row r="268" spans="6:9">
      <c r="F268" s="4"/>
      <c r="I268" s="4"/>
    </row>
    <row r="269" spans="6:9">
      <c r="F269" s="4"/>
      <c r="I269" s="4"/>
    </row>
    <row r="270" spans="6:9">
      <c r="F270" s="4"/>
      <c r="I270" s="4"/>
    </row>
    <row r="271" spans="6:9">
      <c r="F271" s="4"/>
      <c r="I271" s="4"/>
    </row>
    <row r="272" spans="6:9">
      <c r="F272" s="4"/>
      <c r="I272" s="4"/>
    </row>
    <row r="273" spans="6:9">
      <c r="F273" s="4"/>
      <c r="I273" s="4"/>
    </row>
    <row r="274" spans="6:9">
      <c r="F274" s="4"/>
      <c r="I274" s="4"/>
    </row>
    <row r="275" spans="6:9">
      <c r="F275" s="4"/>
      <c r="I275" s="4"/>
    </row>
    <row r="276" spans="6:9">
      <c r="F276" s="4"/>
      <c r="I276" s="4"/>
    </row>
    <row r="277" spans="6:9">
      <c r="F277" s="4"/>
      <c r="I277" s="4"/>
    </row>
    <row r="278" spans="6:9">
      <c r="F278" s="4"/>
      <c r="I278" s="4"/>
    </row>
    <row r="279" spans="6:9">
      <c r="F279" s="4"/>
      <c r="I279" s="4"/>
    </row>
    <row r="280" spans="6:9">
      <c r="F280" s="4"/>
      <c r="I280" s="4"/>
    </row>
    <row r="281" spans="6:9">
      <c r="F281" s="4"/>
      <c r="I281" s="4"/>
    </row>
    <row r="282" spans="6:9">
      <c r="F282" s="4"/>
      <c r="I282" s="4"/>
    </row>
    <row r="283" spans="6:9">
      <c r="F283" s="4"/>
      <c r="I283" s="4"/>
    </row>
    <row r="284" spans="6:9">
      <c r="F284" s="4"/>
      <c r="I284" s="4"/>
    </row>
    <row r="285" spans="6:9">
      <c r="F285" s="4"/>
      <c r="I285" s="4"/>
    </row>
    <row r="286" spans="6:9">
      <c r="F286" s="4"/>
      <c r="I286" s="4"/>
    </row>
    <row r="287" spans="6:9">
      <c r="F287" s="4"/>
      <c r="I287" s="4"/>
    </row>
    <row r="288" spans="6:9">
      <c r="F288" s="4"/>
      <c r="I288" s="4"/>
    </row>
    <row r="289" spans="6:9">
      <c r="F289" s="4"/>
      <c r="I289" s="4"/>
    </row>
    <row r="290" spans="6:9">
      <c r="F290" s="4"/>
      <c r="I290" s="4"/>
    </row>
    <row r="291" spans="6:9">
      <c r="F291" s="4"/>
      <c r="I291" s="4"/>
    </row>
    <row r="292" spans="6:9">
      <c r="F292" s="4"/>
      <c r="I292" s="4"/>
    </row>
    <row r="293" spans="6:9">
      <c r="F293" s="4"/>
      <c r="I293" s="4"/>
    </row>
    <row r="294" spans="6:9">
      <c r="F294" s="4"/>
      <c r="I294" s="4"/>
    </row>
    <row r="295" spans="6:9">
      <c r="F295" s="4"/>
      <c r="I295" s="4"/>
    </row>
    <row r="296" spans="6:9">
      <c r="F296" s="4"/>
      <c r="I296" s="4"/>
    </row>
    <row r="297" spans="6:9">
      <c r="F297" s="4"/>
      <c r="I297" s="4"/>
    </row>
    <row r="298" spans="6:9">
      <c r="F298" s="4"/>
      <c r="I298" s="4"/>
    </row>
    <row r="299" spans="6:9">
      <c r="F299" s="4"/>
      <c r="I299" s="4"/>
    </row>
    <row r="300" spans="6:9">
      <c r="F300" s="4"/>
      <c r="I300" s="4"/>
    </row>
    <row r="301" spans="6:9">
      <c r="F301" s="4"/>
      <c r="I301" s="4"/>
    </row>
    <row r="302" spans="6:9">
      <c r="F302" s="4"/>
      <c r="I302" s="4"/>
    </row>
    <row r="303" spans="6:9">
      <c r="F303" s="4"/>
      <c r="I303" s="4"/>
    </row>
    <row r="304" spans="6:9">
      <c r="F304" s="4"/>
      <c r="I304" s="4"/>
    </row>
    <row r="305" spans="6:9">
      <c r="F305" s="4"/>
      <c r="I305" s="4"/>
    </row>
    <row r="306" spans="6:9">
      <c r="F306" s="4"/>
      <c r="I306" s="4"/>
    </row>
    <row r="307" spans="6:9">
      <c r="F307" s="4"/>
      <c r="I307" s="4"/>
    </row>
    <row r="308" spans="6:9">
      <c r="F308" s="4"/>
      <c r="I308" s="4"/>
    </row>
    <row r="309" spans="6:9">
      <c r="F309" s="4"/>
      <c r="I309" s="4"/>
    </row>
    <row r="310" spans="6:9">
      <c r="F310" s="4"/>
      <c r="I310" s="4"/>
    </row>
    <row r="311" spans="6:9">
      <c r="F311" s="4"/>
      <c r="I311" s="4"/>
    </row>
    <row r="312" spans="6:9">
      <c r="F312" s="4"/>
      <c r="I312" s="4"/>
    </row>
    <row r="313" spans="6:9">
      <c r="F313" s="4"/>
      <c r="I313" s="4"/>
    </row>
    <row r="314" spans="6:9">
      <c r="F314" s="4"/>
      <c r="I314" s="4"/>
    </row>
    <row r="315" spans="6:9">
      <c r="F315" s="4"/>
      <c r="I315" s="4"/>
    </row>
    <row r="316" spans="6:9">
      <c r="F316" s="4"/>
      <c r="I316" s="4"/>
    </row>
    <row r="317" spans="6:9">
      <c r="F317" s="4"/>
      <c r="I317" s="4"/>
    </row>
    <row r="318" spans="6:9">
      <c r="F318" s="4"/>
      <c r="I318" s="4"/>
    </row>
    <row r="319" spans="6:9">
      <c r="F319" s="4"/>
      <c r="I319" s="4"/>
    </row>
    <row r="320" spans="6:9">
      <c r="F320" s="4"/>
      <c r="I320" s="4"/>
    </row>
    <row r="321" spans="6:9">
      <c r="F321" s="4"/>
      <c r="I321" s="4"/>
    </row>
    <row r="322" spans="6:9">
      <c r="F322" s="4"/>
      <c r="I322" s="4"/>
    </row>
    <row r="323" spans="6:9">
      <c r="F323" s="4"/>
      <c r="I323" s="4"/>
    </row>
    <row r="324" spans="6:9">
      <c r="F324" s="4"/>
      <c r="I324" s="4"/>
    </row>
    <row r="325" spans="6:9">
      <c r="F325" s="4"/>
      <c r="I325" s="4"/>
    </row>
    <row r="326" spans="6:9">
      <c r="F326" s="4"/>
      <c r="I326" s="4"/>
    </row>
    <row r="327" spans="6:9">
      <c r="F327" s="4"/>
      <c r="I327" s="4"/>
    </row>
    <row r="328" spans="6:9">
      <c r="F328" s="4"/>
      <c r="I328" s="4"/>
    </row>
    <row r="329" spans="6:9">
      <c r="F329" s="4"/>
      <c r="I329" s="4"/>
    </row>
    <row r="330" spans="6:9">
      <c r="F330" s="4"/>
      <c r="I330" s="4"/>
    </row>
    <row r="331" spans="6:9">
      <c r="F331" s="4"/>
      <c r="I331" s="4"/>
    </row>
    <row r="332" spans="6:9">
      <c r="F332" s="4"/>
      <c r="I332" s="4"/>
    </row>
    <row r="333" spans="6:9">
      <c r="F333" s="4"/>
      <c r="I333" s="4"/>
    </row>
    <row r="334" spans="6:9">
      <c r="F334" s="4"/>
      <c r="I334" s="4"/>
    </row>
    <row r="335" spans="6:9">
      <c r="F335" s="4"/>
      <c r="I335" s="4"/>
    </row>
    <row r="336" spans="6:9">
      <c r="F336" s="4"/>
      <c r="I336" s="4"/>
    </row>
    <row r="337" spans="6:9">
      <c r="F337" s="4"/>
      <c r="I337" s="4"/>
    </row>
    <row r="338" spans="6:9">
      <c r="F338" s="4"/>
      <c r="I338" s="4"/>
    </row>
    <row r="339" spans="6:9">
      <c r="F339" s="4"/>
      <c r="I339" s="4"/>
    </row>
    <row r="340" spans="6:9">
      <c r="F340" s="4"/>
      <c r="I340" s="4"/>
    </row>
    <row r="341" spans="6:9">
      <c r="F341" s="4"/>
      <c r="I341" s="4"/>
    </row>
    <row r="342" spans="6:9">
      <c r="F342" s="4"/>
      <c r="I342" s="4"/>
    </row>
    <row r="343" spans="6:9">
      <c r="F343" s="4"/>
      <c r="I343" s="4"/>
    </row>
    <row r="344" spans="6:9">
      <c r="F344" s="4"/>
      <c r="I344" s="4"/>
    </row>
    <row r="345" spans="6:9">
      <c r="F345" s="4"/>
      <c r="I345" s="4"/>
    </row>
    <row r="346" spans="6:9">
      <c r="F346" s="4"/>
      <c r="I346" s="4"/>
    </row>
    <row r="347" spans="6:9">
      <c r="F347" s="4"/>
      <c r="I347" s="4"/>
    </row>
    <row r="348" spans="6:9">
      <c r="F348" s="4"/>
      <c r="I348" s="4"/>
    </row>
    <row r="349" spans="6:9">
      <c r="F349" s="4"/>
      <c r="I349" s="4"/>
    </row>
    <row r="350" spans="6:9">
      <c r="F350" s="4"/>
      <c r="I350" s="4"/>
    </row>
    <row r="351" spans="6:9">
      <c r="F351" s="4"/>
      <c r="I351" s="4"/>
    </row>
    <row r="352" spans="6:9">
      <c r="F352" s="4"/>
      <c r="I352" s="4"/>
    </row>
    <row r="353" spans="6:9">
      <c r="F353" s="4"/>
      <c r="I353" s="4"/>
    </row>
    <row r="354" spans="6:9">
      <c r="F354" s="4"/>
      <c r="I354" s="4"/>
    </row>
    <row r="355" spans="6:9">
      <c r="F355" s="4"/>
      <c r="I355" s="4"/>
    </row>
    <row r="356" spans="6:9">
      <c r="F356" s="4"/>
      <c r="I356" s="4"/>
    </row>
    <row r="357" spans="6:9">
      <c r="F357" s="4"/>
      <c r="I357" s="4"/>
    </row>
    <row r="358" spans="6:9">
      <c r="F358" s="4"/>
      <c r="I358" s="4"/>
    </row>
    <row r="359" spans="6:9">
      <c r="F359" s="4"/>
      <c r="I359" s="4"/>
    </row>
    <row r="360" spans="6:9">
      <c r="F360" s="4"/>
      <c r="I360" s="4"/>
    </row>
    <row r="361" spans="6:9">
      <c r="F361" s="4"/>
      <c r="I361" s="4"/>
    </row>
    <row r="362" spans="6:9">
      <c r="F362" s="4"/>
      <c r="I362" s="4"/>
    </row>
    <row r="363" spans="6:9">
      <c r="F363" s="4"/>
      <c r="I363" s="4"/>
    </row>
    <row r="364" spans="6:9">
      <c r="F364" s="4"/>
      <c r="I364" s="4"/>
    </row>
    <row r="365" spans="6:9">
      <c r="F365" s="4"/>
      <c r="I365" s="4"/>
    </row>
    <row r="366" spans="6:9">
      <c r="F366" s="4"/>
      <c r="I366" s="4"/>
    </row>
    <row r="367" spans="6:9">
      <c r="F367" s="4"/>
      <c r="I367" s="4"/>
    </row>
    <row r="368" spans="6:9">
      <c r="F368" s="4"/>
      <c r="I368" s="4"/>
    </row>
    <row r="369" spans="6:9">
      <c r="F369" s="4"/>
      <c r="I369" s="4"/>
    </row>
    <row r="370" spans="6:9">
      <c r="F370" s="4"/>
      <c r="I370" s="4"/>
    </row>
    <row r="371" spans="6:9">
      <c r="F371" s="4"/>
      <c r="I371" s="4"/>
    </row>
    <row r="372" spans="6:9">
      <c r="F372" s="4"/>
      <c r="I372" s="4"/>
    </row>
    <row r="373" spans="6:9">
      <c r="F373" s="4"/>
      <c r="I373" s="4"/>
    </row>
    <row r="374" spans="6:9">
      <c r="F374" s="4"/>
      <c r="I374" s="4"/>
    </row>
    <row r="375" spans="6:9">
      <c r="F375" s="4"/>
      <c r="I375" s="4"/>
    </row>
    <row r="376" spans="6:9">
      <c r="F376" s="4"/>
      <c r="I376" s="4"/>
    </row>
    <row r="377" spans="6:9">
      <c r="F377" s="4"/>
      <c r="I377" s="4"/>
    </row>
    <row r="378" spans="6:9">
      <c r="F378" s="4"/>
      <c r="I378" s="4"/>
    </row>
    <row r="379" spans="6:9">
      <c r="F379" s="4"/>
      <c r="I379" s="4"/>
    </row>
    <row r="380" spans="6:9">
      <c r="F380" s="4"/>
      <c r="I380" s="4"/>
    </row>
    <row r="381" spans="6:9">
      <c r="F381" s="4"/>
      <c r="I381" s="4"/>
    </row>
    <row r="382" spans="6:9">
      <c r="F382" s="4"/>
      <c r="I382" s="4"/>
    </row>
    <row r="383" spans="6:9">
      <c r="F383" s="4"/>
      <c r="I383" s="4"/>
    </row>
    <row r="384" spans="6:9">
      <c r="F384" s="4"/>
      <c r="I384" s="4"/>
    </row>
    <row r="385" spans="6:9">
      <c r="F385" s="4"/>
      <c r="I385" s="4"/>
    </row>
    <row r="386" spans="6:9">
      <c r="F386" s="4"/>
      <c r="I386" s="4"/>
    </row>
    <row r="387" spans="6:9">
      <c r="F387" s="4"/>
      <c r="I387" s="4"/>
    </row>
    <row r="388" spans="6:9">
      <c r="F388" s="4"/>
      <c r="I388" s="4"/>
    </row>
    <row r="389" spans="6:9">
      <c r="F389" s="4"/>
      <c r="I389" s="4"/>
    </row>
    <row r="390" spans="6:9">
      <c r="F390" s="4"/>
      <c r="I390" s="4"/>
    </row>
    <row r="391" spans="6:9">
      <c r="F391" s="4"/>
      <c r="I391" s="4"/>
    </row>
    <row r="392" spans="6:9">
      <c r="F392" s="4"/>
      <c r="I392" s="4"/>
    </row>
    <row r="393" spans="6:9">
      <c r="F393" s="4"/>
      <c r="I393" s="4"/>
    </row>
    <row r="394" spans="6:9">
      <c r="F394" s="4"/>
      <c r="I394" s="4"/>
    </row>
    <row r="395" spans="6:9">
      <c r="F395" s="4"/>
      <c r="I395" s="4"/>
    </row>
    <row r="396" spans="6:9">
      <c r="F396" s="4"/>
      <c r="I396" s="4"/>
    </row>
    <row r="397" spans="6:9">
      <c r="F397" s="4"/>
      <c r="I397" s="4"/>
    </row>
    <row r="398" spans="6:9">
      <c r="F398" s="4"/>
      <c r="I398" s="4"/>
    </row>
    <row r="399" spans="6:9">
      <c r="F399" s="4"/>
      <c r="I399" s="4"/>
    </row>
    <row r="400" spans="6:9">
      <c r="F400" s="4"/>
      <c r="I400" s="4"/>
    </row>
    <row r="401" spans="6:9">
      <c r="F401" s="4"/>
      <c r="I401" s="4"/>
    </row>
    <row r="402" spans="6:9">
      <c r="F402" s="4"/>
      <c r="I402" s="4"/>
    </row>
    <row r="403" spans="6:9">
      <c r="F403" s="4"/>
      <c r="I403" s="4"/>
    </row>
    <row r="404" spans="6:9">
      <c r="F404" s="4"/>
      <c r="I404" s="4"/>
    </row>
    <row r="405" spans="6:9">
      <c r="F405" s="4"/>
      <c r="I405" s="4"/>
    </row>
    <row r="406" spans="6:9">
      <c r="F406" s="4"/>
      <c r="I406" s="4"/>
    </row>
    <row r="407" spans="6:9">
      <c r="F407" s="4"/>
      <c r="I407" s="4"/>
    </row>
    <row r="408" spans="6:9">
      <c r="F408" s="4"/>
      <c r="I408" s="4"/>
    </row>
    <row r="409" spans="6:9">
      <c r="F409" s="4"/>
      <c r="I409" s="4"/>
    </row>
    <row r="410" spans="6:9">
      <c r="F410" s="4"/>
      <c r="I410" s="4"/>
    </row>
    <row r="411" spans="6:9">
      <c r="F411" s="4"/>
      <c r="I411" s="4"/>
    </row>
    <row r="412" spans="6:9">
      <c r="F412" s="4"/>
      <c r="I412" s="4"/>
    </row>
    <row r="413" spans="6:9">
      <c r="F413" s="4"/>
      <c r="I413" s="4"/>
    </row>
    <row r="414" spans="6:9">
      <c r="F414" s="4"/>
      <c r="I414" s="4"/>
    </row>
    <row r="415" spans="6:9">
      <c r="F415" s="4"/>
      <c r="I415" s="4"/>
    </row>
    <row r="416" spans="6:9">
      <c r="F416" s="4"/>
      <c r="I416" s="4"/>
    </row>
    <row r="417" spans="6:9">
      <c r="F417" s="4"/>
      <c r="I417" s="4"/>
    </row>
    <row r="418" spans="6:9">
      <c r="F418" s="4"/>
      <c r="I418" s="4"/>
    </row>
    <row r="419" spans="6:9">
      <c r="F419" s="4"/>
      <c r="I419" s="4"/>
    </row>
    <row r="420" spans="6:9">
      <c r="F420" s="4"/>
      <c r="I420" s="4"/>
    </row>
    <row r="421" spans="6:9">
      <c r="F421" s="4"/>
      <c r="I421" s="4"/>
    </row>
    <row r="422" spans="6:9">
      <c r="F422" s="4"/>
      <c r="I422" s="4"/>
    </row>
    <row r="423" spans="6:9">
      <c r="F423" s="4"/>
      <c r="I423" s="4"/>
    </row>
    <row r="424" spans="6:9">
      <c r="F424" s="4"/>
      <c r="I424" s="4"/>
    </row>
    <row r="425" spans="6:9">
      <c r="F425" s="4"/>
      <c r="I425" s="4"/>
    </row>
    <row r="426" spans="6:9">
      <c r="F426" s="4"/>
      <c r="I426" s="4"/>
    </row>
    <row r="427" spans="6:9">
      <c r="F427" s="4"/>
      <c r="I427" s="4"/>
    </row>
    <row r="428" spans="6:9">
      <c r="F428" s="4"/>
      <c r="I428" s="4"/>
    </row>
    <row r="429" spans="6:9">
      <c r="F429" s="4"/>
      <c r="I429" s="4"/>
    </row>
    <row r="430" spans="6:9">
      <c r="F430" s="4"/>
      <c r="I430" s="4"/>
    </row>
    <row r="431" spans="6:9">
      <c r="F431" s="4"/>
      <c r="I431" s="4"/>
    </row>
    <row r="432" spans="6:9">
      <c r="F432" s="4"/>
      <c r="I432" s="4"/>
    </row>
    <row r="433" spans="6:9">
      <c r="F433" s="4"/>
      <c r="I433" s="4"/>
    </row>
    <row r="434" spans="6:9">
      <c r="F434" s="4"/>
      <c r="I434" s="4"/>
    </row>
    <row r="435" spans="6:9">
      <c r="F435" s="4"/>
      <c r="I435" s="4"/>
    </row>
    <row r="436" spans="6:9">
      <c r="F436" s="4"/>
      <c r="I436" s="4"/>
    </row>
    <row r="437" spans="6:9">
      <c r="F437" s="4"/>
      <c r="I437" s="4"/>
    </row>
    <row r="438" spans="6:9">
      <c r="F438" s="4"/>
      <c r="I438" s="4"/>
    </row>
    <row r="439" spans="6:9">
      <c r="F439" s="4"/>
      <c r="I439" s="4"/>
    </row>
    <row r="440" spans="6:9">
      <c r="F440" s="4"/>
      <c r="I440" s="4"/>
    </row>
    <row r="441" spans="6:9">
      <c r="F441" s="4"/>
      <c r="I441" s="4"/>
    </row>
    <row r="442" spans="6:9">
      <c r="F442" s="4"/>
      <c r="I442" s="4"/>
    </row>
    <row r="443" spans="6:9">
      <c r="F443" s="4"/>
      <c r="I443" s="4"/>
    </row>
    <row r="444" spans="6:9">
      <c r="F444" s="4"/>
      <c r="I444" s="4"/>
    </row>
    <row r="445" spans="6:9">
      <c r="F445" s="4"/>
      <c r="I445" s="4"/>
    </row>
    <row r="446" spans="6:9">
      <c r="F446" s="4"/>
      <c r="I446" s="4"/>
    </row>
    <row r="447" spans="6:9">
      <c r="F447" s="4"/>
      <c r="I447" s="4"/>
    </row>
    <row r="448" spans="6:9">
      <c r="F448" s="4"/>
      <c r="I448" s="4"/>
    </row>
    <row r="449" spans="6:9">
      <c r="F449" s="4"/>
      <c r="I449" s="4"/>
    </row>
    <row r="450" spans="6:9">
      <c r="F450" s="4"/>
      <c r="I450" s="4"/>
    </row>
    <row r="451" spans="6:9">
      <c r="F451" s="4"/>
      <c r="I451" s="4"/>
    </row>
    <row r="452" spans="6:9">
      <c r="F452" s="4"/>
      <c r="I452" s="4"/>
    </row>
    <row r="453" spans="6:9">
      <c r="F453" s="4"/>
      <c r="I453" s="4"/>
    </row>
    <row r="454" spans="6:9">
      <c r="F454" s="4"/>
      <c r="I454" s="4"/>
    </row>
    <row r="455" spans="6:9">
      <c r="F455" s="4"/>
      <c r="I455" s="4"/>
    </row>
    <row r="456" spans="6:9">
      <c r="F456" s="4"/>
      <c r="I456" s="4"/>
    </row>
    <row r="457" spans="6:9">
      <c r="F457" s="4"/>
      <c r="I457" s="4"/>
    </row>
    <row r="458" spans="6:9">
      <c r="F458" s="4"/>
      <c r="I458" s="4"/>
    </row>
    <row r="459" spans="6:9">
      <c r="F459" s="4"/>
      <c r="I459" s="4"/>
    </row>
    <row r="460" spans="6:9">
      <c r="F460" s="4"/>
      <c r="I460" s="4"/>
    </row>
    <row r="461" spans="6:9">
      <c r="F461" s="4"/>
      <c r="I461" s="4"/>
    </row>
    <row r="462" spans="6:9">
      <c r="F462" s="4"/>
      <c r="I462" s="4"/>
    </row>
    <row r="463" spans="6:9">
      <c r="F463" s="4"/>
      <c r="I463" s="4"/>
    </row>
    <row r="464" spans="6:9">
      <c r="F464" s="4"/>
      <c r="I464" s="4"/>
    </row>
    <row r="465" spans="6:9">
      <c r="F465" s="4"/>
      <c r="I465" s="4"/>
    </row>
    <row r="466" spans="6:9">
      <c r="F466" s="4"/>
      <c r="I466" s="4"/>
    </row>
    <row r="467" spans="6:9">
      <c r="F467" s="4"/>
      <c r="I467" s="4"/>
    </row>
    <row r="468" spans="6:9">
      <c r="F468" s="4"/>
      <c r="I468" s="4"/>
    </row>
    <row r="469" spans="6:9">
      <c r="F469" s="4"/>
      <c r="I469" s="4"/>
    </row>
    <row r="470" spans="6:9">
      <c r="F470" s="4"/>
      <c r="I470" s="4"/>
    </row>
    <row r="471" spans="6:9">
      <c r="F471" s="4"/>
      <c r="I471" s="4"/>
    </row>
    <row r="472" spans="6:9">
      <c r="F472" s="4"/>
      <c r="I472" s="4"/>
    </row>
    <row r="473" spans="6:9">
      <c r="F473" s="4"/>
      <c r="I473" s="4"/>
    </row>
    <row r="474" spans="6:9">
      <c r="F474" s="4"/>
      <c r="I474" s="4"/>
    </row>
    <row r="475" spans="6:9">
      <c r="F475" s="4"/>
      <c r="I475" s="4"/>
    </row>
    <row r="476" spans="6:9">
      <c r="F476" s="4"/>
      <c r="I476" s="4"/>
    </row>
    <row r="477" spans="6:9">
      <c r="F477" s="4"/>
      <c r="I477" s="4"/>
    </row>
    <row r="478" spans="6:9">
      <c r="F478" s="4"/>
      <c r="I478" s="4"/>
    </row>
    <row r="479" spans="6:9">
      <c r="F479" s="4"/>
      <c r="I479" s="4"/>
    </row>
    <row r="480" spans="6:9">
      <c r="F480" s="4"/>
      <c r="I480" s="4"/>
    </row>
    <row r="481" spans="6:9">
      <c r="F481" s="4"/>
      <c r="I481" s="4"/>
    </row>
    <row r="482" spans="6:9">
      <c r="F482" s="4"/>
      <c r="I482" s="4"/>
    </row>
    <row r="483" spans="6:9">
      <c r="F483" s="4"/>
      <c r="I483" s="4"/>
    </row>
    <row r="484" spans="6:9">
      <c r="F484" s="4"/>
      <c r="I484" s="4"/>
    </row>
    <row r="485" spans="6:9">
      <c r="F485" s="4"/>
      <c r="I485" s="4"/>
    </row>
    <row r="486" spans="6:9">
      <c r="F486" s="4"/>
      <c r="I486" s="4"/>
    </row>
    <row r="487" spans="6:9">
      <c r="F487" s="4"/>
      <c r="I487" s="4"/>
    </row>
    <row r="488" spans="6:9">
      <c r="F488" s="4"/>
      <c r="I488" s="4"/>
    </row>
    <row r="489" spans="6:9">
      <c r="F489" s="4"/>
      <c r="I489" s="4"/>
    </row>
    <row r="490" spans="6:9">
      <c r="F490" s="4"/>
      <c r="I490" s="4"/>
    </row>
    <row r="491" spans="6:9">
      <c r="F491" s="4"/>
      <c r="I491" s="4"/>
    </row>
    <row r="492" spans="6:9">
      <c r="F492" s="4"/>
      <c r="I492" s="4"/>
    </row>
    <row r="493" spans="6:9">
      <c r="F493" s="4"/>
      <c r="I493" s="4"/>
    </row>
    <row r="494" spans="6:9">
      <c r="F494" s="4"/>
      <c r="I494" s="4"/>
    </row>
    <row r="495" spans="6:9">
      <c r="F495" s="4"/>
      <c r="I495" s="4"/>
    </row>
    <row r="496" spans="6:9">
      <c r="F496" s="4"/>
      <c r="I496" s="4"/>
    </row>
    <row r="497" spans="6:9">
      <c r="F497" s="4"/>
      <c r="I497" s="4"/>
    </row>
    <row r="498" spans="6:9">
      <c r="F498" s="4"/>
      <c r="I498" s="4"/>
    </row>
    <row r="499" spans="6:9">
      <c r="F499" s="4"/>
      <c r="I499" s="4"/>
    </row>
    <row r="500" spans="6:9">
      <c r="F500" s="4"/>
      <c r="I500" s="4"/>
    </row>
    <row r="501" spans="6:9">
      <c r="F501" s="4"/>
      <c r="I501" s="4"/>
    </row>
    <row r="502" spans="6:9">
      <c r="F502" s="4"/>
      <c r="I502" s="4"/>
    </row>
    <row r="503" spans="6:9">
      <c r="F503" s="4"/>
      <c r="I503" s="4"/>
    </row>
    <row r="504" spans="6:9">
      <c r="F504" s="4"/>
      <c r="I504" s="4"/>
    </row>
    <row r="505" spans="6:9">
      <c r="F505" s="4"/>
      <c r="I505" s="4"/>
    </row>
    <row r="506" spans="6:9">
      <c r="F506" s="4"/>
      <c r="I506" s="4"/>
    </row>
    <row r="507" spans="6:9">
      <c r="F507" s="4"/>
      <c r="I507" s="4"/>
    </row>
    <row r="508" spans="6:9">
      <c r="F508" s="4"/>
      <c r="I508" s="4"/>
    </row>
    <row r="509" spans="6:9">
      <c r="F509" s="4"/>
      <c r="I509" s="4"/>
    </row>
    <row r="510" spans="6:9">
      <c r="F510" s="4"/>
      <c r="I510" s="4"/>
    </row>
    <row r="511" spans="6:9">
      <c r="F511" s="4"/>
      <c r="I511" s="4"/>
    </row>
    <row r="512" spans="6:9">
      <c r="F512" s="4"/>
      <c r="I512" s="4"/>
    </row>
    <row r="513" spans="6:9">
      <c r="F513" s="4"/>
      <c r="I513" s="4"/>
    </row>
    <row r="514" spans="6:9">
      <c r="F514" s="4"/>
      <c r="I514" s="4"/>
    </row>
    <row r="515" spans="6:9">
      <c r="F515" s="4"/>
      <c r="I515" s="4"/>
    </row>
    <row r="516" spans="6:9">
      <c r="F516" s="4"/>
      <c r="I516" s="4"/>
    </row>
    <row r="517" spans="6:9">
      <c r="F517" s="4"/>
      <c r="I517" s="4"/>
    </row>
    <row r="518" spans="6:9">
      <c r="F518" s="4"/>
      <c r="I518" s="4"/>
    </row>
    <row r="519" spans="6:9">
      <c r="F519" s="4"/>
      <c r="I519" s="4"/>
    </row>
    <row r="520" spans="6:9">
      <c r="F520" s="4"/>
      <c r="I520" s="4"/>
    </row>
    <row r="521" spans="6:9">
      <c r="F521" s="4"/>
      <c r="I521" s="4"/>
    </row>
    <row r="522" spans="6:9">
      <c r="F522" s="4"/>
      <c r="I522" s="4"/>
    </row>
    <row r="523" spans="6:9">
      <c r="F523" s="4"/>
      <c r="I523" s="4"/>
    </row>
    <row r="524" spans="6:9">
      <c r="F524" s="4"/>
      <c r="I524" s="4"/>
    </row>
    <row r="525" spans="6:9">
      <c r="F525" s="4"/>
      <c r="I525" s="4"/>
    </row>
    <row r="526" spans="6:9">
      <c r="F526" s="4"/>
      <c r="I526" s="4"/>
    </row>
    <row r="527" spans="6:9">
      <c r="F527" s="4"/>
      <c r="I527" s="4"/>
    </row>
    <row r="528" spans="6:9">
      <c r="F528" s="4"/>
      <c r="I528" s="4"/>
    </row>
    <row r="529" spans="6:9">
      <c r="F529" s="4"/>
      <c r="I529" s="4"/>
    </row>
    <row r="530" spans="6:9">
      <c r="F530" s="4"/>
      <c r="I530" s="4"/>
    </row>
    <row r="531" spans="6:9">
      <c r="F531" s="4"/>
      <c r="I531" s="4"/>
    </row>
    <row r="532" spans="6:9">
      <c r="F532" s="4"/>
      <c r="I532" s="4"/>
    </row>
    <row r="533" spans="6:9">
      <c r="F533" s="4"/>
      <c r="I533" s="4"/>
    </row>
    <row r="534" spans="6:9">
      <c r="F534" s="4"/>
      <c r="I534" s="4"/>
    </row>
    <row r="535" spans="6:9">
      <c r="F535" s="4"/>
      <c r="I535" s="4"/>
    </row>
    <row r="536" spans="6:9">
      <c r="F536" s="4"/>
      <c r="I536" s="4"/>
    </row>
    <row r="537" spans="6:9">
      <c r="F537" s="4"/>
      <c r="I537" s="4"/>
    </row>
    <row r="538" spans="6:9">
      <c r="F538" s="4"/>
      <c r="I538" s="4"/>
    </row>
    <row r="539" spans="6:9">
      <c r="F539" s="4"/>
      <c r="I539" s="4"/>
    </row>
    <row r="540" spans="6:9">
      <c r="F540" s="4"/>
      <c r="I540" s="4"/>
    </row>
    <row r="541" spans="6:9">
      <c r="F541" s="4"/>
      <c r="I541" s="4"/>
    </row>
    <row r="542" spans="6:9">
      <c r="F542" s="4"/>
      <c r="I542" s="4"/>
    </row>
    <row r="543" spans="6:9">
      <c r="F543" s="4"/>
      <c r="I543" s="4"/>
    </row>
    <row r="544" spans="6:9">
      <c r="F544" s="4"/>
      <c r="I544" s="4"/>
    </row>
    <row r="545" spans="6:9">
      <c r="F545" s="4"/>
      <c r="I545" s="4"/>
    </row>
    <row r="546" spans="6:9">
      <c r="F546" s="4"/>
      <c r="I546" s="4"/>
    </row>
    <row r="547" spans="6:9">
      <c r="F547" s="4"/>
      <c r="I547" s="4"/>
    </row>
    <row r="548" spans="6:9">
      <c r="F548" s="4"/>
      <c r="I548" s="4"/>
    </row>
    <row r="549" spans="6:9">
      <c r="F549" s="4"/>
      <c r="I549" s="4"/>
    </row>
    <row r="550" spans="6:9">
      <c r="F550" s="4"/>
      <c r="I550" s="4"/>
    </row>
    <row r="551" spans="6:9">
      <c r="F551" s="4"/>
      <c r="I551" s="4"/>
    </row>
    <row r="552" spans="6:9">
      <c r="F552" s="4"/>
      <c r="I552" s="4"/>
    </row>
    <row r="553" spans="6:9">
      <c r="F553" s="4"/>
      <c r="I553" s="4"/>
    </row>
    <row r="554" spans="6:9">
      <c r="F554" s="4"/>
      <c r="I554" s="4"/>
    </row>
    <row r="555" spans="6:9">
      <c r="F555" s="4"/>
      <c r="I555" s="4"/>
    </row>
    <row r="556" spans="6:9">
      <c r="F556" s="4"/>
      <c r="I556" s="4"/>
    </row>
    <row r="557" spans="6:9">
      <c r="F557" s="4"/>
      <c r="I557" s="4"/>
    </row>
    <row r="558" spans="6:9">
      <c r="F558" s="4"/>
      <c r="I558" s="4"/>
    </row>
    <row r="559" spans="6:9">
      <c r="F559" s="4"/>
      <c r="I559" s="4"/>
    </row>
    <row r="560" spans="6:9">
      <c r="F560" s="4"/>
      <c r="I560" s="4"/>
    </row>
    <row r="561" spans="6:9">
      <c r="F561" s="4"/>
      <c r="I561" s="4"/>
    </row>
    <row r="562" spans="6:9">
      <c r="F562" s="4"/>
      <c r="I562" s="4"/>
    </row>
    <row r="563" spans="6:9">
      <c r="F563" s="4"/>
      <c r="I563" s="4"/>
    </row>
    <row r="564" spans="6:9">
      <c r="F564" s="4"/>
      <c r="I564" s="4"/>
    </row>
    <row r="565" spans="6:9">
      <c r="F565" s="4"/>
      <c r="I565" s="4"/>
    </row>
    <row r="566" spans="6:9">
      <c r="F566" s="4"/>
      <c r="I566" s="4"/>
    </row>
    <row r="567" spans="6:9">
      <c r="F567" s="4"/>
      <c r="I567" s="4"/>
    </row>
    <row r="568" spans="6:9">
      <c r="F568" s="4"/>
      <c r="I568" s="4"/>
    </row>
    <row r="569" spans="6:9">
      <c r="F569" s="4"/>
      <c r="I569" s="4"/>
    </row>
    <row r="570" spans="6:9">
      <c r="F570" s="4"/>
      <c r="I570" s="4"/>
    </row>
    <row r="571" spans="6:9">
      <c r="F571" s="4"/>
      <c r="I571" s="4"/>
    </row>
    <row r="572" spans="6:9">
      <c r="F572" s="4"/>
      <c r="I572" s="4"/>
    </row>
    <row r="573" spans="6:9">
      <c r="F573" s="4"/>
      <c r="I573" s="4"/>
    </row>
    <row r="574" spans="6:9">
      <c r="F574" s="4"/>
      <c r="I574" s="4"/>
    </row>
    <row r="575" spans="6:9">
      <c r="F575" s="4"/>
      <c r="I575" s="4"/>
    </row>
    <row r="576" spans="6:9">
      <c r="F576" s="4"/>
      <c r="I576" s="4"/>
    </row>
    <row r="577" spans="6:9">
      <c r="F577" s="4"/>
      <c r="I577" s="4"/>
    </row>
    <row r="578" spans="6:9">
      <c r="F578" s="4"/>
      <c r="I578" s="4"/>
    </row>
    <row r="579" spans="6:9">
      <c r="F579" s="4"/>
      <c r="I579" s="4"/>
    </row>
    <row r="580" spans="6:9">
      <c r="F580" s="4"/>
      <c r="I580" s="4"/>
    </row>
    <row r="581" spans="6:9">
      <c r="F581" s="4"/>
      <c r="I581" s="4"/>
    </row>
    <row r="582" spans="6:9">
      <c r="F582" s="4"/>
      <c r="I582" s="4"/>
    </row>
    <row r="583" spans="6:9">
      <c r="F583" s="4"/>
      <c r="I583" s="4"/>
    </row>
    <row r="584" spans="6:9">
      <c r="F584" s="4"/>
      <c r="I584" s="4"/>
    </row>
    <row r="585" spans="6:9">
      <c r="F585" s="4"/>
      <c r="I585" s="4"/>
    </row>
    <row r="586" spans="6:9">
      <c r="F586" s="4"/>
      <c r="I586" s="4"/>
    </row>
    <row r="587" spans="6:9">
      <c r="F587" s="4"/>
      <c r="I587" s="4"/>
    </row>
    <row r="588" spans="6:9">
      <c r="F588" s="4"/>
      <c r="I588" s="4"/>
    </row>
    <row r="589" spans="6:9">
      <c r="F589" s="4"/>
      <c r="I589" s="4"/>
    </row>
    <row r="590" spans="6:9">
      <c r="F590" s="4"/>
      <c r="I590" s="4"/>
    </row>
    <row r="591" spans="6:9">
      <c r="F591" s="4"/>
      <c r="I591" s="4"/>
    </row>
    <row r="592" spans="6:9">
      <c r="F592" s="4"/>
      <c r="I592" s="4"/>
    </row>
    <row r="593" spans="6:9">
      <c r="F593" s="4"/>
      <c r="I593" s="4"/>
    </row>
    <row r="594" spans="6:9">
      <c r="F594" s="4"/>
      <c r="I594" s="4"/>
    </row>
    <row r="595" spans="6:9">
      <c r="F595" s="4"/>
      <c r="I595" s="4"/>
    </row>
    <row r="596" spans="6:9">
      <c r="F596" s="4"/>
      <c r="I596" s="4"/>
    </row>
    <row r="597" spans="6:9">
      <c r="F597" s="4"/>
      <c r="I597" s="4"/>
    </row>
    <row r="598" spans="6:9">
      <c r="F598" s="4"/>
      <c r="I598" s="4"/>
    </row>
    <row r="599" spans="6:9">
      <c r="F599" s="4"/>
      <c r="I599" s="4"/>
    </row>
    <row r="600" spans="6:9">
      <c r="F600" s="4"/>
      <c r="I600" s="4"/>
    </row>
    <row r="601" spans="6:9">
      <c r="F601" s="4"/>
      <c r="I601" s="4"/>
    </row>
    <row r="602" spans="6:9">
      <c r="F602" s="4"/>
      <c r="I602" s="4"/>
    </row>
    <row r="603" spans="6:9">
      <c r="F603" s="4"/>
      <c r="I603" s="4"/>
    </row>
    <row r="604" spans="6:9">
      <c r="F604" s="4"/>
      <c r="I604" s="4"/>
    </row>
    <row r="605" spans="6:9">
      <c r="F605" s="4"/>
      <c r="I605" s="4"/>
    </row>
    <row r="606" spans="6:9">
      <c r="F606" s="4"/>
      <c r="I606" s="4"/>
    </row>
    <row r="607" spans="6:9">
      <c r="F607" s="4"/>
      <c r="I607" s="4"/>
    </row>
    <row r="608" spans="6:9">
      <c r="F608" s="4"/>
      <c r="I608" s="4"/>
    </row>
    <row r="609" spans="6:9">
      <c r="F609" s="4"/>
      <c r="I609" s="4"/>
    </row>
    <row r="610" spans="6:9">
      <c r="F610" s="4"/>
      <c r="I610" s="4"/>
    </row>
    <row r="611" spans="6:9">
      <c r="F611" s="4"/>
      <c r="I611" s="4"/>
    </row>
    <row r="612" spans="6:9">
      <c r="F612" s="4"/>
      <c r="I612" s="4"/>
    </row>
    <row r="613" spans="6:9">
      <c r="F613" s="4"/>
      <c r="I613" s="4"/>
    </row>
    <row r="614" spans="6:9">
      <c r="F614" s="4"/>
      <c r="I614" s="4"/>
    </row>
    <row r="615" spans="6:9">
      <c r="F615" s="4"/>
      <c r="I615" s="4"/>
    </row>
    <row r="616" spans="6:9">
      <c r="F616" s="4"/>
      <c r="I616" s="4"/>
    </row>
    <row r="617" spans="6:9">
      <c r="F617" s="4"/>
      <c r="I617" s="4"/>
    </row>
    <row r="618" spans="6:9">
      <c r="F618" s="4"/>
      <c r="I618" s="4"/>
    </row>
    <row r="619" spans="6:9">
      <c r="F619" s="4"/>
      <c r="I619" s="4"/>
    </row>
    <row r="620" spans="6:9">
      <c r="F620" s="4"/>
      <c r="I620" s="4"/>
    </row>
    <row r="621" spans="6:9">
      <c r="F621" s="4"/>
      <c r="I621" s="4"/>
    </row>
    <row r="622" spans="6:9">
      <c r="F622" s="4"/>
      <c r="I622" s="4"/>
    </row>
    <row r="623" spans="6:9">
      <c r="F623" s="4"/>
      <c r="I623" s="4"/>
    </row>
    <row r="624" spans="6:9">
      <c r="F624" s="4"/>
      <c r="I624" s="4"/>
    </row>
    <row r="625" spans="6:9">
      <c r="F625" s="4"/>
      <c r="I625" s="4"/>
    </row>
    <row r="626" spans="6:9">
      <c r="F626" s="4"/>
      <c r="I626" s="4"/>
    </row>
    <row r="627" spans="6:9">
      <c r="F627" s="4"/>
      <c r="I627" s="4"/>
    </row>
    <row r="628" spans="6:9">
      <c r="F628" s="4"/>
      <c r="I628" s="4"/>
    </row>
    <row r="629" spans="6:9">
      <c r="F629" s="4"/>
      <c r="I629" s="4"/>
    </row>
    <row r="630" spans="6:9">
      <c r="F630" s="4"/>
      <c r="I630" s="4"/>
    </row>
    <row r="631" spans="6:9">
      <c r="F631" s="4"/>
      <c r="I631" s="4"/>
    </row>
    <row r="632" spans="6:9">
      <c r="F632" s="4"/>
      <c r="I632" s="4"/>
    </row>
    <row r="633" spans="6:9">
      <c r="F633" s="4"/>
      <c r="I633" s="4"/>
    </row>
    <row r="634" spans="6:9">
      <c r="F634" s="4"/>
      <c r="I634" s="4"/>
    </row>
    <row r="635" spans="6:9">
      <c r="F635" s="4"/>
      <c r="I635" s="4"/>
    </row>
    <row r="636" spans="6:9">
      <c r="F636" s="4"/>
      <c r="I636" s="4"/>
    </row>
    <row r="637" spans="6:9">
      <c r="F637" s="4"/>
      <c r="I637" s="4"/>
    </row>
    <row r="638" spans="6:9">
      <c r="F638" s="4"/>
      <c r="I638" s="4"/>
    </row>
    <row r="639" spans="6:9">
      <c r="F639" s="4"/>
      <c r="I639" s="4"/>
    </row>
    <row r="640" spans="6:9">
      <c r="F640" s="4"/>
      <c r="I640" s="4"/>
    </row>
    <row r="641" spans="6:9">
      <c r="F641" s="4"/>
      <c r="I641" s="4"/>
    </row>
    <row r="642" spans="6:9">
      <c r="F642" s="4"/>
      <c r="I642" s="4"/>
    </row>
    <row r="643" spans="6:9">
      <c r="F643" s="4"/>
      <c r="I643" s="4"/>
    </row>
    <row r="644" spans="6:9">
      <c r="F644" s="4"/>
      <c r="I644" s="4"/>
    </row>
    <row r="645" spans="6:9">
      <c r="F645" s="4"/>
      <c r="I645" s="4"/>
    </row>
    <row r="646" spans="6:9">
      <c r="F646" s="4"/>
      <c r="I646" s="4"/>
    </row>
    <row r="647" spans="6:9">
      <c r="F647" s="4"/>
      <c r="I647" s="4"/>
    </row>
    <row r="648" spans="6:9">
      <c r="F648" s="4"/>
      <c r="I648" s="4"/>
    </row>
    <row r="649" spans="6:9">
      <c r="F649" s="4"/>
      <c r="I649" s="4"/>
    </row>
    <row r="650" spans="6:9">
      <c r="F650" s="4"/>
      <c r="I650" s="4"/>
    </row>
    <row r="651" spans="6:9">
      <c r="F651" s="4"/>
      <c r="I651" s="4"/>
    </row>
    <row r="652" spans="6:9">
      <c r="F652" s="4"/>
      <c r="I652" s="4"/>
    </row>
    <row r="653" spans="6:9">
      <c r="F653" s="4"/>
      <c r="I653" s="4"/>
    </row>
    <row r="654" spans="6:9">
      <c r="F654" s="4"/>
      <c r="I654" s="4"/>
    </row>
    <row r="655" spans="6:9">
      <c r="F655" s="4"/>
      <c r="I655" s="4"/>
    </row>
    <row r="656" spans="6:9">
      <c r="F656" s="4"/>
      <c r="I656" s="4"/>
    </row>
    <row r="657" spans="6:9">
      <c r="F657" s="4"/>
      <c r="I657" s="4"/>
    </row>
    <row r="658" spans="6:9">
      <c r="F658" s="4"/>
      <c r="I658" s="4"/>
    </row>
    <row r="659" spans="6:9">
      <c r="F659" s="4"/>
      <c r="I659" s="4"/>
    </row>
    <row r="660" spans="6:9">
      <c r="F660" s="4"/>
      <c r="I660" s="4"/>
    </row>
    <row r="661" spans="6:9">
      <c r="F661" s="4"/>
      <c r="I661" s="4"/>
    </row>
    <row r="662" spans="6:9">
      <c r="F662" s="4"/>
      <c r="I662" s="4"/>
    </row>
    <row r="663" spans="6:9">
      <c r="F663" s="4"/>
      <c r="I663" s="4"/>
    </row>
    <row r="664" spans="6:9">
      <c r="F664" s="4"/>
      <c r="I664" s="4"/>
    </row>
    <row r="665" spans="6:9">
      <c r="F665" s="4"/>
      <c r="I665" s="4"/>
    </row>
    <row r="666" spans="6:9">
      <c r="F666" s="4"/>
      <c r="I666" s="4"/>
    </row>
    <row r="667" spans="6:9">
      <c r="F667" s="4"/>
      <c r="I667" s="4"/>
    </row>
    <row r="668" spans="6:9">
      <c r="F668" s="4"/>
      <c r="I668" s="4"/>
    </row>
    <row r="669" spans="6:9">
      <c r="F669" s="4"/>
      <c r="I669" s="4"/>
    </row>
    <row r="670" spans="6:9">
      <c r="F670" s="4"/>
      <c r="I670" s="4"/>
    </row>
    <row r="671" spans="6:9">
      <c r="F671" s="4"/>
      <c r="I671" s="4"/>
    </row>
    <row r="672" spans="6:9">
      <c r="F672" s="4"/>
      <c r="I672" s="4"/>
    </row>
    <row r="673" spans="6:9">
      <c r="F673" s="4"/>
      <c r="I673" s="4"/>
    </row>
    <row r="674" spans="6:9">
      <c r="F674" s="4"/>
      <c r="I674" s="4"/>
    </row>
    <row r="675" spans="6:9">
      <c r="F675" s="4"/>
      <c r="I675" s="4"/>
    </row>
    <row r="676" spans="6:9">
      <c r="F676" s="4"/>
      <c r="I676" s="4"/>
    </row>
    <row r="677" spans="6:9">
      <c r="F677" s="4"/>
      <c r="I677" s="4"/>
    </row>
    <row r="678" spans="6:9">
      <c r="F678" s="4"/>
      <c r="I678" s="4"/>
    </row>
    <row r="679" spans="6:9">
      <c r="F679" s="4"/>
      <c r="I679" s="4"/>
    </row>
    <row r="680" spans="6:9">
      <c r="F680" s="4"/>
      <c r="I680" s="4"/>
    </row>
    <row r="681" spans="6:9">
      <c r="F681" s="4"/>
      <c r="I681" s="4"/>
    </row>
    <row r="682" spans="6:9">
      <c r="F682" s="4"/>
      <c r="I682" s="4"/>
    </row>
    <row r="683" spans="6:9">
      <c r="F683" s="4"/>
      <c r="I683" s="4"/>
    </row>
    <row r="684" spans="6:9">
      <c r="F684" s="4"/>
      <c r="I684" s="4"/>
    </row>
    <row r="685" spans="6:9">
      <c r="F685" s="4"/>
      <c r="I685" s="4"/>
    </row>
    <row r="686" spans="6:9">
      <c r="F686" s="4"/>
      <c r="I686" s="4"/>
    </row>
    <row r="687" spans="6:9">
      <c r="F687" s="4"/>
      <c r="I687" s="4"/>
    </row>
    <row r="688" spans="6:9">
      <c r="F688" s="4"/>
      <c r="I688" s="4"/>
    </row>
    <row r="689" spans="6:9">
      <c r="F689" s="4"/>
      <c r="I689" s="4"/>
    </row>
    <row r="690" spans="6:9">
      <c r="F690" s="4"/>
      <c r="I690" s="4"/>
    </row>
    <row r="691" spans="6:9">
      <c r="F691" s="4"/>
      <c r="I691" s="4"/>
    </row>
    <row r="692" spans="6:9">
      <c r="F692" s="4"/>
      <c r="I692" s="4"/>
    </row>
    <row r="693" spans="6:9">
      <c r="F693" s="4"/>
      <c r="I693" s="4"/>
    </row>
    <row r="694" spans="6:9">
      <c r="F694" s="4"/>
      <c r="I694" s="4"/>
    </row>
    <row r="695" spans="6:9">
      <c r="F695" s="4"/>
      <c r="I695" s="4"/>
    </row>
    <row r="696" spans="6:9">
      <c r="F696" s="4"/>
      <c r="I696" s="4"/>
    </row>
    <row r="697" spans="6:9">
      <c r="F697" s="4"/>
      <c r="I697" s="4"/>
    </row>
    <row r="698" spans="6:9">
      <c r="F698" s="4"/>
      <c r="I698" s="4"/>
    </row>
    <row r="699" spans="6:9">
      <c r="F699" s="4"/>
      <c r="I699" s="4"/>
    </row>
    <row r="700" spans="6:9">
      <c r="F700" s="4"/>
      <c r="I700" s="4"/>
    </row>
    <row r="701" spans="6:9">
      <c r="F701" s="4"/>
      <c r="I701" s="4"/>
    </row>
    <row r="702" spans="6:9">
      <c r="F702" s="4"/>
      <c r="I702" s="4"/>
    </row>
    <row r="703" spans="6:9">
      <c r="F703" s="4"/>
      <c r="I703" s="4"/>
    </row>
    <row r="704" spans="6:9">
      <c r="F704" s="4"/>
      <c r="I704" s="4"/>
    </row>
    <row r="705" spans="6:9">
      <c r="F705" s="4"/>
      <c r="I705" s="4"/>
    </row>
    <row r="706" spans="6:9">
      <c r="F706" s="4"/>
      <c r="I706" s="4"/>
    </row>
    <row r="707" spans="6:9">
      <c r="F707" s="4"/>
      <c r="I707" s="4"/>
    </row>
    <row r="708" spans="6:9">
      <c r="F708" s="4"/>
      <c r="I708" s="4"/>
    </row>
    <row r="709" spans="6:9">
      <c r="F709" s="4"/>
      <c r="I709" s="4"/>
    </row>
    <row r="710" spans="6:9">
      <c r="F710" s="4"/>
      <c r="I710" s="4"/>
    </row>
    <row r="711" spans="6:9">
      <c r="F711" s="4"/>
      <c r="I711" s="4"/>
    </row>
    <row r="712" spans="6:9">
      <c r="F712" s="4"/>
      <c r="I712" s="4"/>
    </row>
    <row r="713" spans="6:9">
      <c r="F713" s="4"/>
      <c r="I713" s="4"/>
    </row>
    <row r="714" spans="6:9">
      <c r="F714" s="4"/>
      <c r="I714" s="4"/>
    </row>
    <row r="715" spans="6:9">
      <c r="F715" s="4"/>
      <c r="I715" s="4"/>
    </row>
    <row r="716" spans="6:9">
      <c r="F716" s="4"/>
      <c r="I716" s="4"/>
    </row>
    <row r="717" spans="6:9">
      <c r="F717" s="4"/>
      <c r="I717" s="4"/>
    </row>
    <row r="718" spans="6:9">
      <c r="F718" s="4"/>
      <c r="I718" s="4"/>
    </row>
    <row r="719" spans="6:9">
      <c r="F719" s="4"/>
      <c r="I719" s="4"/>
    </row>
    <row r="720" spans="6:9">
      <c r="F720" s="4"/>
      <c r="I720" s="4"/>
    </row>
    <row r="721" spans="6:9">
      <c r="F721" s="4"/>
      <c r="I721" s="4"/>
    </row>
    <row r="722" spans="6:9">
      <c r="F722" s="4"/>
      <c r="I722" s="4"/>
    </row>
    <row r="723" spans="6:9">
      <c r="F723" s="4"/>
      <c r="I723" s="4"/>
    </row>
    <row r="724" spans="6:9">
      <c r="F724" s="4"/>
      <c r="I724" s="4"/>
    </row>
    <row r="725" spans="6:9">
      <c r="F725" s="4"/>
      <c r="I725" s="4"/>
    </row>
    <row r="726" spans="6:9">
      <c r="F726" s="4"/>
      <c r="I726" s="4"/>
    </row>
    <row r="727" spans="6:9">
      <c r="F727" s="4"/>
      <c r="I727" s="4"/>
    </row>
    <row r="728" spans="6:9">
      <c r="F728" s="4"/>
      <c r="I728" s="4"/>
    </row>
    <row r="729" spans="6:9">
      <c r="F729" s="4"/>
      <c r="I729" s="4"/>
    </row>
    <row r="730" spans="6:9">
      <c r="F730" s="4"/>
      <c r="I730" s="4"/>
    </row>
    <row r="731" spans="6:9">
      <c r="F731" s="4"/>
      <c r="I731" s="4"/>
    </row>
    <row r="732" spans="6:9">
      <c r="F732" s="4"/>
      <c r="I732" s="4"/>
    </row>
    <row r="733" spans="6:9">
      <c r="F733" s="4"/>
      <c r="I733" s="4"/>
    </row>
    <row r="734" spans="6:9">
      <c r="F734" s="4"/>
      <c r="I734" s="4"/>
    </row>
    <row r="735" spans="6:9">
      <c r="F735" s="4"/>
      <c r="I735" s="4"/>
    </row>
    <row r="736" spans="6:9">
      <c r="F736" s="4"/>
      <c r="I736" s="4"/>
    </row>
    <row r="737" spans="6:9">
      <c r="F737" s="4"/>
      <c r="I737" s="4"/>
    </row>
    <row r="738" spans="6:9">
      <c r="F738" s="4"/>
      <c r="I738" s="4"/>
    </row>
    <row r="739" spans="6:9">
      <c r="F739" s="4"/>
      <c r="I739" s="4"/>
    </row>
    <row r="740" spans="6:9">
      <c r="F740" s="4"/>
      <c r="I740" s="4"/>
    </row>
    <row r="741" spans="6:9">
      <c r="F741" s="4"/>
      <c r="I741" s="4"/>
    </row>
    <row r="742" spans="6:9">
      <c r="F742" s="4"/>
      <c r="I742" s="4"/>
    </row>
    <row r="743" spans="6:9">
      <c r="F743" s="4"/>
      <c r="I743" s="4"/>
    </row>
    <row r="744" spans="6:9">
      <c r="F744" s="4"/>
      <c r="I744" s="4"/>
    </row>
    <row r="745" spans="6:9">
      <c r="F745" s="4"/>
      <c r="I745" s="4"/>
    </row>
    <row r="746" spans="6:9">
      <c r="F746" s="4"/>
      <c r="I746" s="4"/>
    </row>
    <row r="747" spans="6:9">
      <c r="F747" s="4"/>
      <c r="I747" s="4"/>
    </row>
    <row r="748" spans="6:9">
      <c r="F748" s="4"/>
      <c r="I748" s="4"/>
    </row>
    <row r="749" spans="6:9">
      <c r="F749" s="4"/>
      <c r="I749" s="4"/>
    </row>
    <row r="750" spans="6:9">
      <c r="F750" s="4"/>
      <c r="I750" s="4"/>
    </row>
    <row r="751" spans="6:9">
      <c r="F751" s="4"/>
      <c r="I751" s="4"/>
    </row>
    <row r="752" spans="6:9">
      <c r="F752" s="4"/>
      <c r="I752" s="4"/>
    </row>
    <row r="753" spans="6:9">
      <c r="F753" s="4"/>
      <c r="I753" s="4"/>
    </row>
    <row r="754" spans="6:9">
      <c r="F754" s="4"/>
      <c r="I754" s="4"/>
    </row>
    <row r="755" spans="6:9">
      <c r="F755" s="4"/>
      <c r="I755" s="4"/>
    </row>
    <row r="756" spans="6:9">
      <c r="F756" s="4"/>
      <c r="I756" s="4"/>
    </row>
    <row r="757" spans="6:9">
      <c r="F757" s="4"/>
      <c r="I757" s="4"/>
    </row>
    <row r="758" spans="6:9">
      <c r="F758" s="4"/>
      <c r="I758" s="4"/>
    </row>
    <row r="759" spans="6:9">
      <c r="F759" s="4"/>
      <c r="I759" s="4"/>
    </row>
    <row r="760" spans="6:9">
      <c r="F760" s="4"/>
      <c r="I760" s="4"/>
    </row>
    <row r="761" spans="6:9">
      <c r="F761" s="4"/>
      <c r="I761" s="4"/>
    </row>
    <row r="762" spans="6:9">
      <c r="F762" s="4"/>
      <c r="I762" s="4"/>
    </row>
    <row r="763" spans="6:9">
      <c r="F763" s="4"/>
      <c r="I763" s="4"/>
    </row>
    <row r="764" spans="6:9">
      <c r="F764" s="4"/>
      <c r="I764" s="4"/>
    </row>
    <row r="765" spans="6:9">
      <c r="F765" s="4"/>
      <c r="I765" s="4"/>
    </row>
    <row r="766" spans="6:9">
      <c r="F766" s="4"/>
      <c r="I766" s="4"/>
    </row>
    <row r="767" spans="6:9">
      <c r="F767" s="4"/>
      <c r="I767" s="4"/>
    </row>
    <row r="768" spans="6:9">
      <c r="F768" s="4"/>
      <c r="I768" s="4"/>
    </row>
    <row r="769" spans="6:9">
      <c r="F769" s="4"/>
      <c r="I769" s="4"/>
    </row>
    <row r="770" spans="6:9">
      <c r="F770" s="4"/>
      <c r="I770" s="4"/>
    </row>
    <row r="771" spans="6:9">
      <c r="F771" s="4"/>
      <c r="I771" s="4"/>
    </row>
    <row r="772" spans="6:9">
      <c r="F772" s="4"/>
      <c r="I772" s="4"/>
    </row>
    <row r="773" spans="6:9">
      <c r="F773" s="4"/>
      <c r="I773" s="4"/>
    </row>
    <row r="774" spans="6:9">
      <c r="F774" s="4"/>
      <c r="I774" s="4"/>
    </row>
    <row r="775" spans="6:9">
      <c r="F775" s="4"/>
      <c r="I775" s="4"/>
    </row>
    <row r="776" spans="6:9">
      <c r="F776" s="4"/>
      <c r="I776" s="4"/>
    </row>
    <row r="777" spans="6:9">
      <c r="F777" s="4"/>
      <c r="I777" s="4"/>
    </row>
    <row r="778" spans="6:9">
      <c r="F778" s="4"/>
      <c r="I778" s="4"/>
    </row>
    <row r="779" spans="6:9">
      <c r="F779" s="4"/>
      <c r="I779" s="4"/>
    </row>
    <row r="780" spans="6:9">
      <c r="F780" s="4"/>
      <c r="I780" s="4"/>
    </row>
    <row r="781" spans="6:9">
      <c r="F781" s="4"/>
      <c r="I781" s="4"/>
    </row>
    <row r="782" spans="6:9">
      <c r="F782" s="4"/>
      <c r="I782" s="4"/>
    </row>
    <row r="783" spans="6:9">
      <c r="F783" s="4"/>
      <c r="I783" s="4"/>
    </row>
    <row r="784" spans="6:9">
      <c r="F784" s="4"/>
      <c r="I784" s="4"/>
    </row>
    <row r="785" spans="6:9">
      <c r="F785" s="4"/>
      <c r="I785" s="4"/>
    </row>
    <row r="786" spans="6:9">
      <c r="F786" s="4"/>
      <c r="I786" s="4"/>
    </row>
    <row r="787" spans="6:9">
      <c r="F787" s="4"/>
      <c r="I787" s="4"/>
    </row>
    <row r="788" spans="6:9">
      <c r="F788" s="4"/>
      <c r="I788" s="4"/>
    </row>
    <row r="789" spans="6:9">
      <c r="F789" s="4"/>
      <c r="I789" s="4"/>
    </row>
    <row r="790" spans="6:9">
      <c r="F790" s="4"/>
      <c r="I790" s="4"/>
    </row>
    <row r="791" spans="6:9">
      <c r="F791" s="4"/>
      <c r="I791" s="4"/>
    </row>
    <row r="792" spans="6:9">
      <c r="F792" s="4"/>
      <c r="I792" s="4"/>
    </row>
    <row r="793" spans="6:9">
      <c r="F793" s="4"/>
      <c r="I793" s="4"/>
    </row>
    <row r="794" spans="6:9">
      <c r="F794" s="4"/>
      <c r="I794" s="4"/>
    </row>
    <row r="795" spans="6:9">
      <c r="F795" s="4"/>
      <c r="I795" s="4"/>
    </row>
    <row r="796" spans="6:9">
      <c r="F796" s="4"/>
      <c r="I796" s="4"/>
    </row>
    <row r="797" spans="6:9">
      <c r="F797" s="4"/>
      <c r="I797" s="4"/>
    </row>
    <row r="798" spans="6:9">
      <c r="F798" s="4"/>
      <c r="I798" s="4"/>
    </row>
    <row r="799" spans="6:9">
      <c r="F799" s="4"/>
      <c r="I799" s="4"/>
    </row>
    <row r="800" spans="6:9">
      <c r="F800" s="4"/>
      <c r="I800" s="4"/>
    </row>
    <row r="801" spans="6:9">
      <c r="F801" s="4"/>
      <c r="I801" s="4"/>
    </row>
    <row r="802" spans="6:9">
      <c r="F802" s="4"/>
      <c r="I802" s="4"/>
    </row>
    <row r="803" spans="6:9">
      <c r="F803" s="4"/>
      <c r="I803" s="4"/>
    </row>
    <row r="804" spans="6:9">
      <c r="F804" s="4"/>
      <c r="I804" s="4"/>
    </row>
    <row r="805" spans="6:9">
      <c r="F805" s="4"/>
      <c r="I805" s="4"/>
    </row>
    <row r="806" spans="6:9">
      <c r="F806" s="4"/>
      <c r="I806" s="4"/>
    </row>
    <row r="807" spans="6:9">
      <c r="F807" s="4"/>
      <c r="I807" s="4"/>
    </row>
    <row r="808" spans="6:9">
      <c r="F808" s="4"/>
      <c r="I808" s="4"/>
    </row>
    <row r="809" spans="6:9">
      <c r="F809" s="4"/>
      <c r="I809" s="4"/>
    </row>
    <row r="810" spans="6:9">
      <c r="F810" s="4"/>
      <c r="I810" s="4"/>
    </row>
    <row r="811" spans="6:9">
      <c r="F811" s="4"/>
      <c r="I811" s="4"/>
    </row>
    <row r="812" spans="6:9">
      <c r="F812" s="4"/>
      <c r="I812" s="4"/>
    </row>
    <row r="813" spans="6:9">
      <c r="F813" s="4"/>
      <c r="I813" s="4"/>
    </row>
    <row r="814" spans="6:9">
      <c r="F814" s="4"/>
      <c r="I814" s="4"/>
    </row>
    <row r="815" spans="6:9">
      <c r="F815" s="4"/>
      <c r="I815" s="4"/>
    </row>
    <row r="816" spans="6:9">
      <c r="F816" s="4"/>
      <c r="I816" s="4"/>
    </row>
    <row r="817" spans="6:9">
      <c r="F817" s="4"/>
      <c r="I817" s="4"/>
    </row>
    <row r="818" spans="6:9">
      <c r="F818" s="4"/>
      <c r="I818" s="4"/>
    </row>
    <row r="819" spans="6:9">
      <c r="F819" s="4"/>
      <c r="I819" s="4"/>
    </row>
    <row r="820" spans="6:9">
      <c r="F820" s="4"/>
      <c r="I820" s="4"/>
    </row>
    <row r="821" spans="6:9">
      <c r="F821" s="4"/>
      <c r="I821" s="4"/>
    </row>
    <row r="822" spans="6:9">
      <c r="F822" s="4"/>
      <c r="I822" s="4"/>
    </row>
    <row r="823" spans="6:9">
      <c r="F823" s="4"/>
      <c r="I823" s="4"/>
    </row>
    <row r="824" spans="6:9">
      <c r="F824" s="4"/>
      <c r="I824" s="4"/>
    </row>
    <row r="825" spans="6:9">
      <c r="F825" s="4"/>
      <c r="I825" s="4"/>
    </row>
    <row r="826" spans="6:9">
      <c r="F826" s="4"/>
      <c r="I826" s="4"/>
    </row>
    <row r="827" spans="6:9">
      <c r="F827" s="4"/>
      <c r="I827" s="4"/>
    </row>
    <row r="828" spans="6:9">
      <c r="F828" s="4"/>
      <c r="I828" s="4"/>
    </row>
    <row r="829" spans="6:9">
      <c r="F829" s="4"/>
      <c r="I829" s="4"/>
    </row>
    <row r="830" spans="6:9">
      <c r="F830" s="4"/>
      <c r="I830" s="4"/>
    </row>
    <row r="831" spans="6:9">
      <c r="F831" s="4"/>
      <c r="I831" s="4"/>
    </row>
    <row r="832" spans="6:9">
      <c r="F832" s="4"/>
      <c r="I832" s="4"/>
    </row>
    <row r="833" spans="6:9">
      <c r="F833" s="4"/>
      <c r="I833" s="4"/>
    </row>
    <row r="834" spans="6:9">
      <c r="F834" s="4"/>
      <c r="I834" s="4"/>
    </row>
    <row r="835" spans="6:9">
      <c r="F835" s="4"/>
      <c r="I835" s="4"/>
    </row>
    <row r="836" spans="6:9">
      <c r="F836" s="4"/>
      <c r="I836" s="4"/>
    </row>
    <row r="837" spans="6:9">
      <c r="F837" s="4"/>
      <c r="I837" s="4"/>
    </row>
    <row r="838" spans="6:9">
      <c r="F838" s="4"/>
      <c r="I838" s="4"/>
    </row>
    <row r="839" spans="6:9">
      <c r="F839" s="4"/>
      <c r="I839" s="4"/>
    </row>
    <row r="840" spans="6:9">
      <c r="F840" s="4"/>
      <c r="I840" s="4"/>
    </row>
    <row r="841" spans="6:9">
      <c r="F841" s="4"/>
      <c r="I841" s="4"/>
    </row>
    <row r="842" spans="6:9">
      <c r="F842" s="4"/>
      <c r="I842" s="4"/>
    </row>
    <row r="843" spans="6:9">
      <c r="F843" s="4"/>
      <c r="I843" s="4"/>
    </row>
    <row r="844" spans="6:9">
      <c r="F844" s="4"/>
      <c r="I844" s="4"/>
    </row>
    <row r="845" spans="6:9">
      <c r="F845" s="4"/>
      <c r="I845" s="4"/>
    </row>
    <row r="846" spans="6:9">
      <c r="F846" s="4"/>
      <c r="I846" s="4"/>
    </row>
    <row r="847" spans="6:9">
      <c r="F847" s="4"/>
      <c r="I847" s="4"/>
    </row>
    <row r="848" spans="6:9">
      <c r="F848" s="4"/>
      <c r="I848" s="4"/>
    </row>
    <row r="849" spans="6:9">
      <c r="F849" s="4"/>
      <c r="I849" s="4"/>
    </row>
    <row r="850" spans="6:9">
      <c r="F850" s="4"/>
      <c r="I850" s="4"/>
    </row>
    <row r="851" spans="6:9">
      <c r="F851" s="4"/>
      <c r="I851" s="4"/>
    </row>
    <row r="852" spans="6:9">
      <c r="F852" s="4"/>
      <c r="I852" s="4"/>
    </row>
    <row r="853" spans="6:9">
      <c r="F853" s="4"/>
      <c r="I853" s="4"/>
    </row>
    <row r="854" spans="6:9">
      <c r="F854" s="4"/>
      <c r="I854" s="4"/>
    </row>
    <row r="855" spans="6:9">
      <c r="F855" s="4"/>
      <c r="I855" s="4"/>
    </row>
    <row r="856" spans="6:9">
      <c r="F856" s="4"/>
      <c r="I856" s="4"/>
    </row>
    <row r="857" spans="6:9">
      <c r="F857" s="4"/>
      <c r="I857" s="4"/>
    </row>
    <row r="858" spans="6:9">
      <c r="F858" s="4"/>
      <c r="I858" s="4"/>
    </row>
    <row r="859" spans="6:9">
      <c r="F859" s="4"/>
      <c r="I859" s="4"/>
    </row>
    <row r="860" spans="6:9">
      <c r="F860" s="4"/>
      <c r="I860" s="4"/>
    </row>
    <row r="861" spans="6:9">
      <c r="F861" s="4"/>
      <c r="I861" s="4"/>
    </row>
    <row r="862" spans="6:9">
      <c r="F862" s="4"/>
      <c r="I862" s="4"/>
    </row>
    <row r="863" spans="6:9">
      <c r="F863" s="4"/>
      <c r="I863" s="4"/>
    </row>
    <row r="864" spans="6:9">
      <c r="F864" s="4"/>
      <c r="I864" s="4"/>
    </row>
    <row r="865" spans="6:9">
      <c r="F865" s="4"/>
      <c r="I865" s="4"/>
    </row>
    <row r="866" spans="6:9">
      <c r="F866" s="4"/>
      <c r="I866" s="4"/>
    </row>
    <row r="867" spans="6:9">
      <c r="F867" s="4"/>
      <c r="I867" s="4"/>
    </row>
    <row r="868" spans="6:9">
      <c r="F868" s="4"/>
      <c r="I868" s="4"/>
    </row>
    <row r="869" spans="6:9">
      <c r="F869" s="4"/>
      <c r="I869" s="4"/>
    </row>
    <row r="870" spans="6:9">
      <c r="F870" s="4"/>
      <c r="I870" s="4"/>
    </row>
    <row r="871" spans="6:9">
      <c r="F871" s="4"/>
      <c r="I871" s="4"/>
    </row>
    <row r="872" spans="6:9">
      <c r="F872" s="4"/>
      <c r="I872" s="4"/>
    </row>
    <row r="873" spans="6:9">
      <c r="F873" s="4"/>
      <c r="I873" s="4"/>
    </row>
    <row r="874" spans="6:9">
      <c r="F874" s="4"/>
      <c r="I874" s="4"/>
    </row>
    <row r="875" spans="6:9">
      <c r="F875" s="4"/>
      <c r="I875" s="4"/>
    </row>
    <row r="876" spans="6:9">
      <c r="F876" s="4"/>
      <c r="I876" s="4"/>
    </row>
    <row r="877" spans="6:9">
      <c r="F877" s="4"/>
      <c r="I877" s="4"/>
    </row>
    <row r="878" spans="6:9">
      <c r="F878" s="4"/>
      <c r="I878" s="4"/>
    </row>
    <row r="879" spans="6:9">
      <c r="F879" s="4"/>
      <c r="I879" s="4"/>
    </row>
    <row r="880" spans="6:9">
      <c r="F880" s="4"/>
      <c r="I880" s="4"/>
    </row>
    <row r="881" spans="6:9">
      <c r="F881" s="4"/>
      <c r="I881" s="4"/>
    </row>
    <row r="882" spans="6:9">
      <c r="F882" s="4"/>
      <c r="I882" s="4"/>
    </row>
    <row r="883" spans="6:9">
      <c r="F883" s="4"/>
      <c r="I883" s="4"/>
    </row>
    <row r="884" spans="6:9">
      <c r="F884" s="4"/>
      <c r="I884" s="4"/>
    </row>
    <row r="885" spans="6:9">
      <c r="F885" s="4"/>
      <c r="I885" s="4"/>
    </row>
    <row r="886" spans="6:9">
      <c r="F886" s="4"/>
      <c r="I886" s="4"/>
    </row>
    <row r="887" spans="6:9">
      <c r="F887" s="4"/>
      <c r="I887" s="4"/>
    </row>
    <row r="888" spans="6:9">
      <c r="F888" s="4"/>
      <c r="I888" s="4"/>
    </row>
    <row r="889" spans="6:9">
      <c r="F889" s="4"/>
      <c r="I889" s="4"/>
    </row>
    <row r="890" spans="6:9">
      <c r="F890" s="4"/>
      <c r="I890" s="4"/>
    </row>
    <row r="891" spans="6:9">
      <c r="F891" s="4"/>
      <c r="I891" s="4"/>
    </row>
    <row r="892" spans="6:9">
      <c r="F892" s="4"/>
      <c r="I892" s="4"/>
    </row>
    <row r="893" spans="6:9">
      <c r="F893" s="4"/>
      <c r="I893" s="4"/>
    </row>
    <row r="894" spans="6:9">
      <c r="F894" s="4"/>
      <c r="I894" s="4"/>
    </row>
    <row r="895" spans="6:9">
      <c r="F895" s="4"/>
      <c r="I895" s="4"/>
    </row>
    <row r="896" spans="6:9">
      <c r="F896" s="4"/>
      <c r="I896" s="4"/>
    </row>
    <row r="897" spans="6:9">
      <c r="F897" s="4"/>
      <c r="I897" s="4"/>
    </row>
    <row r="898" spans="6:9">
      <c r="F898" s="4"/>
      <c r="I898" s="4"/>
    </row>
    <row r="899" spans="6:9">
      <c r="F899" s="4"/>
      <c r="I899" s="4"/>
    </row>
    <row r="900" spans="6:9">
      <c r="F900" s="4"/>
      <c r="I900" s="4"/>
    </row>
    <row r="901" spans="6:9">
      <c r="F901" s="4"/>
      <c r="I901" s="4"/>
    </row>
    <row r="902" spans="6:9">
      <c r="F902" s="4"/>
      <c r="I902" s="4"/>
    </row>
    <row r="903" spans="6:9">
      <c r="F903" s="4"/>
      <c r="I903" s="4"/>
    </row>
    <row r="904" spans="6:9">
      <c r="F904" s="4"/>
      <c r="I904" s="4"/>
    </row>
    <row r="905" spans="6:9">
      <c r="F905" s="4"/>
      <c r="I905" s="4"/>
    </row>
    <row r="906" spans="6:9">
      <c r="F906" s="4"/>
      <c r="I906" s="4"/>
    </row>
    <row r="907" spans="6:9">
      <c r="F907" s="4"/>
      <c r="I907" s="4"/>
    </row>
    <row r="908" spans="6:9">
      <c r="F908" s="4"/>
      <c r="I908" s="4"/>
    </row>
    <row r="909" spans="6:9">
      <c r="F909" s="4"/>
      <c r="I909" s="4"/>
    </row>
    <row r="910" spans="6:9">
      <c r="F910" s="4"/>
      <c r="I910" s="4"/>
    </row>
    <row r="911" spans="6:9">
      <c r="F911" s="4"/>
      <c r="I911" s="4"/>
    </row>
    <row r="912" spans="6:9">
      <c r="F912" s="4"/>
      <c r="I912" s="4"/>
    </row>
    <row r="913" spans="6:9">
      <c r="F913" s="4"/>
      <c r="I913" s="4"/>
    </row>
    <row r="914" spans="6:9">
      <c r="F914" s="4"/>
      <c r="I914" s="4"/>
    </row>
    <row r="915" spans="6:9">
      <c r="F915" s="4"/>
      <c r="I915" s="4"/>
    </row>
    <row r="916" spans="6:9">
      <c r="F916" s="4"/>
      <c r="I916" s="4"/>
    </row>
    <row r="917" spans="6:9">
      <c r="F917" s="4"/>
      <c r="I917" s="4"/>
    </row>
    <row r="918" spans="6:9">
      <c r="F918" s="4"/>
      <c r="I918" s="4"/>
    </row>
    <row r="919" spans="6:9">
      <c r="F919" s="4"/>
      <c r="I919" s="4"/>
    </row>
    <row r="920" spans="6:9">
      <c r="F920" s="4"/>
      <c r="I920" s="4"/>
    </row>
    <row r="921" spans="6:9">
      <c r="F921" s="4"/>
      <c r="I921" s="4"/>
    </row>
    <row r="922" spans="6:9">
      <c r="F922" s="4"/>
      <c r="I922" s="4"/>
    </row>
    <row r="923" spans="6:9">
      <c r="F923" s="4"/>
      <c r="I923" s="4"/>
    </row>
    <row r="924" spans="6:9">
      <c r="F924" s="4"/>
      <c r="I924" s="4"/>
    </row>
    <row r="925" spans="6:9">
      <c r="F925" s="4"/>
      <c r="I925" s="4"/>
    </row>
    <row r="926" spans="6:9">
      <c r="F926" s="4"/>
      <c r="I926" s="4"/>
    </row>
    <row r="927" spans="6:9">
      <c r="F927" s="4"/>
      <c r="I927" s="4"/>
    </row>
    <row r="928" spans="6:9">
      <c r="F928" s="4"/>
      <c r="I928" s="4"/>
    </row>
    <row r="929" spans="6:9">
      <c r="F929" s="4"/>
      <c r="I929" s="4"/>
    </row>
    <row r="930" spans="6:9">
      <c r="F930" s="4"/>
      <c r="I930" s="4"/>
    </row>
    <row r="931" spans="6:9">
      <c r="F931" s="4"/>
      <c r="I931" s="4"/>
    </row>
    <row r="932" spans="6:9">
      <c r="F932" s="4"/>
      <c r="I932" s="4"/>
    </row>
    <row r="933" spans="6:9">
      <c r="F933" s="4"/>
      <c r="I933" s="4"/>
    </row>
    <row r="934" spans="6:9">
      <c r="F934" s="4"/>
      <c r="I934" s="4"/>
    </row>
    <row r="935" spans="6:9">
      <c r="F935" s="4"/>
      <c r="I935" s="4"/>
    </row>
    <row r="936" spans="6:9">
      <c r="F936" s="4"/>
      <c r="I936" s="4"/>
    </row>
    <row r="937" spans="6:9">
      <c r="F937" s="4"/>
      <c r="I937" s="4"/>
    </row>
    <row r="938" spans="6:9">
      <c r="F938" s="4"/>
      <c r="I938" s="4"/>
    </row>
    <row r="939" spans="6:9">
      <c r="F939" s="4"/>
      <c r="I939" s="4"/>
    </row>
    <row r="940" spans="6:9">
      <c r="F940" s="4"/>
      <c r="I940" s="4"/>
    </row>
    <row r="941" spans="6:9">
      <c r="F941" s="4"/>
      <c r="I941" s="4"/>
    </row>
    <row r="942" spans="6:9">
      <c r="F942" s="4"/>
      <c r="I942" s="4"/>
    </row>
    <row r="943" spans="6:9">
      <c r="F943" s="4"/>
      <c r="I943" s="4"/>
    </row>
    <row r="944" spans="6:9">
      <c r="F944" s="4"/>
      <c r="I944" s="4"/>
    </row>
    <row r="945" spans="6:9">
      <c r="F945" s="4"/>
      <c r="I945" s="4"/>
    </row>
    <row r="946" spans="6:9">
      <c r="F946" s="4"/>
      <c r="I946" s="4"/>
    </row>
    <row r="947" spans="6:9">
      <c r="F947" s="4"/>
      <c r="I947" s="4"/>
    </row>
    <row r="948" spans="6:9">
      <c r="F948" s="4"/>
      <c r="I948" s="4"/>
    </row>
    <row r="949" spans="6:9">
      <c r="F949" s="4"/>
      <c r="I949" s="4"/>
    </row>
    <row r="950" spans="6:9">
      <c r="F950" s="4"/>
      <c r="I950" s="4"/>
    </row>
    <row r="951" spans="6:9">
      <c r="F951" s="4"/>
      <c r="I951" s="4"/>
    </row>
    <row r="952" spans="6:9">
      <c r="F952" s="4"/>
      <c r="I952" s="4"/>
    </row>
    <row r="953" spans="6:9">
      <c r="F953" s="4"/>
      <c r="I953" s="4"/>
    </row>
    <row r="954" spans="6:9">
      <c r="F954" s="4"/>
      <c r="I954" s="4"/>
    </row>
    <row r="955" spans="6:9">
      <c r="F955" s="4"/>
      <c r="I955" s="4"/>
    </row>
    <row r="956" spans="6:9">
      <c r="F956" s="4"/>
      <c r="I956" s="4"/>
    </row>
    <row r="957" spans="6:9">
      <c r="F957" s="4"/>
      <c r="I957" s="4"/>
    </row>
    <row r="958" spans="6:9">
      <c r="F958" s="4"/>
      <c r="I958" s="4"/>
    </row>
    <row r="959" spans="6:9">
      <c r="F959" s="4"/>
      <c r="I959" s="4"/>
    </row>
    <row r="960" spans="6:9">
      <c r="F960" s="4"/>
      <c r="I960" s="4"/>
    </row>
    <row r="961" spans="6:9">
      <c r="F961" s="4"/>
      <c r="I961" s="4"/>
    </row>
    <row r="962" spans="6:9">
      <c r="F962" s="4"/>
      <c r="I962" s="4"/>
    </row>
    <row r="963" spans="6:9">
      <c r="F963" s="4"/>
      <c r="I963" s="4"/>
    </row>
    <row r="964" spans="6:9">
      <c r="F964" s="4"/>
      <c r="I964" s="4"/>
    </row>
    <row r="965" spans="6:9">
      <c r="F965" s="4"/>
      <c r="I965" s="4"/>
    </row>
    <row r="966" spans="6:9">
      <c r="F966" s="4"/>
      <c r="I966" s="4"/>
    </row>
    <row r="967" spans="6:9">
      <c r="F967" s="4"/>
      <c r="I967" s="4"/>
    </row>
    <row r="968" spans="6:9">
      <c r="F968" s="4"/>
      <c r="I968" s="4"/>
    </row>
    <row r="969" spans="6:9">
      <c r="F969" s="4"/>
      <c r="I969" s="4"/>
    </row>
    <row r="970" spans="6:9">
      <c r="F970" s="4"/>
      <c r="I970" s="4"/>
    </row>
    <row r="971" spans="6:9">
      <c r="F971" s="4"/>
      <c r="I971" s="4"/>
    </row>
    <row r="972" spans="6:9">
      <c r="F972" s="4"/>
      <c r="I972" s="4"/>
    </row>
    <row r="973" spans="6:9">
      <c r="F973" s="4"/>
      <c r="I973" s="4"/>
    </row>
    <row r="974" spans="6:9">
      <c r="F974" s="4"/>
      <c r="I974" s="4"/>
    </row>
    <row r="975" spans="6:9">
      <c r="F975" s="4"/>
      <c r="I975" s="4"/>
    </row>
    <row r="976" spans="6:9">
      <c r="F976" s="4"/>
      <c r="I976" s="4"/>
    </row>
    <row r="977" spans="6:9">
      <c r="F977" s="4"/>
      <c r="I977" s="4"/>
    </row>
    <row r="978" spans="6:9">
      <c r="F978" s="4"/>
      <c r="I978" s="4"/>
    </row>
    <row r="979" spans="6:9">
      <c r="F979" s="4"/>
      <c r="I979" s="4"/>
    </row>
    <row r="980" spans="6:9">
      <c r="F980" s="4"/>
      <c r="I980" s="4"/>
    </row>
    <row r="981" spans="6:9">
      <c r="F981" s="4"/>
      <c r="I981" s="4"/>
    </row>
    <row r="982" spans="6:9">
      <c r="F982" s="4"/>
      <c r="I982" s="4"/>
    </row>
    <row r="983" spans="6:9">
      <c r="F983" s="4"/>
      <c r="I983" s="4"/>
    </row>
    <row r="984" spans="6:9">
      <c r="F984" s="4"/>
      <c r="I984" s="4"/>
    </row>
    <row r="985" spans="6:9">
      <c r="F985" s="4"/>
      <c r="I985" s="4"/>
    </row>
    <row r="986" spans="6:9">
      <c r="F986" s="4"/>
      <c r="I986" s="4"/>
    </row>
    <row r="987" spans="6:9">
      <c r="F987" s="4"/>
      <c r="I987" s="4"/>
    </row>
    <row r="988" spans="6:9">
      <c r="F988" s="4"/>
      <c r="I988" s="4"/>
    </row>
    <row r="989" spans="6:9">
      <c r="F989" s="4"/>
      <c r="I989" s="4"/>
    </row>
    <row r="990" spans="6:9">
      <c r="F990" s="4"/>
      <c r="I990" s="4"/>
    </row>
    <row r="991" spans="6:9">
      <c r="F991" s="4"/>
      <c r="I991" s="4"/>
    </row>
    <row r="992" spans="6:9">
      <c r="F992" s="4"/>
      <c r="I992" s="4"/>
    </row>
    <row r="993" spans="6:9">
      <c r="F993" s="4"/>
      <c r="I993" s="4"/>
    </row>
    <row r="994" spans="6:9">
      <c r="F994" s="4"/>
      <c r="I994" s="4"/>
    </row>
    <row r="995" spans="6:9">
      <c r="F995" s="4"/>
      <c r="I995" s="4"/>
    </row>
    <row r="996" spans="6:9">
      <c r="F996" s="4"/>
      <c r="I996" s="4"/>
    </row>
    <row r="997" spans="6:9">
      <c r="F997" s="4"/>
      <c r="I997" s="4"/>
    </row>
    <row r="998" spans="6:9">
      <c r="F998" s="4"/>
      <c r="I998" s="4"/>
    </row>
    <row r="999" spans="6:9">
      <c r="F999" s="4"/>
      <c r="I999" s="4"/>
    </row>
    <row r="1000" spans="6:9">
      <c r="F1000" s="4"/>
      <c r="I1000" s="4"/>
    </row>
    <row r="1001" spans="6:9">
      <c r="F1001" s="4"/>
      <c r="I1001" s="4"/>
    </row>
    <row r="1002" spans="6:9">
      <c r="F1002" s="4"/>
      <c r="I1002" s="4"/>
    </row>
    <row r="1003" spans="6:9">
      <c r="F1003" s="4"/>
      <c r="I1003" s="4"/>
    </row>
    <row r="1004" spans="6:9">
      <c r="F1004" s="4"/>
      <c r="I1004" s="4"/>
    </row>
    <row r="1005" spans="6:9">
      <c r="F1005" s="4"/>
      <c r="I1005" s="4"/>
    </row>
    <row r="1006" spans="6:9">
      <c r="F1006" s="4"/>
      <c r="I1006" s="4"/>
    </row>
    <row r="1007" spans="6:9">
      <c r="F1007" s="4"/>
      <c r="I1007" s="4"/>
    </row>
    <row r="1008" spans="6:9">
      <c r="F1008" s="4"/>
      <c r="I1008" s="4"/>
    </row>
    <row r="1009" spans="6:9">
      <c r="F1009" s="4"/>
      <c r="I1009" s="4"/>
    </row>
    <row r="1010" spans="6:9">
      <c r="F1010" s="4"/>
      <c r="I1010" s="4"/>
    </row>
    <row r="1011" spans="6:9">
      <c r="F1011" s="4"/>
      <c r="I1011" s="4"/>
    </row>
    <row r="1012" spans="6:9">
      <c r="F1012" s="4"/>
      <c r="I1012" s="4"/>
    </row>
    <row r="1013" spans="6:9">
      <c r="F1013" s="4"/>
      <c r="I1013" s="4"/>
    </row>
    <row r="1014" spans="6:9">
      <c r="F1014" s="4"/>
      <c r="I1014" s="4"/>
    </row>
    <row r="1015" spans="6:9">
      <c r="F1015" s="4"/>
      <c r="I1015" s="4"/>
    </row>
    <row r="1016" spans="6:9">
      <c r="F1016" s="4"/>
      <c r="I1016" s="4"/>
    </row>
    <row r="1017" spans="6:9">
      <c r="F1017" s="4"/>
      <c r="I1017" s="4"/>
    </row>
    <row r="1018" spans="6:9">
      <c r="F1018" s="4"/>
      <c r="I1018" s="4"/>
    </row>
    <row r="1019" spans="6:9">
      <c r="F1019" s="4"/>
      <c r="I1019" s="4"/>
    </row>
    <row r="1020" spans="6:9">
      <c r="F1020" s="4"/>
      <c r="I1020" s="4"/>
    </row>
    <row r="1021" spans="6:9">
      <c r="F1021" s="4"/>
      <c r="I1021" s="4"/>
    </row>
    <row r="1022" spans="6:9">
      <c r="F1022" s="4"/>
      <c r="I1022" s="4"/>
    </row>
    <row r="1023" spans="6:9">
      <c r="F1023" s="4"/>
      <c r="I1023" s="4"/>
    </row>
    <row r="1024" spans="6:9">
      <c r="F1024" s="4"/>
      <c r="I1024" s="4"/>
    </row>
    <row r="1025" spans="6:9">
      <c r="F1025" s="4"/>
      <c r="I1025" s="4"/>
    </row>
    <row r="1026" spans="6:9">
      <c r="F1026" s="4"/>
      <c r="I1026" s="4"/>
    </row>
    <row r="1027" spans="6:9">
      <c r="F1027" s="4"/>
      <c r="I1027" s="4"/>
    </row>
    <row r="1028" spans="6:9">
      <c r="F1028" s="4"/>
      <c r="I1028" s="4"/>
    </row>
    <row r="1029" spans="6:9">
      <c r="F1029" s="4"/>
      <c r="I1029" s="4"/>
    </row>
    <row r="1030" spans="6:9">
      <c r="F1030" s="4"/>
      <c r="I1030" s="4"/>
    </row>
    <row r="1031" spans="6:9">
      <c r="F1031" s="4"/>
      <c r="I1031" s="4"/>
    </row>
    <row r="1032" spans="6:9">
      <c r="F1032" s="4"/>
      <c r="I1032" s="4"/>
    </row>
    <row r="1033" spans="6:9">
      <c r="F1033" s="4"/>
      <c r="I1033" s="4"/>
    </row>
    <row r="1034" spans="6:9">
      <c r="F1034" s="4"/>
      <c r="I1034" s="4"/>
    </row>
    <row r="1035" spans="6:9">
      <c r="F1035" s="4"/>
      <c r="I1035" s="4"/>
    </row>
    <row r="1036" spans="6:9">
      <c r="F1036" s="4"/>
      <c r="I1036" s="4"/>
    </row>
    <row r="1037" spans="6:9">
      <c r="F1037" s="4"/>
      <c r="I1037" s="4"/>
    </row>
    <row r="1038" spans="6:9">
      <c r="F1038" s="4"/>
      <c r="I1038" s="4"/>
    </row>
    <row r="1039" spans="6:9">
      <c r="F1039" s="4"/>
      <c r="I1039" s="4"/>
    </row>
    <row r="1040" spans="6:9">
      <c r="F1040" s="4"/>
      <c r="I1040" s="4"/>
    </row>
    <row r="1041" spans="6:9">
      <c r="F1041" s="4"/>
      <c r="I1041" s="4"/>
    </row>
    <row r="1042" spans="6:9">
      <c r="I1042" s="4"/>
    </row>
    <row r="1043" spans="6:9">
      <c r="I1043" s="4"/>
    </row>
  </sheetData>
  <mergeCells count="10">
    <mergeCell ref="A1:F1"/>
    <mergeCell ref="A2:F2"/>
    <mergeCell ref="A7:B7"/>
    <mergeCell ref="A9:F9"/>
    <mergeCell ref="D11:E11"/>
    <mergeCell ref="G14:I14"/>
    <mergeCell ref="H20:I20"/>
    <mergeCell ref="A26:F26"/>
    <mergeCell ref="D28:E28"/>
    <mergeCell ref="A59:F59"/>
  </mergeCells>
  <dataValidations count="5">
    <dataValidation type="list" allowBlank="1" showErrorMessage="1" sqref="E22" xr:uid="{00000000-0002-0000-0700-000000000000}">
      <formula1>$M$12:$M$13</formula1>
    </dataValidation>
    <dataValidation type="list" allowBlank="1" showErrorMessage="1" sqref="A8" xr:uid="{00000000-0002-0000-0700-000001000000}">
      <formula1>$M$3:$M$4</formula1>
    </dataValidation>
    <dataValidation type="list" allowBlank="1" showErrorMessage="1" sqref="E16 E33 E42 E51" xr:uid="{00000000-0002-0000-0700-000002000000}">
      <formula1>$M$9:$M$10</formula1>
    </dataValidation>
    <dataValidation type="list" allowBlank="1" showErrorMessage="1" sqref="H15" xr:uid="{00000000-0002-0000-0700-000003000000}">
      <formula1>$M$37:$M$38</formula1>
    </dataValidation>
    <dataValidation type="list" allowBlank="1" showErrorMessage="1" sqref="I17:I19" xr:uid="{00000000-0002-0000-0700-000004000000}">
      <formula1>$M$15:$M$35</formula1>
    </dataValidation>
  </dataValidations>
  <pageMargins left="0" right="0" top="0" bottom="0" header="0" footer="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Y1043"/>
  <sheetViews>
    <sheetView workbookViewId="0"/>
  </sheetViews>
  <sheetFormatPr defaultColWidth="12.5703125" defaultRowHeight="15.75" customHeight="1"/>
  <cols>
    <col min="1" max="1" width="38.7109375" customWidth="1"/>
    <col min="2" max="2" width="8.140625" customWidth="1"/>
    <col min="3" max="3" width="15" customWidth="1"/>
    <col min="4" max="4" width="21.7109375" customWidth="1"/>
    <col min="5" max="5" width="23.85546875" customWidth="1"/>
    <col min="6" max="6" width="22.140625" customWidth="1"/>
    <col min="7" max="7" width="14.42578125" customWidth="1"/>
    <col min="8" max="8" width="15.140625" customWidth="1"/>
    <col min="9" max="9" width="15.85546875" customWidth="1"/>
    <col min="13" max="13" width="12.5703125" hidden="1"/>
  </cols>
  <sheetData>
    <row r="1" spans="1:13">
      <c r="A1" s="147" t="s">
        <v>6</v>
      </c>
      <c r="B1" s="159"/>
      <c r="C1" s="159"/>
      <c r="D1" s="159"/>
      <c r="E1" s="159"/>
      <c r="F1" s="159"/>
      <c r="G1" s="3"/>
      <c r="H1" s="3"/>
      <c r="I1" s="3"/>
      <c r="M1" s="5" t="s">
        <v>27</v>
      </c>
    </row>
    <row r="2" spans="1:13">
      <c r="A2" s="153" t="s">
        <v>28</v>
      </c>
      <c r="B2" s="159"/>
      <c r="C2" s="159"/>
      <c r="D2" s="159"/>
      <c r="E2" s="159"/>
      <c r="F2" s="159"/>
      <c r="M2" s="7" t="s">
        <v>29</v>
      </c>
    </row>
    <row r="3" spans="1:13">
      <c r="A3" s="8" t="s">
        <v>30</v>
      </c>
      <c r="B3" s="8" t="s">
        <v>31</v>
      </c>
      <c r="C3" s="8" t="s">
        <v>32</v>
      </c>
      <c r="D3" s="8" t="s">
        <v>33</v>
      </c>
      <c r="E3" s="8"/>
      <c r="F3" s="9"/>
      <c r="M3" s="6" t="s">
        <v>34</v>
      </c>
    </row>
    <row r="4" spans="1:13">
      <c r="A4" s="10" t="s">
        <v>109</v>
      </c>
      <c r="B4" s="11">
        <v>0.1</v>
      </c>
      <c r="C4" s="11">
        <f>D4*B4</f>
        <v>10</v>
      </c>
      <c r="D4" s="11">
        <v>100</v>
      </c>
      <c r="E4" s="13" t="s">
        <v>36</v>
      </c>
      <c r="F4" s="12">
        <v>150</v>
      </c>
      <c r="M4" s="6" t="s">
        <v>37</v>
      </c>
    </row>
    <row r="5" spans="1:13">
      <c r="A5" s="10" t="s">
        <v>110</v>
      </c>
      <c r="B5" s="11">
        <v>0.1</v>
      </c>
      <c r="C5" s="11">
        <v>1</v>
      </c>
      <c r="D5" s="11">
        <v>10</v>
      </c>
      <c r="E5" s="13" t="s">
        <v>39</v>
      </c>
      <c r="F5" s="12">
        <v>150</v>
      </c>
      <c r="M5" s="5" t="s">
        <v>40</v>
      </c>
    </row>
    <row r="6" spans="1:13">
      <c r="A6" s="7"/>
      <c r="B6" s="7"/>
      <c r="C6" s="7"/>
      <c r="D6" s="8"/>
      <c r="E6" s="8"/>
      <c r="F6" s="9"/>
      <c r="M6" s="6" t="s">
        <v>41</v>
      </c>
    </row>
    <row r="7" spans="1:13">
      <c r="A7" s="152" t="s">
        <v>42</v>
      </c>
      <c r="B7" s="159"/>
      <c r="C7" s="6"/>
      <c r="D7" s="13" t="s">
        <v>43</v>
      </c>
      <c r="E7" s="6"/>
      <c r="F7" s="7" t="s">
        <v>44</v>
      </c>
      <c r="M7" s="14">
        <v>0.1</v>
      </c>
    </row>
    <row r="8" spans="1:13">
      <c r="A8" s="2" t="s">
        <v>34</v>
      </c>
      <c r="B8" s="15">
        <v>1.59</v>
      </c>
      <c r="C8" s="6"/>
      <c r="D8" s="43">
        <v>1932.8</v>
      </c>
      <c r="E8" s="44"/>
      <c r="F8" s="43">
        <v>1930.6</v>
      </c>
      <c r="M8" s="7" t="s">
        <v>45</v>
      </c>
    </row>
    <row r="9" spans="1:13">
      <c r="A9" s="146" t="s">
        <v>46</v>
      </c>
      <c r="B9" s="159"/>
      <c r="C9" s="159"/>
      <c r="D9" s="159"/>
      <c r="E9" s="159"/>
      <c r="F9" s="159"/>
      <c r="G9" s="6"/>
      <c r="H9" s="6"/>
      <c r="I9" s="6"/>
      <c r="J9" s="6"/>
      <c r="K9" s="6"/>
      <c r="M9" s="6" t="s">
        <v>47</v>
      </c>
    </row>
    <row r="10" spans="1:13">
      <c r="A10" s="6"/>
      <c r="B10" s="17"/>
      <c r="C10" s="6"/>
      <c r="D10" s="8"/>
      <c r="E10" s="18" t="s">
        <v>48</v>
      </c>
      <c r="M10" s="6" t="s">
        <v>49</v>
      </c>
    </row>
    <row r="11" spans="1:13">
      <c r="A11" s="6"/>
      <c r="B11" s="17"/>
      <c r="C11" s="6"/>
      <c r="D11" s="150" t="s">
        <v>50</v>
      </c>
      <c r="E11" s="159"/>
      <c r="M11" s="5" t="s">
        <v>51</v>
      </c>
    </row>
    <row r="12" spans="1:13">
      <c r="A12" s="6"/>
      <c r="B12" s="17"/>
      <c r="C12" s="6"/>
      <c r="D12" s="19" t="s">
        <v>52</v>
      </c>
      <c r="E12" s="20">
        <v>5000</v>
      </c>
      <c r="M12" s="6" t="s">
        <v>53</v>
      </c>
    </row>
    <row r="13" spans="1:13">
      <c r="A13" s="6"/>
      <c r="B13" s="17"/>
      <c r="C13" s="6"/>
      <c r="D13" s="19" t="s">
        <v>54</v>
      </c>
      <c r="E13" s="21">
        <v>0.2</v>
      </c>
      <c r="M13" s="6" t="s">
        <v>55</v>
      </c>
    </row>
    <row r="14" spans="1:13">
      <c r="A14" s="6"/>
      <c r="B14" s="17"/>
      <c r="C14" s="6"/>
      <c r="D14" s="19" t="s">
        <v>56</v>
      </c>
      <c r="E14" s="46">
        <f>E12*E13</f>
        <v>1000</v>
      </c>
      <c r="G14" s="150" t="s">
        <v>57</v>
      </c>
      <c r="H14" s="159"/>
      <c r="I14" s="159"/>
      <c r="L14" s="6"/>
      <c r="M14" s="5" t="s">
        <v>58</v>
      </c>
    </row>
    <row r="15" spans="1:13">
      <c r="A15" s="5" t="s">
        <v>59</v>
      </c>
      <c r="B15" s="17"/>
      <c r="C15" s="6"/>
      <c r="D15" s="47" t="s">
        <v>60</v>
      </c>
      <c r="E15" s="13" t="s">
        <v>45</v>
      </c>
      <c r="F15" s="48" t="s">
        <v>61</v>
      </c>
      <c r="G15" s="6"/>
      <c r="H15" s="7" t="s">
        <v>62</v>
      </c>
      <c r="I15" s="6"/>
      <c r="M15" s="6">
        <v>0</v>
      </c>
    </row>
    <row r="16" spans="1:13">
      <c r="A16" s="24" t="s">
        <v>63</v>
      </c>
      <c r="B16" s="25">
        <f>IF(A8="ATR-Actual",B8*1.15,B8*0.0115*25)</f>
        <v>1.8285</v>
      </c>
      <c r="C16" s="6"/>
      <c r="D16" s="49" t="s">
        <v>64</v>
      </c>
      <c r="E16" s="13" t="s">
        <v>47</v>
      </c>
      <c r="F16" s="50" t="s">
        <v>64</v>
      </c>
      <c r="G16" s="5" t="s">
        <v>65</v>
      </c>
      <c r="H16" s="51">
        <f>IF(H15="Long",D17,IF(H15="Short",F17))</f>
        <v>1934.6000000000001</v>
      </c>
      <c r="I16" s="5" t="s">
        <v>58</v>
      </c>
      <c r="M16" s="6">
        <v>1</v>
      </c>
    </row>
    <row r="17" spans="1:25">
      <c r="A17" s="6"/>
      <c r="B17" s="25"/>
      <c r="C17" s="6"/>
      <c r="D17" s="52">
        <f>MROUND((SUM($D$8+B16)),$M$7)</f>
        <v>1934.6000000000001</v>
      </c>
      <c r="E17" s="11">
        <f>IF(E16="Risk in Points",D17-D19,(D17-D19)/0.1)</f>
        <v>5.7999999999999545</v>
      </c>
      <c r="F17" s="53">
        <f>MROUND((SUM($F$8-B16)),$M$7)</f>
        <v>1928.8000000000002</v>
      </c>
      <c r="G17" s="5" t="s">
        <v>66</v>
      </c>
      <c r="H17" s="21"/>
      <c r="I17" s="14">
        <v>0</v>
      </c>
      <c r="M17" s="6">
        <v>2</v>
      </c>
      <c r="N17" s="6"/>
      <c r="O17" s="6"/>
      <c r="P17" s="6"/>
      <c r="Q17" s="6"/>
      <c r="R17" s="6"/>
      <c r="S17" s="6"/>
      <c r="T17" s="6"/>
      <c r="U17" s="6"/>
      <c r="V17" s="6"/>
      <c r="W17" s="6"/>
      <c r="X17" s="6"/>
      <c r="Y17" s="6"/>
    </row>
    <row r="18" spans="1:25">
      <c r="A18" s="6"/>
      <c r="B18" s="17"/>
      <c r="C18" s="6"/>
      <c r="D18" s="49" t="s">
        <v>67</v>
      </c>
      <c r="E18" s="66" t="s">
        <v>111</v>
      </c>
      <c r="F18" s="50" t="s">
        <v>67</v>
      </c>
      <c r="G18" s="5" t="s">
        <v>69</v>
      </c>
      <c r="H18" s="21"/>
      <c r="I18" s="14">
        <v>0</v>
      </c>
      <c r="M18" s="6">
        <v>3</v>
      </c>
    </row>
    <row r="19" spans="1:25">
      <c r="A19" s="6"/>
      <c r="B19" s="6"/>
      <c r="C19" s="6"/>
      <c r="D19" s="52">
        <f>MROUND((SUM($F$8-B16)),$M$7)</f>
        <v>1928.8000000000002</v>
      </c>
      <c r="E19" s="11">
        <f>IF(E16="Risk in Points",E14/E17/100,(E14/E17/100)/0.1)</f>
        <v>1.7241379310344962</v>
      </c>
      <c r="F19" s="53">
        <f>MROUND((SUM($D$8+B16)),$M$7)</f>
        <v>1934.6000000000001</v>
      </c>
      <c r="G19" s="5" t="s">
        <v>70</v>
      </c>
      <c r="H19" s="21"/>
      <c r="I19" s="14">
        <v>0</v>
      </c>
      <c r="M19" s="6">
        <v>4</v>
      </c>
    </row>
    <row r="20" spans="1:25">
      <c r="A20" s="17"/>
      <c r="B20" s="17"/>
      <c r="C20" s="6"/>
      <c r="D20" s="49" t="s">
        <v>71</v>
      </c>
      <c r="E20" s="66" t="s">
        <v>112</v>
      </c>
      <c r="F20" s="50" t="s">
        <v>71</v>
      </c>
      <c r="G20" s="5" t="s">
        <v>51</v>
      </c>
      <c r="H20" s="151" t="e">
        <f>IF(H15="Short",(H16-((H17*I17)+(H18*I18)+(H19*I19))/SUM(I17:I19))/(F19-F17),IF(H15="Long",((((H17*I17)+(H18*I18)+(H19*I19))/SUM(I17:I19)-H16)/(D17-D19))))</f>
        <v>#DIV/0!</v>
      </c>
      <c r="I20" s="159"/>
      <c r="M20" s="6">
        <v>5</v>
      </c>
    </row>
    <row r="21" spans="1:25">
      <c r="A21" s="6"/>
      <c r="B21" s="17"/>
      <c r="C21" s="6"/>
      <c r="D21" s="52">
        <f>MROUND((SUM($D$8+B8)),$M$7)</f>
        <v>1934.4</v>
      </c>
      <c r="E21" s="11">
        <f>E19*10</f>
        <v>17.241379310344961</v>
      </c>
      <c r="F21" s="53">
        <f>MROUND((SUM($F$8-B8)),$M$7)</f>
        <v>1929</v>
      </c>
      <c r="M21" s="6">
        <v>6</v>
      </c>
    </row>
    <row r="22" spans="1:25">
      <c r="A22" s="17" t="s">
        <v>73</v>
      </c>
      <c r="B22" s="17"/>
      <c r="C22" s="6"/>
      <c r="D22" s="49" t="s">
        <v>73</v>
      </c>
      <c r="E22" s="31" t="s">
        <v>55</v>
      </c>
      <c r="F22" s="50" t="s">
        <v>73</v>
      </c>
      <c r="M22" s="6">
        <v>7</v>
      </c>
    </row>
    <row r="23" spans="1:25">
      <c r="A23" s="6">
        <f>A17</f>
        <v>0</v>
      </c>
      <c r="B23" s="25">
        <f>IF(A8="ATR-Actual",B8*0.1,B8*0.001*25)</f>
        <v>0.15900000000000003</v>
      </c>
      <c r="C23" s="6"/>
      <c r="D23" s="52">
        <f>MROUND((SUM($D$8+B23)),$M$7)</f>
        <v>1933</v>
      </c>
      <c r="E23" s="43">
        <v>1890</v>
      </c>
      <c r="F23" s="53">
        <f>MROUND((SUM($F$8-B23)),$M$7)</f>
        <v>1930.4</v>
      </c>
      <c r="M23" s="6">
        <v>8</v>
      </c>
    </row>
    <row r="24" spans="1:25">
      <c r="A24" s="6"/>
      <c r="B24" s="6"/>
      <c r="C24" s="6"/>
      <c r="D24" s="49" t="s">
        <v>74</v>
      </c>
      <c r="E24" s="31" t="s">
        <v>75</v>
      </c>
      <c r="F24" s="50" t="s">
        <v>76</v>
      </c>
      <c r="M24" s="6">
        <v>9</v>
      </c>
    </row>
    <row r="25" spans="1:25">
      <c r="A25" s="6"/>
      <c r="B25" s="6"/>
      <c r="C25" s="6"/>
      <c r="D25" s="52">
        <f>MROUND((SUM($F$8-B8)),$M$7)</f>
        <v>1929</v>
      </c>
      <c r="E25" s="11">
        <f>IF(AND(E16="Risk in Points",E22="Long-Target"),(E23-D17)/E17,IF(AND(E16="Risk in Ticks",E22="Long-Target"),(E23-D17)/0.1/E17,IF(AND(E16="Risk in Ticks",E22="Short-Target"),(F17-E23)/0.1/E17,IF(AND(E16="Risk in Points",E22="Short-Target"),(F17-E23)/E17))))</f>
        <v>6.6896551724138771</v>
      </c>
      <c r="F25" s="53">
        <f>MROUND((SUM($D$8+B8)),$M$7)</f>
        <v>1934.4</v>
      </c>
      <c r="M25" s="6">
        <v>10</v>
      </c>
    </row>
    <row r="26" spans="1:25">
      <c r="A26" s="146" t="s">
        <v>77</v>
      </c>
      <c r="B26" s="159"/>
      <c r="C26" s="159"/>
      <c r="D26" s="159"/>
      <c r="E26" s="159"/>
      <c r="F26" s="159"/>
      <c r="G26" s="6"/>
      <c r="H26" s="6"/>
      <c r="I26" s="6"/>
      <c r="J26" s="6"/>
      <c r="K26" s="6"/>
      <c r="L26" s="34"/>
      <c r="M26" s="6">
        <v>11</v>
      </c>
    </row>
    <row r="27" spans="1:25">
      <c r="A27" s="6"/>
      <c r="B27" s="17"/>
      <c r="C27" s="6"/>
      <c r="D27" s="6"/>
      <c r="E27" s="18" t="s">
        <v>48</v>
      </c>
      <c r="M27" s="6">
        <v>12</v>
      </c>
    </row>
    <row r="28" spans="1:25">
      <c r="A28" s="6"/>
      <c r="B28" s="17"/>
      <c r="C28" s="6"/>
      <c r="D28" s="152" t="s">
        <v>78</v>
      </c>
      <c r="E28" s="159"/>
      <c r="M28" s="6">
        <v>13</v>
      </c>
    </row>
    <row r="29" spans="1:25">
      <c r="A29" s="6"/>
      <c r="B29" s="17"/>
      <c r="C29" s="6"/>
      <c r="D29" s="19" t="s">
        <v>52</v>
      </c>
      <c r="E29" s="20">
        <v>5000</v>
      </c>
      <c r="M29" s="6">
        <v>14</v>
      </c>
    </row>
    <row r="30" spans="1:25">
      <c r="A30" s="6"/>
      <c r="B30" s="17"/>
      <c r="C30" s="6"/>
      <c r="D30" s="19" t="s">
        <v>54</v>
      </c>
      <c r="E30" s="21">
        <v>0.1</v>
      </c>
      <c r="M30" s="6">
        <v>15</v>
      </c>
    </row>
    <row r="31" spans="1:25">
      <c r="A31" s="6"/>
      <c r="B31" s="17"/>
      <c r="C31" s="6"/>
      <c r="D31" s="19" t="s">
        <v>56</v>
      </c>
      <c r="E31" s="25">
        <f>E29*E30</f>
        <v>500</v>
      </c>
      <c r="M31" s="6">
        <v>16</v>
      </c>
    </row>
    <row r="32" spans="1:25">
      <c r="A32" s="5" t="s">
        <v>79</v>
      </c>
      <c r="B32" s="17"/>
      <c r="C32" s="6"/>
      <c r="D32" s="35" t="s">
        <v>80</v>
      </c>
      <c r="E32" s="13" t="s">
        <v>45</v>
      </c>
      <c r="F32" s="36" t="s">
        <v>81</v>
      </c>
      <c r="M32" s="6">
        <v>17</v>
      </c>
    </row>
    <row r="33" spans="1:13">
      <c r="A33" s="24" t="s">
        <v>65</v>
      </c>
      <c r="B33" s="17"/>
      <c r="C33" s="6"/>
      <c r="D33" s="30" t="s">
        <v>64</v>
      </c>
      <c r="E33" s="13" t="s">
        <v>47</v>
      </c>
      <c r="F33" s="37" t="s">
        <v>64</v>
      </c>
      <c r="M33" s="6">
        <v>18</v>
      </c>
    </row>
    <row r="34" spans="1:13">
      <c r="A34" s="6"/>
      <c r="B34" s="67">
        <f>IF(A8="ATR-Actual",B8*0.9,B11*0.009*25)</f>
        <v>1.431</v>
      </c>
      <c r="C34" s="6"/>
      <c r="D34" s="53">
        <f>MROUND((SUM($D$8+B34)),$M$7)</f>
        <v>1934.2</v>
      </c>
      <c r="E34" s="11">
        <f>IF(E33="Risk in Points",D36-D34,(D36-D34)/0.1)</f>
        <v>1.9000000000000909</v>
      </c>
      <c r="F34" s="52">
        <f>MROUND((SUM($F$8-B34)),$M$7)</f>
        <v>1929.2</v>
      </c>
      <c r="M34" s="6">
        <v>19</v>
      </c>
    </row>
    <row r="35" spans="1:13">
      <c r="A35" s="6" t="s">
        <v>82</v>
      </c>
      <c r="B35" s="68"/>
      <c r="C35" s="6"/>
      <c r="D35" s="50" t="s">
        <v>67</v>
      </c>
      <c r="E35" s="66" t="s">
        <v>111</v>
      </c>
      <c r="F35" s="49" t="s">
        <v>67</v>
      </c>
      <c r="M35" s="6">
        <v>20</v>
      </c>
    </row>
    <row r="36" spans="1:13">
      <c r="A36" s="6">
        <f>A34</f>
        <v>0</v>
      </c>
      <c r="B36" s="67">
        <f>IF(A8="ATR-Actual",B8*1.05*2,B8*0.0105*2*25)</f>
        <v>3.3390000000000004</v>
      </c>
      <c r="C36" s="6"/>
      <c r="D36" s="53">
        <f>MROUND((SUM($D$8+B36)),$M$7)</f>
        <v>1936.1000000000001</v>
      </c>
      <c r="E36" s="11">
        <f>IF(E33="Risk in Points",E31/E34/100,(E31/E34/100)/0.1)</f>
        <v>2.6315789473682951</v>
      </c>
      <c r="F36" s="52">
        <f>MROUND((SUM($F$8-B36)),$M$7)</f>
        <v>1927.3000000000002</v>
      </c>
      <c r="M36" s="7" t="s">
        <v>83</v>
      </c>
    </row>
    <row r="37" spans="1:13">
      <c r="A37" s="6" t="s">
        <v>84</v>
      </c>
      <c r="B37" s="68"/>
      <c r="C37" s="6"/>
      <c r="D37" s="50" t="s">
        <v>85</v>
      </c>
      <c r="E37" s="66" t="s">
        <v>112</v>
      </c>
      <c r="F37" s="49" t="s">
        <v>85</v>
      </c>
      <c r="M37" s="6" t="s">
        <v>86</v>
      </c>
    </row>
    <row r="38" spans="1:13">
      <c r="A38" s="6">
        <f>A34</f>
        <v>0</v>
      </c>
      <c r="B38" s="67">
        <f>IF(A8="ATR-Actual",B8*0.1,B8*0.001*25)</f>
        <v>0.15900000000000003</v>
      </c>
      <c r="C38" s="6"/>
      <c r="D38" s="53">
        <f>MROUND((SUM($D$8+B38)),$M$7)</f>
        <v>1933</v>
      </c>
      <c r="E38" s="11">
        <f>E36*10</f>
        <v>26.315789473682951</v>
      </c>
      <c r="F38" s="52">
        <f>MROUND((SUM($F$8-B38)),$M$7)</f>
        <v>1930.4</v>
      </c>
      <c r="M38" s="6" t="s">
        <v>62</v>
      </c>
    </row>
    <row r="39" spans="1:13">
      <c r="A39" s="6"/>
      <c r="B39" s="68"/>
      <c r="C39" s="6"/>
      <c r="D39" s="33" t="s">
        <v>76</v>
      </c>
      <c r="E39" s="31" t="s">
        <v>75</v>
      </c>
      <c r="F39" s="32" t="s">
        <v>74</v>
      </c>
      <c r="I39" s="2"/>
    </row>
    <row r="40" spans="1:13">
      <c r="A40" s="6"/>
      <c r="B40" s="68"/>
      <c r="C40" s="6"/>
      <c r="D40" s="53">
        <f>MROUND((SUM($F$8-B8)),$M$7)</f>
        <v>1929</v>
      </c>
      <c r="E40" s="11">
        <f>IF(E33="Risk in Points",(D34-D38)/E34,((D34-D38)/0.1)/E34)</f>
        <v>0.6315789473684148</v>
      </c>
      <c r="F40" s="52">
        <f>MROUND((SUM($D$8+B8)),$M$7)</f>
        <v>1934.4</v>
      </c>
    </row>
    <row r="41" spans="1:13">
      <c r="A41" s="5" t="s">
        <v>87</v>
      </c>
      <c r="B41" s="68"/>
      <c r="C41" s="6"/>
      <c r="D41" s="48" t="s">
        <v>88</v>
      </c>
      <c r="E41" s="13" t="s">
        <v>45</v>
      </c>
      <c r="F41" s="47" t="s">
        <v>89</v>
      </c>
    </row>
    <row r="42" spans="1:13">
      <c r="A42" s="6" t="s">
        <v>65</v>
      </c>
      <c r="B42" s="68"/>
      <c r="C42" s="6"/>
      <c r="D42" s="50" t="s">
        <v>64</v>
      </c>
      <c r="E42" s="13" t="s">
        <v>47</v>
      </c>
      <c r="F42" s="49" t="s">
        <v>64</v>
      </c>
    </row>
    <row r="43" spans="1:13">
      <c r="A43" s="6">
        <f>A34</f>
        <v>0</v>
      </c>
      <c r="B43" s="67">
        <f>IF(A8="ATR-Actual",B8*0.9*2,B8*0.009*2*25)</f>
        <v>2.8620000000000001</v>
      </c>
      <c r="C43" s="6"/>
      <c r="D43" s="53">
        <f>MROUND((SUM($D$8+B43)),$M$7)</f>
        <v>1935.7</v>
      </c>
      <c r="E43" s="11">
        <f>IF(E42="Risk in Points",D45-D43,(D45-D43)/0.1)</f>
        <v>1.9000000000000909</v>
      </c>
      <c r="F43" s="52">
        <f>MROUND((SUM($F$8-B43)),$M$7)</f>
        <v>1927.7</v>
      </c>
    </row>
    <row r="44" spans="1:13">
      <c r="A44" s="6" t="s">
        <v>82</v>
      </c>
      <c r="B44" s="69"/>
      <c r="C44" s="6"/>
      <c r="D44" s="50" t="s">
        <v>67</v>
      </c>
      <c r="E44" s="66" t="s">
        <v>111</v>
      </c>
      <c r="F44" s="49" t="s">
        <v>67</v>
      </c>
    </row>
    <row r="45" spans="1:13">
      <c r="A45" s="6">
        <f>A43</f>
        <v>0</v>
      </c>
      <c r="B45" s="67">
        <f>IF(A8="ATR-Actual",B8*1.01*3,B8*0.0101*3*25)</f>
        <v>4.8177000000000003</v>
      </c>
      <c r="C45" s="6"/>
      <c r="D45" s="53">
        <f>MROUND((SUM($D$8+B45)),$M$7)</f>
        <v>1937.6000000000001</v>
      </c>
      <c r="E45" s="11">
        <f>IF(E42="Risk in Points",E31/E43/100,(E31/E43/100)/0.1)</f>
        <v>2.6315789473682951</v>
      </c>
      <c r="F45" s="52">
        <f>MROUND((SUM($F$8-B45)),$M$7)</f>
        <v>1925.8000000000002</v>
      </c>
    </row>
    <row r="46" spans="1:13">
      <c r="A46" s="6" t="s">
        <v>84</v>
      </c>
      <c r="B46" s="68"/>
      <c r="C46" s="6"/>
      <c r="D46" s="50" t="s">
        <v>85</v>
      </c>
      <c r="E46" s="66" t="s">
        <v>112</v>
      </c>
      <c r="F46" s="49" t="s">
        <v>85</v>
      </c>
    </row>
    <row r="47" spans="1:13">
      <c r="A47" s="6">
        <f>A43</f>
        <v>0</v>
      </c>
      <c r="B47" s="67">
        <f>IF(A8="ATR-Actual",B8*0.1,B8*0.001*25)</f>
        <v>0.15900000000000003</v>
      </c>
      <c r="C47" s="6"/>
      <c r="D47" s="53">
        <f>MROUND((SUM($D$8+B47)),$M$7)</f>
        <v>1933</v>
      </c>
      <c r="E47" s="11">
        <f>E45*10</f>
        <v>26.315789473682951</v>
      </c>
      <c r="F47" s="52">
        <f>MROUND((SUM($F$8-B47)),$M$7)</f>
        <v>1930.4</v>
      </c>
    </row>
    <row r="48" spans="1:13">
      <c r="A48" s="6"/>
      <c r="B48" s="67"/>
      <c r="C48" s="6"/>
      <c r="D48" s="33" t="s">
        <v>76</v>
      </c>
      <c r="E48" s="31" t="s">
        <v>75</v>
      </c>
      <c r="F48" s="32" t="s">
        <v>74</v>
      </c>
      <c r="G48" s="6"/>
      <c r="H48" s="6"/>
      <c r="I48" s="6"/>
      <c r="J48" s="6"/>
      <c r="K48" s="6"/>
    </row>
    <row r="49" spans="1:25">
      <c r="A49" s="6"/>
      <c r="B49" s="67"/>
      <c r="C49" s="6"/>
      <c r="D49" s="53">
        <f>MROUND((SUM($F$8-B8)),$M$7)</f>
        <v>1929</v>
      </c>
      <c r="E49" s="11">
        <f>IF(E42="Risk in Points",(D43-D47)/E43,((D43-D47)/0.1)/E43)</f>
        <v>1.4210526315789034</v>
      </c>
      <c r="F49" s="52">
        <f>MROUND((SUM($D$8+B8)),$M$7)</f>
        <v>1934.4</v>
      </c>
      <c r="G49" s="6"/>
      <c r="H49" s="6"/>
      <c r="I49" s="6"/>
      <c r="J49" s="6"/>
      <c r="K49" s="6"/>
    </row>
    <row r="50" spans="1:25">
      <c r="A50" s="5" t="s">
        <v>90</v>
      </c>
      <c r="B50" s="68"/>
      <c r="C50" s="6"/>
      <c r="D50" s="48" t="s">
        <v>91</v>
      </c>
      <c r="E50" s="13" t="s">
        <v>45</v>
      </c>
      <c r="F50" s="47" t="s">
        <v>92</v>
      </c>
    </row>
    <row r="51" spans="1:25">
      <c r="A51" s="6" t="s">
        <v>65</v>
      </c>
      <c r="B51" s="68"/>
      <c r="C51" s="6"/>
      <c r="D51" s="50" t="s">
        <v>64</v>
      </c>
      <c r="E51" s="13" t="s">
        <v>47</v>
      </c>
      <c r="F51" s="49" t="s">
        <v>64</v>
      </c>
    </row>
    <row r="52" spans="1:25">
      <c r="A52" s="6">
        <f>A43</f>
        <v>0</v>
      </c>
      <c r="B52" s="67">
        <f>IF(A8="ATR-Actual",B8*0.9*3,B8*0.009*3*0.1)</f>
        <v>4.2930000000000001</v>
      </c>
      <c r="C52" s="6"/>
      <c r="D52" s="53">
        <f>MROUND((SUM($D$8+B52)),$M$7)</f>
        <v>1937.1000000000001</v>
      </c>
      <c r="E52" s="11">
        <f>IF(E51="Risk in Points",D54-D52,(D54-D52)/0.1)</f>
        <v>2.0999999999999091</v>
      </c>
      <c r="F52" s="52">
        <f>MROUND((SUM($F$8-B52)),$M$7)</f>
        <v>1926.3000000000002</v>
      </c>
      <c r="L52" s="34"/>
    </row>
    <row r="53" spans="1:25">
      <c r="A53" s="6" t="s">
        <v>82</v>
      </c>
      <c r="B53" s="69"/>
      <c r="C53" s="6"/>
      <c r="D53" s="50" t="s">
        <v>67</v>
      </c>
      <c r="E53" s="66" t="s">
        <v>111</v>
      </c>
      <c r="F53" s="49" t="s">
        <v>67</v>
      </c>
      <c r="L53" s="6"/>
    </row>
    <row r="54" spans="1:25">
      <c r="A54" s="6">
        <f>A52</f>
        <v>0</v>
      </c>
      <c r="B54" s="67">
        <f>IF(A8="ATR-Actual",B8*1.005*4,B8*0.01005*4*0.1)</f>
        <v>6.3917999999999999</v>
      </c>
      <c r="C54" s="6"/>
      <c r="D54" s="53">
        <f>MROUND((SUM($D$8+B54)),$M$7)</f>
        <v>1939.2</v>
      </c>
      <c r="E54" s="11">
        <f>IF(E51="Risk in Points",E31/E52/100,(E31/E52/100)/0.1)</f>
        <v>2.3809523809524844</v>
      </c>
      <c r="F54" s="52">
        <f>MROUND((SUM($F$8-B54)),$M$7)</f>
        <v>1924.2</v>
      </c>
      <c r="L54" s="6"/>
    </row>
    <row r="55" spans="1:25">
      <c r="A55" s="6" t="s">
        <v>84</v>
      </c>
      <c r="B55" s="68"/>
      <c r="C55" s="6"/>
      <c r="D55" s="50" t="s">
        <v>85</v>
      </c>
      <c r="E55" s="66" t="s">
        <v>112</v>
      </c>
      <c r="F55" s="49" t="s">
        <v>85</v>
      </c>
      <c r="L55" s="34"/>
    </row>
    <row r="56" spans="1:25">
      <c r="A56" s="6">
        <f>A52</f>
        <v>0</v>
      </c>
      <c r="B56" s="67">
        <f>IF(A8="ATR-Actual",B8*0.1,B8*0.001*0.1)</f>
        <v>0.15900000000000003</v>
      </c>
      <c r="C56" s="6"/>
      <c r="D56" s="53">
        <f>MROUND((SUM($D$8+B56)),$M$7)</f>
        <v>1933</v>
      </c>
      <c r="E56" s="11">
        <f>E54*10</f>
        <v>23.809523809524844</v>
      </c>
      <c r="F56" s="52">
        <f>MROUND((SUM($F$8-B56)),$M$7)</f>
        <v>1930.4</v>
      </c>
      <c r="L56" s="34"/>
      <c r="N56" s="6"/>
      <c r="O56" s="6"/>
      <c r="P56" s="6"/>
      <c r="Q56" s="6"/>
      <c r="R56" s="6"/>
      <c r="S56" s="6"/>
      <c r="T56" s="6"/>
      <c r="U56" s="6"/>
      <c r="V56" s="6"/>
      <c r="W56" s="6"/>
      <c r="X56" s="6"/>
      <c r="Y56" s="6"/>
    </row>
    <row r="57" spans="1:25">
      <c r="A57" s="6"/>
      <c r="B57" s="42"/>
      <c r="C57" s="6"/>
      <c r="D57" s="33" t="s">
        <v>76</v>
      </c>
      <c r="E57" s="31" t="s">
        <v>75</v>
      </c>
      <c r="F57" s="32" t="s">
        <v>74</v>
      </c>
      <c r="L57" s="34"/>
      <c r="N57" s="6"/>
      <c r="O57" s="6"/>
      <c r="P57" s="6"/>
      <c r="Q57" s="6"/>
      <c r="R57" s="6"/>
      <c r="S57" s="6"/>
      <c r="T57" s="6"/>
      <c r="U57" s="6"/>
      <c r="V57" s="6"/>
      <c r="W57" s="6"/>
      <c r="X57" s="6"/>
      <c r="Y57" s="6"/>
    </row>
    <row r="58" spans="1:25">
      <c r="A58" s="6"/>
      <c r="B58" s="42"/>
      <c r="C58" s="6"/>
      <c r="D58" s="53">
        <f>MROUND((SUM($F$8-B8)),$M$7)</f>
        <v>1929</v>
      </c>
      <c r="E58" s="11">
        <f>IF(E51="Risk in Points",(D52-D56)/E52,((D52-D56)/0.1)/E52)</f>
        <v>1.952380952381102</v>
      </c>
      <c r="F58" s="52">
        <f>MROUND((SUM($D$8+B8)),$M$7)</f>
        <v>1934.4</v>
      </c>
      <c r="L58" s="34"/>
    </row>
    <row r="59" spans="1:25">
      <c r="A59" s="146"/>
      <c r="B59" s="159"/>
      <c r="C59" s="159"/>
      <c r="D59" s="159"/>
      <c r="E59" s="159"/>
      <c r="F59" s="159"/>
      <c r="G59" s="6"/>
      <c r="H59" s="6"/>
      <c r="I59" s="6"/>
      <c r="J59" s="6"/>
      <c r="K59" s="6"/>
      <c r="L59" s="34"/>
    </row>
    <row r="60" spans="1:25">
      <c r="A60" s="5"/>
      <c r="B60" s="17"/>
      <c r="C60" s="6"/>
      <c r="D60" s="6"/>
      <c r="E60" s="6"/>
      <c r="F60" s="6"/>
      <c r="I60" s="4"/>
      <c r="L60" s="34"/>
    </row>
    <row r="61" spans="1:25">
      <c r="A61" s="24"/>
      <c r="B61" s="25"/>
      <c r="C61" s="6"/>
      <c r="D61" s="6"/>
      <c r="E61" s="6"/>
      <c r="F61" s="6"/>
      <c r="I61" s="4"/>
      <c r="L61" s="34"/>
    </row>
    <row r="62" spans="1:25">
      <c r="A62" s="14"/>
      <c r="B62" s="25"/>
      <c r="C62" s="6"/>
      <c r="D62" s="6"/>
      <c r="E62" s="6"/>
      <c r="F62" s="6"/>
      <c r="I62" s="4"/>
      <c r="L62" s="34"/>
    </row>
    <row r="63" spans="1:25">
      <c r="A63" s="6"/>
      <c r="B63" s="11"/>
      <c r="C63" s="6"/>
      <c r="D63" s="6"/>
      <c r="E63" s="6"/>
      <c r="F63" s="6"/>
      <c r="I63" s="4"/>
      <c r="L63" s="34"/>
    </row>
    <row r="64" spans="1:25">
      <c r="C64" s="6"/>
      <c r="D64" s="6"/>
      <c r="E64" s="6"/>
      <c r="F64" s="6"/>
      <c r="I64" s="4"/>
      <c r="L64" s="6"/>
    </row>
    <row r="65" spans="3:25">
      <c r="C65" s="6"/>
      <c r="D65" s="6"/>
      <c r="E65" s="6"/>
      <c r="F65" s="6"/>
      <c r="I65" s="4"/>
    </row>
    <row r="66" spans="3:25">
      <c r="C66" s="6"/>
      <c r="D66" s="6"/>
      <c r="E66" s="6"/>
      <c r="F66" s="6"/>
      <c r="I66" s="4"/>
      <c r="M66" s="6"/>
    </row>
    <row r="67" spans="3:25">
      <c r="I67" s="4"/>
      <c r="M67" s="6"/>
      <c r="N67" s="6"/>
      <c r="O67" s="6"/>
      <c r="P67" s="6"/>
      <c r="Q67" s="6"/>
      <c r="R67" s="6"/>
      <c r="S67" s="6"/>
      <c r="T67" s="6"/>
      <c r="U67" s="6"/>
      <c r="V67" s="6"/>
      <c r="W67" s="6"/>
      <c r="X67" s="6"/>
      <c r="Y67" s="6"/>
    </row>
    <row r="68" spans="3:25">
      <c r="I68" s="4"/>
    </row>
    <row r="69" spans="3:25">
      <c r="I69" s="4"/>
    </row>
    <row r="70" spans="3:25">
      <c r="I70" s="4"/>
    </row>
    <row r="71" spans="3:25">
      <c r="I71" s="4"/>
    </row>
    <row r="72" spans="3:25">
      <c r="I72" s="4"/>
    </row>
    <row r="73" spans="3:25">
      <c r="I73" s="4"/>
    </row>
    <row r="74" spans="3:25">
      <c r="I74" s="4"/>
    </row>
    <row r="75" spans="3:25">
      <c r="I75" s="4"/>
    </row>
    <row r="76" spans="3:25">
      <c r="I76" s="4"/>
    </row>
    <row r="77" spans="3:25">
      <c r="I77" s="4"/>
      <c r="M77" s="6"/>
    </row>
    <row r="78" spans="3:25">
      <c r="I78" s="4"/>
    </row>
    <row r="79" spans="3:25">
      <c r="D79" s="19"/>
      <c r="E79" s="9"/>
      <c r="F79" s="4"/>
      <c r="I79" s="4"/>
    </row>
    <row r="80" spans="3:25">
      <c r="E80" s="18"/>
      <c r="F80" s="4"/>
      <c r="I80" s="4"/>
    </row>
    <row r="81" spans="6:9">
      <c r="F81" s="4"/>
      <c r="I81" s="4"/>
    </row>
    <row r="82" spans="6:9">
      <c r="F82" s="4"/>
      <c r="I82" s="4"/>
    </row>
    <row r="83" spans="6:9">
      <c r="F83" s="4"/>
      <c r="I83" s="4"/>
    </row>
    <row r="84" spans="6:9">
      <c r="F84" s="4"/>
      <c r="I84" s="4"/>
    </row>
    <row r="85" spans="6:9">
      <c r="F85" s="4"/>
      <c r="I85" s="4"/>
    </row>
    <row r="86" spans="6:9">
      <c r="F86" s="4"/>
      <c r="I86" s="4"/>
    </row>
    <row r="87" spans="6:9">
      <c r="F87" s="4"/>
      <c r="I87" s="4"/>
    </row>
    <row r="88" spans="6:9">
      <c r="F88" s="4"/>
      <c r="I88" s="4"/>
    </row>
    <row r="89" spans="6:9">
      <c r="F89" s="4"/>
      <c r="I89" s="4"/>
    </row>
    <row r="90" spans="6:9">
      <c r="F90" s="4"/>
      <c r="I90" s="4"/>
    </row>
    <row r="91" spans="6:9">
      <c r="F91" s="4"/>
      <c r="I91" s="4"/>
    </row>
    <row r="92" spans="6:9">
      <c r="F92" s="4"/>
      <c r="I92" s="4"/>
    </row>
    <row r="93" spans="6:9">
      <c r="F93" s="4"/>
      <c r="I93" s="4"/>
    </row>
    <row r="94" spans="6:9">
      <c r="F94" s="4"/>
      <c r="I94" s="4"/>
    </row>
    <row r="95" spans="6:9">
      <c r="F95" s="4"/>
      <c r="I95" s="4"/>
    </row>
    <row r="96" spans="6:9">
      <c r="F96" s="4"/>
      <c r="I96" s="4"/>
    </row>
    <row r="97" spans="6:9">
      <c r="F97" s="4"/>
      <c r="I97" s="4"/>
    </row>
    <row r="98" spans="6:9">
      <c r="F98" s="4"/>
      <c r="I98" s="4"/>
    </row>
    <row r="99" spans="6:9">
      <c r="F99" s="4"/>
      <c r="I99" s="4"/>
    </row>
    <row r="100" spans="6:9">
      <c r="F100" s="4"/>
      <c r="I100" s="4"/>
    </row>
    <row r="101" spans="6:9">
      <c r="F101" s="4"/>
      <c r="I101" s="4"/>
    </row>
    <row r="102" spans="6:9">
      <c r="F102" s="4"/>
      <c r="I102" s="4"/>
    </row>
    <row r="103" spans="6:9">
      <c r="F103" s="4"/>
      <c r="I103" s="4"/>
    </row>
    <row r="104" spans="6:9">
      <c r="F104" s="4"/>
      <c r="I104" s="4"/>
    </row>
    <row r="105" spans="6:9">
      <c r="F105" s="4"/>
      <c r="I105" s="4"/>
    </row>
    <row r="106" spans="6:9">
      <c r="F106" s="4"/>
      <c r="I106" s="4"/>
    </row>
    <row r="107" spans="6:9">
      <c r="F107" s="4"/>
      <c r="I107" s="4"/>
    </row>
    <row r="108" spans="6:9">
      <c r="F108" s="4"/>
      <c r="I108" s="4"/>
    </row>
    <row r="109" spans="6:9">
      <c r="F109" s="4"/>
      <c r="I109" s="4"/>
    </row>
    <row r="110" spans="6:9">
      <c r="F110" s="4"/>
      <c r="I110" s="4"/>
    </row>
    <row r="111" spans="6:9">
      <c r="F111" s="4"/>
      <c r="I111" s="4"/>
    </row>
    <row r="112" spans="6:9">
      <c r="F112" s="4"/>
      <c r="I112" s="4"/>
    </row>
    <row r="113" spans="6:9">
      <c r="F113" s="4"/>
      <c r="I113" s="4"/>
    </row>
    <row r="114" spans="6:9">
      <c r="F114" s="4"/>
      <c r="I114" s="4"/>
    </row>
    <row r="115" spans="6:9">
      <c r="F115" s="4"/>
      <c r="I115" s="4"/>
    </row>
    <row r="116" spans="6:9">
      <c r="F116" s="4"/>
      <c r="I116" s="4"/>
    </row>
    <row r="117" spans="6:9">
      <c r="F117" s="4"/>
      <c r="I117" s="4"/>
    </row>
    <row r="118" spans="6:9">
      <c r="F118" s="4"/>
      <c r="I118" s="4"/>
    </row>
    <row r="119" spans="6:9">
      <c r="F119" s="4"/>
      <c r="I119" s="4"/>
    </row>
    <row r="120" spans="6:9">
      <c r="F120" s="4"/>
      <c r="I120" s="4"/>
    </row>
    <row r="121" spans="6:9">
      <c r="F121" s="4"/>
      <c r="I121" s="4"/>
    </row>
    <row r="122" spans="6:9">
      <c r="F122" s="4"/>
      <c r="I122" s="4"/>
    </row>
    <row r="123" spans="6:9">
      <c r="F123" s="4"/>
      <c r="I123" s="4"/>
    </row>
    <row r="124" spans="6:9">
      <c r="F124" s="4"/>
      <c r="I124" s="4"/>
    </row>
    <row r="125" spans="6:9">
      <c r="F125" s="4"/>
      <c r="I125" s="4"/>
    </row>
    <row r="126" spans="6:9">
      <c r="F126" s="4"/>
      <c r="I126" s="4"/>
    </row>
    <row r="127" spans="6:9">
      <c r="F127" s="4"/>
      <c r="I127" s="4"/>
    </row>
    <row r="128" spans="6:9">
      <c r="F128" s="4"/>
      <c r="I128" s="4"/>
    </row>
    <row r="129" spans="6:9">
      <c r="F129" s="4"/>
      <c r="I129" s="4"/>
    </row>
    <row r="130" spans="6:9">
      <c r="F130" s="4"/>
      <c r="I130" s="4"/>
    </row>
    <row r="131" spans="6:9">
      <c r="F131" s="4"/>
      <c r="I131" s="4"/>
    </row>
    <row r="132" spans="6:9">
      <c r="F132" s="4"/>
      <c r="I132" s="4"/>
    </row>
    <row r="133" spans="6:9">
      <c r="F133" s="4"/>
      <c r="I133" s="4"/>
    </row>
    <row r="134" spans="6:9">
      <c r="F134" s="4"/>
      <c r="I134" s="4"/>
    </row>
    <row r="135" spans="6:9">
      <c r="F135" s="4"/>
      <c r="I135" s="4"/>
    </row>
    <row r="136" spans="6:9">
      <c r="F136" s="4"/>
      <c r="I136" s="4"/>
    </row>
    <row r="137" spans="6:9">
      <c r="F137" s="4"/>
      <c r="I137" s="4"/>
    </row>
    <row r="138" spans="6:9">
      <c r="F138" s="4"/>
      <c r="I138" s="4"/>
    </row>
    <row r="139" spans="6:9">
      <c r="F139" s="4"/>
      <c r="I139" s="4"/>
    </row>
    <row r="140" spans="6:9">
      <c r="F140" s="4"/>
      <c r="I140" s="4"/>
    </row>
    <row r="141" spans="6:9">
      <c r="F141" s="4"/>
      <c r="I141" s="4"/>
    </row>
    <row r="142" spans="6:9">
      <c r="F142" s="4"/>
      <c r="I142" s="4"/>
    </row>
    <row r="143" spans="6:9">
      <c r="F143" s="4"/>
      <c r="I143" s="4"/>
    </row>
    <row r="144" spans="6:9">
      <c r="F144" s="4"/>
      <c r="I144" s="4"/>
    </row>
    <row r="145" spans="6:9">
      <c r="F145" s="4"/>
      <c r="I145" s="4"/>
    </row>
    <row r="146" spans="6:9">
      <c r="F146" s="4"/>
      <c r="I146" s="4"/>
    </row>
    <row r="147" spans="6:9">
      <c r="F147" s="4"/>
      <c r="I147" s="4"/>
    </row>
    <row r="148" spans="6:9">
      <c r="F148" s="4"/>
      <c r="I148" s="4"/>
    </row>
    <row r="149" spans="6:9">
      <c r="F149" s="4"/>
      <c r="I149" s="4"/>
    </row>
    <row r="150" spans="6:9">
      <c r="F150" s="4"/>
      <c r="I150" s="4"/>
    </row>
    <row r="151" spans="6:9">
      <c r="F151" s="4"/>
      <c r="I151" s="4"/>
    </row>
    <row r="152" spans="6:9">
      <c r="F152" s="4"/>
      <c r="I152" s="4"/>
    </row>
    <row r="153" spans="6:9">
      <c r="F153" s="4"/>
      <c r="I153" s="4"/>
    </row>
    <row r="154" spans="6:9">
      <c r="F154" s="4"/>
      <c r="I154" s="4"/>
    </row>
    <row r="155" spans="6:9">
      <c r="F155" s="4"/>
      <c r="I155" s="4"/>
    </row>
    <row r="156" spans="6:9">
      <c r="F156" s="4"/>
      <c r="I156" s="4"/>
    </row>
    <row r="157" spans="6:9">
      <c r="F157" s="4"/>
      <c r="I157" s="4"/>
    </row>
    <row r="158" spans="6:9">
      <c r="F158" s="4"/>
      <c r="I158" s="4"/>
    </row>
    <row r="159" spans="6:9">
      <c r="F159" s="4"/>
      <c r="I159" s="4"/>
    </row>
    <row r="160" spans="6:9">
      <c r="F160" s="4"/>
      <c r="I160" s="4"/>
    </row>
    <row r="161" spans="6:9">
      <c r="F161" s="4"/>
      <c r="I161" s="4"/>
    </row>
    <row r="162" spans="6:9">
      <c r="F162" s="4"/>
      <c r="I162" s="4"/>
    </row>
    <row r="163" spans="6:9">
      <c r="F163" s="4"/>
      <c r="I163" s="4"/>
    </row>
    <row r="164" spans="6:9">
      <c r="F164" s="4"/>
      <c r="I164" s="4"/>
    </row>
    <row r="165" spans="6:9">
      <c r="F165" s="4"/>
      <c r="I165" s="4"/>
    </row>
    <row r="166" spans="6:9">
      <c r="F166" s="4"/>
      <c r="I166" s="4"/>
    </row>
    <row r="167" spans="6:9">
      <c r="F167" s="4"/>
      <c r="I167" s="4"/>
    </row>
    <row r="168" spans="6:9">
      <c r="F168" s="4"/>
      <c r="I168" s="4"/>
    </row>
    <row r="169" spans="6:9">
      <c r="F169" s="4"/>
      <c r="I169" s="4"/>
    </row>
    <row r="170" spans="6:9">
      <c r="F170" s="4"/>
      <c r="I170" s="4"/>
    </row>
    <row r="171" spans="6:9">
      <c r="F171" s="4"/>
      <c r="I171" s="4"/>
    </row>
    <row r="172" spans="6:9">
      <c r="F172" s="4"/>
      <c r="I172" s="4"/>
    </row>
    <row r="173" spans="6:9">
      <c r="F173" s="4"/>
      <c r="I173" s="4"/>
    </row>
    <row r="174" spans="6:9">
      <c r="F174" s="4"/>
      <c r="I174" s="4"/>
    </row>
    <row r="175" spans="6:9">
      <c r="F175" s="4"/>
      <c r="I175" s="4"/>
    </row>
    <row r="176" spans="6:9">
      <c r="F176" s="4"/>
      <c r="I176" s="4"/>
    </row>
    <row r="177" spans="6:9">
      <c r="F177" s="4"/>
      <c r="I177" s="4"/>
    </row>
    <row r="178" spans="6:9">
      <c r="F178" s="4"/>
      <c r="I178" s="4"/>
    </row>
    <row r="179" spans="6:9">
      <c r="F179" s="4"/>
      <c r="I179" s="4"/>
    </row>
    <row r="180" spans="6:9">
      <c r="F180" s="4"/>
      <c r="I180" s="4"/>
    </row>
    <row r="181" spans="6:9">
      <c r="F181" s="4"/>
      <c r="I181" s="4"/>
    </row>
    <row r="182" spans="6:9">
      <c r="F182" s="4"/>
      <c r="I182" s="4"/>
    </row>
    <row r="183" spans="6:9">
      <c r="F183" s="4"/>
      <c r="I183" s="4"/>
    </row>
    <row r="184" spans="6:9">
      <c r="F184" s="4"/>
      <c r="I184" s="4"/>
    </row>
    <row r="185" spans="6:9">
      <c r="F185" s="4"/>
      <c r="I185" s="4"/>
    </row>
    <row r="186" spans="6:9">
      <c r="F186" s="4"/>
      <c r="I186" s="4"/>
    </row>
    <row r="187" spans="6:9">
      <c r="F187" s="4"/>
      <c r="I187" s="4"/>
    </row>
    <row r="188" spans="6:9">
      <c r="F188" s="4"/>
      <c r="I188" s="4"/>
    </row>
    <row r="189" spans="6:9">
      <c r="F189" s="4"/>
      <c r="I189" s="4"/>
    </row>
    <row r="190" spans="6:9">
      <c r="F190" s="4"/>
      <c r="I190" s="4"/>
    </row>
    <row r="191" spans="6:9">
      <c r="F191" s="4"/>
      <c r="I191" s="4"/>
    </row>
    <row r="192" spans="6:9">
      <c r="F192" s="4"/>
      <c r="I192" s="4"/>
    </row>
    <row r="193" spans="6:9">
      <c r="F193" s="4"/>
      <c r="I193" s="4"/>
    </row>
    <row r="194" spans="6:9">
      <c r="F194" s="4"/>
      <c r="I194" s="4"/>
    </row>
    <row r="195" spans="6:9">
      <c r="F195" s="4"/>
      <c r="I195" s="4"/>
    </row>
    <row r="196" spans="6:9">
      <c r="F196" s="4"/>
      <c r="I196" s="4"/>
    </row>
    <row r="197" spans="6:9">
      <c r="F197" s="4"/>
      <c r="I197" s="4"/>
    </row>
    <row r="198" spans="6:9">
      <c r="F198" s="4"/>
      <c r="I198" s="4"/>
    </row>
    <row r="199" spans="6:9">
      <c r="F199" s="4"/>
      <c r="I199" s="4"/>
    </row>
    <row r="200" spans="6:9">
      <c r="F200" s="4"/>
      <c r="I200" s="4"/>
    </row>
    <row r="201" spans="6:9">
      <c r="F201" s="4"/>
      <c r="I201" s="4"/>
    </row>
    <row r="202" spans="6:9">
      <c r="F202" s="4"/>
      <c r="I202" s="4"/>
    </row>
    <row r="203" spans="6:9">
      <c r="F203" s="4"/>
      <c r="I203" s="4"/>
    </row>
    <row r="204" spans="6:9">
      <c r="F204" s="4"/>
      <c r="I204" s="4"/>
    </row>
    <row r="205" spans="6:9">
      <c r="F205" s="4"/>
      <c r="I205" s="4"/>
    </row>
    <row r="206" spans="6:9">
      <c r="F206" s="4"/>
      <c r="I206" s="4"/>
    </row>
    <row r="207" spans="6:9">
      <c r="F207" s="4"/>
      <c r="I207" s="4"/>
    </row>
    <row r="208" spans="6:9">
      <c r="F208" s="4"/>
      <c r="I208" s="4"/>
    </row>
    <row r="209" spans="6:9">
      <c r="F209" s="4"/>
      <c r="I209" s="4"/>
    </row>
    <row r="210" spans="6:9">
      <c r="F210" s="4"/>
      <c r="I210" s="4"/>
    </row>
    <row r="211" spans="6:9">
      <c r="F211" s="4"/>
      <c r="I211" s="4"/>
    </row>
    <row r="212" spans="6:9">
      <c r="F212" s="4"/>
      <c r="I212" s="4"/>
    </row>
    <row r="213" spans="6:9">
      <c r="F213" s="4"/>
      <c r="I213" s="4"/>
    </row>
    <row r="214" spans="6:9">
      <c r="F214" s="4"/>
      <c r="I214" s="4"/>
    </row>
    <row r="215" spans="6:9">
      <c r="F215" s="4"/>
      <c r="I215" s="4"/>
    </row>
    <row r="216" spans="6:9">
      <c r="F216" s="4"/>
      <c r="I216" s="4"/>
    </row>
    <row r="217" spans="6:9">
      <c r="F217" s="4"/>
      <c r="I217" s="4"/>
    </row>
    <row r="218" spans="6:9">
      <c r="F218" s="4"/>
      <c r="I218" s="4"/>
    </row>
    <row r="219" spans="6:9">
      <c r="F219" s="4"/>
      <c r="I219" s="4"/>
    </row>
    <row r="220" spans="6:9">
      <c r="F220" s="4"/>
      <c r="I220" s="4"/>
    </row>
    <row r="221" spans="6:9">
      <c r="F221" s="4"/>
      <c r="I221" s="4"/>
    </row>
    <row r="222" spans="6:9">
      <c r="F222" s="4"/>
      <c r="I222" s="4"/>
    </row>
    <row r="223" spans="6:9">
      <c r="F223" s="4"/>
      <c r="I223" s="4"/>
    </row>
    <row r="224" spans="6:9">
      <c r="F224" s="4"/>
      <c r="I224" s="4"/>
    </row>
    <row r="225" spans="6:9">
      <c r="F225" s="4"/>
      <c r="I225" s="4"/>
    </row>
    <row r="226" spans="6:9">
      <c r="F226" s="4"/>
      <c r="I226" s="4"/>
    </row>
    <row r="227" spans="6:9">
      <c r="F227" s="4"/>
      <c r="I227" s="4"/>
    </row>
    <row r="228" spans="6:9">
      <c r="F228" s="4"/>
      <c r="I228" s="4"/>
    </row>
    <row r="229" spans="6:9">
      <c r="F229" s="4"/>
      <c r="I229" s="4"/>
    </row>
    <row r="230" spans="6:9">
      <c r="F230" s="4"/>
      <c r="I230" s="4"/>
    </row>
    <row r="231" spans="6:9">
      <c r="F231" s="4"/>
      <c r="I231" s="4"/>
    </row>
    <row r="232" spans="6:9">
      <c r="F232" s="4"/>
      <c r="I232" s="4"/>
    </row>
    <row r="233" spans="6:9">
      <c r="F233" s="4"/>
      <c r="I233" s="4"/>
    </row>
    <row r="234" spans="6:9">
      <c r="F234" s="4"/>
      <c r="I234" s="4"/>
    </row>
    <row r="235" spans="6:9">
      <c r="F235" s="4"/>
      <c r="I235" s="4"/>
    </row>
    <row r="236" spans="6:9">
      <c r="F236" s="4"/>
      <c r="I236" s="4"/>
    </row>
    <row r="237" spans="6:9">
      <c r="F237" s="4"/>
      <c r="I237" s="4"/>
    </row>
    <row r="238" spans="6:9">
      <c r="F238" s="4"/>
      <c r="I238" s="4"/>
    </row>
    <row r="239" spans="6:9">
      <c r="F239" s="4"/>
      <c r="I239" s="4"/>
    </row>
    <row r="240" spans="6:9">
      <c r="F240" s="4"/>
      <c r="I240" s="4"/>
    </row>
    <row r="241" spans="6:9">
      <c r="F241" s="4"/>
      <c r="I241" s="4"/>
    </row>
    <row r="242" spans="6:9">
      <c r="F242" s="4"/>
      <c r="I242" s="4"/>
    </row>
    <row r="243" spans="6:9">
      <c r="F243" s="4"/>
      <c r="I243" s="4"/>
    </row>
    <row r="244" spans="6:9">
      <c r="F244" s="4"/>
      <c r="I244" s="4"/>
    </row>
    <row r="245" spans="6:9">
      <c r="F245" s="4"/>
      <c r="I245" s="4"/>
    </row>
    <row r="246" spans="6:9">
      <c r="F246" s="4"/>
      <c r="I246" s="4"/>
    </row>
    <row r="247" spans="6:9">
      <c r="F247" s="4"/>
      <c r="I247" s="4"/>
    </row>
    <row r="248" spans="6:9">
      <c r="F248" s="4"/>
      <c r="I248" s="4"/>
    </row>
    <row r="249" spans="6:9">
      <c r="F249" s="4"/>
      <c r="I249" s="4"/>
    </row>
    <row r="250" spans="6:9">
      <c r="F250" s="4"/>
      <c r="I250" s="4"/>
    </row>
    <row r="251" spans="6:9">
      <c r="F251" s="4"/>
      <c r="I251" s="4"/>
    </row>
    <row r="252" spans="6:9">
      <c r="F252" s="4"/>
      <c r="I252" s="4"/>
    </row>
    <row r="253" spans="6:9">
      <c r="F253" s="4"/>
      <c r="I253" s="4"/>
    </row>
    <row r="254" spans="6:9">
      <c r="F254" s="4"/>
      <c r="I254" s="4"/>
    </row>
    <row r="255" spans="6:9">
      <c r="F255" s="4"/>
      <c r="I255" s="4"/>
    </row>
    <row r="256" spans="6:9">
      <c r="F256" s="4"/>
      <c r="I256" s="4"/>
    </row>
    <row r="257" spans="6:9">
      <c r="F257" s="4"/>
      <c r="I257" s="4"/>
    </row>
    <row r="258" spans="6:9">
      <c r="F258" s="4"/>
      <c r="I258" s="4"/>
    </row>
    <row r="259" spans="6:9">
      <c r="F259" s="4"/>
      <c r="I259" s="4"/>
    </row>
    <row r="260" spans="6:9">
      <c r="F260" s="4"/>
      <c r="I260" s="4"/>
    </row>
    <row r="261" spans="6:9">
      <c r="F261" s="4"/>
      <c r="I261" s="4"/>
    </row>
    <row r="262" spans="6:9">
      <c r="F262" s="4"/>
      <c r="I262" s="4"/>
    </row>
    <row r="263" spans="6:9">
      <c r="F263" s="4"/>
      <c r="I263" s="4"/>
    </row>
    <row r="264" spans="6:9">
      <c r="F264" s="4"/>
      <c r="I264" s="4"/>
    </row>
    <row r="265" spans="6:9">
      <c r="F265" s="4"/>
      <c r="I265" s="4"/>
    </row>
    <row r="266" spans="6:9">
      <c r="F266" s="4"/>
      <c r="I266" s="4"/>
    </row>
    <row r="267" spans="6:9">
      <c r="F267" s="4"/>
      <c r="I267" s="4"/>
    </row>
    <row r="268" spans="6:9">
      <c r="F268" s="4"/>
      <c r="I268" s="4"/>
    </row>
    <row r="269" spans="6:9">
      <c r="F269" s="4"/>
      <c r="I269" s="4"/>
    </row>
    <row r="270" spans="6:9">
      <c r="F270" s="4"/>
      <c r="I270" s="4"/>
    </row>
    <row r="271" spans="6:9">
      <c r="F271" s="4"/>
      <c r="I271" s="4"/>
    </row>
    <row r="272" spans="6:9">
      <c r="F272" s="4"/>
      <c r="I272" s="4"/>
    </row>
    <row r="273" spans="6:9">
      <c r="F273" s="4"/>
      <c r="I273" s="4"/>
    </row>
    <row r="274" spans="6:9">
      <c r="F274" s="4"/>
      <c r="I274" s="4"/>
    </row>
    <row r="275" spans="6:9">
      <c r="F275" s="4"/>
      <c r="I275" s="4"/>
    </row>
    <row r="276" spans="6:9">
      <c r="F276" s="4"/>
      <c r="I276" s="4"/>
    </row>
    <row r="277" spans="6:9">
      <c r="F277" s="4"/>
      <c r="I277" s="4"/>
    </row>
    <row r="278" spans="6:9">
      <c r="F278" s="4"/>
      <c r="I278" s="4"/>
    </row>
    <row r="279" spans="6:9">
      <c r="F279" s="4"/>
      <c r="I279" s="4"/>
    </row>
    <row r="280" spans="6:9">
      <c r="F280" s="4"/>
      <c r="I280" s="4"/>
    </row>
    <row r="281" spans="6:9">
      <c r="F281" s="4"/>
      <c r="I281" s="4"/>
    </row>
    <row r="282" spans="6:9">
      <c r="F282" s="4"/>
      <c r="I282" s="4"/>
    </row>
    <row r="283" spans="6:9">
      <c r="F283" s="4"/>
      <c r="I283" s="4"/>
    </row>
    <row r="284" spans="6:9">
      <c r="F284" s="4"/>
      <c r="I284" s="4"/>
    </row>
    <row r="285" spans="6:9">
      <c r="F285" s="4"/>
      <c r="I285" s="4"/>
    </row>
    <row r="286" spans="6:9">
      <c r="F286" s="4"/>
      <c r="I286" s="4"/>
    </row>
    <row r="287" spans="6:9">
      <c r="F287" s="4"/>
      <c r="I287" s="4"/>
    </row>
    <row r="288" spans="6:9">
      <c r="F288" s="4"/>
      <c r="I288" s="4"/>
    </row>
    <row r="289" spans="6:9">
      <c r="F289" s="4"/>
      <c r="I289" s="4"/>
    </row>
    <row r="290" spans="6:9">
      <c r="F290" s="4"/>
      <c r="I290" s="4"/>
    </row>
    <row r="291" spans="6:9">
      <c r="F291" s="4"/>
      <c r="I291" s="4"/>
    </row>
    <row r="292" spans="6:9">
      <c r="F292" s="4"/>
      <c r="I292" s="4"/>
    </row>
    <row r="293" spans="6:9">
      <c r="F293" s="4"/>
      <c r="I293" s="4"/>
    </row>
    <row r="294" spans="6:9">
      <c r="F294" s="4"/>
      <c r="I294" s="4"/>
    </row>
    <row r="295" spans="6:9">
      <c r="F295" s="4"/>
      <c r="I295" s="4"/>
    </row>
    <row r="296" spans="6:9">
      <c r="F296" s="4"/>
      <c r="I296" s="4"/>
    </row>
    <row r="297" spans="6:9">
      <c r="F297" s="4"/>
      <c r="I297" s="4"/>
    </row>
    <row r="298" spans="6:9">
      <c r="F298" s="4"/>
      <c r="I298" s="4"/>
    </row>
    <row r="299" spans="6:9">
      <c r="F299" s="4"/>
      <c r="I299" s="4"/>
    </row>
    <row r="300" spans="6:9">
      <c r="F300" s="4"/>
      <c r="I300" s="4"/>
    </row>
    <row r="301" spans="6:9">
      <c r="F301" s="4"/>
      <c r="I301" s="4"/>
    </row>
    <row r="302" spans="6:9">
      <c r="F302" s="4"/>
      <c r="I302" s="4"/>
    </row>
    <row r="303" spans="6:9">
      <c r="F303" s="4"/>
      <c r="I303" s="4"/>
    </row>
    <row r="304" spans="6:9">
      <c r="F304" s="4"/>
      <c r="I304" s="4"/>
    </row>
    <row r="305" spans="6:9">
      <c r="F305" s="4"/>
      <c r="I305" s="4"/>
    </row>
    <row r="306" spans="6:9">
      <c r="F306" s="4"/>
      <c r="I306" s="4"/>
    </row>
    <row r="307" spans="6:9">
      <c r="F307" s="4"/>
      <c r="I307" s="4"/>
    </row>
    <row r="308" spans="6:9">
      <c r="F308" s="4"/>
      <c r="I308" s="4"/>
    </row>
    <row r="309" spans="6:9">
      <c r="F309" s="4"/>
      <c r="I309" s="4"/>
    </row>
    <row r="310" spans="6:9">
      <c r="F310" s="4"/>
      <c r="I310" s="4"/>
    </row>
    <row r="311" spans="6:9">
      <c r="F311" s="4"/>
      <c r="I311" s="4"/>
    </row>
    <row r="312" spans="6:9">
      <c r="F312" s="4"/>
      <c r="I312" s="4"/>
    </row>
    <row r="313" spans="6:9">
      <c r="F313" s="4"/>
      <c r="I313" s="4"/>
    </row>
    <row r="314" spans="6:9">
      <c r="F314" s="4"/>
      <c r="I314" s="4"/>
    </row>
    <row r="315" spans="6:9">
      <c r="F315" s="4"/>
      <c r="I315" s="4"/>
    </row>
    <row r="316" spans="6:9">
      <c r="F316" s="4"/>
      <c r="I316" s="4"/>
    </row>
    <row r="317" spans="6:9">
      <c r="F317" s="4"/>
      <c r="I317" s="4"/>
    </row>
    <row r="318" spans="6:9">
      <c r="F318" s="4"/>
      <c r="I318" s="4"/>
    </row>
    <row r="319" spans="6:9">
      <c r="F319" s="4"/>
      <c r="I319" s="4"/>
    </row>
    <row r="320" spans="6:9">
      <c r="F320" s="4"/>
      <c r="I320" s="4"/>
    </row>
    <row r="321" spans="6:9">
      <c r="F321" s="4"/>
      <c r="I321" s="4"/>
    </row>
    <row r="322" spans="6:9">
      <c r="F322" s="4"/>
      <c r="I322" s="4"/>
    </row>
    <row r="323" spans="6:9">
      <c r="F323" s="4"/>
      <c r="I323" s="4"/>
    </row>
    <row r="324" spans="6:9">
      <c r="F324" s="4"/>
      <c r="I324" s="4"/>
    </row>
    <row r="325" spans="6:9">
      <c r="F325" s="4"/>
      <c r="I325" s="4"/>
    </row>
    <row r="326" spans="6:9">
      <c r="F326" s="4"/>
      <c r="I326" s="4"/>
    </row>
    <row r="327" spans="6:9">
      <c r="F327" s="4"/>
      <c r="I327" s="4"/>
    </row>
    <row r="328" spans="6:9">
      <c r="F328" s="4"/>
      <c r="I328" s="4"/>
    </row>
    <row r="329" spans="6:9">
      <c r="F329" s="4"/>
      <c r="I329" s="4"/>
    </row>
    <row r="330" spans="6:9">
      <c r="F330" s="4"/>
      <c r="I330" s="4"/>
    </row>
    <row r="331" spans="6:9">
      <c r="F331" s="4"/>
      <c r="I331" s="4"/>
    </row>
    <row r="332" spans="6:9">
      <c r="F332" s="4"/>
      <c r="I332" s="4"/>
    </row>
    <row r="333" spans="6:9">
      <c r="F333" s="4"/>
      <c r="I333" s="4"/>
    </row>
    <row r="334" spans="6:9">
      <c r="F334" s="4"/>
      <c r="I334" s="4"/>
    </row>
    <row r="335" spans="6:9">
      <c r="F335" s="4"/>
      <c r="I335" s="4"/>
    </row>
    <row r="336" spans="6:9">
      <c r="F336" s="4"/>
      <c r="I336" s="4"/>
    </row>
    <row r="337" spans="6:9">
      <c r="F337" s="4"/>
      <c r="I337" s="4"/>
    </row>
    <row r="338" spans="6:9">
      <c r="F338" s="4"/>
      <c r="I338" s="4"/>
    </row>
    <row r="339" spans="6:9">
      <c r="F339" s="4"/>
      <c r="I339" s="4"/>
    </row>
    <row r="340" spans="6:9">
      <c r="F340" s="4"/>
      <c r="I340" s="4"/>
    </row>
    <row r="341" spans="6:9">
      <c r="F341" s="4"/>
      <c r="I341" s="4"/>
    </row>
    <row r="342" spans="6:9">
      <c r="F342" s="4"/>
      <c r="I342" s="4"/>
    </row>
    <row r="343" spans="6:9">
      <c r="F343" s="4"/>
      <c r="I343" s="4"/>
    </row>
    <row r="344" spans="6:9">
      <c r="F344" s="4"/>
      <c r="I344" s="4"/>
    </row>
    <row r="345" spans="6:9">
      <c r="F345" s="4"/>
      <c r="I345" s="4"/>
    </row>
    <row r="346" spans="6:9">
      <c r="F346" s="4"/>
      <c r="I346" s="4"/>
    </row>
    <row r="347" spans="6:9">
      <c r="F347" s="4"/>
      <c r="I347" s="4"/>
    </row>
    <row r="348" spans="6:9">
      <c r="F348" s="4"/>
      <c r="I348" s="4"/>
    </row>
    <row r="349" spans="6:9">
      <c r="F349" s="4"/>
      <c r="I349" s="4"/>
    </row>
    <row r="350" spans="6:9">
      <c r="F350" s="4"/>
      <c r="I350" s="4"/>
    </row>
    <row r="351" spans="6:9">
      <c r="F351" s="4"/>
      <c r="I351" s="4"/>
    </row>
    <row r="352" spans="6:9">
      <c r="F352" s="4"/>
      <c r="I352" s="4"/>
    </row>
    <row r="353" spans="6:9">
      <c r="F353" s="4"/>
      <c r="I353" s="4"/>
    </row>
    <row r="354" spans="6:9">
      <c r="F354" s="4"/>
      <c r="I354" s="4"/>
    </row>
    <row r="355" spans="6:9">
      <c r="F355" s="4"/>
      <c r="I355" s="4"/>
    </row>
    <row r="356" spans="6:9">
      <c r="F356" s="4"/>
      <c r="I356" s="4"/>
    </row>
    <row r="357" spans="6:9">
      <c r="F357" s="4"/>
      <c r="I357" s="4"/>
    </row>
    <row r="358" spans="6:9">
      <c r="F358" s="4"/>
      <c r="I358" s="4"/>
    </row>
    <row r="359" spans="6:9">
      <c r="F359" s="4"/>
      <c r="I359" s="4"/>
    </row>
    <row r="360" spans="6:9">
      <c r="F360" s="4"/>
      <c r="I360" s="4"/>
    </row>
    <row r="361" spans="6:9">
      <c r="F361" s="4"/>
      <c r="I361" s="4"/>
    </row>
    <row r="362" spans="6:9">
      <c r="F362" s="4"/>
      <c r="I362" s="4"/>
    </row>
    <row r="363" spans="6:9">
      <c r="F363" s="4"/>
      <c r="I363" s="4"/>
    </row>
    <row r="364" spans="6:9">
      <c r="F364" s="4"/>
      <c r="I364" s="4"/>
    </row>
    <row r="365" spans="6:9">
      <c r="F365" s="4"/>
      <c r="I365" s="4"/>
    </row>
    <row r="366" spans="6:9">
      <c r="F366" s="4"/>
      <c r="I366" s="4"/>
    </row>
    <row r="367" spans="6:9">
      <c r="F367" s="4"/>
      <c r="I367" s="4"/>
    </row>
    <row r="368" spans="6:9">
      <c r="F368" s="4"/>
      <c r="I368" s="4"/>
    </row>
    <row r="369" spans="6:9">
      <c r="F369" s="4"/>
      <c r="I369" s="4"/>
    </row>
    <row r="370" spans="6:9">
      <c r="F370" s="4"/>
      <c r="I370" s="4"/>
    </row>
    <row r="371" spans="6:9">
      <c r="F371" s="4"/>
      <c r="I371" s="4"/>
    </row>
    <row r="372" spans="6:9">
      <c r="F372" s="4"/>
      <c r="I372" s="4"/>
    </row>
    <row r="373" spans="6:9">
      <c r="F373" s="4"/>
      <c r="I373" s="4"/>
    </row>
    <row r="374" spans="6:9">
      <c r="F374" s="4"/>
      <c r="I374" s="4"/>
    </row>
    <row r="375" spans="6:9">
      <c r="F375" s="4"/>
      <c r="I375" s="4"/>
    </row>
    <row r="376" spans="6:9">
      <c r="F376" s="4"/>
      <c r="I376" s="4"/>
    </row>
    <row r="377" spans="6:9">
      <c r="F377" s="4"/>
      <c r="I377" s="4"/>
    </row>
    <row r="378" spans="6:9">
      <c r="F378" s="4"/>
      <c r="I378" s="4"/>
    </row>
    <row r="379" spans="6:9">
      <c r="F379" s="4"/>
      <c r="I379" s="4"/>
    </row>
    <row r="380" spans="6:9">
      <c r="F380" s="4"/>
      <c r="I380" s="4"/>
    </row>
    <row r="381" spans="6:9">
      <c r="F381" s="4"/>
      <c r="I381" s="4"/>
    </row>
    <row r="382" spans="6:9">
      <c r="F382" s="4"/>
      <c r="I382" s="4"/>
    </row>
    <row r="383" spans="6:9">
      <c r="F383" s="4"/>
      <c r="I383" s="4"/>
    </row>
    <row r="384" spans="6:9">
      <c r="F384" s="4"/>
      <c r="I384" s="4"/>
    </row>
    <row r="385" spans="6:9">
      <c r="F385" s="4"/>
      <c r="I385" s="4"/>
    </row>
    <row r="386" spans="6:9">
      <c r="F386" s="4"/>
      <c r="I386" s="4"/>
    </row>
    <row r="387" spans="6:9">
      <c r="F387" s="4"/>
      <c r="I387" s="4"/>
    </row>
    <row r="388" spans="6:9">
      <c r="F388" s="4"/>
      <c r="I388" s="4"/>
    </row>
    <row r="389" spans="6:9">
      <c r="F389" s="4"/>
      <c r="I389" s="4"/>
    </row>
    <row r="390" spans="6:9">
      <c r="F390" s="4"/>
      <c r="I390" s="4"/>
    </row>
    <row r="391" spans="6:9">
      <c r="F391" s="4"/>
      <c r="I391" s="4"/>
    </row>
    <row r="392" spans="6:9">
      <c r="F392" s="4"/>
      <c r="I392" s="4"/>
    </row>
    <row r="393" spans="6:9">
      <c r="F393" s="4"/>
      <c r="I393" s="4"/>
    </row>
    <row r="394" spans="6:9">
      <c r="F394" s="4"/>
      <c r="I394" s="4"/>
    </row>
    <row r="395" spans="6:9">
      <c r="F395" s="4"/>
      <c r="I395" s="4"/>
    </row>
    <row r="396" spans="6:9">
      <c r="F396" s="4"/>
      <c r="I396" s="4"/>
    </row>
    <row r="397" spans="6:9">
      <c r="F397" s="4"/>
      <c r="I397" s="4"/>
    </row>
    <row r="398" spans="6:9">
      <c r="F398" s="4"/>
      <c r="I398" s="4"/>
    </row>
    <row r="399" spans="6:9">
      <c r="F399" s="4"/>
      <c r="I399" s="4"/>
    </row>
    <row r="400" spans="6:9">
      <c r="F400" s="4"/>
      <c r="I400" s="4"/>
    </row>
    <row r="401" spans="6:9">
      <c r="F401" s="4"/>
      <c r="I401" s="4"/>
    </row>
    <row r="402" spans="6:9">
      <c r="F402" s="4"/>
      <c r="I402" s="4"/>
    </row>
    <row r="403" spans="6:9">
      <c r="F403" s="4"/>
      <c r="I403" s="4"/>
    </row>
    <row r="404" spans="6:9">
      <c r="F404" s="4"/>
      <c r="I404" s="4"/>
    </row>
    <row r="405" spans="6:9">
      <c r="F405" s="4"/>
      <c r="I405" s="4"/>
    </row>
    <row r="406" spans="6:9">
      <c r="F406" s="4"/>
      <c r="I406" s="4"/>
    </row>
    <row r="407" spans="6:9">
      <c r="F407" s="4"/>
      <c r="I407" s="4"/>
    </row>
    <row r="408" spans="6:9">
      <c r="F408" s="4"/>
      <c r="I408" s="4"/>
    </row>
    <row r="409" spans="6:9">
      <c r="F409" s="4"/>
      <c r="I409" s="4"/>
    </row>
    <row r="410" spans="6:9">
      <c r="F410" s="4"/>
      <c r="I410" s="4"/>
    </row>
    <row r="411" spans="6:9">
      <c r="F411" s="4"/>
      <c r="I411" s="4"/>
    </row>
    <row r="412" spans="6:9">
      <c r="F412" s="4"/>
      <c r="I412" s="4"/>
    </row>
    <row r="413" spans="6:9">
      <c r="F413" s="4"/>
      <c r="I413" s="4"/>
    </row>
    <row r="414" spans="6:9">
      <c r="F414" s="4"/>
      <c r="I414" s="4"/>
    </row>
    <row r="415" spans="6:9">
      <c r="F415" s="4"/>
      <c r="I415" s="4"/>
    </row>
    <row r="416" spans="6:9">
      <c r="F416" s="4"/>
      <c r="I416" s="4"/>
    </row>
    <row r="417" spans="6:9">
      <c r="F417" s="4"/>
      <c r="I417" s="4"/>
    </row>
    <row r="418" spans="6:9">
      <c r="F418" s="4"/>
      <c r="I418" s="4"/>
    </row>
    <row r="419" spans="6:9">
      <c r="F419" s="4"/>
      <c r="I419" s="4"/>
    </row>
    <row r="420" spans="6:9">
      <c r="F420" s="4"/>
      <c r="I420" s="4"/>
    </row>
    <row r="421" spans="6:9">
      <c r="F421" s="4"/>
      <c r="I421" s="4"/>
    </row>
    <row r="422" spans="6:9">
      <c r="F422" s="4"/>
      <c r="I422" s="4"/>
    </row>
    <row r="423" spans="6:9">
      <c r="F423" s="4"/>
      <c r="I423" s="4"/>
    </row>
    <row r="424" spans="6:9">
      <c r="F424" s="4"/>
      <c r="I424" s="4"/>
    </row>
    <row r="425" spans="6:9">
      <c r="F425" s="4"/>
      <c r="I425" s="4"/>
    </row>
    <row r="426" spans="6:9">
      <c r="F426" s="4"/>
      <c r="I426" s="4"/>
    </row>
    <row r="427" spans="6:9">
      <c r="F427" s="4"/>
      <c r="I427" s="4"/>
    </row>
    <row r="428" spans="6:9">
      <c r="F428" s="4"/>
      <c r="I428" s="4"/>
    </row>
    <row r="429" spans="6:9">
      <c r="F429" s="4"/>
      <c r="I429" s="4"/>
    </row>
    <row r="430" spans="6:9">
      <c r="F430" s="4"/>
      <c r="I430" s="4"/>
    </row>
    <row r="431" spans="6:9">
      <c r="F431" s="4"/>
      <c r="I431" s="4"/>
    </row>
    <row r="432" spans="6:9">
      <c r="F432" s="4"/>
      <c r="I432" s="4"/>
    </row>
    <row r="433" spans="6:9">
      <c r="F433" s="4"/>
      <c r="I433" s="4"/>
    </row>
    <row r="434" spans="6:9">
      <c r="F434" s="4"/>
      <c r="I434" s="4"/>
    </row>
    <row r="435" spans="6:9">
      <c r="F435" s="4"/>
      <c r="I435" s="4"/>
    </row>
    <row r="436" spans="6:9">
      <c r="F436" s="4"/>
      <c r="I436" s="4"/>
    </row>
    <row r="437" spans="6:9">
      <c r="F437" s="4"/>
      <c r="I437" s="4"/>
    </row>
    <row r="438" spans="6:9">
      <c r="F438" s="4"/>
      <c r="I438" s="4"/>
    </row>
    <row r="439" spans="6:9">
      <c r="F439" s="4"/>
      <c r="I439" s="4"/>
    </row>
    <row r="440" spans="6:9">
      <c r="F440" s="4"/>
      <c r="I440" s="4"/>
    </row>
    <row r="441" spans="6:9">
      <c r="F441" s="4"/>
      <c r="I441" s="4"/>
    </row>
    <row r="442" spans="6:9">
      <c r="F442" s="4"/>
      <c r="I442" s="4"/>
    </row>
    <row r="443" spans="6:9">
      <c r="F443" s="4"/>
      <c r="I443" s="4"/>
    </row>
    <row r="444" spans="6:9">
      <c r="F444" s="4"/>
      <c r="I444" s="4"/>
    </row>
    <row r="445" spans="6:9">
      <c r="F445" s="4"/>
      <c r="I445" s="4"/>
    </row>
    <row r="446" spans="6:9">
      <c r="F446" s="4"/>
      <c r="I446" s="4"/>
    </row>
    <row r="447" spans="6:9">
      <c r="F447" s="4"/>
      <c r="I447" s="4"/>
    </row>
    <row r="448" spans="6:9">
      <c r="F448" s="4"/>
      <c r="I448" s="4"/>
    </row>
    <row r="449" spans="6:9">
      <c r="F449" s="4"/>
      <c r="I449" s="4"/>
    </row>
    <row r="450" spans="6:9">
      <c r="F450" s="4"/>
      <c r="I450" s="4"/>
    </row>
    <row r="451" spans="6:9">
      <c r="F451" s="4"/>
      <c r="I451" s="4"/>
    </row>
    <row r="452" spans="6:9">
      <c r="F452" s="4"/>
      <c r="I452" s="4"/>
    </row>
    <row r="453" spans="6:9">
      <c r="F453" s="4"/>
      <c r="I453" s="4"/>
    </row>
    <row r="454" spans="6:9">
      <c r="F454" s="4"/>
      <c r="I454" s="4"/>
    </row>
    <row r="455" spans="6:9">
      <c r="F455" s="4"/>
      <c r="I455" s="4"/>
    </row>
    <row r="456" spans="6:9">
      <c r="F456" s="4"/>
      <c r="I456" s="4"/>
    </row>
    <row r="457" spans="6:9">
      <c r="F457" s="4"/>
      <c r="I457" s="4"/>
    </row>
    <row r="458" spans="6:9">
      <c r="F458" s="4"/>
      <c r="I458" s="4"/>
    </row>
    <row r="459" spans="6:9">
      <c r="F459" s="4"/>
      <c r="I459" s="4"/>
    </row>
    <row r="460" spans="6:9">
      <c r="F460" s="4"/>
      <c r="I460" s="4"/>
    </row>
    <row r="461" spans="6:9">
      <c r="F461" s="4"/>
      <c r="I461" s="4"/>
    </row>
    <row r="462" spans="6:9">
      <c r="F462" s="4"/>
      <c r="I462" s="4"/>
    </row>
    <row r="463" spans="6:9">
      <c r="F463" s="4"/>
      <c r="I463" s="4"/>
    </row>
    <row r="464" spans="6:9">
      <c r="F464" s="4"/>
      <c r="I464" s="4"/>
    </row>
    <row r="465" spans="6:9">
      <c r="F465" s="4"/>
      <c r="I465" s="4"/>
    </row>
    <row r="466" spans="6:9">
      <c r="F466" s="4"/>
      <c r="I466" s="4"/>
    </row>
    <row r="467" spans="6:9">
      <c r="F467" s="4"/>
      <c r="I467" s="4"/>
    </row>
    <row r="468" spans="6:9">
      <c r="F468" s="4"/>
      <c r="I468" s="4"/>
    </row>
    <row r="469" spans="6:9">
      <c r="F469" s="4"/>
      <c r="I469" s="4"/>
    </row>
    <row r="470" spans="6:9">
      <c r="F470" s="4"/>
      <c r="I470" s="4"/>
    </row>
    <row r="471" spans="6:9">
      <c r="F471" s="4"/>
      <c r="I471" s="4"/>
    </row>
    <row r="472" spans="6:9">
      <c r="F472" s="4"/>
      <c r="I472" s="4"/>
    </row>
    <row r="473" spans="6:9">
      <c r="F473" s="4"/>
      <c r="I473" s="4"/>
    </row>
    <row r="474" spans="6:9">
      <c r="F474" s="4"/>
      <c r="I474" s="4"/>
    </row>
    <row r="475" spans="6:9">
      <c r="F475" s="4"/>
      <c r="I475" s="4"/>
    </row>
    <row r="476" spans="6:9">
      <c r="F476" s="4"/>
      <c r="I476" s="4"/>
    </row>
    <row r="477" spans="6:9">
      <c r="F477" s="4"/>
      <c r="I477" s="4"/>
    </row>
    <row r="478" spans="6:9">
      <c r="F478" s="4"/>
      <c r="I478" s="4"/>
    </row>
    <row r="479" spans="6:9">
      <c r="F479" s="4"/>
      <c r="I479" s="4"/>
    </row>
    <row r="480" spans="6:9">
      <c r="F480" s="4"/>
      <c r="I480" s="4"/>
    </row>
    <row r="481" spans="6:9">
      <c r="F481" s="4"/>
      <c r="I481" s="4"/>
    </row>
    <row r="482" spans="6:9">
      <c r="F482" s="4"/>
      <c r="I482" s="4"/>
    </row>
    <row r="483" spans="6:9">
      <c r="F483" s="4"/>
      <c r="I483" s="4"/>
    </row>
    <row r="484" spans="6:9">
      <c r="F484" s="4"/>
      <c r="I484" s="4"/>
    </row>
    <row r="485" spans="6:9">
      <c r="F485" s="4"/>
      <c r="I485" s="4"/>
    </row>
    <row r="486" spans="6:9">
      <c r="F486" s="4"/>
      <c r="I486" s="4"/>
    </row>
    <row r="487" spans="6:9">
      <c r="F487" s="4"/>
      <c r="I487" s="4"/>
    </row>
    <row r="488" spans="6:9">
      <c r="F488" s="4"/>
      <c r="I488" s="4"/>
    </row>
    <row r="489" spans="6:9">
      <c r="F489" s="4"/>
      <c r="I489" s="4"/>
    </row>
    <row r="490" spans="6:9">
      <c r="F490" s="4"/>
      <c r="I490" s="4"/>
    </row>
    <row r="491" spans="6:9">
      <c r="F491" s="4"/>
      <c r="I491" s="4"/>
    </row>
    <row r="492" spans="6:9">
      <c r="F492" s="4"/>
      <c r="I492" s="4"/>
    </row>
    <row r="493" spans="6:9">
      <c r="F493" s="4"/>
      <c r="I493" s="4"/>
    </row>
    <row r="494" spans="6:9">
      <c r="F494" s="4"/>
      <c r="I494" s="4"/>
    </row>
    <row r="495" spans="6:9">
      <c r="F495" s="4"/>
      <c r="I495" s="4"/>
    </row>
    <row r="496" spans="6:9">
      <c r="F496" s="4"/>
      <c r="I496" s="4"/>
    </row>
    <row r="497" spans="6:9">
      <c r="F497" s="4"/>
      <c r="I497" s="4"/>
    </row>
    <row r="498" spans="6:9">
      <c r="F498" s="4"/>
      <c r="I498" s="4"/>
    </row>
    <row r="499" spans="6:9">
      <c r="F499" s="4"/>
      <c r="I499" s="4"/>
    </row>
    <row r="500" spans="6:9">
      <c r="F500" s="4"/>
      <c r="I500" s="4"/>
    </row>
    <row r="501" spans="6:9">
      <c r="F501" s="4"/>
      <c r="I501" s="4"/>
    </row>
    <row r="502" spans="6:9">
      <c r="F502" s="4"/>
      <c r="I502" s="4"/>
    </row>
    <row r="503" spans="6:9">
      <c r="F503" s="4"/>
      <c r="I503" s="4"/>
    </row>
    <row r="504" spans="6:9">
      <c r="F504" s="4"/>
      <c r="I504" s="4"/>
    </row>
    <row r="505" spans="6:9">
      <c r="F505" s="4"/>
      <c r="I505" s="4"/>
    </row>
    <row r="506" spans="6:9">
      <c r="F506" s="4"/>
      <c r="I506" s="4"/>
    </row>
    <row r="507" spans="6:9">
      <c r="F507" s="4"/>
      <c r="I507" s="4"/>
    </row>
    <row r="508" spans="6:9">
      <c r="F508" s="4"/>
      <c r="I508" s="4"/>
    </row>
    <row r="509" spans="6:9">
      <c r="F509" s="4"/>
      <c r="I509" s="4"/>
    </row>
    <row r="510" spans="6:9">
      <c r="F510" s="4"/>
      <c r="I510" s="4"/>
    </row>
    <row r="511" spans="6:9">
      <c r="F511" s="4"/>
      <c r="I511" s="4"/>
    </row>
    <row r="512" spans="6:9">
      <c r="F512" s="4"/>
      <c r="I512" s="4"/>
    </row>
    <row r="513" spans="6:9">
      <c r="F513" s="4"/>
      <c r="I513" s="4"/>
    </row>
    <row r="514" spans="6:9">
      <c r="F514" s="4"/>
      <c r="I514" s="4"/>
    </row>
    <row r="515" spans="6:9">
      <c r="F515" s="4"/>
      <c r="I515" s="4"/>
    </row>
    <row r="516" spans="6:9">
      <c r="F516" s="4"/>
      <c r="I516" s="4"/>
    </row>
    <row r="517" spans="6:9">
      <c r="F517" s="4"/>
      <c r="I517" s="4"/>
    </row>
    <row r="518" spans="6:9">
      <c r="F518" s="4"/>
      <c r="I518" s="4"/>
    </row>
    <row r="519" spans="6:9">
      <c r="F519" s="4"/>
      <c r="I519" s="4"/>
    </row>
    <row r="520" spans="6:9">
      <c r="F520" s="4"/>
      <c r="I520" s="4"/>
    </row>
    <row r="521" spans="6:9">
      <c r="F521" s="4"/>
      <c r="I521" s="4"/>
    </row>
    <row r="522" spans="6:9">
      <c r="F522" s="4"/>
      <c r="I522" s="4"/>
    </row>
    <row r="523" spans="6:9">
      <c r="F523" s="4"/>
      <c r="I523" s="4"/>
    </row>
    <row r="524" spans="6:9">
      <c r="F524" s="4"/>
      <c r="I524" s="4"/>
    </row>
    <row r="525" spans="6:9">
      <c r="F525" s="4"/>
      <c r="I525" s="4"/>
    </row>
    <row r="526" spans="6:9">
      <c r="F526" s="4"/>
      <c r="I526" s="4"/>
    </row>
    <row r="527" spans="6:9">
      <c r="F527" s="4"/>
      <c r="I527" s="4"/>
    </row>
    <row r="528" spans="6:9">
      <c r="F528" s="4"/>
      <c r="I528" s="4"/>
    </row>
    <row r="529" spans="6:9">
      <c r="F529" s="4"/>
      <c r="I529" s="4"/>
    </row>
    <row r="530" spans="6:9">
      <c r="F530" s="4"/>
      <c r="I530" s="4"/>
    </row>
    <row r="531" spans="6:9">
      <c r="F531" s="4"/>
      <c r="I531" s="4"/>
    </row>
    <row r="532" spans="6:9">
      <c r="F532" s="4"/>
      <c r="I532" s="4"/>
    </row>
    <row r="533" spans="6:9">
      <c r="F533" s="4"/>
      <c r="I533" s="4"/>
    </row>
    <row r="534" spans="6:9">
      <c r="F534" s="4"/>
      <c r="I534" s="4"/>
    </row>
    <row r="535" spans="6:9">
      <c r="F535" s="4"/>
      <c r="I535" s="4"/>
    </row>
    <row r="536" spans="6:9">
      <c r="F536" s="4"/>
      <c r="I536" s="4"/>
    </row>
    <row r="537" spans="6:9">
      <c r="F537" s="4"/>
      <c r="I537" s="4"/>
    </row>
    <row r="538" spans="6:9">
      <c r="F538" s="4"/>
      <c r="I538" s="4"/>
    </row>
    <row r="539" spans="6:9">
      <c r="F539" s="4"/>
      <c r="I539" s="4"/>
    </row>
    <row r="540" spans="6:9">
      <c r="F540" s="4"/>
      <c r="I540" s="4"/>
    </row>
    <row r="541" spans="6:9">
      <c r="F541" s="4"/>
      <c r="I541" s="4"/>
    </row>
    <row r="542" spans="6:9">
      <c r="F542" s="4"/>
      <c r="I542" s="4"/>
    </row>
    <row r="543" spans="6:9">
      <c r="F543" s="4"/>
      <c r="I543" s="4"/>
    </row>
    <row r="544" spans="6:9">
      <c r="F544" s="4"/>
      <c r="I544" s="4"/>
    </row>
    <row r="545" spans="6:9">
      <c r="F545" s="4"/>
      <c r="I545" s="4"/>
    </row>
    <row r="546" spans="6:9">
      <c r="F546" s="4"/>
      <c r="I546" s="4"/>
    </row>
    <row r="547" spans="6:9">
      <c r="F547" s="4"/>
      <c r="I547" s="4"/>
    </row>
    <row r="548" spans="6:9">
      <c r="F548" s="4"/>
      <c r="I548" s="4"/>
    </row>
    <row r="549" spans="6:9">
      <c r="F549" s="4"/>
      <c r="I549" s="4"/>
    </row>
    <row r="550" spans="6:9">
      <c r="F550" s="4"/>
      <c r="I550" s="4"/>
    </row>
    <row r="551" spans="6:9">
      <c r="F551" s="4"/>
      <c r="I551" s="4"/>
    </row>
    <row r="552" spans="6:9">
      <c r="F552" s="4"/>
      <c r="I552" s="4"/>
    </row>
    <row r="553" spans="6:9">
      <c r="F553" s="4"/>
      <c r="I553" s="4"/>
    </row>
    <row r="554" spans="6:9">
      <c r="F554" s="4"/>
      <c r="I554" s="4"/>
    </row>
    <row r="555" spans="6:9">
      <c r="F555" s="4"/>
      <c r="I555" s="4"/>
    </row>
    <row r="556" spans="6:9">
      <c r="F556" s="4"/>
      <c r="I556" s="4"/>
    </row>
    <row r="557" spans="6:9">
      <c r="F557" s="4"/>
      <c r="I557" s="4"/>
    </row>
    <row r="558" spans="6:9">
      <c r="F558" s="4"/>
      <c r="I558" s="4"/>
    </row>
    <row r="559" spans="6:9">
      <c r="F559" s="4"/>
      <c r="I559" s="4"/>
    </row>
    <row r="560" spans="6:9">
      <c r="F560" s="4"/>
      <c r="I560" s="4"/>
    </row>
    <row r="561" spans="6:9">
      <c r="F561" s="4"/>
      <c r="I561" s="4"/>
    </row>
    <row r="562" spans="6:9">
      <c r="F562" s="4"/>
      <c r="I562" s="4"/>
    </row>
    <row r="563" spans="6:9">
      <c r="F563" s="4"/>
      <c r="I563" s="4"/>
    </row>
    <row r="564" spans="6:9">
      <c r="F564" s="4"/>
      <c r="I564" s="4"/>
    </row>
    <row r="565" spans="6:9">
      <c r="F565" s="4"/>
      <c r="I565" s="4"/>
    </row>
    <row r="566" spans="6:9">
      <c r="F566" s="4"/>
      <c r="I566" s="4"/>
    </row>
    <row r="567" spans="6:9">
      <c r="F567" s="4"/>
      <c r="I567" s="4"/>
    </row>
    <row r="568" spans="6:9">
      <c r="F568" s="4"/>
      <c r="I568" s="4"/>
    </row>
    <row r="569" spans="6:9">
      <c r="F569" s="4"/>
      <c r="I569" s="4"/>
    </row>
    <row r="570" spans="6:9">
      <c r="F570" s="4"/>
      <c r="I570" s="4"/>
    </row>
    <row r="571" spans="6:9">
      <c r="F571" s="4"/>
      <c r="I571" s="4"/>
    </row>
    <row r="572" spans="6:9">
      <c r="F572" s="4"/>
      <c r="I572" s="4"/>
    </row>
    <row r="573" spans="6:9">
      <c r="F573" s="4"/>
      <c r="I573" s="4"/>
    </row>
    <row r="574" spans="6:9">
      <c r="F574" s="4"/>
      <c r="I574" s="4"/>
    </row>
    <row r="575" spans="6:9">
      <c r="F575" s="4"/>
      <c r="I575" s="4"/>
    </row>
    <row r="576" spans="6:9">
      <c r="F576" s="4"/>
      <c r="I576" s="4"/>
    </row>
    <row r="577" spans="6:9">
      <c r="F577" s="4"/>
      <c r="I577" s="4"/>
    </row>
    <row r="578" spans="6:9">
      <c r="F578" s="4"/>
      <c r="I578" s="4"/>
    </row>
    <row r="579" spans="6:9">
      <c r="F579" s="4"/>
      <c r="I579" s="4"/>
    </row>
    <row r="580" spans="6:9">
      <c r="F580" s="4"/>
      <c r="I580" s="4"/>
    </row>
    <row r="581" spans="6:9">
      <c r="F581" s="4"/>
      <c r="I581" s="4"/>
    </row>
    <row r="582" spans="6:9">
      <c r="F582" s="4"/>
      <c r="I582" s="4"/>
    </row>
    <row r="583" spans="6:9">
      <c r="F583" s="4"/>
      <c r="I583" s="4"/>
    </row>
    <row r="584" spans="6:9">
      <c r="F584" s="4"/>
      <c r="I584" s="4"/>
    </row>
    <row r="585" spans="6:9">
      <c r="F585" s="4"/>
      <c r="I585" s="4"/>
    </row>
    <row r="586" spans="6:9">
      <c r="F586" s="4"/>
      <c r="I586" s="4"/>
    </row>
    <row r="587" spans="6:9">
      <c r="F587" s="4"/>
      <c r="I587" s="4"/>
    </row>
    <row r="588" spans="6:9">
      <c r="F588" s="4"/>
      <c r="I588" s="4"/>
    </row>
    <row r="589" spans="6:9">
      <c r="F589" s="4"/>
      <c r="I589" s="4"/>
    </row>
    <row r="590" spans="6:9">
      <c r="F590" s="4"/>
      <c r="I590" s="4"/>
    </row>
    <row r="591" spans="6:9">
      <c r="F591" s="4"/>
      <c r="I591" s="4"/>
    </row>
    <row r="592" spans="6:9">
      <c r="F592" s="4"/>
      <c r="I592" s="4"/>
    </row>
    <row r="593" spans="6:9">
      <c r="F593" s="4"/>
      <c r="I593" s="4"/>
    </row>
    <row r="594" spans="6:9">
      <c r="F594" s="4"/>
      <c r="I594" s="4"/>
    </row>
    <row r="595" spans="6:9">
      <c r="F595" s="4"/>
      <c r="I595" s="4"/>
    </row>
    <row r="596" spans="6:9">
      <c r="F596" s="4"/>
      <c r="I596" s="4"/>
    </row>
    <row r="597" spans="6:9">
      <c r="F597" s="4"/>
      <c r="I597" s="4"/>
    </row>
    <row r="598" spans="6:9">
      <c r="F598" s="4"/>
      <c r="I598" s="4"/>
    </row>
    <row r="599" spans="6:9">
      <c r="F599" s="4"/>
      <c r="I599" s="4"/>
    </row>
    <row r="600" spans="6:9">
      <c r="F600" s="4"/>
      <c r="I600" s="4"/>
    </row>
    <row r="601" spans="6:9">
      <c r="F601" s="4"/>
      <c r="I601" s="4"/>
    </row>
    <row r="602" spans="6:9">
      <c r="F602" s="4"/>
      <c r="I602" s="4"/>
    </row>
    <row r="603" spans="6:9">
      <c r="F603" s="4"/>
      <c r="I603" s="4"/>
    </row>
    <row r="604" spans="6:9">
      <c r="F604" s="4"/>
      <c r="I604" s="4"/>
    </row>
    <row r="605" spans="6:9">
      <c r="F605" s="4"/>
      <c r="I605" s="4"/>
    </row>
    <row r="606" spans="6:9">
      <c r="F606" s="4"/>
      <c r="I606" s="4"/>
    </row>
    <row r="607" spans="6:9">
      <c r="F607" s="4"/>
      <c r="I607" s="4"/>
    </row>
    <row r="608" spans="6:9">
      <c r="F608" s="4"/>
      <c r="I608" s="4"/>
    </row>
    <row r="609" spans="6:9">
      <c r="F609" s="4"/>
      <c r="I609" s="4"/>
    </row>
    <row r="610" spans="6:9">
      <c r="F610" s="4"/>
      <c r="I610" s="4"/>
    </row>
    <row r="611" spans="6:9">
      <c r="F611" s="4"/>
      <c r="I611" s="4"/>
    </row>
    <row r="612" spans="6:9">
      <c r="F612" s="4"/>
      <c r="I612" s="4"/>
    </row>
    <row r="613" spans="6:9">
      <c r="F613" s="4"/>
      <c r="I613" s="4"/>
    </row>
    <row r="614" spans="6:9">
      <c r="F614" s="4"/>
      <c r="I614" s="4"/>
    </row>
    <row r="615" spans="6:9">
      <c r="F615" s="4"/>
      <c r="I615" s="4"/>
    </row>
    <row r="616" spans="6:9">
      <c r="F616" s="4"/>
      <c r="I616" s="4"/>
    </row>
    <row r="617" spans="6:9">
      <c r="F617" s="4"/>
      <c r="I617" s="4"/>
    </row>
    <row r="618" spans="6:9">
      <c r="F618" s="4"/>
      <c r="I618" s="4"/>
    </row>
    <row r="619" spans="6:9">
      <c r="F619" s="4"/>
      <c r="I619" s="4"/>
    </row>
    <row r="620" spans="6:9">
      <c r="F620" s="4"/>
      <c r="I620" s="4"/>
    </row>
    <row r="621" spans="6:9">
      <c r="F621" s="4"/>
      <c r="I621" s="4"/>
    </row>
    <row r="622" spans="6:9">
      <c r="F622" s="4"/>
      <c r="I622" s="4"/>
    </row>
    <row r="623" spans="6:9">
      <c r="F623" s="4"/>
      <c r="I623" s="4"/>
    </row>
    <row r="624" spans="6:9">
      <c r="F624" s="4"/>
      <c r="I624" s="4"/>
    </row>
    <row r="625" spans="6:9">
      <c r="F625" s="4"/>
      <c r="I625" s="4"/>
    </row>
    <row r="626" spans="6:9">
      <c r="F626" s="4"/>
      <c r="I626" s="4"/>
    </row>
    <row r="627" spans="6:9">
      <c r="F627" s="4"/>
      <c r="I627" s="4"/>
    </row>
    <row r="628" spans="6:9">
      <c r="F628" s="4"/>
      <c r="I628" s="4"/>
    </row>
    <row r="629" spans="6:9">
      <c r="F629" s="4"/>
      <c r="I629" s="4"/>
    </row>
    <row r="630" spans="6:9">
      <c r="F630" s="4"/>
      <c r="I630" s="4"/>
    </row>
    <row r="631" spans="6:9">
      <c r="F631" s="4"/>
      <c r="I631" s="4"/>
    </row>
    <row r="632" spans="6:9">
      <c r="F632" s="4"/>
      <c r="I632" s="4"/>
    </row>
    <row r="633" spans="6:9">
      <c r="F633" s="4"/>
      <c r="I633" s="4"/>
    </row>
    <row r="634" spans="6:9">
      <c r="F634" s="4"/>
      <c r="I634" s="4"/>
    </row>
    <row r="635" spans="6:9">
      <c r="F635" s="4"/>
      <c r="I635" s="4"/>
    </row>
    <row r="636" spans="6:9">
      <c r="F636" s="4"/>
      <c r="I636" s="4"/>
    </row>
    <row r="637" spans="6:9">
      <c r="F637" s="4"/>
      <c r="I637" s="4"/>
    </row>
    <row r="638" spans="6:9">
      <c r="F638" s="4"/>
      <c r="I638" s="4"/>
    </row>
    <row r="639" spans="6:9">
      <c r="F639" s="4"/>
      <c r="I639" s="4"/>
    </row>
    <row r="640" spans="6:9">
      <c r="F640" s="4"/>
      <c r="I640" s="4"/>
    </row>
    <row r="641" spans="6:9">
      <c r="F641" s="4"/>
      <c r="I641" s="4"/>
    </row>
    <row r="642" spans="6:9">
      <c r="F642" s="4"/>
      <c r="I642" s="4"/>
    </row>
    <row r="643" spans="6:9">
      <c r="F643" s="4"/>
      <c r="I643" s="4"/>
    </row>
    <row r="644" spans="6:9">
      <c r="F644" s="4"/>
      <c r="I644" s="4"/>
    </row>
    <row r="645" spans="6:9">
      <c r="F645" s="4"/>
      <c r="I645" s="4"/>
    </row>
    <row r="646" spans="6:9">
      <c r="F646" s="4"/>
      <c r="I646" s="4"/>
    </row>
    <row r="647" spans="6:9">
      <c r="F647" s="4"/>
      <c r="I647" s="4"/>
    </row>
    <row r="648" spans="6:9">
      <c r="F648" s="4"/>
      <c r="I648" s="4"/>
    </row>
    <row r="649" spans="6:9">
      <c r="F649" s="4"/>
      <c r="I649" s="4"/>
    </row>
    <row r="650" spans="6:9">
      <c r="F650" s="4"/>
      <c r="I650" s="4"/>
    </row>
    <row r="651" spans="6:9">
      <c r="F651" s="4"/>
      <c r="I651" s="4"/>
    </row>
    <row r="652" spans="6:9">
      <c r="F652" s="4"/>
      <c r="I652" s="4"/>
    </row>
    <row r="653" spans="6:9">
      <c r="F653" s="4"/>
      <c r="I653" s="4"/>
    </row>
    <row r="654" spans="6:9">
      <c r="F654" s="4"/>
      <c r="I654" s="4"/>
    </row>
    <row r="655" spans="6:9">
      <c r="F655" s="4"/>
      <c r="I655" s="4"/>
    </row>
    <row r="656" spans="6:9">
      <c r="F656" s="4"/>
      <c r="I656" s="4"/>
    </row>
    <row r="657" spans="6:9">
      <c r="F657" s="4"/>
      <c r="I657" s="4"/>
    </row>
    <row r="658" spans="6:9">
      <c r="F658" s="4"/>
      <c r="I658" s="4"/>
    </row>
    <row r="659" spans="6:9">
      <c r="F659" s="4"/>
      <c r="I659" s="4"/>
    </row>
    <row r="660" spans="6:9">
      <c r="F660" s="4"/>
      <c r="I660" s="4"/>
    </row>
    <row r="661" spans="6:9">
      <c r="F661" s="4"/>
      <c r="I661" s="4"/>
    </row>
    <row r="662" spans="6:9">
      <c r="F662" s="4"/>
      <c r="I662" s="4"/>
    </row>
    <row r="663" spans="6:9">
      <c r="F663" s="4"/>
      <c r="I663" s="4"/>
    </row>
    <row r="664" spans="6:9">
      <c r="F664" s="4"/>
      <c r="I664" s="4"/>
    </row>
    <row r="665" spans="6:9">
      <c r="F665" s="4"/>
      <c r="I665" s="4"/>
    </row>
    <row r="666" spans="6:9">
      <c r="F666" s="4"/>
      <c r="I666" s="4"/>
    </row>
    <row r="667" spans="6:9">
      <c r="F667" s="4"/>
      <c r="I667" s="4"/>
    </row>
    <row r="668" spans="6:9">
      <c r="F668" s="4"/>
      <c r="I668" s="4"/>
    </row>
    <row r="669" spans="6:9">
      <c r="F669" s="4"/>
      <c r="I669" s="4"/>
    </row>
    <row r="670" spans="6:9">
      <c r="F670" s="4"/>
      <c r="I670" s="4"/>
    </row>
    <row r="671" spans="6:9">
      <c r="F671" s="4"/>
      <c r="I671" s="4"/>
    </row>
    <row r="672" spans="6:9">
      <c r="F672" s="4"/>
      <c r="I672" s="4"/>
    </row>
    <row r="673" spans="6:9">
      <c r="F673" s="4"/>
      <c r="I673" s="4"/>
    </row>
    <row r="674" spans="6:9">
      <c r="F674" s="4"/>
      <c r="I674" s="4"/>
    </row>
    <row r="675" spans="6:9">
      <c r="F675" s="4"/>
      <c r="I675" s="4"/>
    </row>
    <row r="676" spans="6:9">
      <c r="F676" s="4"/>
      <c r="I676" s="4"/>
    </row>
    <row r="677" spans="6:9">
      <c r="F677" s="4"/>
      <c r="I677" s="4"/>
    </row>
    <row r="678" spans="6:9">
      <c r="F678" s="4"/>
      <c r="I678" s="4"/>
    </row>
    <row r="679" spans="6:9">
      <c r="F679" s="4"/>
      <c r="I679" s="4"/>
    </row>
    <row r="680" spans="6:9">
      <c r="F680" s="4"/>
      <c r="I680" s="4"/>
    </row>
    <row r="681" spans="6:9">
      <c r="F681" s="4"/>
      <c r="I681" s="4"/>
    </row>
    <row r="682" spans="6:9">
      <c r="F682" s="4"/>
      <c r="I682" s="4"/>
    </row>
    <row r="683" spans="6:9">
      <c r="F683" s="4"/>
      <c r="I683" s="4"/>
    </row>
    <row r="684" spans="6:9">
      <c r="F684" s="4"/>
      <c r="I684" s="4"/>
    </row>
    <row r="685" spans="6:9">
      <c r="F685" s="4"/>
      <c r="I685" s="4"/>
    </row>
    <row r="686" spans="6:9">
      <c r="F686" s="4"/>
      <c r="I686" s="4"/>
    </row>
    <row r="687" spans="6:9">
      <c r="F687" s="4"/>
      <c r="I687" s="4"/>
    </row>
    <row r="688" spans="6:9">
      <c r="F688" s="4"/>
      <c r="I688" s="4"/>
    </row>
    <row r="689" spans="6:9">
      <c r="F689" s="4"/>
      <c r="I689" s="4"/>
    </row>
    <row r="690" spans="6:9">
      <c r="F690" s="4"/>
      <c r="I690" s="4"/>
    </row>
    <row r="691" spans="6:9">
      <c r="F691" s="4"/>
      <c r="I691" s="4"/>
    </row>
    <row r="692" spans="6:9">
      <c r="F692" s="4"/>
      <c r="I692" s="4"/>
    </row>
    <row r="693" spans="6:9">
      <c r="F693" s="4"/>
      <c r="I693" s="4"/>
    </row>
    <row r="694" spans="6:9">
      <c r="F694" s="4"/>
      <c r="I694" s="4"/>
    </row>
    <row r="695" spans="6:9">
      <c r="F695" s="4"/>
      <c r="I695" s="4"/>
    </row>
    <row r="696" spans="6:9">
      <c r="F696" s="4"/>
      <c r="I696" s="4"/>
    </row>
    <row r="697" spans="6:9">
      <c r="F697" s="4"/>
      <c r="I697" s="4"/>
    </row>
    <row r="698" spans="6:9">
      <c r="F698" s="4"/>
      <c r="I698" s="4"/>
    </row>
    <row r="699" spans="6:9">
      <c r="F699" s="4"/>
      <c r="I699" s="4"/>
    </row>
    <row r="700" spans="6:9">
      <c r="F700" s="4"/>
      <c r="I700" s="4"/>
    </row>
    <row r="701" spans="6:9">
      <c r="F701" s="4"/>
      <c r="I701" s="4"/>
    </row>
    <row r="702" spans="6:9">
      <c r="F702" s="4"/>
      <c r="I702" s="4"/>
    </row>
    <row r="703" spans="6:9">
      <c r="F703" s="4"/>
      <c r="I703" s="4"/>
    </row>
    <row r="704" spans="6:9">
      <c r="F704" s="4"/>
      <c r="I704" s="4"/>
    </row>
    <row r="705" spans="6:9">
      <c r="F705" s="4"/>
      <c r="I705" s="4"/>
    </row>
    <row r="706" spans="6:9">
      <c r="F706" s="4"/>
      <c r="I706" s="4"/>
    </row>
    <row r="707" spans="6:9">
      <c r="F707" s="4"/>
      <c r="I707" s="4"/>
    </row>
    <row r="708" spans="6:9">
      <c r="F708" s="4"/>
      <c r="I708" s="4"/>
    </row>
    <row r="709" spans="6:9">
      <c r="F709" s="4"/>
      <c r="I709" s="4"/>
    </row>
    <row r="710" spans="6:9">
      <c r="F710" s="4"/>
      <c r="I710" s="4"/>
    </row>
    <row r="711" spans="6:9">
      <c r="F711" s="4"/>
      <c r="I711" s="4"/>
    </row>
    <row r="712" spans="6:9">
      <c r="F712" s="4"/>
      <c r="I712" s="4"/>
    </row>
    <row r="713" spans="6:9">
      <c r="F713" s="4"/>
      <c r="I713" s="4"/>
    </row>
    <row r="714" spans="6:9">
      <c r="F714" s="4"/>
      <c r="I714" s="4"/>
    </row>
    <row r="715" spans="6:9">
      <c r="F715" s="4"/>
      <c r="I715" s="4"/>
    </row>
    <row r="716" spans="6:9">
      <c r="F716" s="4"/>
      <c r="I716" s="4"/>
    </row>
    <row r="717" spans="6:9">
      <c r="F717" s="4"/>
      <c r="I717" s="4"/>
    </row>
    <row r="718" spans="6:9">
      <c r="F718" s="4"/>
      <c r="I718" s="4"/>
    </row>
    <row r="719" spans="6:9">
      <c r="F719" s="4"/>
      <c r="I719" s="4"/>
    </row>
    <row r="720" spans="6:9">
      <c r="F720" s="4"/>
      <c r="I720" s="4"/>
    </row>
    <row r="721" spans="6:9">
      <c r="F721" s="4"/>
      <c r="I721" s="4"/>
    </row>
    <row r="722" spans="6:9">
      <c r="F722" s="4"/>
      <c r="I722" s="4"/>
    </row>
    <row r="723" spans="6:9">
      <c r="F723" s="4"/>
      <c r="I723" s="4"/>
    </row>
    <row r="724" spans="6:9">
      <c r="F724" s="4"/>
      <c r="I724" s="4"/>
    </row>
    <row r="725" spans="6:9">
      <c r="F725" s="4"/>
      <c r="I725" s="4"/>
    </row>
    <row r="726" spans="6:9">
      <c r="F726" s="4"/>
      <c r="I726" s="4"/>
    </row>
    <row r="727" spans="6:9">
      <c r="F727" s="4"/>
      <c r="I727" s="4"/>
    </row>
    <row r="728" spans="6:9">
      <c r="F728" s="4"/>
      <c r="I728" s="4"/>
    </row>
    <row r="729" spans="6:9">
      <c r="F729" s="4"/>
      <c r="I729" s="4"/>
    </row>
    <row r="730" spans="6:9">
      <c r="F730" s="4"/>
      <c r="I730" s="4"/>
    </row>
    <row r="731" spans="6:9">
      <c r="F731" s="4"/>
      <c r="I731" s="4"/>
    </row>
    <row r="732" spans="6:9">
      <c r="F732" s="4"/>
      <c r="I732" s="4"/>
    </row>
    <row r="733" spans="6:9">
      <c r="F733" s="4"/>
      <c r="I733" s="4"/>
    </row>
    <row r="734" spans="6:9">
      <c r="F734" s="4"/>
      <c r="I734" s="4"/>
    </row>
    <row r="735" spans="6:9">
      <c r="F735" s="4"/>
      <c r="I735" s="4"/>
    </row>
    <row r="736" spans="6:9">
      <c r="F736" s="4"/>
      <c r="I736" s="4"/>
    </row>
    <row r="737" spans="6:9">
      <c r="F737" s="4"/>
      <c r="I737" s="4"/>
    </row>
    <row r="738" spans="6:9">
      <c r="F738" s="4"/>
      <c r="I738" s="4"/>
    </row>
    <row r="739" spans="6:9">
      <c r="F739" s="4"/>
      <c r="I739" s="4"/>
    </row>
    <row r="740" spans="6:9">
      <c r="F740" s="4"/>
      <c r="I740" s="4"/>
    </row>
    <row r="741" spans="6:9">
      <c r="F741" s="4"/>
      <c r="I741" s="4"/>
    </row>
    <row r="742" spans="6:9">
      <c r="F742" s="4"/>
      <c r="I742" s="4"/>
    </row>
    <row r="743" spans="6:9">
      <c r="F743" s="4"/>
      <c r="I743" s="4"/>
    </row>
    <row r="744" spans="6:9">
      <c r="F744" s="4"/>
      <c r="I744" s="4"/>
    </row>
    <row r="745" spans="6:9">
      <c r="F745" s="4"/>
      <c r="I745" s="4"/>
    </row>
    <row r="746" spans="6:9">
      <c r="F746" s="4"/>
      <c r="I746" s="4"/>
    </row>
    <row r="747" spans="6:9">
      <c r="F747" s="4"/>
      <c r="I747" s="4"/>
    </row>
    <row r="748" spans="6:9">
      <c r="F748" s="4"/>
      <c r="I748" s="4"/>
    </row>
    <row r="749" spans="6:9">
      <c r="F749" s="4"/>
      <c r="I749" s="4"/>
    </row>
    <row r="750" spans="6:9">
      <c r="F750" s="4"/>
      <c r="I750" s="4"/>
    </row>
    <row r="751" spans="6:9">
      <c r="F751" s="4"/>
      <c r="I751" s="4"/>
    </row>
    <row r="752" spans="6:9">
      <c r="F752" s="4"/>
      <c r="I752" s="4"/>
    </row>
    <row r="753" spans="6:9">
      <c r="F753" s="4"/>
      <c r="I753" s="4"/>
    </row>
    <row r="754" spans="6:9">
      <c r="F754" s="4"/>
      <c r="I754" s="4"/>
    </row>
    <row r="755" spans="6:9">
      <c r="F755" s="4"/>
      <c r="I755" s="4"/>
    </row>
    <row r="756" spans="6:9">
      <c r="F756" s="4"/>
      <c r="I756" s="4"/>
    </row>
    <row r="757" spans="6:9">
      <c r="F757" s="4"/>
      <c r="I757" s="4"/>
    </row>
    <row r="758" spans="6:9">
      <c r="F758" s="4"/>
      <c r="I758" s="4"/>
    </row>
    <row r="759" spans="6:9">
      <c r="F759" s="4"/>
      <c r="I759" s="4"/>
    </row>
    <row r="760" spans="6:9">
      <c r="F760" s="4"/>
      <c r="I760" s="4"/>
    </row>
    <row r="761" spans="6:9">
      <c r="F761" s="4"/>
      <c r="I761" s="4"/>
    </row>
    <row r="762" spans="6:9">
      <c r="F762" s="4"/>
      <c r="I762" s="4"/>
    </row>
    <row r="763" spans="6:9">
      <c r="F763" s="4"/>
      <c r="I763" s="4"/>
    </row>
    <row r="764" spans="6:9">
      <c r="F764" s="4"/>
      <c r="I764" s="4"/>
    </row>
    <row r="765" spans="6:9">
      <c r="F765" s="4"/>
      <c r="I765" s="4"/>
    </row>
    <row r="766" spans="6:9">
      <c r="F766" s="4"/>
      <c r="I766" s="4"/>
    </row>
    <row r="767" spans="6:9">
      <c r="F767" s="4"/>
      <c r="I767" s="4"/>
    </row>
    <row r="768" spans="6:9">
      <c r="F768" s="4"/>
      <c r="I768" s="4"/>
    </row>
    <row r="769" spans="6:9">
      <c r="F769" s="4"/>
      <c r="I769" s="4"/>
    </row>
    <row r="770" spans="6:9">
      <c r="F770" s="4"/>
      <c r="I770" s="4"/>
    </row>
    <row r="771" spans="6:9">
      <c r="F771" s="4"/>
      <c r="I771" s="4"/>
    </row>
    <row r="772" spans="6:9">
      <c r="F772" s="4"/>
      <c r="I772" s="4"/>
    </row>
    <row r="773" spans="6:9">
      <c r="F773" s="4"/>
      <c r="I773" s="4"/>
    </row>
    <row r="774" spans="6:9">
      <c r="F774" s="4"/>
      <c r="I774" s="4"/>
    </row>
    <row r="775" spans="6:9">
      <c r="F775" s="4"/>
      <c r="I775" s="4"/>
    </row>
    <row r="776" spans="6:9">
      <c r="F776" s="4"/>
      <c r="I776" s="4"/>
    </row>
    <row r="777" spans="6:9">
      <c r="F777" s="4"/>
      <c r="I777" s="4"/>
    </row>
    <row r="778" spans="6:9">
      <c r="F778" s="4"/>
      <c r="I778" s="4"/>
    </row>
    <row r="779" spans="6:9">
      <c r="F779" s="4"/>
      <c r="I779" s="4"/>
    </row>
    <row r="780" spans="6:9">
      <c r="F780" s="4"/>
      <c r="I780" s="4"/>
    </row>
    <row r="781" spans="6:9">
      <c r="F781" s="4"/>
      <c r="I781" s="4"/>
    </row>
    <row r="782" spans="6:9">
      <c r="F782" s="4"/>
      <c r="I782" s="4"/>
    </row>
    <row r="783" spans="6:9">
      <c r="F783" s="4"/>
      <c r="I783" s="4"/>
    </row>
    <row r="784" spans="6:9">
      <c r="F784" s="4"/>
      <c r="I784" s="4"/>
    </row>
    <row r="785" spans="6:9">
      <c r="F785" s="4"/>
      <c r="I785" s="4"/>
    </row>
    <row r="786" spans="6:9">
      <c r="F786" s="4"/>
      <c r="I786" s="4"/>
    </row>
    <row r="787" spans="6:9">
      <c r="F787" s="4"/>
      <c r="I787" s="4"/>
    </row>
    <row r="788" spans="6:9">
      <c r="F788" s="4"/>
      <c r="I788" s="4"/>
    </row>
    <row r="789" spans="6:9">
      <c r="F789" s="4"/>
      <c r="I789" s="4"/>
    </row>
    <row r="790" spans="6:9">
      <c r="F790" s="4"/>
      <c r="I790" s="4"/>
    </row>
    <row r="791" spans="6:9">
      <c r="F791" s="4"/>
      <c r="I791" s="4"/>
    </row>
    <row r="792" spans="6:9">
      <c r="F792" s="4"/>
      <c r="I792" s="4"/>
    </row>
    <row r="793" spans="6:9">
      <c r="F793" s="4"/>
      <c r="I793" s="4"/>
    </row>
    <row r="794" spans="6:9">
      <c r="F794" s="4"/>
      <c r="I794" s="4"/>
    </row>
    <row r="795" spans="6:9">
      <c r="F795" s="4"/>
      <c r="I795" s="4"/>
    </row>
    <row r="796" spans="6:9">
      <c r="F796" s="4"/>
      <c r="I796" s="4"/>
    </row>
    <row r="797" spans="6:9">
      <c r="F797" s="4"/>
      <c r="I797" s="4"/>
    </row>
    <row r="798" spans="6:9">
      <c r="F798" s="4"/>
      <c r="I798" s="4"/>
    </row>
    <row r="799" spans="6:9">
      <c r="F799" s="4"/>
      <c r="I799" s="4"/>
    </row>
    <row r="800" spans="6:9">
      <c r="F800" s="4"/>
      <c r="I800" s="4"/>
    </row>
    <row r="801" spans="6:9">
      <c r="F801" s="4"/>
      <c r="I801" s="4"/>
    </row>
    <row r="802" spans="6:9">
      <c r="F802" s="4"/>
      <c r="I802" s="4"/>
    </row>
    <row r="803" spans="6:9">
      <c r="F803" s="4"/>
      <c r="I803" s="4"/>
    </row>
    <row r="804" spans="6:9">
      <c r="F804" s="4"/>
      <c r="I804" s="4"/>
    </row>
    <row r="805" spans="6:9">
      <c r="F805" s="4"/>
      <c r="I805" s="4"/>
    </row>
    <row r="806" spans="6:9">
      <c r="F806" s="4"/>
      <c r="I806" s="4"/>
    </row>
    <row r="807" spans="6:9">
      <c r="F807" s="4"/>
      <c r="I807" s="4"/>
    </row>
    <row r="808" spans="6:9">
      <c r="F808" s="4"/>
      <c r="I808" s="4"/>
    </row>
    <row r="809" spans="6:9">
      <c r="F809" s="4"/>
      <c r="I809" s="4"/>
    </row>
    <row r="810" spans="6:9">
      <c r="F810" s="4"/>
      <c r="I810" s="4"/>
    </row>
    <row r="811" spans="6:9">
      <c r="F811" s="4"/>
      <c r="I811" s="4"/>
    </row>
    <row r="812" spans="6:9">
      <c r="F812" s="4"/>
      <c r="I812" s="4"/>
    </row>
    <row r="813" spans="6:9">
      <c r="F813" s="4"/>
      <c r="I813" s="4"/>
    </row>
    <row r="814" spans="6:9">
      <c r="F814" s="4"/>
      <c r="I814" s="4"/>
    </row>
    <row r="815" spans="6:9">
      <c r="F815" s="4"/>
      <c r="I815" s="4"/>
    </row>
    <row r="816" spans="6:9">
      <c r="F816" s="4"/>
      <c r="I816" s="4"/>
    </row>
    <row r="817" spans="6:9">
      <c r="F817" s="4"/>
      <c r="I817" s="4"/>
    </row>
    <row r="818" spans="6:9">
      <c r="F818" s="4"/>
      <c r="I818" s="4"/>
    </row>
    <row r="819" spans="6:9">
      <c r="F819" s="4"/>
      <c r="I819" s="4"/>
    </row>
    <row r="820" spans="6:9">
      <c r="F820" s="4"/>
      <c r="I820" s="4"/>
    </row>
    <row r="821" spans="6:9">
      <c r="F821" s="4"/>
      <c r="I821" s="4"/>
    </row>
    <row r="822" spans="6:9">
      <c r="F822" s="4"/>
      <c r="I822" s="4"/>
    </row>
    <row r="823" spans="6:9">
      <c r="F823" s="4"/>
      <c r="I823" s="4"/>
    </row>
    <row r="824" spans="6:9">
      <c r="F824" s="4"/>
      <c r="I824" s="4"/>
    </row>
    <row r="825" spans="6:9">
      <c r="F825" s="4"/>
      <c r="I825" s="4"/>
    </row>
    <row r="826" spans="6:9">
      <c r="F826" s="4"/>
      <c r="I826" s="4"/>
    </row>
    <row r="827" spans="6:9">
      <c r="F827" s="4"/>
      <c r="I827" s="4"/>
    </row>
    <row r="828" spans="6:9">
      <c r="F828" s="4"/>
      <c r="I828" s="4"/>
    </row>
    <row r="829" spans="6:9">
      <c r="F829" s="4"/>
      <c r="I829" s="4"/>
    </row>
    <row r="830" spans="6:9">
      <c r="F830" s="4"/>
      <c r="I830" s="4"/>
    </row>
    <row r="831" spans="6:9">
      <c r="F831" s="4"/>
      <c r="I831" s="4"/>
    </row>
    <row r="832" spans="6:9">
      <c r="F832" s="4"/>
      <c r="I832" s="4"/>
    </row>
    <row r="833" spans="6:9">
      <c r="F833" s="4"/>
      <c r="I833" s="4"/>
    </row>
    <row r="834" spans="6:9">
      <c r="F834" s="4"/>
      <c r="I834" s="4"/>
    </row>
    <row r="835" spans="6:9">
      <c r="F835" s="4"/>
      <c r="I835" s="4"/>
    </row>
    <row r="836" spans="6:9">
      <c r="F836" s="4"/>
      <c r="I836" s="4"/>
    </row>
    <row r="837" spans="6:9">
      <c r="F837" s="4"/>
      <c r="I837" s="4"/>
    </row>
    <row r="838" spans="6:9">
      <c r="F838" s="4"/>
      <c r="I838" s="4"/>
    </row>
    <row r="839" spans="6:9">
      <c r="F839" s="4"/>
      <c r="I839" s="4"/>
    </row>
    <row r="840" spans="6:9">
      <c r="F840" s="4"/>
      <c r="I840" s="4"/>
    </row>
    <row r="841" spans="6:9">
      <c r="F841" s="4"/>
      <c r="I841" s="4"/>
    </row>
    <row r="842" spans="6:9">
      <c r="F842" s="4"/>
      <c r="I842" s="4"/>
    </row>
    <row r="843" spans="6:9">
      <c r="F843" s="4"/>
      <c r="I843" s="4"/>
    </row>
    <row r="844" spans="6:9">
      <c r="F844" s="4"/>
      <c r="I844" s="4"/>
    </row>
    <row r="845" spans="6:9">
      <c r="F845" s="4"/>
      <c r="I845" s="4"/>
    </row>
    <row r="846" spans="6:9">
      <c r="F846" s="4"/>
      <c r="I846" s="4"/>
    </row>
    <row r="847" spans="6:9">
      <c r="F847" s="4"/>
      <c r="I847" s="4"/>
    </row>
    <row r="848" spans="6:9">
      <c r="F848" s="4"/>
      <c r="I848" s="4"/>
    </row>
    <row r="849" spans="6:9">
      <c r="F849" s="4"/>
      <c r="I849" s="4"/>
    </row>
    <row r="850" spans="6:9">
      <c r="F850" s="4"/>
      <c r="I850" s="4"/>
    </row>
    <row r="851" spans="6:9">
      <c r="F851" s="4"/>
      <c r="I851" s="4"/>
    </row>
    <row r="852" spans="6:9">
      <c r="F852" s="4"/>
      <c r="I852" s="4"/>
    </row>
    <row r="853" spans="6:9">
      <c r="F853" s="4"/>
      <c r="I853" s="4"/>
    </row>
    <row r="854" spans="6:9">
      <c r="F854" s="4"/>
      <c r="I854" s="4"/>
    </row>
    <row r="855" spans="6:9">
      <c r="F855" s="4"/>
      <c r="I855" s="4"/>
    </row>
    <row r="856" spans="6:9">
      <c r="F856" s="4"/>
      <c r="I856" s="4"/>
    </row>
    <row r="857" spans="6:9">
      <c r="F857" s="4"/>
      <c r="I857" s="4"/>
    </row>
    <row r="858" spans="6:9">
      <c r="F858" s="4"/>
      <c r="I858" s="4"/>
    </row>
    <row r="859" spans="6:9">
      <c r="F859" s="4"/>
      <c r="I859" s="4"/>
    </row>
    <row r="860" spans="6:9">
      <c r="F860" s="4"/>
      <c r="I860" s="4"/>
    </row>
    <row r="861" spans="6:9">
      <c r="F861" s="4"/>
      <c r="I861" s="4"/>
    </row>
    <row r="862" spans="6:9">
      <c r="F862" s="4"/>
      <c r="I862" s="4"/>
    </row>
    <row r="863" spans="6:9">
      <c r="F863" s="4"/>
      <c r="I863" s="4"/>
    </row>
    <row r="864" spans="6:9">
      <c r="F864" s="4"/>
      <c r="I864" s="4"/>
    </row>
    <row r="865" spans="6:9">
      <c r="F865" s="4"/>
      <c r="I865" s="4"/>
    </row>
    <row r="866" spans="6:9">
      <c r="F866" s="4"/>
      <c r="I866" s="4"/>
    </row>
    <row r="867" spans="6:9">
      <c r="F867" s="4"/>
      <c r="I867" s="4"/>
    </row>
    <row r="868" spans="6:9">
      <c r="F868" s="4"/>
      <c r="I868" s="4"/>
    </row>
    <row r="869" spans="6:9">
      <c r="F869" s="4"/>
      <c r="I869" s="4"/>
    </row>
    <row r="870" spans="6:9">
      <c r="F870" s="4"/>
      <c r="I870" s="4"/>
    </row>
    <row r="871" spans="6:9">
      <c r="F871" s="4"/>
      <c r="I871" s="4"/>
    </row>
    <row r="872" spans="6:9">
      <c r="F872" s="4"/>
      <c r="I872" s="4"/>
    </row>
    <row r="873" spans="6:9">
      <c r="F873" s="4"/>
      <c r="I873" s="4"/>
    </row>
    <row r="874" spans="6:9">
      <c r="F874" s="4"/>
      <c r="I874" s="4"/>
    </row>
    <row r="875" spans="6:9">
      <c r="F875" s="4"/>
      <c r="I875" s="4"/>
    </row>
    <row r="876" spans="6:9">
      <c r="F876" s="4"/>
      <c r="I876" s="4"/>
    </row>
    <row r="877" spans="6:9">
      <c r="F877" s="4"/>
      <c r="I877" s="4"/>
    </row>
    <row r="878" spans="6:9">
      <c r="F878" s="4"/>
      <c r="I878" s="4"/>
    </row>
    <row r="879" spans="6:9">
      <c r="F879" s="4"/>
      <c r="I879" s="4"/>
    </row>
    <row r="880" spans="6:9">
      <c r="F880" s="4"/>
      <c r="I880" s="4"/>
    </row>
    <row r="881" spans="6:9">
      <c r="F881" s="4"/>
      <c r="I881" s="4"/>
    </row>
    <row r="882" spans="6:9">
      <c r="F882" s="4"/>
      <c r="I882" s="4"/>
    </row>
    <row r="883" spans="6:9">
      <c r="F883" s="4"/>
      <c r="I883" s="4"/>
    </row>
    <row r="884" spans="6:9">
      <c r="F884" s="4"/>
      <c r="I884" s="4"/>
    </row>
    <row r="885" spans="6:9">
      <c r="F885" s="4"/>
      <c r="I885" s="4"/>
    </row>
    <row r="886" spans="6:9">
      <c r="F886" s="4"/>
      <c r="I886" s="4"/>
    </row>
    <row r="887" spans="6:9">
      <c r="F887" s="4"/>
      <c r="I887" s="4"/>
    </row>
    <row r="888" spans="6:9">
      <c r="F888" s="4"/>
      <c r="I888" s="4"/>
    </row>
    <row r="889" spans="6:9">
      <c r="F889" s="4"/>
      <c r="I889" s="4"/>
    </row>
    <row r="890" spans="6:9">
      <c r="F890" s="4"/>
      <c r="I890" s="4"/>
    </row>
    <row r="891" spans="6:9">
      <c r="F891" s="4"/>
      <c r="I891" s="4"/>
    </row>
    <row r="892" spans="6:9">
      <c r="F892" s="4"/>
      <c r="I892" s="4"/>
    </row>
    <row r="893" spans="6:9">
      <c r="F893" s="4"/>
      <c r="I893" s="4"/>
    </row>
    <row r="894" spans="6:9">
      <c r="F894" s="4"/>
      <c r="I894" s="4"/>
    </row>
    <row r="895" spans="6:9">
      <c r="F895" s="4"/>
      <c r="I895" s="4"/>
    </row>
    <row r="896" spans="6:9">
      <c r="F896" s="4"/>
      <c r="I896" s="4"/>
    </row>
    <row r="897" spans="6:9">
      <c r="F897" s="4"/>
      <c r="I897" s="4"/>
    </row>
    <row r="898" spans="6:9">
      <c r="F898" s="4"/>
      <c r="I898" s="4"/>
    </row>
    <row r="899" spans="6:9">
      <c r="F899" s="4"/>
      <c r="I899" s="4"/>
    </row>
    <row r="900" spans="6:9">
      <c r="F900" s="4"/>
      <c r="I900" s="4"/>
    </row>
    <row r="901" spans="6:9">
      <c r="F901" s="4"/>
      <c r="I901" s="4"/>
    </row>
    <row r="902" spans="6:9">
      <c r="F902" s="4"/>
      <c r="I902" s="4"/>
    </row>
    <row r="903" spans="6:9">
      <c r="F903" s="4"/>
      <c r="I903" s="4"/>
    </row>
    <row r="904" spans="6:9">
      <c r="F904" s="4"/>
      <c r="I904" s="4"/>
    </row>
    <row r="905" spans="6:9">
      <c r="F905" s="4"/>
      <c r="I905" s="4"/>
    </row>
    <row r="906" spans="6:9">
      <c r="F906" s="4"/>
      <c r="I906" s="4"/>
    </row>
    <row r="907" spans="6:9">
      <c r="F907" s="4"/>
      <c r="I907" s="4"/>
    </row>
    <row r="908" spans="6:9">
      <c r="F908" s="4"/>
      <c r="I908" s="4"/>
    </row>
    <row r="909" spans="6:9">
      <c r="F909" s="4"/>
      <c r="I909" s="4"/>
    </row>
    <row r="910" spans="6:9">
      <c r="F910" s="4"/>
      <c r="I910" s="4"/>
    </row>
    <row r="911" spans="6:9">
      <c r="F911" s="4"/>
      <c r="I911" s="4"/>
    </row>
    <row r="912" spans="6:9">
      <c r="F912" s="4"/>
      <c r="I912" s="4"/>
    </row>
    <row r="913" spans="6:9">
      <c r="F913" s="4"/>
      <c r="I913" s="4"/>
    </row>
    <row r="914" spans="6:9">
      <c r="F914" s="4"/>
      <c r="I914" s="4"/>
    </row>
    <row r="915" spans="6:9">
      <c r="F915" s="4"/>
      <c r="I915" s="4"/>
    </row>
    <row r="916" spans="6:9">
      <c r="F916" s="4"/>
      <c r="I916" s="4"/>
    </row>
    <row r="917" spans="6:9">
      <c r="F917" s="4"/>
      <c r="I917" s="4"/>
    </row>
    <row r="918" spans="6:9">
      <c r="F918" s="4"/>
      <c r="I918" s="4"/>
    </row>
    <row r="919" spans="6:9">
      <c r="F919" s="4"/>
      <c r="I919" s="4"/>
    </row>
    <row r="920" spans="6:9">
      <c r="F920" s="4"/>
      <c r="I920" s="4"/>
    </row>
    <row r="921" spans="6:9">
      <c r="F921" s="4"/>
      <c r="I921" s="4"/>
    </row>
    <row r="922" spans="6:9">
      <c r="F922" s="4"/>
      <c r="I922" s="4"/>
    </row>
    <row r="923" spans="6:9">
      <c r="F923" s="4"/>
      <c r="I923" s="4"/>
    </row>
    <row r="924" spans="6:9">
      <c r="F924" s="4"/>
      <c r="I924" s="4"/>
    </row>
    <row r="925" spans="6:9">
      <c r="F925" s="4"/>
      <c r="I925" s="4"/>
    </row>
    <row r="926" spans="6:9">
      <c r="F926" s="4"/>
      <c r="I926" s="4"/>
    </row>
    <row r="927" spans="6:9">
      <c r="F927" s="4"/>
      <c r="I927" s="4"/>
    </row>
    <row r="928" spans="6:9">
      <c r="F928" s="4"/>
      <c r="I928" s="4"/>
    </row>
    <row r="929" spans="6:9">
      <c r="F929" s="4"/>
      <c r="I929" s="4"/>
    </row>
    <row r="930" spans="6:9">
      <c r="F930" s="4"/>
      <c r="I930" s="4"/>
    </row>
    <row r="931" spans="6:9">
      <c r="F931" s="4"/>
      <c r="I931" s="4"/>
    </row>
    <row r="932" spans="6:9">
      <c r="F932" s="4"/>
      <c r="I932" s="4"/>
    </row>
    <row r="933" spans="6:9">
      <c r="F933" s="4"/>
      <c r="I933" s="4"/>
    </row>
    <row r="934" spans="6:9">
      <c r="F934" s="4"/>
      <c r="I934" s="4"/>
    </row>
    <row r="935" spans="6:9">
      <c r="F935" s="4"/>
      <c r="I935" s="4"/>
    </row>
    <row r="936" spans="6:9">
      <c r="F936" s="4"/>
      <c r="I936" s="4"/>
    </row>
    <row r="937" spans="6:9">
      <c r="F937" s="4"/>
      <c r="I937" s="4"/>
    </row>
    <row r="938" spans="6:9">
      <c r="F938" s="4"/>
      <c r="I938" s="4"/>
    </row>
    <row r="939" spans="6:9">
      <c r="F939" s="4"/>
      <c r="I939" s="4"/>
    </row>
    <row r="940" spans="6:9">
      <c r="F940" s="4"/>
      <c r="I940" s="4"/>
    </row>
    <row r="941" spans="6:9">
      <c r="F941" s="4"/>
      <c r="I941" s="4"/>
    </row>
    <row r="942" spans="6:9">
      <c r="F942" s="4"/>
      <c r="I942" s="4"/>
    </row>
    <row r="943" spans="6:9">
      <c r="F943" s="4"/>
      <c r="I943" s="4"/>
    </row>
    <row r="944" spans="6:9">
      <c r="F944" s="4"/>
      <c r="I944" s="4"/>
    </row>
    <row r="945" spans="6:9">
      <c r="F945" s="4"/>
      <c r="I945" s="4"/>
    </row>
    <row r="946" spans="6:9">
      <c r="F946" s="4"/>
      <c r="I946" s="4"/>
    </row>
    <row r="947" spans="6:9">
      <c r="F947" s="4"/>
      <c r="I947" s="4"/>
    </row>
    <row r="948" spans="6:9">
      <c r="F948" s="4"/>
      <c r="I948" s="4"/>
    </row>
    <row r="949" spans="6:9">
      <c r="F949" s="4"/>
      <c r="I949" s="4"/>
    </row>
    <row r="950" spans="6:9">
      <c r="F950" s="4"/>
      <c r="I950" s="4"/>
    </row>
    <row r="951" spans="6:9">
      <c r="F951" s="4"/>
      <c r="I951" s="4"/>
    </row>
    <row r="952" spans="6:9">
      <c r="F952" s="4"/>
      <c r="I952" s="4"/>
    </row>
    <row r="953" spans="6:9">
      <c r="F953" s="4"/>
      <c r="I953" s="4"/>
    </row>
    <row r="954" spans="6:9">
      <c r="F954" s="4"/>
      <c r="I954" s="4"/>
    </row>
    <row r="955" spans="6:9">
      <c r="F955" s="4"/>
      <c r="I955" s="4"/>
    </row>
    <row r="956" spans="6:9">
      <c r="F956" s="4"/>
      <c r="I956" s="4"/>
    </row>
    <row r="957" spans="6:9">
      <c r="F957" s="4"/>
      <c r="I957" s="4"/>
    </row>
    <row r="958" spans="6:9">
      <c r="F958" s="4"/>
      <c r="I958" s="4"/>
    </row>
    <row r="959" spans="6:9">
      <c r="F959" s="4"/>
      <c r="I959" s="4"/>
    </row>
    <row r="960" spans="6:9">
      <c r="F960" s="4"/>
      <c r="I960" s="4"/>
    </row>
    <row r="961" spans="6:9">
      <c r="F961" s="4"/>
      <c r="I961" s="4"/>
    </row>
    <row r="962" spans="6:9">
      <c r="F962" s="4"/>
      <c r="I962" s="4"/>
    </row>
    <row r="963" spans="6:9">
      <c r="F963" s="4"/>
      <c r="I963" s="4"/>
    </row>
    <row r="964" spans="6:9">
      <c r="F964" s="4"/>
      <c r="I964" s="4"/>
    </row>
    <row r="965" spans="6:9">
      <c r="F965" s="4"/>
      <c r="I965" s="4"/>
    </row>
    <row r="966" spans="6:9">
      <c r="F966" s="4"/>
      <c r="I966" s="4"/>
    </row>
    <row r="967" spans="6:9">
      <c r="F967" s="4"/>
      <c r="I967" s="4"/>
    </row>
    <row r="968" spans="6:9">
      <c r="F968" s="4"/>
      <c r="I968" s="4"/>
    </row>
    <row r="969" spans="6:9">
      <c r="F969" s="4"/>
      <c r="I969" s="4"/>
    </row>
    <row r="970" spans="6:9">
      <c r="F970" s="4"/>
      <c r="I970" s="4"/>
    </row>
    <row r="971" spans="6:9">
      <c r="F971" s="4"/>
      <c r="I971" s="4"/>
    </row>
    <row r="972" spans="6:9">
      <c r="F972" s="4"/>
      <c r="I972" s="4"/>
    </row>
    <row r="973" spans="6:9">
      <c r="F973" s="4"/>
      <c r="I973" s="4"/>
    </row>
    <row r="974" spans="6:9">
      <c r="F974" s="4"/>
      <c r="I974" s="4"/>
    </row>
    <row r="975" spans="6:9">
      <c r="F975" s="4"/>
      <c r="I975" s="4"/>
    </row>
    <row r="976" spans="6:9">
      <c r="F976" s="4"/>
      <c r="I976" s="4"/>
    </row>
    <row r="977" spans="6:9">
      <c r="F977" s="4"/>
      <c r="I977" s="4"/>
    </row>
    <row r="978" spans="6:9">
      <c r="F978" s="4"/>
      <c r="I978" s="4"/>
    </row>
    <row r="979" spans="6:9">
      <c r="F979" s="4"/>
      <c r="I979" s="4"/>
    </row>
    <row r="980" spans="6:9">
      <c r="F980" s="4"/>
      <c r="I980" s="4"/>
    </row>
    <row r="981" spans="6:9">
      <c r="F981" s="4"/>
      <c r="I981" s="4"/>
    </row>
    <row r="982" spans="6:9">
      <c r="F982" s="4"/>
      <c r="I982" s="4"/>
    </row>
    <row r="983" spans="6:9">
      <c r="F983" s="4"/>
      <c r="I983" s="4"/>
    </row>
    <row r="984" spans="6:9">
      <c r="F984" s="4"/>
      <c r="I984" s="4"/>
    </row>
    <row r="985" spans="6:9">
      <c r="F985" s="4"/>
      <c r="I985" s="4"/>
    </row>
    <row r="986" spans="6:9">
      <c r="F986" s="4"/>
      <c r="I986" s="4"/>
    </row>
    <row r="987" spans="6:9">
      <c r="F987" s="4"/>
      <c r="I987" s="4"/>
    </row>
    <row r="988" spans="6:9">
      <c r="F988" s="4"/>
      <c r="I988" s="4"/>
    </row>
    <row r="989" spans="6:9">
      <c r="F989" s="4"/>
      <c r="I989" s="4"/>
    </row>
    <row r="990" spans="6:9">
      <c r="F990" s="4"/>
      <c r="I990" s="4"/>
    </row>
    <row r="991" spans="6:9">
      <c r="F991" s="4"/>
      <c r="I991" s="4"/>
    </row>
    <row r="992" spans="6:9">
      <c r="F992" s="4"/>
      <c r="I992" s="4"/>
    </row>
    <row r="993" spans="6:9">
      <c r="F993" s="4"/>
      <c r="I993" s="4"/>
    </row>
    <row r="994" spans="6:9">
      <c r="F994" s="4"/>
      <c r="I994" s="4"/>
    </row>
    <row r="995" spans="6:9">
      <c r="F995" s="4"/>
      <c r="I995" s="4"/>
    </row>
    <row r="996" spans="6:9">
      <c r="F996" s="4"/>
      <c r="I996" s="4"/>
    </row>
    <row r="997" spans="6:9">
      <c r="F997" s="4"/>
      <c r="I997" s="4"/>
    </row>
    <row r="998" spans="6:9">
      <c r="F998" s="4"/>
      <c r="I998" s="4"/>
    </row>
    <row r="999" spans="6:9">
      <c r="F999" s="4"/>
      <c r="I999" s="4"/>
    </row>
    <row r="1000" spans="6:9">
      <c r="F1000" s="4"/>
      <c r="I1000" s="4"/>
    </row>
    <row r="1001" spans="6:9">
      <c r="F1001" s="4"/>
      <c r="I1001" s="4"/>
    </row>
    <row r="1002" spans="6:9">
      <c r="F1002" s="4"/>
      <c r="I1002" s="4"/>
    </row>
    <row r="1003" spans="6:9">
      <c r="F1003" s="4"/>
      <c r="I1003" s="4"/>
    </row>
    <row r="1004" spans="6:9">
      <c r="F1004" s="4"/>
      <c r="I1004" s="4"/>
    </row>
    <row r="1005" spans="6:9">
      <c r="F1005" s="4"/>
      <c r="I1005" s="4"/>
    </row>
    <row r="1006" spans="6:9">
      <c r="F1006" s="4"/>
      <c r="I1006" s="4"/>
    </row>
    <row r="1007" spans="6:9">
      <c r="F1007" s="4"/>
      <c r="I1007" s="4"/>
    </row>
    <row r="1008" spans="6:9">
      <c r="F1008" s="4"/>
      <c r="I1008" s="4"/>
    </row>
    <row r="1009" spans="6:9">
      <c r="F1009" s="4"/>
      <c r="I1009" s="4"/>
    </row>
    <row r="1010" spans="6:9">
      <c r="F1010" s="4"/>
      <c r="I1010" s="4"/>
    </row>
    <row r="1011" spans="6:9">
      <c r="F1011" s="4"/>
      <c r="I1011" s="4"/>
    </row>
    <row r="1012" spans="6:9">
      <c r="F1012" s="4"/>
      <c r="I1012" s="4"/>
    </row>
    <row r="1013" spans="6:9">
      <c r="F1013" s="4"/>
      <c r="I1013" s="4"/>
    </row>
    <row r="1014" spans="6:9">
      <c r="F1014" s="4"/>
      <c r="I1014" s="4"/>
    </row>
    <row r="1015" spans="6:9">
      <c r="F1015" s="4"/>
      <c r="I1015" s="4"/>
    </row>
    <row r="1016" spans="6:9">
      <c r="F1016" s="4"/>
      <c r="I1016" s="4"/>
    </row>
    <row r="1017" spans="6:9">
      <c r="F1017" s="4"/>
      <c r="I1017" s="4"/>
    </row>
    <row r="1018" spans="6:9">
      <c r="F1018" s="4"/>
      <c r="I1018" s="4"/>
    </row>
    <row r="1019" spans="6:9">
      <c r="F1019" s="4"/>
      <c r="I1019" s="4"/>
    </row>
    <row r="1020" spans="6:9">
      <c r="F1020" s="4"/>
      <c r="I1020" s="4"/>
    </row>
    <row r="1021" spans="6:9">
      <c r="F1021" s="4"/>
      <c r="I1021" s="4"/>
    </row>
    <row r="1022" spans="6:9">
      <c r="F1022" s="4"/>
      <c r="I1022" s="4"/>
    </row>
    <row r="1023" spans="6:9">
      <c r="F1023" s="4"/>
      <c r="I1023" s="4"/>
    </row>
    <row r="1024" spans="6:9">
      <c r="F1024" s="4"/>
      <c r="I1024" s="4"/>
    </row>
    <row r="1025" spans="6:9">
      <c r="F1025" s="4"/>
      <c r="I1025" s="4"/>
    </row>
    <row r="1026" spans="6:9">
      <c r="F1026" s="4"/>
      <c r="I1026" s="4"/>
    </row>
    <row r="1027" spans="6:9">
      <c r="F1027" s="4"/>
      <c r="I1027" s="4"/>
    </row>
    <row r="1028" spans="6:9">
      <c r="F1028" s="4"/>
      <c r="I1028" s="4"/>
    </row>
    <row r="1029" spans="6:9">
      <c r="F1029" s="4"/>
      <c r="I1029" s="4"/>
    </row>
    <row r="1030" spans="6:9">
      <c r="F1030" s="4"/>
      <c r="I1030" s="4"/>
    </row>
    <row r="1031" spans="6:9">
      <c r="F1031" s="4"/>
      <c r="I1031" s="4"/>
    </row>
    <row r="1032" spans="6:9">
      <c r="F1032" s="4"/>
      <c r="I1032" s="4"/>
    </row>
    <row r="1033" spans="6:9">
      <c r="F1033" s="4"/>
      <c r="I1033" s="4"/>
    </row>
    <row r="1034" spans="6:9">
      <c r="F1034" s="4"/>
      <c r="I1034" s="4"/>
    </row>
    <row r="1035" spans="6:9">
      <c r="F1035" s="4"/>
      <c r="I1035" s="4"/>
    </row>
    <row r="1036" spans="6:9">
      <c r="F1036" s="4"/>
      <c r="I1036" s="4"/>
    </row>
    <row r="1037" spans="6:9">
      <c r="F1037" s="4"/>
      <c r="I1037" s="4"/>
    </row>
    <row r="1038" spans="6:9">
      <c r="F1038" s="4"/>
      <c r="I1038" s="4"/>
    </row>
    <row r="1039" spans="6:9">
      <c r="F1039" s="4"/>
      <c r="I1039" s="4"/>
    </row>
    <row r="1040" spans="6:9">
      <c r="F1040" s="4"/>
      <c r="I1040" s="4"/>
    </row>
    <row r="1041" spans="6:9">
      <c r="F1041" s="4"/>
      <c r="I1041" s="4"/>
    </row>
    <row r="1042" spans="6:9">
      <c r="I1042" s="4"/>
    </row>
    <row r="1043" spans="6:9">
      <c r="I1043" s="4"/>
    </row>
  </sheetData>
  <mergeCells count="10">
    <mergeCell ref="A1:F1"/>
    <mergeCell ref="A2:F2"/>
    <mergeCell ref="A7:B7"/>
    <mergeCell ref="A9:F9"/>
    <mergeCell ref="D11:E11"/>
    <mergeCell ref="G14:I14"/>
    <mergeCell ref="H20:I20"/>
    <mergeCell ref="A26:F26"/>
    <mergeCell ref="D28:E28"/>
    <mergeCell ref="A59:F59"/>
  </mergeCells>
  <dataValidations count="5">
    <dataValidation type="list" allowBlank="1" showErrorMessage="1" sqref="E22" xr:uid="{00000000-0002-0000-0800-000000000000}">
      <formula1>$M$12:$M$13</formula1>
    </dataValidation>
    <dataValidation type="list" allowBlank="1" showErrorMessage="1" sqref="A8" xr:uid="{00000000-0002-0000-0800-000001000000}">
      <formula1>$M$3:$M$4</formula1>
    </dataValidation>
    <dataValidation type="list" allowBlank="1" showErrorMessage="1" sqref="E16 E33 E42 E51" xr:uid="{00000000-0002-0000-0800-000002000000}">
      <formula1>$M$9:$M$10</formula1>
    </dataValidation>
    <dataValidation type="list" allowBlank="1" showErrorMessage="1" sqref="H15" xr:uid="{00000000-0002-0000-0800-000003000000}">
      <formula1>$M$37:$M$38</formula1>
    </dataValidation>
    <dataValidation type="list" allowBlank="1" showErrorMessage="1" sqref="I17:I19" xr:uid="{00000000-0002-0000-0800-000004000000}">
      <formula1>$M$15:$M$35</formula1>
    </dataValidation>
  </dataValidations>
  <pageMargins left="0" right="0" top="0" bottom="0" header="0" footer="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Y1043"/>
  <sheetViews>
    <sheetView workbookViewId="0"/>
  </sheetViews>
  <sheetFormatPr defaultColWidth="12.5703125" defaultRowHeight="15.75" customHeight="1"/>
  <cols>
    <col min="1" max="1" width="38.7109375" customWidth="1"/>
    <col min="2" max="2" width="8.140625" customWidth="1"/>
    <col min="3" max="3" width="15" customWidth="1"/>
    <col min="4" max="4" width="23.140625" customWidth="1"/>
    <col min="5" max="5" width="26.28515625" customWidth="1"/>
    <col min="6" max="6" width="22.140625" customWidth="1"/>
    <col min="7" max="7" width="14.42578125" customWidth="1"/>
    <col min="8" max="8" width="15.140625" customWidth="1"/>
    <col min="9" max="9" width="15.85546875" customWidth="1"/>
    <col min="13" max="13" width="12.5703125" hidden="1"/>
  </cols>
  <sheetData>
    <row r="1" spans="1:13">
      <c r="A1" s="147" t="s">
        <v>6</v>
      </c>
      <c r="B1" s="159"/>
      <c r="C1" s="159"/>
      <c r="D1" s="159"/>
      <c r="E1" s="159"/>
      <c r="F1" s="159"/>
      <c r="G1" s="3"/>
      <c r="H1" s="3"/>
      <c r="I1" s="3"/>
      <c r="M1" s="5" t="s">
        <v>27</v>
      </c>
    </row>
    <row r="2" spans="1:13">
      <c r="A2" s="153" t="s">
        <v>28</v>
      </c>
      <c r="B2" s="159"/>
      <c r="C2" s="159"/>
      <c r="D2" s="159"/>
      <c r="E2" s="159"/>
      <c r="F2" s="159"/>
      <c r="M2" s="7" t="s">
        <v>29</v>
      </c>
    </row>
    <row r="3" spans="1:13">
      <c r="A3" s="8" t="s">
        <v>30</v>
      </c>
      <c r="B3" s="8" t="s">
        <v>31</v>
      </c>
      <c r="C3" s="8" t="s">
        <v>32</v>
      </c>
      <c r="D3" s="8" t="s">
        <v>33</v>
      </c>
      <c r="E3" s="8"/>
      <c r="F3" s="9"/>
      <c r="M3" s="6" t="s">
        <v>34</v>
      </c>
    </row>
    <row r="4" spans="1:13">
      <c r="A4" s="10" t="s">
        <v>113</v>
      </c>
      <c r="B4" s="70">
        <v>1E-3</v>
      </c>
      <c r="C4" s="11">
        <v>10</v>
      </c>
      <c r="D4" s="11">
        <v>10000</v>
      </c>
      <c r="E4" s="13" t="s">
        <v>36</v>
      </c>
      <c r="F4" s="12">
        <v>150</v>
      </c>
      <c r="M4" s="6" t="s">
        <v>37</v>
      </c>
    </row>
    <row r="5" spans="1:13">
      <c r="A5" s="7"/>
      <c r="B5" s="7"/>
      <c r="C5" s="7"/>
      <c r="D5" s="8"/>
      <c r="E5" s="7" t="s">
        <v>39</v>
      </c>
      <c r="F5" s="12">
        <v>150</v>
      </c>
      <c r="M5" s="5" t="s">
        <v>40</v>
      </c>
    </row>
    <row r="6" spans="1:13">
      <c r="A6" s="7"/>
      <c r="B6" s="7"/>
      <c r="C6" s="7"/>
      <c r="D6" s="8"/>
      <c r="E6" s="8"/>
      <c r="F6" s="9"/>
      <c r="M6" s="6" t="s">
        <v>41</v>
      </c>
    </row>
    <row r="7" spans="1:13">
      <c r="A7" s="152" t="s">
        <v>42</v>
      </c>
      <c r="B7" s="159"/>
      <c r="C7" s="6"/>
      <c r="D7" s="13" t="s">
        <v>43</v>
      </c>
      <c r="E7" s="6"/>
      <c r="F7" s="7" t="s">
        <v>44</v>
      </c>
      <c r="M7" s="14">
        <v>1E-3</v>
      </c>
    </row>
    <row r="8" spans="1:13">
      <c r="A8" s="2" t="s">
        <v>34</v>
      </c>
      <c r="B8" s="15">
        <v>1.4999999999999999E-2</v>
      </c>
      <c r="C8" s="6"/>
      <c r="D8" s="71">
        <v>2.8069999999999999</v>
      </c>
      <c r="E8" s="39"/>
      <c r="F8" s="72">
        <v>2.7989999999999999</v>
      </c>
      <c r="M8" s="7" t="s">
        <v>45</v>
      </c>
    </row>
    <row r="9" spans="1:13">
      <c r="A9" s="146" t="s">
        <v>46</v>
      </c>
      <c r="B9" s="159"/>
      <c r="C9" s="159"/>
      <c r="D9" s="159"/>
      <c r="E9" s="159"/>
      <c r="F9" s="159"/>
      <c r="G9" s="6"/>
      <c r="H9" s="6"/>
      <c r="I9" s="6"/>
      <c r="J9" s="6"/>
      <c r="K9" s="6"/>
      <c r="M9" s="6" t="s">
        <v>47</v>
      </c>
    </row>
    <row r="10" spans="1:13">
      <c r="A10" s="6"/>
      <c r="B10" s="17"/>
      <c r="C10" s="6"/>
      <c r="D10" s="8"/>
      <c r="E10" s="18" t="s">
        <v>48</v>
      </c>
      <c r="M10" s="6" t="s">
        <v>49</v>
      </c>
    </row>
    <row r="11" spans="1:13">
      <c r="A11" s="6"/>
      <c r="B11" s="17"/>
      <c r="C11" s="6"/>
      <c r="D11" s="150" t="s">
        <v>50</v>
      </c>
      <c r="E11" s="159"/>
      <c r="M11" s="5" t="s">
        <v>51</v>
      </c>
    </row>
    <row r="12" spans="1:13">
      <c r="A12" s="6"/>
      <c r="B12" s="17"/>
      <c r="C12" s="6"/>
      <c r="D12" s="19" t="s">
        <v>52</v>
      </c>
      <c r="E12" s="20">
        <v>5000</v>
      </c>
      <c r="M12" s="6" t="s">
        <v>53</v>
      </c>
    </row>
    <row r="13" spans="1:13">
      <c r="A13" s="6"/>
      <c r="B13" s="17"/>
      <c r="C13" s="6"/>
      <c r="D13" s="19" t="s">
        <v>54</v>
      </c>
      <c r="E13" s="21">
        <v>0.2</v>
      </c>
      <c r="M13" s="6" t="s">
        <v>55</v>
      </c>
    </row>
    <row r="14" spans="1:13">
      <c r="A14" s="6"/>
      <c r="B14" s="17"/>
      <c r="C14" s="6"/>
      <c r="D14" s="19" t="s">
        <v>56</v>
      </c>
      <c r="E14" s="46">
        <f>E12*E13</f>
        <v>1000</v>
      </c>
      <c r="G14" s="150" t="s">
        <v>57</v>
      </c>
      <c r="H14" s="159"/>
      <c r="I14" s="159"/>
      <c r="L14" s="6"/>
      <c r="M14" s="5" t="s">
        <v>58</v>
      </c>
    </row>
    <row r="15" spans="1:13">
      <c r="A15" s="5" t="s">
        <v>59</v>
      </c>
      <c r="B15" s="17"/>
      <c r="C15" s="6"/>
      <c r="D15" s="41" t="s">
        <v>60</v>
      </c>
      <c r="E15" s="13" t="s">
        <v>45</v>
      </c>
      <c r="F15" s="40" t="s">
        <v>61</v>
      </c>
      <c r="G15" s="6"/>
      <c r="H15" s="7" t="s">
        <v>62</v>
      </c>
      <c r="I15" s="6"/>
      <c r="M15" s="6">
        <v>0</v>
      </c>
    </row>
    <row r="16" spans="1:13">
      <c r="A16" s="24" t="s">
        <v>63</v>
      </c>
      <c r="B16" s="25">
        <f>IF(A8="ATR-Actual",B8*1.15,B8*0.0115*25)</f>
        <v>1.7249999999999998E-2</v>
      </c>
      <c r="C16" s="6"/>
      <c r="D16" s="32" t="s">
        <v>64</v>
      </c>
      <c r="E16" s="13" t="s">
        <v>47</v>
      </c>
      <c r="F16" s="33" t="s">
        <v>64</v>
      </c>
      <c r="G16" s="5" t="s">
        <v>65</v>
      </c>
      <c r="H16" s="42">
        <f>IF(H15="Long",D17,IF(H15="Short",F17))</f>
        <v>2.8239999999999998</v>
      </c>
      <c r="I16" s="5" t="s">
        <v>58</v>
      </c>
      <c r="M16" s="6">
        <v>1</v>
      </c>
    </row>
    <row r="17" spans="1:25">
      <c r="A17" s="6"/>
      <c r="B17" s="25"/>
      <c r="C17" s="6"/>
      <c r="D17" s="73">
        <f>MROUND((SUM($D$8+B16)),$M$7)</f>
        <v>2.8239999999999998</v>
      </c>
      <c r="E17" s="70">
        <f>IF(E16="Risk in Points",D17-D19,(D17-D19)/0.001)</f>
        <v>4.1999999999999815E-2</v>
      </c>
      <c r="F17" s="74">
        <f>MROUND((SUM($F$8-B16)),$M$7)</f>
        <v>2.782</v>
      </c>
      <c r="G17" s="5" t="s">
        <v>66</v>
      </c>
      <c r="H17" s="21"/>
      <c r="I17" s="14">
        <v>0</v>
      </c>
      <c r="M17" s="6">
        <v>2</v>
      </c>
      <c r="N17" s="6"/>
      <c r="O17" s="6"/>
      <c r="P17" s="6"/>
      <c r="Q17" s="6"/>
      <c r="R17" s="6"/>
      <c r="S17" s="6"/>
      <c r="T17" s="6"/>
      <c r="U17" s="6"/>
      <c r="V17" s="6"/>
      <c r="W17" s="6"/>
      <c r="X17" s="6"/>
      <c r="Y17" s="6"/>
    </row>
    <row r="18" spans="1:25">
      <c r="A18" s="6"/>
      <c r="B18" s="17"/>
      <c r="C18" s="6"/>
      <c r="D18" s="32" t="s">
        <v>67</v>
      </c>
      <c r="E18" s="31" t="s">
        <v>114</v>
      </c>
      <c r="F18" s="33" t="s">
        <v>67</v>
      </c>
      <c r="G18" s="5" t="s">
        <v>69</v>
      </c>
      <c r="H18" s="21"/>
      <c r="I18" s="14">
        <v>0</v>
      </c>
      <c r="M18" s="6">
        <v>3</v>
      </c>
    </row>
    <row r="19" spans="1:25">
      <c r="A19" s="6"/>
      <c r="B19" s="68"/>
      <c r="C19" s="6"/>
      <c r="D19" s="73">
        <f>MROUND((SUM($F$8-B16)),$M$7)</f>
        <v>2.782</v>
      </c>
      <c r="E19" s="11">
        <f>IF(E16="Risk in Points",E14/E17/10000,(E14/E17/10000)/0.001)</f>
        <v>2.3809523809523916</v>
      </c>
      <c r="F19" s="74">
        <f>MROUND((SUM($D$8+B16)),$M$7)</f>
        <v>2.8239999999999998</v>
      </c>
      <c r="G19" s="5" t="s">
        <v>70</v>
      </c>
      <c r="H19" s="21"/>
      <c r="I19" s="14">
        <v>0</v>
      </c>
      <c r="M19" s="6">
        <v>4</v>
      </c>
    </row>
    <row r="20" spans="1:25">
      <c r="A20" s="17"/>
      <c r="B20" s="17"/>
      <c r="C20" s="6"/>
      <c r="D20" s="32" t="s">
        <v>71</v>
      </c>
      <c r="E20" s="66"/>
      <c r="F20" s="33" t="s">
        <v>71</v>
      </c>
      <c r="G20" s="5" t="s">
        <v>51</v>
      </c>
      <c r="H20" s="151" t="e">
        <f>IF(H15="Short",(H16-((H17*I17)+(H18*I18)+(H19*I19))/SUM(I17:I19))/(F19-F17),IF(H15="Long",((((H17*I17)+(H18*I18)+(H19*I19))/SUM(I17:I19)-H16)/(D17-D19))))</f>
        <v>#DIV/0!</v>
      </c>
      <c r="I20" s="159"/>
      <c r="M20" s="6">
        <v>5</v>
      </c>
    </row>
    <row r="21" spans="1:25">
      <c r="A21" s="6"/>
      <c r="B21" s="17"/>
      <c r="C21" s="6"/>
      <c r="D21" s="73">
        <f>MROUND((SUM($D$8+B8)),$M$7)</f>
        <v>2.8220000000000001</v>
      </c>
      <c r="E21" s="11"/>
      <c r="F21" s="74">
        <f>MROUND((SUM($F$8-B8)),$M$7)</f>
        <v>2.7840000000000003</v>
      </c>
      <c r="M21" s="6">
        <v>6</v>
      </c>
    </row>
    <row r="22" spans="1:25">
      <c r="A22" s="17" t="s">
        <v>73</v>
      </c>
      <c r="B22" s="17"/>
      <c r="C22" s="6"/>
      <c r="D22" s="32" t="s">
        <v>73</v>
      </c>
      <c r="E22" s="31" t="s">
        <v>55</v>
      </c>
      <c r="F22" s="33" t="s">
        <v>73</v>
      </c>
      <c r="M22" s="6">
        <v>7</v>
      </c>
    </row>
    <row r="23" spans="1:25">
      <c r="A23" s="6">
        <f>A17</f>
        <v>0</v>
      </c>
      <c r="B23" s="25">
        <f>IF(A8="ATR-Actual",B8*0.1,B8*0.001*25)</f>
        <v>1.5E-3</v>
      </c>
      <c r="C23" s="6"/>
      <c r="D23" s="73">
        <f>MROUND((SUM($D$8+B23)),$M$7)</f>
        <v>2.8090000000000002</v>
      </c>
      <c r="E23" s="71">
        <v>2</v>
      </c>
      <c r="F23" s="74">
        <f>MROUND((SUM($F$8-B23)),$M$7)</f>
        <v>2.798</v>
      </c>
      <c r="M23" s="6">
        <v>8</v>
      </c>
    </row>
    <row r="24" spans="1:25">
      <c r="A24" s="6"/>
      <c r="B24" s="6"/>
      <c r="C24" s="6"/>
      <c r="D24" s="32" t="s">
        <v>74</v>
      </c>
      <c r="E24" s="31" t="s">
        <v>75</v>
      </c>
      <c r="F24" s="33" t="s">
        <v>76</v>
      </c>
      <c r="M24" s="6">
        <v>9</v>
      </c>
    </row>
    <row r="25" spans="1:25">
      <c r="A25" s="6"/>
      <c r="B25" s="6"/>
      <c r="C25" s="6"/>
      <c r="D25" s="73">
        <f>MROUND((SUM($F$8-B8)),$M$7)</f>
        <v>2.7840000000000003</v>
      </c>
      <c r="E25" s="11">
        <f>IF(AND(E16="Risk in Points",E22="Long-Target"),(E23-D17)/E17,IF(AND(E16="Risk in Ticks",E22="Long-Target"),(E23-D17)/0.001/E17,IF(AND(E16="Risk in Ticks",E22="Short-Target"),(F17-E23)/0.1/E17,IF(AND(E16="Risk in Points",E22="Short-Target"),(F17-E23)/E17))))</f>
        <v>18.619047619047702</v>
      </c>
      <c r="F25" s="74">
        <f>MROUND((SUM($D$8+B8)),$M$7)</f>
        <v>2.8220000000000001</v>
      </c>
      <c r="M25" s="6">
        <v>10</v>
      </c>
    </row>
    <row r="26" spans="1:25">
      <c r="A26" s="146" t="s">
        <v>77</v>
      </c>
      <c r="B26" s="159"/>
      <c r="C26" s="159"/>
      <c r="D26" s="159"/>
      <c r="E26" s="159"/>
      <c r="F26" s="159"/>
      <c r="G26" s="6"/>
      <c r="H26" s="6"/>
      <c r="I26" s="6"/>
      <c r="J26" s="6"/>
      <c r="K26" s="6"/>
      <c r="L26" s="34"/>
      <c r="M26" s="6">
        <v>11</v>
      </c>
    </row>
    <row r="27" spans="1:25">
      <c r="A27" s="6"/>
      <c r="B27" s="17"/>
      <c r="C27" s="6"/>
      <c r="D27" s="6"/>
      <c r="E27" s="18" t="s">
        <v>48</v>
      </c>
      <c r="M27" s="6">
        <v>12</v>
      </c>
    </row>
    <row r="28" spans="1:25">
      <c r="A28" s="6"/>
      <c r="B28" s="17"/>
      <c r="C28" s="6"/>
      <c r="D28" s="152" t="s">
        <v>78</v>
      </c>
      <c r="E28" s="159"/>
      <c r="M28" s="6">
        <v>13</v>
      </c>
    </row>
    <row r="29" spans="1:25">
      <c r="A29" s="6"/>
      <c r="B29" s="17"/>
      <c r="C29" s="6"/>
      <c r="D29" s="19" t="s">
        <v>52</v>
      </c>
      <c r="E29" s="20">
        <v>5000</v>
      </c>
      <c r="M29" s="6">
        <v>14</v>
      </c>
    </row>
    <row r="30" spans="1:25">
      <c r="A30" s="6"/>
      <c r="B30" s="17"/>
      <c r="C30" s="6"/>
      <c r="D30" s="19" t="s">
        <v>54</v>
      </c>
      <c r="E30" s="21">
        <v>2.5000000000000001E-2</v>
      </c>
      <c r="M30" s="6">
        <v>15</v>
      </c>
    </row>
    <row r="31" spans="1:25">
      <c r="A31" s="6"/>
      <c r="B31" s="17"/>
      <c r="C31" s="6"/>
      <c r="D31" s="19" t="s">
        <v>56</v>
      </c>
      <c r="E31" s="25">
        <f>E29*E30</f>
        <v>125</v>
      </c>
      <c r="M31" s="6">
        <v>16</v>
      </c>
    </row>
    <row r="32" spans="1:25">
      <c r="A32" s="5" t="s">
        <v>79</v>
      </c>
      <c r="B32" s="17"/>
      <c r="C32" s="6"/>
      <c r="D32" s="35" t="s">
        <v>80</v>
      </c>
      <c r="E32" s="13" t="s">
        <v>45</v>
      </c>
      <c r="F32" s="36" t="s">
        <v>81</v>
      </c>
      <c r="M32" s="6">
        <v>17</v>
      </c>
    </row>
    <row r="33" spans="1:13">
      <c r="A33" s="24" t="s">
        <v>65</v>
      </c>
      <c r="B33" s="17"/>
      <c r="C33" s="6"/>
      <c r="D33" s="30" t="s">
        <v>64</v>
      </c>
      <c r="E33" s="13" t="s">
        <v>47</v>
      </c>
      <c r="F33" s="37" t="s">
        <v>64</v>
      </c>
      <c r="M33" s="6">
        <v>18</v>
      </c>
    </row>
    <row r="34" spans="1:13">
      <c r="A34" s="6"/>
      <c r="B34" s="67">
        <f>IF(A8="ATR-Actual",B8*0.9,B11*0.009*25)</f>
        <v>1.35E-2</v>
      </c>
      <c r="C34" s="6"/>
      <c r="D34" s="74">
        <f>MROUND((SUM($D$8+B34)),$M$7)</f>
        <v>2.8210000000000002</v>
      </c>
      <c r="E34" s="70">
        <f>IF(E33="Risk in Points",D36-D34,(D36-D34)/0.001)</f>
        <v>1.6999999999999904E-2</v>
      </c>
      <c r="F34" s="73">
        <f>MROUND((SUM($F$8-B34)),$M$7)</f>
        <v>2.786</v>
      </c>
      <c r="M34" s="6">
        <v>19</v>
      </c>
    </row>
    <row r="35" spans="1:13">
      <c r="A35" s="6" t="s">
        <v>82</v>
      </c>
      <c r="B35" s="68"/>
      <c r="C35" s="6"/>
      <c r="D35" s="33" t="s">
        <v>67</v>
      </c>
      <c r="E35" s="31" t="s">
        <v>114</v>
      </c>
      <c r="F35" s="32" t="s">
        <v>67</v>
      </c>
      <c r="M35" s="6">
        <v>20</v>
      </c>
    </row>
    <row r="36" spans="1:13">
      <c r="A36" s="6">
        <f>A34</f>
        <v>0</v>
      </c>
      <c r="B36" s="67">
        <f>IF(A8="ATR-Actual",B8*1.05*2,B8*0.0105*2*25)</f>
        <v>3.15E-2</v>
      </c>
      <c r="C36" s="6"/>
      <c r="D36" s="74">
        <f>MROUND((SUM($D$8+B36)),$M$7)</f>
        <v>2.8380000000000001</v>
      </c>
      <c r="E36" s="11">
        <f>IF(E33="Risk in Points",E31/E34/10000,(E31/E34/10000)/0.001)</f>
        <v>0.73529411764706298</v>
      </c>
      <c r="F36" s="73">
        <f>MROUND((SUM($F$8-B36)),$M$7)</f>
        <v>2.7680000000000002</v>
      </c>
      <c r="M36" s="7" t="s">
        <v>83</v>
      </c>
    </row>
    <row r="37" spans="1:13">
      <c r="A37" s="6" t="s">
        <v>84</v>
      </c>
      <c r="B37" s="68"/>
      <c r="C37" s="6"/>
      <c r="D37" s="33" t="s">
        <v>85</v>
      </c>
      <c r="E37" s="44"/>
      <c r="F37" s="32" t="s">
        <v>85</v>
      </c>
      <c r="M37" s="6" t="s">
        <v>86</v>
      </c>
    </row>
    <row r="38" spans="1:13">
      <c r="A38" s="6">
        <f>A34</f>
        <v>0</v>
      </c>
      <c r="B38" s="67">
        <f>IF(A8="ATR-Actual",B8*0.1,B8*0.001*25)</f>
        <v>1.5E-3</v>
      </c>
      <c r="C38" s="6"/>
      <c r="D38" s="74">
        <f>MROUND((SUM($D$8+B38)),$M$7)</f>
        <v>2.8090000000000002</v>
      </c>
      <c r="E38" s="11"/>
      <c r="F38" s="73">
        <f>MROUND((SUM($F$8-B38)),$M$7)</f>
        <v>2.798</v>
      </c>
      <c r="M38" s="6" t="s">
        <v>62</v>
      </c>
    </row>
    <row r="39" spans="1:13">
      <c r="A39" s="6"/>
      <c r="B39" s="68"/>
      <c r="C39" s="6"/>
      <c r="D39" s="33" t="s">
        <v>76</v>
      </c>
      <c r="E39" s="31" t="s">
        <v>75</v>
      </c>
      <c r="F39" s="32" t="s">
        <v>74</v>
      </c>
      <c r="I39" s="2"/>
    </row>
    <row r="40" spans="1:13">
      <c r="A40" s="6"/>
      <c r="B40" s="68"/>
      <c r="C40" s="6"/>
      <c r="D40" s="74">
        <f>MROUND((SUM($F$8-B8)),$M$7)</f>
        <v>2.7840000000000003</v>
      </c>
      <c r="E40" s="11">
        <f>IF(E33="Risk in Points",(D34-D38)/E34,((D34-D38)/0.001)/E34)</f>
        <v>0.70588235294118107</v>
      </c>
      <c r="F40" s="73">
        <f>MROUND((SUM($D$8+B8)),$M$7)</f>
        <v>2.8220000000000001</v>
      </c>
    </row>
    <row r="41" spans="1:13">
      <c r="A41" s="5" t="s">
        <v>87</v>
      </c>
      <c r="B41" s="68"/>
      <c r="C41" s="6"/>
      <c r="D41" s="40" t="s">
        <v>88</v>
      </c>
      <c r="E41" s="13" t="s">
        <v>45</v>
      </c>
      <c r="F41" s="41" t="s">
        <v>89</v>
      </c>
    </row>
    <row r="42" spans="1:13">
      <c r="A42" s="6" t="s">
        <v>65</v>
      </c>
      <c r="B42" s="68"/>
      <c r="C42" s="6"/>
      <c r="D42" s="33" t="s">
        <v>64</v>
      </c>
      <c r="E42" s="13" t="s">
        <v>47</v>
      </c>
      <c r="F42" s="32" t="s">
        <v>64</v>
      </c>
    </row>
    <row r="43" spans="1:13">
      <c r="A43" s="6">
        <f>A34</f>
        <v>0</v>
      </c>
      <c r="B43" s="67">
        <f>IF(A8="ATR-Actual",B8*0.9*2,B8*0.009*2*25)</f>
        <v>2.7E-2</v>
      </c>
      <c r="C43" s="6"/>
      <c r="D43" s="74">
        <f>MROUND((SUM($D$8+B43)),$M$7)</f>
        <v>2.8340000000000001</v>
      </c>
      <c r="E43" s="70">
        <f>IF(E42="Risk in Points",D45-D43,(D45-D43)/0.001)</f>
        <v>1.7999999999999794E-2</v>
      </c>
      <c r="F43" s="73">
        <f>MROUND((SUM($F$8-B43)),$M$7)</f>
        <v>2.7720000000000002</v>
      </c>
    </row>
    <row r="44" spans="1:13">
      <c r="A44" s="6" t="s">
        <v>82</v>
      </c>
      <c r="B44" s="69"/>
      <c r="C44" s="6"/>
      <c r="D44" s="33" t="s">
        <v>67</v>
      </c>
      <c r="E44" s="31" t="s">
        <v>114</v>
      </c>
      <c r="F44" s="32" t="s">
        <v>67</v>
      </c>
    </row>
    <row r="45" spans="1:13">
      <c r="A45" s="6">
        <f>A43</f>
        <v>0</v>
      </c>
      <c r="B45" s="67">
        <f>IF(A8="ATR-Actual",B8*1.01*3,B8*0.0101*3*25)</f>
        <v>4.5450000000000004E-2</v>
      </c>
      <c r="C45" s="6"/>
      <c r="D45" s="74">
        <f>MROUND((SUM($D$8+B45)),$M$7)</f>
        <v>2.8519999999999999</v>
      </c>
      <c r="E45" s="11">
        <f>IF(E42="Risk in Points",E31/E43/10000,(E31/E43/10000)/0.001)</f>
        <v>0.69444444444445241</v>
      </c>
      <c r="F45" s="73">
        <f>MROUND((SUM($F$8-B45)),$M$7)</f>
        <v>2.754</v>
      </c>
    </row>
    <row r="46" spans="1:13">
      <c r="A46" s="6" t="s">
        <v>84</v>
      </c>
      <c r="B46" s="68"/>
      <c r="C46" s="6"/>
      <c r="D46" s="33" t="s">
        <v>85</v>
      </c>
      <c r="E46" s="44"/>
      <c r="F46" s="32" t="s">
        <v>85</v>
      </c>
    </row>
    <row r="47" spans="1:13">
      <c r="A47" s="6">
        <f>A43</f>
        <v>0</v>
      </c>
      <c r="B47" s="67">
        <f>IF(A8="ATR-Actual",B8*0.1,B8*0.001*25)</f>
        <v>1.5E-3</v>
      </c>
      <c r="C47" s="6"/>
      <c r="D47" s="74">
        <f>MROUND((SUM($D$8+B47)),$M$7)</f>
        <v>2.8090000000000002</v>
      </c>
      <c r="E47" s="11"/>
      <c r="F47" s="73">
        <f>MROUND((SUM($F$8-B47)),$M$7)</f>
        <v>2.798</v>
      </c>
    </row>
    <row r="48" spans="1:13">
      <c r="A48" s="6"/>
      <c r="B48" s="67"/>
      <c r="C48" s="6"/>
      <c r="D48" s="33" t="s">
        <v>76</v>
      </c>
      <c r="E48" s="31" t="s">
        <v>75</v>
      </c>
      <c r="F48" s="32" t="s">
        <v>74</v>
      </c>
      <c r="G48" s="6"/>
      <c r="H48" s="6"/>
      <c r="I48" s="6"/>
      <c r="J48" s="6"/>
      <c r="K48" s="6"/>
    </row>
    <row r="49" spans="1:25">
      <c r="A49" s="6"/>
      <c r="B49" s="67"/>
      <c r="C49" s="6"/>
      <c r="D49" s="74">
        <f>MROUND((SUM($F$8-B8)),$M$7)</f>
        <v>2.7840000000000003</v>
      </c>
      <c r="E49" s="11">
        <f>IF(E42="Risk in Points",(D43-D47)/E43,((D43-D47)/0.001)/E43)</f>
        <v>1.3888888888888999</v>
      </c>
      <c r="F49" s="73">
        <f>MROUND((SUM($D$8+B8)),$M$7)</f>
        <v>2.8220000000000001</v>
      </c>
      <c r="G49" s="6"/>
      <c r="H49" s="6"/>
      <c r="I49" s="6"/>
      <c r="J49" s="6"/>
      <c r="K49" s="6"/>
    </row>
    <row r="50" spans="1:25">
      <c r="A50" s="5" t="s">
        <v>90</v>
      </c>
      <c r="B50" s="68"/>
      <c r="C50" s="6"/>
      <c r="D50" s="40" t="s">
        <v>91</v>
      </c>
      <c r="E50" s="13" t="s">
        <v>45</v>
      </c>
      <c r="F50" s="41" t="s">
        <v>92</v>
      </c>
    </row>
    <row r="51" spans="1:25">
      <c r="A51" s="6" t="s">
        <v>65</v>
      </c>
      <c r="B51" s="68"/>
      <c r="C51" s="6"/>
      <c r="D51" s="33" t="s">
        <v>64</v>
      </c>
      <c r="E51" s="13" t="s">
        <v>47</v>
      </c>
      <c r="F51" s="32" t="s">
        <v>64</v>
      </c>
    </row>
    <row r="52" spans="1:25">
      <c r="A52" s="6">
        <f>A43</f>
        <v>0</v>
      </c>
      <c r="B52" s="67">
        <f>IF(A8="ATR-Actual",B8*0.9*3,B8*0.009*3*0.1)</f>
        <v>4.0500000000000001E-2</v>
      </c>
      <c r="C52" s="6"/>
      <c r="D52" s="74">
        <f>MROUND((SUM($D$8+B52)),$M$7)</f>
        <v>2.8479999999999999</v>
      </c>
      <c r="E52" s="70">
        <f>IF(E51="Risk in Points",D54-D52,(D54-D52)/0.001)</f>
        <v>1.9000000000000128E-2</v>
      </c>
      <c r="F52" s="73">
        <f>MROUND((SUM($F$8-B52)),$M$7)</f>
        <v>2.758</v>
      </c>
      <c r="L52" s="34"/>
    </row>
    <row r="53" spans="1:25">
      <c r="A53" s="6" t="s">
        <v>82</v>
      </c>
      <c r="B53" s="69"/>
      <c r="C53" s="6"/>
      <c r="D53" s="33" t="s">
        <v>67</v>
      </c>
      <c r="E53" s="31" t="s">
        <v>114</v>
      </c>
      <c r="F53" s="32" t="s">
        <v>67</v>
      </c>
      <c r="L53" s="6"/>
    </row>
    <row r="54" spans="1:25">
      <c r="A54" s="6">
        <f>A52</f>
        <v>0</v>
      </c>
      <c r="B54" s="67">
        <f>IF(A8="ATR-Actual",B8*1.005*4,B8*0.01005*4*0.1)</f>
        <v>6.0299999999999992E-2</v>
      </c>
      <c r="C54" s="6"/>
      <c r="D54" s="74">
        <f>MROUND((SUM($D$8+B54)),$M$7)</f>
        <v>2.867</v>
      </c>
      <c r="E54" s="11">
        <f>IF(E51="Risk in Points",E31/E52/10000,(E31/E52/10000)/0.001)</f>
        <v>0.65789473684210076</v>
      </c>
      <c r="F54" s="73">
        <f>MROUND((SUM($F$8-B54)),$M$7)</f>
        <v>2.7389999999999999</v>
      </c>
      <c r="L54" s="6"/>
    </row>
    <row r="55" spans="1:25">
      <c r="A55" s="6" t="s">
        <v>84</v>
      </c>
      <c r="B55" s="68"/>
      <c r="C55" s="6"/>
      <c r="D55" s="33" t="s">
        <v>85</v>
      </c>
      <c r="E55" s="66"/>
      <c r="F55" s="32" t="s">
        <v>85</v>
      </c>
      <c r="L55" s="34"/>
    </row>
    <row r="56" spans="1:25">
      <c r="A56" s="6">
        <f>A52</f>
        <v>0</v>
      </c>
      <c r="B56" s="67">
        <f>IF(A8="ATR-Actual",B8*0.1,B8*0.001*0.1)</f>
        <v>1.5E-3</v>
      </c>
      <c r="C56" s="6"/>
      <c r="D56" s="74">
        <f>MROUND((SUM($D$8+B56)),$M$7)</f>
        <v>2.8090000000000002</v>
      </c>
      <c r="E56" s="11"/>
      <c r="F56" s="73">
        <f>MROUND((SUM($F$8-B56)),$M$7)</f>
        <v>2.798</v>
      </c>
      <c r="L56" s="34"/>
      <c r="N56" s="6"/>
      <c r="O56" s="6"/>
      <c r="P56" s="6"/>
      <c r="Q56" s="6"/>
      <c r="R56" s="6"/>
      <c r="S56" s="6"/>
      <c r="T56" s="6"/>
      <c r="U56" s="6"/>
      <c r="V56" s="6"/>
      <c r="W56" s="6"/>
      <c r="X56" s="6"/>
      <c r="Y56" s="6"/>
    </row>
    <row r="57" spans="1:25">
      <c r="A57" s="6"/>
      <c r="B57" s="42"/>
      <c r="C57" s="6"/>
      <c r="D57" s="33" t="s">
        <v>76</v>
      </c>
      <c r="E57" s="31" t="s">
        <v>75</v>
      </c>
      <c r="F57" s="32" t="s">
        <v>74</v>
      </c>
      <c r="L57" s="34"/>
      <c r="N57" s="6"/>
      <c r="O57" s="6"/>
      <c r="P57" s="6"/>
      <c r="Q57" s="6"/>
      <c r="R57" s="6"/>
      <c r="S57" s="6"/>
      <c r="T57" s="6"/>
      <c r="U57" s="6"/>
      <c r="V57" s="6"/>
      <c r="W57" s="6"/>
      <c r="X57" s="6"/>
      <c r="Y57" s="6"/>
    </row>
    <row r="58" spans="1:25">
      <c r="A58" s="6"/>
      <c r="B58" s="42"/>
      <c r="C58" s="6"/>
      <c r="D58" s="74">
        <f>MROUND((SUM($F$8-B8)),$M$7)</f>
        <v>2.7840000000000003</v>
      </c>
      <c r="E58" s="11">
        <f>IF(E51="Risk in Points",(D52-D56)/E52,((D52-D56)/0.001)/E52)</f>
        <v>2.0526315789473388</v>
      </c>
      <c r="F58" s="73">
        <f>MROUND((SUM($D$8+B8)),$M$7)</f>
        <v>2.8220000000000001</v>
      </c>
      <c r="L58" s="34"/>
    </row>
    <row r="59" spans="1:25">
      <c r="A59" s="146"/>
      <c r="B59" s="159"/>
      <c r="C59" s="159"/>
      <c r="D59" s="159"/>
      <c r="E59" s="159"/>
      <c r="F59" s="159"/>
      <c r="G59" s="6"/>
      <c r="H59" s="6"/>
      <c r="I59" s="6"/>
      <c r="J59" s="6"/>
      <c r="K59" s="6"/>
      <c r="L59" s="34"/>
    </row>
    <row r="60" spans="1:25">
      <c r="A60" s="5"/>
      <c r="B60" s="17"/>
      <c r="C60" s="6"/>
      <c r="D60" s="6"/>
      <c r="E60" s="6"/>
      <c r="F60" s="6"/>
      <c r="I60" s="4"/>
      <c r="L60" s="34"/>
    </row>
    <row r="61" spans="1:25">
      <c r="A61" s="24"/>
      <c r="B61" s="25"/>
      <c r="C61" s="6"/>
      <c r="D61" s="6"/>
      <c r="E61" s="6"/>
      <c r="F61" s="6"/>
      <c r="I61" s="4"/>
      <c r="L61" s="34"/>
    </row>
    <row r="62" spans="1:25">
      <c r="A62" s="14"/>
      <c r="B62" s="25"/>
      <c r="C62" s="6"/>
      <c r="D62" s="6"/>
      <c r="E62" s="6"/>
      <c r="F62" s="6"/>
      <c r="I62" s="4"/>
      <c r="L62" s="34"/>
    </row>
    <row r="63" spans="1:25">
      <c r="A63" s="6"/>
      <c r="B63" s="11"/>
      <c r="C63" s="6"/>
      <c r="D63" s="6"/>
      <c r="E63" s="6"/>
      <c r="F63" s="6"/>
      <c r="I63" s="4"/>
      <c r="L63" s="34"/>
    </row>
    <row r="64" spans="1:25">
      <c r="C64" s="6"/>
      <c r="D64" s="6"/>
      <c r="E64" s="6"/>
      <c r="F64" s="6"/>
      <c r="I64" s="4"/>
      <c r="L64" s="6"/>
    </row>
    <row r="65" spans="3:25">
      <c r="C65" s="6"/>
      <c r="D65" s="6"/>
      <c r="E65" s="6"/>
      <c r="F65" s="6"/>
      <c r="I65" s="4"/>
    </row>
    <row r="66" spans="3:25">
      <c r="C66" s="6"/>
      <c r="D66" s="6"/>
      <c r="E66" s="6"/>
      <c r="F66" s="6"/>
      <c r="I66" s="4"/>
      <c r="M66" s="6"/>
    </row>
    <row r="67" spans="3:25">
      <c r="I67" s="4"/>
      <c r="M67" s="6"/>
      <c r="N67" s="6"/>
      <c r="O67" s="6"/>
      <c r="P67" s="6"/>
      <c r="Q67" s="6"/>
      <c r="R67" s="6"/>
      <c r="S67" s="6"/>
      <c r="T67" s="6"/>
      <c r="U67" s="6"/>
      <c r="V67" s="6"/>
      <c r="W67" s="6"/>
      <c r="X67" s="6"/>
      <c r="Y67" s="6"/>
    </row>
    <row r="68" spans="3:25">
      <c r="I68" s="4"/>
    </row>
    <row r="69" spans="3:25">
      <c r="I69" s="4"/>
    </row>
    <row r="70" spans="3:25">
      <c r="I70" s="4"/>
    </row>
    <row r="71" spans="3:25">
      <c r="I71" s="4"/>
    </row>
    <row r="72" spans="3:25">
      <c r="I72" s="4"/>
    </row>
    <row r="73" spans="3:25">
      <c r="I73" s="4"/>
    </row>
    <row r="74" spans="3:25">
      <c r="I74" s="4"/>
    </row>
    <row r="75" spans="3:25">
      <c r="I75" s="4"/>
    </row>
    <row r="76" spans="3:25">
      <c r="I76" s="4"/>
    </row>
    <row r="77" spans="3:25">
      <c r="I77" s="4"/>
      <c r="M77" s="6"/>
    </row>
    <row r="78" spans="3:25">
      <c r="I78" s="4"/>
    </row>
    <row r="79" spans="3:25">
      <c r="D79" s="19"/>
      <c r="E79" s="9"/>
      <c r="F79" s="4"/>
      <c r="I79" s="4"/>
    </row>
    <row r="80" spans="3:25">
      <c r="E80" s="18"/>
      <c r="F80" s="4"/>
      <c r="I80" s="4"/>
    </row>
    <row r="81" spans="6:9">
      <c r="F81" s="4"/>
      <c r="I81" s="4"/>
    </row>
    <row r="82" spans="6:9">
      <c r="F82" s="4"/>
      <c r="I82" s="4"/>
    </row>
    <row r="83" spans="6:9">
      <c r="F83" s="4"/>
      <c r="I83" s="4"/>
    </row>
    <row r="84" spans="6:9">
      <c r="F84" s="4"/>
      <c r="I84" s="4"/>
    </row>
    <row r="85" spans="6:9">
      <c r="F85" s="4"/>
      <c r="I85" s="4"/>
    </row>
    <row r="86" spans="6:9">
      <c r="F86" s="4"/>
      <c r="I86" s="4"/>
    </row>
    <row r="87" spans="6:9">
      <c r="F87" s="4"/>
      <c r="I87" s="4"/>
    </row>
    <row r="88" spans="6:9">
      <c r="F88" s="4"/>
      <c r="I88" s="4"/>
    </row>
    <row r="89" spans="6:9">
      <c r="F89" s="4"/>
      <c r="I89" s="4"/>
    </row>
    <row r="90" spans="6:9">
      <c r="F90" s="4"/>
      <c r="I90" s="4"/>
    </row>
    <row r="91" spans="6:9">
      <c r="F91" s="4"/>
      <c r="I91" s="4"/>
    </row>
    <row r="92" spans="6:9">
      <c r="F92" s="4"/>
      <c r="I92" s="4"/>
    </row>
    <row r="93" spans="6:9">
      <c r="F93" s="4"/>
      <c r="I93" s="4"/>
    </row>
    <row r="94" spans="6:9">
      <c r="F94" s="4"/>
      <c r="I94" s="4"/>
    </row>
    <row r="95" spans="6:9">
      <c r="F95" s="4"/>
      <c r="I95" s="4"/>
    </row>
    <row r="96" spans="6:9">
      <c r="F96" s="4"/>
      <c r="I96" s="4"/>
    </row>
    <row r="97" spans="6:9">
      <c r="F97" s="4"/>
      <c r="I97" s="4"/>
    </row>
    <row r="98" spans="6:9">
      <c r="F98" s="4"/>
      <c r="I98" s="4"/>
    </row>
    <row r="99" spans="6:9">
      <c r="F99" s="4"/>
      <c r="I99" s="4"/>
    </row>
    <row r="100" spans="6:9">
      <c r="F100" s="4"/>
      <c r="I100" s="4"/>
    </row>
    <row r="101" spans="6:9">
      <c r="F101" s="4"/>
      <c r="I101" s="4"/>
    </row>
    <row r="102" spans="6:9">
      <c r="F102" s="4"/>
      <c r="I102" s="4"/>
    </row>
    <row r="103" spans="6:9">
      <c r="F103" s="4"/>
      <c r="I103" s="4"/>
    </row>
    <row r="104" spans="6:9">
      <c r="F104" s="4"/>
      <c r="I104" s="4"/>
    </row>
    <row r="105" spans="6:9">
      <c r="F105" s="4"/>
      <c r="I105" s="4"/>
    </row>
    <row r="106" spans="6:9">
      <c r="F106" s="4"/>
      <c r="I106" s="4"/>
    </row>
    <row r="107" spans="6:9">
      <c r="F107" s="4"/>
      <c r="I107" s="4"/>
    </row>
    <row r="108" spans="6:9">
      <c r="F108" s="4"/>
      <c r="I108" s="4"/>
    </row>
    <row r="109" spans="6:9">
      <c r="F109" s="4"/>
      <c r="I109" s="4"/>
    </row>
    <row r="110" spans="6:9">
      <c r="F110" s="4"/>
      <c r="I110" s="4"/>
    </row>
    <row r="111" spans="6:9">
      <c r="F111" s="4"/>
      <c r="I111" s="4"/>
    </row>
    <row r="112" spans="6:9">
      <c r="F112" s="4"/>
      <c r="I112" s="4"/>
    </row>
    <row r="113" spans="6:9">
      <c r="F113" s="4"/>
      <c r="I113" s="4"/>
    </row>
    <row r="114" spans="6:9">
      <c r="F114" s="4"/>
      <c r="I114" s="4"/>
    </row>
    <row r="115" spans="6:9">
      <c r="F115" s="4"/>
      <c r="I115" s="4"/>
    </row>
    <row r="116" spans="6:9">
      <c r="F116" s="4"/>
      <c r="I116" s="4"/>
    </row>
    <row r="117" spans="6:9">
      <c r="F117" s="4"/>
      <c r="I117" s="4"/>
    </row>
    <row r="118" spans="6:9">
      <c r="F118" s="4"/>
      <c r="I118" s="4"/>
    </row>
    <row r="119" spans="6:9">
      <c r="F119" s="4"/>
      <c r="I119" s="4"/>
    </row>
    <row r="120" spans="6:9">
      <c r="F120" s="4"/>
      <c r="I120" s="4"/>
    </row>
    <row r="121" spans="6:9">
      <c r="F121" s="4"/>
      <c r="I121" s="4"/>
    </row>
    <row r="122" spans="6:9">
      <c r="F122" s="4"/>
      <c r="I122" s="4"/>
    </row>
    <row r="123" spans="6:9">
      <c r="F123" s="4"/>
      <c r="I123" s="4"/>
    </row>
    <row r="124" spans="6:9">
      <c r="F124" s="4"/>
      <c r="I124" s="4"/>
    </row>
    <row r="125" spans="6:9">
      <c r="F125" s="4"/>
      <c r="I125" s="4"/>
    </row>
    <row r="126" spans="6:9">
      <c r="F126" s="4"/>
      <c r="I126" s="4"/>
    </row>
    <row r="127" spans="6:9">
      <c r="F127" s="4"/>
      <c r="I127" s="4"/>
    </row>
    <row r="128" spans="6:9">
      <c r="F128" s="4"/>
      <c r="I128" s="4"/>
    </row>
    <row r="129" spans="6:9">
      <c r="F129" s="4"/>
      <c r="I129" s="4"/>
    </row>
    <row r="130" spans="6:9">
      <c r="F130" s="4"/>
      <c r="I130" s="4"/>
    </row>
    <row r="131" spans="6:9">
      <c r="F131" s="4"/>
      <c r="I131" s="4"/>
    </row>
    <row r="132" spans="6:9">
      <c r="F132" s="4"/>
      <c r="I132" s="4"/>
    </row>
    <row r="133" spans="6:9">
      <c r="F133" s="4"/>
      <c r="I133" s="4"/>
    </row>
    <row r="134" spans="6:9">
      <c r="F134" s="4"/>
      <c r="I134" s="4"/>
    </row>
    <row r="135" spans="6:9">
      <c r="F135" s="4"/>
      <c r="I135" s="4"/>
    </row>
    <row r="136" spans="6:9">
      <c r="F136" s="4"/>
      <c r="I136" s="4"/>
    </row>
    <row r="137" spans="6:9">
      <c r="F137" s="4"/>
      <c r="I137" s="4"/>
    </row>
    <row r="138" spans="6:9">
      <c r="F138" s="4"/>
      <c r="I138" s="4"/>
    </row>
    <row r="139" spans="6:9">
      <c r="F139" s="4"/>
      <c r="I139" s="4"/>
    </row>
    <row r="140" spans="6:9">
      <c r="F140" s="4"/>
      <c r="I140" s="4"/>
    </row>
    <row r="141" spans="6:9">
      <c r="F141" s="4"/>
      <c r="I141" s="4"/>
    </row>
    <row r="142" spans="6:9">
      <c r="F142" s="4"/>
      <c r="I142" s="4"/>
    </row>
    <row r="143" spans="6:9">
      <c r="F143" s="4"/>
      <c r="I143" s="4"/>
    </row>
    <row r="144" spans="6:9">
      <c r="F144" s="4"/>
      <c r="I144" s="4"/>
    </row>
    <row r="145" spans="6:9">
      <c r="F145" s="4"/>
      <c r="I145" s="4"/>
    </row>
    <row r="146" spans="6:9">
      <c r="F146" s="4"/>
      <c r="I146" s="4"/>
    </row>
    <row r="147" spans="6:9">
      <c r="F147" s="4"/>
      <c r="I147" s="4"/>
    </row>
    <row r="148" spans="6:9">
      <c r="F148" s="4"/>
      <c r="I148" s="4"/>
    </row>
    <row r="149" spans="6:9">
      <c r="F149" s="4"/>
      <c r="I149" s="4"/>
    </row>
    <row r="150" spans="6:9">
      <c r="F150" s="4"/>
      <c r="I150" s="4"/>
    </row>
    <row r="151" spans="6:9">
      <c r="F151" s="4"/>
      <c r="I151" s="4"/>
    </row>
    <row r="152" spans="6:9">
      <c r="F152" s="4"/>
      <c r="I152" s="4"/>
    </row>
    <row r="153" spans="6:9">
      <c r="F153" s="4"/>
      <c r="I153" s="4"/>
    </row>
    <row r="154" spans="6:9">
      <c r="F154" s="4"/>
      <c r="I154" s="4"/>
    </row>
    <row r="155" spans="6:9">
      <c r="F155" s="4"/>
      <c r="I155" s="4"/>
    </row>
    <row r="156" spans="6:9">
      <c r="F156" s="4"/>
      <c r="I156" s="4"/>
    </row>
    <row r="157" spans="6:9">
      <c r="F157" s="4"/>
      <c r="I157" s="4"/>
    </row>
    <row r="158" spans="6:9">
      <c r="F158" s="4"/>
      <c r="I158" s="4"/>
    </row>
    <row r="159" spans="6:9">
      <c r="F159" s="4"/>
      <c r="I159" s="4"/>
    </row>
    <row r="160" spans="6:9">
      <c r="F160" s="4"/>
      <c r="I160" s="4"/>
    </row>
    <row r="161" spans="6:9">
      <c r="F161" s="4"/>
      <c r="I161" s="4"/>
    </row>
    <row r="162" spans="6:9">
      <c r="F162" s="4"/>
      <c r="I162" s="4"/>
    </row>
    <row r="163" spans="6:9">
      <c r="F163" s="4"/>
      <c r="I163" s="4"/>
    </row>
    <row r="164" spans="6:9">
      <c r="F164" s="4"/>
      <c r="I164" s="4"/>
    </row>
    <row r="165" spans="6:9">
      <c r="F165" s="4"/>
      <c r="I165" s="4"/>
    </row>
    <row r="166" spans="6:9">
      <c r="F166" s="4"/>
      <c r="I166" s="4"/>
    </row>
    <row r="167" spans="6:9">
      <c r="F167" s="4"/>
      <c r="I167" s="4"/>
    </row>
    <row r="168" spans="6:9">
      <c r="F168" s="4"/>
      <c r="I168" s="4"/>
    </row>
    <row r="169" spans="6:9">
      <c r="F169" s="4"/>
      <c r="I169" s="4"/>
    </row>
    <row r="170" spans="6:9">
      <c r="F170" s="4"/>
      <c r="I170" s="4"/>
    </row>
    <row r="171" spans="6:9">
      <c r="F171" s="4"/>
      <c r="I171" s="4"/>
    </row>
    <row r="172" spans="6:9">
      <c r="F172" s="4"/>
      <c r="I172" s="4"/>
    </row>
    <row r="173" spans="6:9">
      <c r="F173" s="4"/>
      <c r="I173" s="4"/>
    </row>
    <row r="174" spans="6:9">
      <c r="F174" s="4"/>
      <c r="I174" s="4"/>
    </row>
    <row r="175" spans="6:9">
      <c r="F175" s="4"/>
      <c r="I175" s="4"/>
    </row>
    <row r="176" spans="6:9">
      <c r="F176" s="4"/>
      <c r="I176" s="4"/>
    </row>
    <row r="177" spans="6:9">
      <c r="F177" s="4"/>
      <c r="I177" s="4"/>
    </row>
    <row r="178" spans="6:9">
      <c r="F178" s="4"/>
      <c r="I178" s="4"/>
    </row>
    <row r="179" spans="6:9">
      <c r="F179" s="4"/>
      <c r="I179" s="4"/>
    </row>
    <row r="180" spans="6:9">
      <c r="F180" s="4"/>
      <c r="I180" s="4"/>
    </row>
    <row r="181" spans="6:9">
      <c r="F181" s="4"/>
      <c r="I181" s="4"/>
    </row>
    <row r="182" spans="6:9">
      <c r="F182" s="4"/>
      <c r="I182" s="4"/>
    </row>
    <row r="183" spans="6:9">
      <c r="F183" s="4"/>
      <c r="I183" s="4"/>
    </row>
    <row r="184" spans="6:9">
      <c r="F184" s="4"/>
      <c r="I184" s="4"/>
    </row>
    <row r="185" spans="6:9">
      <c r="F185" s="4"/>
      <c r="I185" s="4"/>
    </row>
    <row r="186" spans="6:9">
      <c r="F186" s="4"/>
      <c r="I186" s="4"/>
    </row>
    <row r="187" spans="6:9">
      <c r="F187" s="4"/>
      <c r="I187" s="4"/>
    </row>
    <row r="188" spans="6:9">
      <c r="F188" s="4"/>
      <c r="I188" s="4"/>
    </row>
    <row r="189" spans="6:9">
      <c r="F189" s="4"/>
      <c r="I189" s="4"/>
    </row>
    <row r="190" spans="6:9">
      <c r="F190" s="4"/>
      <c r="I190" s="4"/>
    </row>
    <row r="191" spans="6:9">
      <c r="F191" s="4"/>
      <c r="I191" s="4"/>
    </row>
    <row r="192" spans="6:9">
      <c r="F192" s="4"/>
      <c r="I192" s="4"/>
    </row>
    <row r="193" spans="6:9">
      <c r="F193" s="4"/>
      <c r="I193" s="4"/>
    </row>
    <row r="194" spans="6:9">
      <c r="F194" s="4"/>
      <c r="I194" s="4"/>
    </row>
    <row r="195" spans="6:9">
      <c r="F195" s="4"/>
      <c r="I195" s="4"/>
    </row>
    <row r="196" spans="6:9">
      <c r="F196" s="4"/>
      <c r="I196" s="4"/>
    </row>
    <row r="197" spans="6:9">
      <c r="F197" s="4"/>
      <c r="I197" s="4"/>
    </row>
    <row r="198" spans="6:9">
      <c r="F198" s="4"/>
      <c r="I198" s="4"/>
    </row>
    <row r="199" spans="6:9">
      <c r="F199" s="4"/>
      <c r="I199" s="4"/>
    </row>
    <row r="200" spans="6:9">
      <c r="F200" s="4"/>
      <c r="I200" s="4"/>
    </row>
    <row r="201" spans="6:9">
      <c r="F201" s="4"/>
      <c r="I201" s="4"/>
    </row>
    <row r="202" spans="6:9">
      <c r="F202" s="4"/>
      <c r="I202" s="4"/>
    </row>
    <row r="203" spans="6:9">
      <c r="F203" s="4"/>
      <c r="I203" s="4"/>
    </row>
    <row r="204" spans="6:9">
      <c r="F204" s="4"/>
      <c r="I204" s="4"/>
    </row>
    <row r="205" spans="6:9">
      <c r="F205" s="4"/>
      <c r="I205" s="4"/>
    </row>
    <row r="206" spans="6:9">
      <c r="F206" s="4"/>
      <c r="I206" s="4"/>
    </row>
    <row r="207" spans="6:9">
      <c r="F207" s="4"/>
      <c r="I207" s="4"/>
    </row>
    <row r="208" spans="6:9">
      <c r="F208" s="4"/>
      <c r="I208" s="4"/>
    </row>
    <row r="209" spans="6:9">
      <c r="F209" s="4"/>
      <c r="I209" s="4"/>
    </row>
    <row r="210" spans="6:9">
      <c r="F210" s="4"/>
      <c r="I210" s="4"/>
    </row>
    <row r="211" spans="6:9">
      <c r="F211" s="4"/>
      <c r="I211" s="4"/>
    </row>
    <row r="212" spans="6:9">
      <c r="F212" s="4"/>
      <c r="I212" s="4"/>
    </row>
    <row r="213" spans="6:9">
      <c r="F213" s="4"/>
      <c r="I213" s="4"/>
    </row>
    <row r="214" spans="6:9">
      <c r="F214" s="4"/>
      <c r="I214" s="4"/>
    </row>
    <row r="215" spans="6:9">
      <c r="F215" s="4"/>
      <c r="I215" s="4"/>
    </row>
    <row r="216" spans="6:9">
      <c r="F216" s="4"/>
      <c r="I216" s="4"/>
    </row>
    <row r="217" spans="6:9">
      <c r="F217" s="4"/>
      <c r="I217" s="4"/>
    </row>
    <row r="218" spans="6:9">
      <c r="F218" s="4"/>
      <c r="I218" s="4"/>
    </row>
    <row r="219" spans="6:9">
      <c r="F219" s="4"/>
      <c r="I219" s="4"/>
    </row>
    <row r="220" spans="6:9">
      <c r="F220" s="4"/>
      <c r="I220" s="4"/>
    </row>
    <row r="221" spans="6:9">
      <c r="F221" s="4"/>
      <c r="I221" s="4"/>
    </row>
    <row r="222" spans="6:9">
      <c r="F222" s="4"/>
      <c r="I222" s="4"/>
    </row>
    <row r="223" spans="6:9">
      <c r="F223" s="4"/>
      <c r="I223" s="4"/>
    </row>
    <row r="224" spans="6:9">
      <c r="F224" s="4"/>
      <c r="I224" s="4"/>
    </row>
    <row r="225" spans="6:9">
      <c r="F225" s="4"/>
      <c r="I225" s="4"/>
    </row>
    <row r="226" spans="6:9">
      <c r="F226" s="4"/>
      <c r="I226" s="4"/>
    </row>
    <row r="227" spans="6:9">
      <c r="F227" s="4"/>
      <c r="I227" s="4"/>
    </row>
    <row r="228" spans="6:9">
      <c r="F228" s="4"/>
      <c r="I228" s="4"/>
    </row>
    <row r="229" spans="6:9">
      <c r="F229" s="4"/>
      <c r="I229" s="4"/>
    </row>
    <row r="230" spans="6:9">
      <c r="F230" s="4"/>
      <c r="I230" s="4"/>
    </row>
    <row r="231" spans="6:9">
      <c r="F231" s="4"/>
      <c r="I231" s="4"/>
    </row>
    <row r="232" spans="6:9">
      <c r="F232" s="4"/>
      <c r="I232" s="4"/>
    </row>
    <row r="233" spans="6:9">
      <c r="F233" s="4"/>
      <c r="I233" s="4"/>
    </row>
    <row r="234" spans="6:9">
      <c r="F234" s="4"/>
      <c r="I234" s="4"/>
    </row>
    <row r="235" spans="6:9">
      <c r="F235" s="4"/>
      <c r="I235" s="4"/>
    </row>
    <row r="236" spans="6:9">
      <c r="F236" s="4"/>
      <c r="I236" s="4"/>
    </row>
    <row r="237" spans="6:9">
      <c r="F237" s="4"/>
      <c r="I237" s="4"/>
    </row>
    <row r="238" spans="6:9">
      <c r="F238" s="4"/>
      <c r="I238" s="4"/>
    </row>
    <row r="239" spans="6:9">
      <c r="F239" s="4"/>
      <c r="I239" s="4"/>
    </row>
    <row r="240" spans="6:9">
      <c r="F240" s="4"/>
      <c r="I240" s="4"/>
    </row>
    <row r="241" spans="6:9">
      <c r="F241" s="4"/>
      <c r="I241" s="4"/>
    </row>
    <row r="242" spans="6:9">
      <c r="F242" s="4"/>
      <c r="I242" s="4"/>
    </row>
    <row r="243" spans="6:9">
      <c r="F243" s="4"/>
      <c r="I243" s="4"/>
    </row>
    <row r="244" spans="6:9">
      <c r="F244" s="4"/>
      <c r="I244" s="4"/>
    </row>
    <row r="245" spans="6:9">
      <c r="F245" s="4"/>
      <c r="I245" s="4"/>
    </row>
    <row r="246" spans="6:9">
      <c r="F246" s="4"/>
      <c r="I246" s="4"/>
    </row>
    <row r="247" spans="6:9">
      <c r="F247" s="4"/>
      <c r="I247" s="4"/>
    </row>
    <row r="248" spans="6:9">
      <c r="F248" s="4"/>
      <c r="I248" s="4"/>
    </row>
    <row r="249" spans="6:9">
      <c r="F249" s="4"/>
      <c r="I249" s="4"/>
    </row>
    <row r="250" spans="6:9">
      <c r="F250" s="4"/>
      <c r="I250" s="4"/>
    </row>
    <row r="251" spans="6:9">
      <c r="F251" s="4"/>
      <c r="I251" s="4"/>
    </row>
    <row r="252" spans="6:9">
      <c r="F252" s="4"/>
      <c r="I252" s="4"/>
    </row>
    <row r="253" spans="6:9">
      <c r="F253" s="4"/>
      <c r="I253" s="4"/>
    </row>
    <row r="254" spans="6:9">
      <c r="F254" s="4"/>
      <c r="I254" s="4"/>
    </row>
    <row r="255" spans="6:9">
      <c r="F255" s="4"/>
      <c r="I255" s="4"/>
    </row>
    <row r="256" spans="6:9">
      <c r="F256" s="4"/>
      <c r="I256" s="4"/>
    </row>
    <row r="257" spans="6:9">
      <c r="F257" s="4"/>
      <c r="I257" s="4"/>
    </row>
    <row r="258" spans="6:9">
      <c r="F258" s="4"/>
      <c r="I258" s="4"/>
    </row>
    <row r="259" spans="6:9">
      <c r="F259" s="4"/>
      <c r="I259" s="4"/>
    </row>
    <row r="260" spans="6:9">
      <c r="F260" s="4"/>
      <c r="I260" s="4"/>
    </row>
    <row r="261" spans="6:9">
      <c r="F261" s="4"/>
      <c r="I261" s="4"/>
    </row>
    <row r="262" spans="6:9">
      <c r="F262" s="4"/>
      <c r="I262" s="4"/>
    </row>
    <row r="263" spans="6:9">
      <c r="F263" s="4"/>
      <c r="I263" s="4"/>
    </row>
    <row r="264" spans="6:9">
      <c r="F264" s="4"/>
      <c r="I264" s="4"/>
    </row>
    <row r="265" spans="6:9">
      <c r="F265" s="4"/>
      <c r="I265" s="4"/>
    </row>
    <row r="266" spans="6:9">
      <c r="F266" s="4"/>
      <c r="I266" s="4"/>
    </row>
    <row r="267" spans="6:9">
      <c r="F267" s="4"/>
      <c r="I267" s="4"/>
    </row>
    <row r="268" spans="6:9">
      <c r="F268" s="4"/>
      <c r="I268" s="4"/>
    </row>
    <row r="269" spans="6:9">
      <c r="F269" s="4"/>
      <c r="I269" s="4"/>
    </row>
    <row r="270" spans="6:9">
      <c r="F270" s="4"/>
      <c r="I270" s="4"/>
    </row>
    <row r="271" spans="6:9">
      <c r="F271" s="4"/>
      <c r="I271" s="4"/>
    </row>
    <row r="272" spans="6:9">
      <c r="F272" s="4"/>
      <c r="I272" s="4"/>
    </row>
    <row r="273" spans="6:9">
      <c r="F273" s="4"/>
      <c r="I273" s="4"/>
    </row>
    <row r="274" spans="6:9">
      <c r="F274" s="4"/>
      <c r="I274" s="4"/>
    </row>
    <row r="275" spans="6:9">
      <c r="F275" s="4"/>
      <c r="I275" s="4"/>
    </row>
    <row r="276" spans="6:9">
      <c r="F276" s="4"/>
      <c r="I276" s="4"/>
    </row>
    <row r="277" spans="6:9">
      <c r="F277" s="4"/>
      <c r="I277" s="4"/>
    </row>
    <row r="278" spans="6:9">
      <c r="F278" s="4"/>
      <c r="I278" s="4"/>
    </row>
    <row r="279" spans="6:9">
      <c r="F279" s="4"/>
      <c r="I279" s="4"/>
    </row>
    <row r="280" spans="6:9">
      <c r="F280" s="4"/>
      <c r="I280" s="4"/>
    </row>
    <row r="281" spans="6:9">
      <c r="F281" s="4"/>
      <c r="I281" s="4"/>
    </row>
    <row r="282" spans="6:9">
      <c r="F282" s="4"/>
      <c r="I282" s="4"/>
    </row>
    <row r="283" spans="6:9">
      <c r="F283" s="4"/>
      <c r="I283" s="4"/>
    </row>
    <row r="284" spans="6:9">
      <c r="F284" s="4"/>
      <c r="I284" s="4"/>
    </row>
    <row r="285" spans="6:9">
      <c r="F285" s="4"/>
      <c r="I285" s="4"/>
    </row>
    <row r="286" spans="6:9">
      <c r="F286" s="4"/>
      <c r="I286" s="4"/>
    </row>
    <row r="287" spans="6:9">
      <c r="F287" s="4"/>
      <c r="I287" s="4"/>
    </row>
    <row r="288" spans="6:9">
      <c r="F288" s="4"/>
      <c r="I288" s="4"/>
    </row>
    <row r="289" spans="6:9">
      <c r="F289" s="4"/>
      <c r="I289" s="4"/>
    </row>
    <row r="290" spans="6:9">
      <c r="F290" s="4"/>
      <c r="I290" s="4"/>
    </row>
    <row r="291" spans="6:9">
      <c r="F291" s="4"/>
      <c r="I291" s="4"/>
    </row>
    <row r="292" spans="6:9">
      <c r="F292" s="4"/>
      <c r="I292" s="4"/>
    </row>
    <row r="293" spans="6:9">
      <c r="F293" s="4"/>
      <c r="I293" s="4"/>
    </row>
    <row r="294" spans="6:9">
      <c r="F294" s="4"/>
      <c r="I294" s="4"/>
    </row>
    <row r="295" spans="6:9">
      <c r="F295" s="4"/>
      <c r="I295" s="4"/>
    </row>
    <row r="296" spans="6:9">
      <c r="F296" s="4"/>
      <c r="I296" s="4"/>
    </row>
    <row r="297" spans="6:9">
      <c r="F297" s="4"/>
      <c r="I297" s="4"/>
    </row>
    <row r="298" spans="6:9">
      <c r="F298" s="4"/>
      <c r="I298" s="4"/>
    </row>
    <row r="299" spans="6:9">
      <c r="F299" s="4"/>
      <c r="I299" s="4"/>
    </row>
    <row r="300" spans="6:9">
      <c r="F300" s="4"/>
      <c r="I300" s="4"/>
    </row>
    <row r="301" spans="6:9">
      <c r="F301" s="4"/>
      <c r="I301" s="4"/>
    </row>
    <row r="302" spans="6:9">
      <c r="F302" s="4"/>
      <c r="I302" s="4"/>
    </row>
    <row r="303" spans="6:9">
      <c r="F303" s="4"/>
      <c r="I303" s="4"/>
    </row>
    <row r="304" spans="6:9">
      <c r="F304" s="4"/>
      <c r="I304" s="4"/>
    </row>
    <row r="305" spans="6:9">
      <c r="F305" s="4"/>
      <c r="I305" s="4"/>
    </row>
    <row r="306" spans="6:9">
      <c r="F306" s="4"/>
      <c r="I306" s="4"/>
    </row>
    <row r="307" spans="6:9">
      <c r="F307" s="4"/>
      <c r="I307" s="4"/>
    </row>
    <row r="308" spans="6:9">
      <c r="F308" s="4"/>
      <c r="I308" s="4"/>
    </row>
    <row r="309" spans="6:9">
      <c r="F309" s="4"/>
      <c r="I309" s="4"/>
    </row>
    <row r="310" spans="6:9">
      <c r="F310" s="4"/>
      <c r="I310" s="4"/>
    </row>
    <row r="311" spans="6:9">
      <c r="F311" s="4"/>
      <c r="I311" s="4"/>
    </row>
    <row r="312" spans="6:9">
      <c r="F312" s="4"/>
      <c r="I312" s="4"/>
    </row>
    <row r="313" spans="6:9">
      <c r="F313" s="4"/>
      <c r="I313" s="4"/>
    </row>
    <row r="314" spans="6:9">
      <c r="F314" s="4"/>
      <c r="I314" s="4"/>
    </row>
    <row r="315" spans="6:9">
      <c r="F315" s="4"/>
      <c r="I315" s="4"/>
    </row>
    <row r="316" spans="6:9">
      <c r="F316" s="4"/>
      <c r="I316" s="4"/>
    </row>
    <row r="317" spans="6:9">
      <c r="F317" s="4"/>
      <c r="I317" s="4"/>
    </row>
    <row r="318" spans="6:9">
      <c r="F318" s="4"/>
      <c r="I318" s="4"/>
    </row>
    <row r="319" spans="6:9">
      <c r="F319" s="4"/>
      <c r="I319" s="4"/>
    </row>
    <row r="320" spans="6:9">
      <c r="F320" s="4"/>
      <c r="I320" s="4"/>
    </row>
    <row r="321" spans="6:9">
      <c r="F321" s="4"/>
      <c r="I321" s="4"/>
    </row>
    <row r="322" spans="6:9">
      <c r="F322" s="4"/>
      <c r="I322" s="4"/>
    </row>
    <row r="323" spans="6:9">
      <c r="F323" s="4"/>
      <c r="I323" s="4"/>
    </row>
    <row r="324" spans="6:9">
      <c r="F324" s="4"/>
      <c r="I324" s="4"/>
    </row>
    <row r="325" spans="6:9">
      <c r="F325" s="4"/>
      <c r="I325" s="4"/>
    </row>
    <row r="326" spans="6:9">
      <c r="F326" s="4"/>
      <c r="I326" s="4"/>
    </row>
    <row r="327" spans="6:9">
      <c r="F327" s="4"/>
      <c r="I327" s="4"/>
    </row>
    <row r="328" spans="6:9">
      <c r="F328" s="4"/>
      <c r="I328" s="4"/>
    </row>
    <row r="329" spans="6:9">
      <c r="F329" s="4"/>
      <c r="I329" s="4"/>
    </row>
    <row r="330" spans="6:9">
      <c r="F330" s="4"/>
      <c r="I330" s="4"/>
    </row>
    <row r="331" spans="6:9">
      <c r="F331" s="4"/>
      <c r="I331" s="4"/>
    </row>
    <row r="332" spans="6:9">
      <c r="F332" s="4"/>
      <c r="I332" s="4"/>
    </row>
    <row r="333" spans="6:9">
      <c r="F333" s="4"/>
      <c r="I333" s="4"/>
    </row>
    <row r="334" spans="6:9">
      <c r="F334" s="4"/>
      <c r="I334" s="4"/>
    </row>
    <row r="335" spans="6:9">
      <c r="F335" s="4"/>
      <c r="I335" s="4"/>
    </row>
    <row r="336" spans="6:9">
      <c r="F336" s="4"/>
      <c r="I336" s="4"/>
    </row>
    <row r="337" spans="6:9">
      <c r="F337" s="4"/>
      <c r="I337" s="4"/>
    </row>
    <row r="338" spans="6:9">
      <c r="F338" s="4"/>
      <c r="I338" s="4"/>
    </row>
    <row r="339" spans="6:9">
      <c r="F339" s="4"/>
      <c r="I339" s="4"/>
    </row>
    <row r="340" spans="6:9">
      <c r="F340" s="4"/>
      <c r="I340" s="4"/>
    </row>
    <row r="341" spans="6:9">
      <c r="F341" s="4"/>
      <c r="I341" s="4"/>
    </row>
    <row r="342" spans="6:9">
      <c r="F342" s="4"/>
      <c r="I342" s="4"/>
    </row>
    <row r="343" spans="6:9">
      <c r="F343" s="4"/>
      <c r="I343" s="4"/>
    </row>
    <row r="344" spans="6:9">
      <c r="F344" s="4"/>
      <c r="I344" s="4"/>
    </row>
    <row r="345" spans="6:9">
      <c r="F345" s="4"/>
      <c r="I345" s="4"/>
    </row>
    <row r="346" spans="6:9">
      <c r="F346" s="4"/>
      <c r="I346" s="4"/>
    </row>
    <row r="347" spans="6:9">
      <c r="F347" s="4"/>
      <c r="I347" s="4"/>
    </row>
    <row r="348" spans="6:9">
      <c r="F348" s="4"/>
      <c r="I348" s="4"/>
    </row>
    <row r="349" spans="6:9">
      <c r="F349" s="4"/>
      <c r="I349" s="4"/>
    </row>
    <row r="350" spans="6:9">
      <c r="F350" s="4"/>
      <c r="I350" s="4"/>
    </row>
    <row r="351" spans="6:9">
      <c r="F351" s="4"/>
      <c r="I351" s="4"/>
    </row>
    <row r="352" spans="6:9">
      <c r="F352" s="4"/>
      <c r="I352" s="4"/>
    </row>
    <row r="353" spans="6:9">
      <c r="F353" s="4"/>
      <c r="I353" s="4"/>
    </row>
    <row r="354" spans="6:9">
      <c r="F354" s="4"/>
      <c r="I354" s="4"/>
    </row>
    <row r="355" spans="6:9">
      <c r="F355" s="4"/>
      <c r="I355" s="4"/>
    </row>
    <row r="356" spans="6:9">
      <c r="F356" s="4"/>
      <c r="I356" s="4"/>
    </row>
    <row r="357" spans="6:9">
      <c r="F357" s="4"/>
      <c r="I357" s="4"/>
    </row>
    <row r="358" spans="6:9">
      <c r="F358" s="4"/>
      <c r="I358" s="4"/>
    </row>
    <row r="359" spans="6:9">
      <c r="F359" s="4"/>
      <c r="I359" s="4"/>
    </row>
    <row r="360" spans="6:9">
      <c r="F360" s="4"/>
      <c r="I360" s="4"/>
    </row>
    <row r="361" spans="6:9">
      <c r="F361" s="4"/>
      <c r="I361" s="4"/>
    </row>
    <row r="362" spans="6:9">
      <c r="F362" s="4"/>
      <c r="I362" s="4"/>
    </row>
    <row r="363" spans="6:9">
      <c r="F363" s="4"/>
      <c r="I363" s="4"/>
    </row>
    <row r="364" spans="6:9">
      <c r="F364" s="4"/>
      <c r="I364" s="4"/>
    </row>
    <row r="365" spans="6:9">
      <c r="F365" s="4"/>
      <c r="I365" s="4"/>
    </row>
    <row r="366" spans="6:9">
      <c r="F366" s="4"/>
      <c r="I366" s="4"/>
    </row>
    <row r="367" spans="6:9">
      <c r="F367" s="4"/>
      <c r="I367" s="4"/>
    </row>
    <row r="368" spans="6:9">
      <c r="F368" s="4"/>
      <c r="I368" s="4"/>
    </row>
    <row r="369" spans="6:9">
      <c r="F369" s="4"/>
      <c r="I369" s="4"/>
    </row>
    <row r="370" spans="6:9">
      <c r="F370" s="4"/>
      <c r="I370" s="4"/>
    </row>
    <row r="371" spans="6:9">
      <c r="F371" s="4"/>
      <c r="I371" s="4"/>
    </row>
    <row r="372" spans="6:9">
      <c r="F372" s="4"/>
      <c r="I372" s="4"/>
    </row>
    <row r="373" spans="6:9">
      <c r="F373" s="4"/>
      <c r="I373" s="4"/>
    </row>
    <row r="374" spans="6:9">
      <c r="F374" s="4"/>
      <c r="I374" s="4"/>
    </row>
    <row r="375" spans="6:9">
      <c r="F375" s="4"/>
      <c r="I375" s="4"/>
    </row>
    <row r="376" spans="6:9">
      <c r="F376" s="4"/>
      <c r="I376" s="4"/>
    </row>
    <row r="377" spans="6:9">
      <c r="F377" s="4"/>
      <c r="I377" s="4"/>
    </row>
    <row r="378" spans="6:9">
      <c r="F378" s="4"/>
      <c r="I378" s="4"/>
    </row>
    <row r="379" spans="6:9">
      <c r="F379" s="4"/>
      <c r="I379" s="4"/>
    </row>
    <row r="380" spans="6:9">
      <c r="F380" s="4"/>
      <c r="I380" s="4"/>
    </row>
    <row r="381" spans="6:9">
      <c r="F381" s="4"/>
      <c r="I381" s="4"/>
    </row>
    <row r="382" spans="6:9">
      <c r="F382" s="4"/>
      <c r="I382" s="4"/>
    </row>
    <row r="383" spans="6:9">
      <c r="F383" s="4"/>
      <c r="I383" s="4"/>
    </row>
    <row r="384" spans="6:9">
      <c r="F384" s="4"/>
      <c r="I384" s="4"/>
    </row>
    <row r="385" spans="6:9">
      <c r="F385" s="4"/>
      <c r="I385" s="4"/>
    </row>
    <row r="386" spans="6:9">
      <c r="F386" s="4"/>
      <c r="I386" s="4"/>
    </row>
    <row r="387" spans="6:9">
      <c r="F387" s="4"/>
      <c r="I387" s="4"/>
    </row>
    <row r="388" spans="6:9">
      <c r="F388" s="4"/>
      <c r="I388" s="4"/>
    </row>
    <row r="389" spans="6:9">
      <c r="F389" s="4"/>
      <c r="I389" s="4"/>
    </row>
    <row r="390" spans="6:9">
      <c r="F390" s="4"/>
      <c r="I390" s="4"/>
    </row>
    <row r="391" spans="6:9">
      <c r="F391" s="4"/>
      <c r="I391" s="4"/>
    </row>
    <row r="392" spans="6:9">
      <c r="F392" s="4"/>
      <c r="I392" s="4"/>
    </row>
    <row r="393" spans="6:9">
      <c r="F393" s="4"/>
      <c r="I393" s="4"/>
    </row>
    <row r="394" spans="6:9">
      <c r="F394" s="4"/>
      <c r="I394" s="4"/>
    </row>
    <row r="395" spans="6:9">
      <c r="F395" s="4"/>
      <c r="I395" s="4"/>
    </row>
    <row r="396" spans="6:9">
      <c r="F396" s="4"/>
      <c r="I396" s="4"/>
    </row>
    <row r="397" spans="6:9">
      <c r="F397" s="4"/>
      <c r="I397" s="4"/>
    </row>
    <row r="398" spans="6:9">
      <c r="F398" s="4"/>
      <c r="I398" s="4"/>
    </row>
    <row r="399" spans="6:9">
      <c r="F399" s="4"/>
      <c r="I399" s="4"/>
    </row>
    <row r="400" spans="6:9">
      <c r="F400" s="4"/>
      <c r="I400" s="4"/>
    </row>
    <row r="401" spans="6:9">
      <c r="F401" s="4"/>
      <c r="I401" s="4"/>
    </row>
    <row r="402" spans="6:9">
      <c r="F402" s="4"/>
      <c r="I402" s="4"/>
    </row>
    <row r="403" spans="6:9">
      <c r="F403" s="4"/>
      <c r="I403" s="4"/>
    </row>
    <row r="404" spans="6:9">
      <c r="F404" s="4"/>
      <c r="I404" s="4"/>
    </row>
    <row r="405" spans="6:9">
      <c r="F405" s="4"/>
      <c r="I405" s="4"/>
    </row>
    <row r="406" spans="6:9">
      <c r="F406" s="4"/>
      <c r="I406" s="4"/>
    </row>
    <row r="407" spans="6:9">
      <c r="F407" s="4"/>
      <c r="I407" s="4"/>
    </row>
    <row r="408" spans="6:9">
      <c r="F408" s="4"/>
      <c r="I408" s="4"/>
    </row>
    <row r="409" spans="6:9">
      <c r="F409" s="4"/>
      <c r="I409" s="4"/>
    </row>
    <row r="410" spans="6:9">
      <c r="F410" s="4"/>
      <c r="I410" s="4"/>
    </row>
    <row r="411" spans="6:9">
      <c r="F411" s="4"/>
      <c r="I411" s="4"/>
    </row>
    <row r="412" spans="6:9">
      <c r="F412" s="4"/>
      <c r="I412" s="4"/>
    </row>
    <row r="413" spans="6:9">
      <c r="F413" s="4"/>
      <c r="I413" s="4"/>
    </row>
    <row r="414" spans="6:9">
      <c r="F414" s="4"/>
      <c r="I414" s="4"/>
    </row>
    <row r="415" spans="6:9">
      <c r="F415" s="4"/>
      <c r="I415" s="4"/>
    </row>
    <row r="416" spans="6:9">
      <c r="F416" s="4"/>
      <c r="I416" s="4"/>
    </row>
    <row r="417" spans="6:9">
      <c r="F417" s="4"/>
      <c r="I417" s="4"/>
    </row>
    <row r="418" spans="6:9">
      <c r="F418" s="4"/>
      <c r="I418" s="4"/>
    </row>
    <row r="419" spans="6:9">
      <c r="F419" s="4"/>
      <c r="I419" s="4"/>
    </row>
    <row r="420" spans="6:9">
      <c r="F420" s="4"/>
      <c r="I420" s="4"/>
    </row>
    <row r="421" spans="6:9">
      <c r="F421" s="4"/>
      <c r="I421" s="4"/>
    </row>
    <row r="422" spans="6:9">
      <c r="F422" s="4"/>
      <c r="I422" s="4"/>
    </row>
    <row r="423" spans="6:9">
      <c r="F423" s="4"/>
      <c r="I423" s="4"/>
    </row>
    <row r="424" spans="6:9">
      <c r="F424" s="4"/>
      <c r="I424" s="4"/>
    </row>
    <row r="425" spans="6:9">
      <c r="F425" s="4"/>
      <c r="I425" s="4"/>
    </row>
    <row r="426" spans="6:9">
      <c r="F426" s="4"/>
      <c r="I426" s="4"/>
    </row>
    <row r="427" spans="6:9">
      <c r="F427" s="4"/>
      <c r="I427" s="4"/>
    </row>
    <row r="428" spans="6:9">
      <c r="F428" s="4"/>
      <c r="I428" s="4"/>
    </row>
    <row r="429" spans="6:9">
      <c r="F429" s="4"/>
      <c r="I429" s="4"/>
    </row>
    <row r="430" spans="6:9">
      <c r="F430" s="4"/>
      <c r="I430" s="4"/>
    </row>
    <row r="431" spans="6:9">
      <c r="F431" s="4"/>
      <c r="I431" s="4"/>
    </row>
    <row r="432" spans="6:9">
      <c r="F432" s="4"/>
      <c r="I432" s="4"/>
    </row>
    <row r="433" spans="6:9">
      <c r="F433" s="4"/>
      <c r="I433" s="4"/>
    </row>
    <row r="434" spans="6:9">
      <c r="F434" s="4"/>
      <c r="I434" s="4"/>
    </row>
    <row r="435" spans="6:9">
      <c r="F435" s="4"/>
      <c r="I435" s="4"/>
    </row>
    <row r="436" spans="6:9">
      <c r="F436" s="4"/>
      <c r="I436" s="4"/>
    </row>
    <row r="437" spans="6:9">
      <c r="F437" s="4"/>
      <c r="I437" s="4"/>
    </row>
    <row r="438" spans="6:9">
      <c r="F438" s="4"/>
      <c r="I438" s="4"/>
    </row>
    <row r="439" spans="6:9">
      <c r="F439" s="4"/>
      <c r="I439" s="4"/>
    </row>
    <row r="440" spans="6:9">
      <c r="F440" s="4"/>
      <c r="I440" s="4"/>
    </row>
    <row r="441" spans="6:9">
      <c r="F441" s="4"/>
      <c r="I441" s="4"/>
    </row>
    <row r="442" spans="6:9">
      <c r="F442" s="4"/>
      <c r="I442" s="4"/>
    </row>
    <row r="443" spans="6:9">
      <c r="F443" s="4"/>
      <c r="I443" s="4"/>
    </row>
    <row r="444" spans="6:9">
      <c r="F444" s="4"/>
      <c r="I444" s="4"/>
    </row>
    <row r="445" spans="6:9">
      <c r="F445" s="4"/>
      <c r="I445" s="4"/>
    </row>
    <row r="446" spans="6:9">
      <c r="F446" s="4"/>
      <c r="I446" s="4"/>
    </row>
    <row r="447" spans="6:9">
      <c r="F447" s="4"/>
      <c r="I447" s="4"/>
    </row>
    <row r="448" spans="6:9">
      <c r="F448" s="4"/>
      <c r="I448" s="4"/>
    </row>
    <row r="449" spans="6:9">
      <c r="F449" s="4"/>
      <c r="I449" s="4"/>
    </row>
    <row r="450" spans="6:9">
      <c r="F450" s="4"/>
      <c r="I450" s="4"/>
    </row>
    <row r="451" spans="6:9">
      <c r="F451" s="4"/>
      <c r="I451" s="4"/>
    </row>
    <row r="452" spans="6:9">
      <c r="F452" s="4"/>
      <c r="I452" s="4"/>
    </row>
    <row r="453" spans="6:9">
      <c r="F453" s="4"/>
      <c r="I453" s="4"/>
    </row>
    <row r="454" spans="6:9">
      <c r="F454" s="4"/>
      <c r="I454" s="4"/>
    </row>
    <row r="455" spans="6:9">
      <c r="F455" s="4"/>
      <c r="I455" s="4"/>
    </row>
    <row r="456" spans="6:9">
      <c r="F456" s="4"/>
      <c r="I456" s="4"/>
    </row>
    <row r="457" spans="6:9">
      <c r="F457" s="4"/>
      <c r="I457" s="4"/>
    </row>
    <row r="458" spans="6:9">
      <c r="F458" s="4"/>
      <c r="I458" s="4"/>
    </row>
    <row r="459" spans="6:9">
      <c r="F459" s="4"/>
      <c r="I459" s="4"/>
    </row>
    <row r="460" spans="6:9">
      <c r="F460" s="4"/>
      <c r="I460" s="4"/>
    </row>
    <row r="461" spans="6:9">
      <c r="F461" s="4"/>
      <c r="I461" s="4"/>
    </row>
    <row r="462" spans="6:9">
      <c r="F462" s="4"/>
      <c r="I462" s="4"/>
    </row>
    <row r="463" spans="6:9">
      <c r="F463" s="4"/>
      <c r="I463" s="4"/>
    </row>
    <row r="464" spans="6:9">
      <c r="F464" s="4"/>
      <c r="I464" s="4"/>
    </row>
    <row r="465" spans="6:9">
      <c r="F465" s="4"/>
      <c r="I465" s="4"/>
    </row>
    <row r="466" spans="6:9">
      <c r="F466" s="4"/>
      <c r="I466" s="4"/>
    </row>
    <row r="467" spans="6:9">
      <c r="F467" s="4"/>
      <c r="I467" s="4"/>
    </row>
    <row r="468" spans="6:9">
      <c r="F468" s="4"/>
      <c r="I468" s="4"/>
    </row>
    <row r="469" spans="6:9">
      <c r="F469" s="4"/>
      <c r="I469" s="4"/>
    </row>
    <row r="470" spans="6:9">
      <c r="F470" s="4"/>
      <c r="I470" s="4"/>
    </row>
    <row r="471" spans="6:9">
      <c r="F471" s="4"/>
      <c r="I471" s="4"/>
    </row>
    <row r="472" spans="6:9">
      <c r="F472" s="4"/>
      <c r="I472" s="4"/>
    </row>
    <row r="473" spans="6:9">
      <c r="F473" s="4"/>
      <c r="I473" s="4"/>
    </row>
    <row r="474" spans="6:9">
      <c r="F474" s="4"/>
      <c r="I474" s="4"/>
    </row>
    <row r="475" spans="6:9">
      <c r="F475" s="4"/>
      <c r="I475" s="4"/>
    </row>
    <row r="476" spans="6:9">
      <c r="F476" s="4"/>
      <c r="I476" s="4"/>
    </row>
    <row r="477" spans="6:9">
      <c r="F477" s="4"/>
      <c r="I477" s="4"/>
    </row>
    <row r="478" spans="6:9">
      <c r="F478" s="4"/>
      <c r="I478" s="4"/>
    </row>
    <row r="479" spans="6:9">
      <c r="F479" s="4"/>
      <c r="I479" s="4"/>
    </row>
    <row r="480" spans="6:9">
      <c r="F480" s="4"/>
      <c r="I480" s="4"/>
    </row>
    <row r="481" spans="6:9">
      <c r="F481" s="4"/>
      <c r="I481" s="4"/>
    </row>
    <row r="482" spans="6:9">
      <c r="F482" s="4"/>
      <c r="I482" s="4"/>
    </row>
    <row r="483" spans="6:9">
      <c r="F483" s="4"/>
      <c r="I483" s="4"/>
    </row>
    <row r="484" spans="6:9">
      <c r="F484" s="4"/>
      <c r="I484" s="4"/>
    </row>
    <row r="485" spans="6:9">
      <c r="F485" s="4"/>
      <c r="I485" s="4"/>
    </row>
    <row r="486" spans="6:9">
      <c r="F486" s="4"/>
      <c r="I486" s="4"/>
    </row>
    <row r="487" spans="6:9">
      <c r="F487" s="4"/>
      <c r="I487" s="4"/>
    </row>
    <row r="488" spans="6:9">
      <c r="F488" s="4"/>
      <c r="I488" s="4"/>
    </row>
    <row r="489" spans="6:9">
      <c r="F489" s="4"/>
      <c r="I489" s="4"/>
    </row>
    <row r="490" spans="6:9">
      <c r="F490" s="4"/>
      <c r="I490" s="4"/>
    </row>
    <row r="491" spans="6:9">
      <c r="F491" s="4"/>
      <c r="I491" s="4"/>
    </row>
    <row r="492" spans="6:9">
      <c r="F492" s="4"/>
      <c r="I492" s="4"/>
    </row>
    <row r="493" spans="6:9">
      <c r="F493" s="4"/>
      <c r="I493" s="4"/>
    </row>
    <row r="494" spans="6:9">
      <c r="F494" s="4"/>
      <c r="I494" s="4"/>
    </row>
    <row r="495" spans="6:9">
      <c r="F495" s="4"/>
      <c r="I495" s="4"/>
    </row>
    <row r="496" spans="6:9">
      <c r="F496" s="4"/>
      <c r="I496" s="4"/>
    </row>
    <row r="497" spans="6:9">
      <c r="F497" s="4"/>
      <c r="I497" s="4"/>
    </row>
    <row r="498" spans="6:9">
      <c r="F498" s="4"/>
      <c r="I498" s="4"/>
    </row>
    <row r="499" spans="6:9">
      <c r="F499" s="4"/>
      <c r="I499" s="4"/>
    </row>
    <row r="500" spans="6:9">
      <c r="F500" s="4"/>
      <c r="I500" s="4"/>
    </row>
    <row r="501" spans="6:9">
      <c r="F501" s="4"/>
      <c r="I501" s="4"/>
    </row>
    <row r="502" spans="6:9">
      <c r="F502" s="4"/>
      <c r="I502" s="4"/>
    </row>
    <row r="503" spans="6:9">
      <c r="F503" s="4"/>
      <c r="I503" s="4"/>
    </row>
    <row r="504" spans="6:9">
      <c r="F504" s="4"/>
      <c r="I504" s="4"/>
    </row>
    <row r="505" spans="6:9">
      <c r="F505" s="4"/>
      <c r="I505" s="4"/>
    </row>
    <row r="506" spans="6:9">
      <c r="F506" s="4"/>
      <c r="I506" s="4"/>
    </row>
    <row r="507" spans="6:9">
      <c r="F507" s="4"/>
      <c r="I507" s="4"/>
    </row>
    <row r="508" spans="6:9">
      <c r="F508" s="4"/>
      <c r="I508" s="4"/>
    </row>
    <row r="509" spans="6:9">
      <c r="F509" s="4"/>
      <c r="I509" s="4"/>
    </row>
    <row r="510" spans="6:9">
      <c r="F510" s="4"/>
      <c r="I510" s="4"/>
    </row>
    <row r="511" spans="6:9">
      <c r="F511" s="4"/>
      <c r="I511" s="4"/>
    </row>
    <row r="512" spans="6:9">
      <c r="F512" s="4"/>
      <c r="I512" s="4"/>
    </row>
    <row r="513" spans="6:9">
      <c r="F513" s="4"/>
      <c r="I513" s="4"/>
    </row>
    <row r="514" spans="6:9">
      <c r="F514" s="4"/>
      <c r="I514" s="4"/>
    </row>
    <row r="515" spans="6:9">
      <c r="F515" s="4"/>
      <c r="I515" s="4"/>
    </row>
    <row r="516" spans="6:9">
      <c r="F516" s="4"/>
      <c r="I516" s="4"/>
    </row>
    <row r="517" spans="6:9">
      <c r="F517" s="4"/>
      <c r="I517" s="4"/>
    </row>
    <row r="518" spans="6:9">
      <c r="F518" s="4"/>
      <c r="I518" s="4"/>
    </row>
    <row r="519" spans="6:9">
      <c r="F519" s="4"/>
      <c r="I519" s="4"/>
    </row>
    <row r="520" spans="6:9">
      <c r="F520" s="4"/>
      <c r="I520" s="4"/>
    </row>
    <row r="521" spans="6:9">
      <c r="F521" s="4"/>
      <c r="I521" s="4"/>
    </row>
    <row r="522" spans="6:9">
      <c r="F522" s="4"/>
      <c r="I522" s="4"/>
    </row>
    <row r="523" spans="6:9">
      <c r="F523" s="4"/>
      <c r="I523" s="4"/>
    </row>
    <row r="524" spans="6:9">
      <c r="F524" s="4"/>
      <c r="I524" s="4"/>
    </row>
    <row r="525" spans="6:9">
      <c r="F525" s="4"/>
      <c r="I525" s="4"/>
    </row>
    <row r="526" spans="6:9">
      <c r="F526" s="4"/>
      <c r="I526" s="4"/>
    </row>
    <row r="527" spans="6:9">
      <c r="F527" s="4"/>
      <c r="I527" s="4"/>
    </row>
    <row r="528" spans="6:9">
      <c r="F528" s="4"/>
      <c r="I528" s="4"/>
    </row>
    <row r="529" spans="6:9">
      <c r="F529" s="4"/>
      <c r="I529" s="4"/>
    </row>
    <row r="530" spans="6:9">
      <c r="F530" s="4"/>
      <c r="I530" s="4"/>
    </row>
    <row r="531" spans="6:9">
      <c r="F531" s="4"/>
      <c r="I531" s="4"/>
    </row>
    <row r="532" spans="6:9">
      <c r="F532" s="4"/>
      <c r="I532" s="4"/>
    </row>
    <row r="533" spans="6:9">
      <c r="F533" s="4"/>
      <c r="I533" s="4"/>
    </row>
    <row r="534" spans="6:9">
      <c r="F534" s="4"/>
      <c r="I534" s="4"/>
    </row>
    <row r="535" spans="6:9">
      <c r="F535" s="4"/>
      <c r="I535" s="4"/>
    </row>
    <row r="536" spans="6:9">
      <c r="F536" s="4"/>
      <c r="I536" s="4"/>
    </row>
    <row r="537" spans="6:9">
      <c r="F537" s="4"/>
      <c r="I537" s="4"/>
    </row>
    <row r="538" spans="6:9">
      <c r="F538" s="4"/>
      <c r="I538" s="4"/>
    </row>
    <row r="539" spans="6:9">
      <c r="F539" s="4"/>
      <c r="I539" s="4"/>
    </row>
    <row r="540" spans="6:9">
      <c r="F540" s="4"/>
      <c r="I540" s="4"/>
    </row>
    <row r="541" spans="6:9">
      <c r="F541" s="4"/>
      <c r="I541" s="4"/>
    </row>
    <row r="542" spans="6:9">
      <c r="F542" s="4"/>
      <c r="I542" s="4"/>
    </row>
    <row r="543" spans="6:9">
      <c r="F543" s="4"/>
      <c r="I543" s="4"/>
    </row>
    <row r="544" spans="6:9">
      <c r="F544" s="4"/>
      <c r="I544" s="4"/>
    </row>
    <row r="545" spans="6:9">
      <c r="F545" s="4"/>
      <c r="I545" s="4"/>
    </row>
    <row r="546" spans="6:9">
      <c r="F546" s="4"/>
      <c r="I546" s="4"/>
    </row>
    <row r="547" spans="6:9">
      <c r="F547" s="4"/>
      <c r="I547" s="4"/>
    </row>
    <row r="548" spans="6:9">
      <c r="F548" s="4"/>
      <c r="I548" s="4"/>
    </row>
    <row r="549" spans="6:9">
      <c r="F549" s="4"/>
      <c r="I549" s="4"/>
    </row>
    <row r="550" spans="6:9">
      <c r="F550" s="4"/>
      <c r="I550" s="4"/>
    </row>
    <row r="551" spans="6:9">
      <c r="F551" s="4"/>
      <c r="I551" s="4"/>
    </row>
    <row r="552" spans="6:9">
      <c r="F552" s="4"/>
      <c r="I552" s="4"/>
    </row>
    <row r="553" spans="6:9">
      <c r="F553" s="4"/>
      <c r="I553" s="4"/>
    </row>
    <row r="554" spans="6:9">
      <c r="F554" s="4"/>
      <c r="I554" s="4"/>
    </row>
    <row r="555" spans="6:9">
      <c r="F555" s="4"/>
      <c r="I555" s="4"/>
    </row>
    <row r="556" spans="6:9">
      <c r="F556" s="4"/>
      <c r="I556" s="4"/>
    </row>
    <row r="557" spans="6:9">
      <c r="F557" s="4"/>
      <c r="I557" s="4"/>
    </row>
    <row r="558" spans="6:9">
      <c r="F558" s="4"/>
      <c r="I558" s="4"/>
    </row>
    <row r="559" spans="6:9">
      <c r="F559" s="4"/>
      <c r="I559" s="4"/>
    </row>
    <row r="560" spans="6:9">
      <c r="F560" s="4"/>
      <c r="I560" s="4"/>
    </row>
    <row r="561" spans="6:9">
      <c r="F561" s="4"/>
      <c r="I561" s="4"/>
    </row>
    <row r="562" spans="6:9">
      <c r="F562" s="4"/>
      <c r="I562" s="4"/>
    </row>
    <row r="563" spans="6:9">
      <c r="F563" s="4"/>
      <c r="I563" s="4"/>
    </row>
    <row r="564" spans="6:9">
      <c r="F564" s="4"/>
      <c r="I564" s="4"/>
    </row>
    <row r="565" spans="6:9">
      <c r="F565" s="4"/>
      <c r="I565" s="4"/>
    </row>
    <row r="566" spans="6:9">
      <c r="F566" s="4"/>
      <c r="I566" s="4"/>
    </row>
    <row r="567" spans="6:9">
      <c r="F567" s="4"/>
      <c r="I567" s="4"/>
    </row>
    <row r="568" spans="6:9">
      <c r="F568" s="4"/>
      <c r="I568" s="4"/>
    </row>
    <row r="569" spans="6:9">
      <c r="F569" s="4"/>
      <c r="I569" s="4"/>
    </row>
    <row r="570" spans="6:9">
      <c r="F570" s="4"/>
      <c r="I570" s="4"/>
    </row>
    <row r="571" spans="6:9">
      <c r="F571" s="4"/>
      <c r="I571" s="4"/>
    </row>
    <row r="572" spans="6:9">
      <c r="F572" s="4"/>
      <c r="I572" s="4"/>
    </row>
    <row r="573" spans="6:9">
      <c r="F573" s="4"/>
      <c r="I573" s="4"/>
    </row>
    <row r="574" spans="6:9">
      <c r="F574" s="4"/>
      <c r="I574" s="4"/>
    </row>
    <row r="575" spans="6:9">
      <c r="F575" s="4"/>
      <c r="I575" s="4"/>
    </row>
    <row r="576" spans="6:9">
      <c r="F576" s="4"/>
      <c r="I576" s="4"/>
    </row>
    <row r="577" spans="6:9">
      <c r="F577" s="4"/>
      <c r="I577" s="4"/>
    </row>
    <row r="578" spans="6:9">
      <c r="F578" s="4"/>
      <c r="I578" s="4"/>
    </row>
    <row r="579" spans="6:9">
      <c r="F579" s="4"/>
      <c r="I579" s="4"/>
    </row>
    <row r="580" spans="6:9">
      <c r="F580" s="4"/>
      <c r="I580" s="4"/>
    </row>
    <row r="581" spans="6:9">
      <c r="F581" s="4"/>
      <c r="I581" s="4"/>
    </row>
    <row r="582" spans="6:9">
      <c r="F582" s="4"/>
      <c r="I582" s="4"/>
    </row>
    <row r="583" spans="6:9">
      <c r="F583" s="4"/>
      <c r="I583" s="4"/>
    </row>
    <row r="584" spans="6:9">
      <c r="F584" s="4"/>
      <c r="I584" s="4"/>
    </row>
    <row r="585" spans="6:9">
      <c r="F585" s="4"/>
      <c r="I585" s="4"/>
    </row>
    <row r="586" spans="6:9">
      <c r="F586" s="4"/>
      <c r="I586" s="4"/>
    </row>
    <row r="587" spans="6:9">
      <c r="F587" s="4"/>
      <c r="I587" s="4"/>
    </row>
    <row r="588" spans="6:9">
      <c r="F588" s="4"/>
      <c r="I588" s="4"/>
    </row>
    <row r="589" spans="6:9">
      <c r="F589" s="4"/>
      <c r="I589" s="4"/>
    </row>
    <row r="590" spans="6:9">
      <c r="F590" s="4"/>
      <c r="I590" s="4"/>
    </row>
    <row r="591" spans="6:9">
      <c r="F591" s="4"/>
      <c r="I591" s="4"/>
    </row>
    <row r="592" spans="6:9">
      <c r="F592" s="4"/>
      <c r="I592" s="4"/>
    </row>
    <row r="593" spans="6:9">
      <c r="F593" s="4"/>
      <c r="I593" s="4"/>
    </row>
    <row r="594" spans="6:9">
      <c r="F594" s="4"/>
      <c r="I594" s="4"/>
    </row>
    <row r="595" spans="6:9">
      <c r="F595" s="4"/>
      <c r="I595" s="4"/>
    </row>
    <row r="596" spans="6:9">
      <c r="F596" s="4"/>
      <c r="I596" s="4"/>
    </row>
    <row r="597" spans="6:9">
      <c r="F597" s="4"/>
      <c r="I597" s="4"/>
    </row>
    <row r="598" spans="6:9">
      <c r="F598" s="4"/>
      <c r="I598" s="4"/>
    </row>
    <row r="599" spans="6:9">
      <c r="F599" s="4"/>
      <c r="I599" s="4"/>
    </row>
    <row r="600" spans="6:9">
      <c r="F600" s="4"/>
      <c r="I600" s="4"/>
    </row>
    <row r="601" spans="6:9">
      <c r="F601" s="4"/>
      <c r="I601" s="4"/>
    </row>
    <row r="602" spans="6:9">
      <c r="F602" s="4"/>
      <c r="I602" s="4"/>
    </row>
    <row r="603" spans="6:9">
      <c r="F603" s="4"/>
      <c r="I603" s="4"/>
    </row>
    <row r="604" spans="6:9">
      <c r="F604" s="4"/>
      <c r="I604" s="4"/>
    </row>
    <row r="605" spans="6:9">
      <c r="F605" s="4"/>
      <c r="I605" s="4"/>
    </row>
    <row r="606" spans="6:9">
      <c r="F606" s="4"/>
      <c r="I606" s="4"/>
    </row>
    <row r="607" spans="6:9">
      <c r="F607" s="4"/>
      <c r="I607" s="4"/>
    </row>
    <row r="608" spans="6:9">
      <c r="F608" s="4"/>
      <c r="I608" s="4"/>
    </row>
    <row r="609" spans="6:9">
      <c r="F609" s="4"/>
      <c r="I609" s="4"/>
    </row>
    <row r="610" spans="6:9">
      <c r="F610" s="4"/>
      <c r="I610" s="4"/>
    </row>
    <row r="611" spans="6:9">
      <c r="F611" s="4"/>
      <c r="I611" s="4"/>
    </row>
    <row r="612" spans="6:9">
      <c r="F612" s="4"/>
      <c r="I612" s="4"/>
    </row>
    <row r="613" spans="6:9">
      <c r="F613" s="4"/>
      <c r="I613" s="4"/>
    </row>
    <row r="614" spans="6:9">
      <c r="F614" s="4"/>
      <c r="I614" s="4"/>
    </row>
    <row r="615" spans="6:9">
      <c r="F615" s="4"/>
      <c r="I615" s="4"/>
    </row>
    <row r="616" spans="6:9">
      <c r="F616" s="4"/>
      <c r="I616" s="4"/>
    </row>
    <row r="617" spans="6:9">
      <c r="F617" s="4"/>
      <c r="I617" s="4"/>
    </row>
    <row r="618" spans="6:9">
      <c r="F618" s="4"/>
      <c r="I618" s="4"/>
    </row>
    <row r="619" spans="6:9">
      <c r="F619" s="4"/>
      <c r="I619" s="4"/>
    </row>
    <row r="620" spans="6:9">
      <c r="F620" s="4"/>
      <c r="I620" s="4"/>
    </row>
    <row r="621" spans="6:9">
      <c r="F621" s="4"/>
      <c r="I621" s="4"/>
    </row>
    <row r="622" spans="6:9">
      <c r="F622" s="4"/>
      <c r="I622" s="4"/>
    </row>
    <row r="623" spans="6:9">
      <c r="F623" s="4"/>
      <c r="I623" s="4"/>
    </row>
    <row r="624" spans="6:9">
      <c r="F624" s="4"/>
      <c r="I624" s="4"/>
    </row>
    <row r="625" spans="6:9">
      <c r="F625" s="4"/>
      <c r="I625" s="4"/>
    </row>
    <row r="626" spans="6:9">
      <c r="F626" s="4"/>
      <c r="I626" s="4"/>
    </row>
    <row r="627" spans="6:9">
      <c r="F627" s="4"/>
      <c r="I627" s="4"/>
    </row>
    <row r="628" spans="6:9">
      <c r="F628" s="4"/>
      <c r="I628" s="4"/>
    </row>
    <row r="629" spans="6:9">
      <c r="F629" s="4"/>
      <c r="I629" s="4"/>
    </row>
    <row r="630" spans="6:9">
      <c r="F630" s="4"/>
      <c r="I630" s="4"/>
    </row>
    <row r="631" spans="6:9">
      <c r="F631" s="4"/>
      <c r="I631" s="4"/>
    </row>
    <row r="632" spans="6:9">
      <c r="F632" s="4"/>
      <c r="I632" s="4"/>
    </row>
    <row r="633" spans="6:9">
      <c r="F633" s="4"/>
      <c r="I633" s="4"/>
    </row>
    <row r="634" spans="6:9">
      <c r="F634" s="4"/>
      <c r="I634" s="4"/>
    </row>
    <row r="635" spans="6:9">
      <c r="F635" s="4"/>
      <c r="I635" s="4"/>
    </row>
    <row r="636" spans="6:9">
      <c r="F636" s="4"/>
      <c r="I636" s="4"/>
    </row>
    <row r="637" spans="6:9">
      <c r="F637" s="4"/>
      <c r="I637" s="4"/>
    </row>
    <row r="638" spans="6:9">
      <c r="F638" s="4"/>
      <c r="I638" s="4"/>
    </row>
    <row r="639" spans="6:9">
      <c r="F639" s="4"/>
      <c r="I639" s="4"/>
    </row>
    <row r="640" spans="6:9">
      <c r="F640" s="4"/>
      <c r="I640" s="4"/>
    </row>
    <row r="641" spans="6:9">
      <c r="F641" s="4"/>
      <c r="I641" s="4"/>
    </row>
    <row r="642" spans="6:9">
      <c r="F642" s="4"/>
      <c r="I642" s="4"/>
    </row>
    <row r="643" spans="6:9">
      <c r="F643" s="4"/>
      <c r="I643" s="4"/>
    </row>
    <row r="644" spans="6:9">
      <c r="F644" s="4"/>
      <c r="I644" s="4"/>
    </row>
    <row r="645" spans="6:9">
      <c r="F645" s="4"/>
      <c r="I645" s="4"/>
    </row>
    <row r="646" spans="6:9">
      <c r="F646" s="4"/>
      <c r="I646" s="4"/>
    </row>
    <row r="647" spans="6:9">
      <c r="F647" s="4"/>
      <c r="I647" s="4"/>
    </row>
    <row r="648" spans="6:9">
      <c r="F648" s="4"/>
      <c r="I648" s="4"/>
    </row>
    <row r="649" spans="6:9">
      <c r="F649" s="4"/>
      <c r="I649" s="4"/>
    </row>
    <row r="650" spans="6:9">
      <c r="F650" s="4"/>
      <c r="I650" s="4"/>
    </row>
    <row r="651" spans="6:9">
      <c r="F651" s="4"/>
      <c r="I651" s="4"/>
    </row>
    <row r="652" spans="6:9">
      <c r="F652" s="4"/>
      <c r="I652" s="4"/>
    </row>
    <row r="653" spans="6:9">
      <c r="F653" s="4"/>
      <c r="I653" s="4"/>
    </row>
    <row r="654" spans="6:9">
      <c r="F654" s="4"/>
      <c r="I654" s="4"/>
    </row>
    <row r="655" spans="6:9">
      <c r="F655" s="4"/>
      <c r="I655" s="4"/>
    </row>
    <row r="656" spans="6:9">
      <c r="F656" s="4"/>
      <c r="I656" s="4"/>
    </row>
    <row r="657" spans="6:9">
      <c r="F657" s="4"/>
      <c r="I657" s="4"/>
    </row>
    <row r="658" spans="6:9">
      <c r="F658" s="4"/>
      <c r="I658" s="4"/>
    </row>
    <row r="659" spans="6:9">
      <c r="F659" s="4"/>
      <c r="I659" s="4"/>
    </row>
    <row r="660" spans="6:9">
      <c r="F660" s="4"/>
      <c r="I660" s="4"/>
    </row>
    <row r="661" spans="6:9">
      <c r="F661" s="4"/>
      <c r="I661" s="4"/>
    </row>
    <row r="662" spans="6:9">
      <c r="F662" s="4"/>
      <c r="I662" s="4"/>
    </row>
    <row r="663" spans="6:9">
      <c r="F663" s="4"/>
      <c r="I663" s="4"/>
    </row>
    <row r="664" spans="6:9">
      <c r="F664" s="4"/>
      <c r="I664" s="4"/>
    </row>
    <row r="665" spans="6:9">
      <c r="F665" s="4"/>
      <c r="I665" s="4"/>
    </row>
    <row r="666" spans="6:9">
      <c r="F666" s="4"/>
      <c r="I666" s="4"/>
    </row>
    <row r="667" spans="6:9">
      <c r="F667" s="4"/>
      <c r="I667" s="4"/>
    </row>
    <row r="668" spans="6:9">
      <c r="F668" s="4"/>
      <c r="I668" s="4"/>
    </row>
    <row r="669" spans="6:9">
      <c r="F669" s="4"/>
      <c r="I669" s="4"/>
    </row>
    <row r="670" spans="6:9">
      <c r="F670" s="4"/>
      <c r="I670" s="4"/>
    </row>
    <row r="671" spans="6:9">
      <c r="F671" s="4"/>
      <c r="I671" s="4"/>
    </row>
    <row r="672" spans="6:9">
      <c r="F672" s="4"/>
      <c r="I672" s="4"/>
    </row>
    <row r="673" spans="6:9">
      <c r="F673" s="4"/>
      <c r="I673" s="4"/>
    </row>
    <row r="674" spans="6:9">
      <c r="F674" s="4"/>
      <c r="I674" s="4"/>
    </row>
    <row r="675" spans="6:9">
      <c r="F675" s="4"/>
      <c r="I675" s="4"/>
    </row>
    <row r="676" spans="6:9">
      <c r="F676" s="4"/>
      <c r="I676" s="4"/>
    </row>
    <row r="677" spans="6:9">
      <c r="F677" s="4"/>
      <c r="I677" s="4"/>
    </row>
    <row r="678" spans="6:9">
      <c r="F678" s="4"/>
      <c r="I678" s="4"/>
    </row>
    <row r="679" spans="6:9">
      <c r="F679" s="4"/>
      <c r="I679" s="4"/>
    </row>
    <row r="680" spans="6:9">
      <c r="F680" s="4"/>
      <c r="I680" s="4"/>
    </row>
    <row r="681" spans="6:9">
      <c r="F681" s="4"/>
      <c r="I681" s="4"/>
    </row>
    <row r="682" spans="6:9">
      <c r="F682" s="4"/>
      <c r="I682" s="4"/>
    </row>
    <row r="683" spans="6:9">
      <c r="F683" s="4"/>
      <c r="I683" s="4"/>
    </row>
    <row r="684" spans="6:9">
      <c r="F684" s="4"/>
      <c r="I684" s="4"/>
    </row>
    <row r="685" spans="6:9">
      <c r="F685" s="4"/>
      <c r="I685" s="4"/>
    </row>
    <row r="686" spans="6:9">
      <c r="F686" s="4"/>
      <c r="I686" s="4"/>
    </row>
    <row r="687" spans="6:9">
      <c r="F687" s="4"/>
      <c r="I687" s="4"/>
    </row>
    <row r="688" spans="6:9">
      <c r="F688" s="4"/>
      <c r="I688" s="4"/>
    </row>
    <row r="689" spans="6:9">
      <c r="F689" s="4"/>
      <c r="I689" s="4"/>
    </row>
    <row r="690" spans="6:9">
      <c r="F690" s="4"/>
      <c r="I690" s="4"/>
    </row>
    <row r="691" spans="6:9">
      <c r="F691" s="4"/>
      <c r="I691" s="4"/>
    </row>
    <row r="692" spans="6:9">
      <c r="F692" s="4"/>
      <c r="I692" s="4"/>
    </row>
    <row r="693" spans="6:9">
      <c r="F693" s="4"/>
      <c r="I693" s="4"/>
    </row>
    <row r="694" spans="6:9">
      <c r="F694" s="4"/>
      <c r="I694" s="4"/>
    </row>
    <row r="695" spans="6:9">
      <c r="F695" s="4"/>
      <c r="I695" s="4"/>
    </row>
    <row r="696" spans="6:9">
      <c r="F696" s="4"/>
      <c r="I696" s="4"/>
    </row>
    <row r="697" spans="6:9">
      <c r="F697" s="4"/>
      <c r="I697" s="4"/>
    </row>
    <row r="698" spans="6:9">
      <c r="F698" s="4"/>
      <c r="I698" s="4"/>
    </row>
    <row r="699" spans="6:9">
      <c r="F699" s="4"/>
      <c r="I699" s="4"/>
    </row>
    <row r="700" spans="6:9">
      <c r="F700" s="4"/>
      <c r="I700" s="4"/>
    </row>
    <row r="701" spans="6:9">
      <c r="F701" s="4"/>
      <c r="I701" s="4"/>
    </row>
    <row r="702" spans="6:9">
      <c r="F702" s="4"/>
      <c r="I702" s="4"/>
    </row>
    <row r="703" spans="6:9">
      <c r="F703" s="4"/>
      <c r="I703" s="4"/>
    </row>
    <row r="704" spans="6:9">
      <c r="F704" s="4"/>
      <c r="I704" s="4"/>
    </row>
    <row r="705" spans="6:9">
      <c r="F705" s="4"/>
      <c r="I705" s="4"/>
    </row>
    <row r="706" spans="6:9">
      <c r="F706" s="4"/>
      <c r="I706" s="4"/>
    </row>
    <row r="707" spans="6:9">
      <c r="F707" s="4"/>
      <c r="I707" s="4"/>
    </row>
    <row r="708" spans="6:9">
      <c r="F708" s="4"/>
      <c r="I708" s="4"/>
    </row>
    <row r="709" spans="6:9">
      <c r="F709" s="4"/>
      <c r="I709" s="4"/>
    </row>
    <row r="710" spans="6:9">
      <c r="F710" s="4"/>
      <c r="I710" s="4"/>
    </row>
    <row r="711" spans="6:9">
      <c r="F711" s="4"/>
      <c r="I711" s="4"/>
    </row>
    <row r="712" spans="6:9">
      <c r="F712" s="4"/>
      <c r="I712" s="4"/>
    </row>
    <row r="713" spans="6:9">
      <c r="F713" s="4"/>
      <c r="I713" s="4"/>
    </row>
    <row r="714" spans="6:9">
      <c r="F714" s="4"/>
      <c r="I714" s="4"/>
    </row>
    <row r="715" spans="6:9">
      <c r="F715" s="4"/>
      <c r="I715" s="4"/>
    </row>
    <row r="716" spans="6:9">
      <c r="F716" s="4"/>
      <c r="I716" s="4"/>
    </row>
    <row r="717" spans="6:9">
      <c r="F717" s="4"/>
      <c r="I717" s="4"/>
    </row>
    <row r="718" spans="6:9">
      <c r="F718" s="4"/>
      <c r="I718" s="4"/>
    </row>
    <row r="719" spans="6:9">
      <c r="F719" s="4"/>
      <c r="I719" s="4"/>
    </row>
    <row r="720" spans="6:9">
      <c r="F720" s="4"/>
      <c r="I720" s="4"/>
    </row>
    <row r="721" spans="6:9">
      <c r="F721" s="4"/>
      <c r="I721" s="4"/>
    </row>
    <row r="722" spans="6:9">
      <c r="F722" s="4"/>
      <c r="I722" s="4"/>
    </row>
    <row r="723" spans="6:9">
      <c r="F723" s="4"/>
      <c r="I723" s="4"/>
    </row>
    <row r="724" spans="6:9">
      <c r="F724" s="4"/>
      <c r="I724" s="4"/>
    </row>
    <row r="725" spans="6:9">
      <c r="F725" s="4"/>
      <c r="I725" s="4"/>
    </row>
    <row r="726" spans="6:9">
      <c r="F726" s="4"/>
      <c r="I726" s="4"/>
    </row>
    <row r="727" spans="6:9">
      <c r="F727" s="4"/>
      <c r="I727" s="4"/>
    </row>
    <row r="728" spans="6:9">
      <c r="F728" s="4"/>
      <c r="I728" s="4"/>
    </row>
    <row r="729" spans="6:9">
      <c r="F729" s="4"/>
      <c r="I729" s="4"/>
    </row>
    <row r="730" spans="6:9">
      <c r="F730" s="4"/>
      <c r="I730" s="4"/>
    </row>
    <row r="731" spans="6:9">
      <c r="F731" s="4"/>
      <c r="I731" s="4"/>
    </row>
    <row r="732" spans="6:9">
      <c r="F732" s="4"/>
      <c r="I732" s="4"/>
    </row>
    <row r="733" spans="6:9">
      <c r="F733" s="4"/>
      <c r="I733" s="4"/>
    </row>
    <row r="734" spans="6:9">
      <c r="F734" s="4"/>
      <c r="I734" s="4"/>
    </row>
    <row r="735" spans="6:9">
      <c r="F735" s="4"/>
      <c r="I735" s="4"/>
    </row>
    <row r="736" spans="6:9">
      <c r="F736" s="4"/>
      <c r="I736" s="4"/>
    </row>
    <row r="737" spans="6:9">
      <c r="F737" s="4"/>
      <c r="I737" s="4"/>
    </row>
    <row r="738" spans="6:9">
      <c r="F738" s="4"/>
      <c r="I738" s="4"/>
    </row>
    <row r="739" spans="6:9">
      <c r="F739" s="4"/>
      <c r="I739" s="4"/>
    </row>
    <row r="740" spans="6:9">
      <c r="F740" s="4"/>
      <c r="I740" s="4"/>
    </row>
    <row r="741" spans="6:9">
      <c r="F741" s="4"/>
      <c r="I741" s="4"/>
    </row>
    <row r="742" spans="6:9">
      <c r="F742" s="4"/>
      <c r="I742" s="4"/>
    </row>
    <row r="743" spans="6:9">
      <c r="F743" s="4"/>
      <c r="I743" s="4"/>
    </row>
    <row r="744" spans="6:9">
      <c r="F744" s="4"/>
      <c r="I744" s="4"/>
    </row>
    <row r="745" spans="6:9">
      <c r="F745" s="4"/>
      <c r="I745" s="4"/>
    </row>
    <row r="746" spans="6:9">
      <c r="F746" s="4"/>
      <c r="I746" s="4"/>
    </row>
    <row r="747" spans="6:9">
      <c r="F747" s="4"/>
      <c r="I747" s="4"/>
    </row>
    <row r="748" spans="6:9">
      <c r="F748" s="4"/>
      <c r="I748" s="4"/>
    </row>
    <row r="749" spans="6:9">
      <c r="F749" s="4"/>
      <c r="I749" s="4"/>
    </row>
    <row r="750" spans="6:9">
      <c r="F750" s="4"/>
      <c r="I750" s="4"/>
    </row>
    <row r="751" spans="6:9">
      <c r="F751" s="4"/>
      <c r="I751" s="4"/>
    </row>
    <row r="752" spans="6:9">
      <c r="F752" s="4"/>
      <c r="I752" s="4"/>
    </row>
    <row r="753" spans="6:9">
      <c r="F753" s="4"/>
      <c r="I753" s="4"/>
    </row>
    <row r="754" spans="6:9">
      <c r="F754" s="4"/>
      <c r="I754" s="4"/>
    </row>
    <row r="755" spans="6:9">
      <c r="F755" s="4"/>
      <c r="I755" s="4"/>
    </row>
    <row r="756" spans="6:9">
      <c r="F756" s="4"/>
      <c r="I756" s="4"/>
    </row>
    <row r="757" spans="6:9">
      <c r="F757" s="4"/>
      <c r="I757" s="4"/>
    </row>
    <row r="758" spans="6:9">
      <c r="F758" s="4"/>
      <c r="I758" s="4"/>
    </row>
    <row r="759" spans="6:9">
      <c r="F759" s="4"/>
      <c r="I759" s="4"/>
    </row>
    <row r="760" spans="6:9">
      <c r="F760" s="4"/>
      <c r="I760" s="4"/>
    </row>
    <row r="761" spans="6:9">
      <c r="F761" s="4"/>
      <c r="I761" s="4"/>
    </row>
    <row r="762" spans="6:9">
      <c r="F762" s="4"/>
      <c r="I762" s="4"/>
    </row>
    <row r="763" spans="6:9">
      <c r="F763" s="4"/>
      <c r="I763" s="4"/>
    </row>
    <row r="764" spans="6:9">
      <c r="F764" s="4"/>
      <c r="I764" s="4"/>
    </row>
    <row r="765" spans="6:9">
      <c r="F765" s="4"/>
      <c r="I765" s="4"/>
    </row>
    <row r="766" spans="6:9">
      <c r="F766" s="4"/>
      <c r="I766" s="4"/>
    </row>
    <row r="767" spans="6:9">
      <c r="F767" s="4"/>
      <c r="I767" s="4"/>
    </row>
    <row r="768" spans="6:9">
      <c r="F768" s="4"/>
      <c r="I768" s="4"/>
    </row>
    <row r="769" spans="6:9">
      <c r="F769" s="4"/>
      <c r="I769" s="4"/>
    </row>
    <row r="770" spans="6:9">
      <c r="F770" s="4"/>
      <c r="I770" s="4"/>
    </row>
    <row r="771" spans="6:9">
      <c r="F771" s="4"/>
      <c r="I771" s="4"/>
    </row>
    <row r="772" spans="6:9">
      <c r="F772" s="4"/>
      <c r="I772" s="4"/>
    </row>
    <row r="773" spans="6:9">
      <c r="F773" s="4"/>
      <c r="I773" s="4"/>
    </row>
    <row r="774" spans="6:9">
      <c r="F774" s="4"/>
      <c r="I774" s="4"/>
    </row>
    <row r="775" spans="6:9">
      <c r="F775" s="4"/>
      <c r="I775" s="4"/>
    </row>
    <row r="776" spans="6:9">
      <c r="F776" s="4"/>
      <c r="I776" s="4"/>
    </row>
    <row r="777" spans="6:9">
      <c r="F777" s="4"/>
      <c r="I777" s="4"/>
    </row>
    <row r="778" spans="6:9">
      <c r="F778" s="4"/>
      <c r="I778" s="4"/>
    </row>
    <row r="779" spans="6:9">
      <c r="F779" s="4"/>
      <c r="I779" s="4"/>
    </row>
    <row r="780" spans="6:9">
      <c r="F780" s="4"/>
      <c r="I780" s="4"/>
    </row>
    <row r="781" spans="6:9">
      <c r="F781" s="4"/>
      <c r="I781" s="4"/>
    </row>
    <row r="782" spans="6:9">
      <c r="F782" s="4"/>
      <c r="I782" s="4"/>
    </row>
    <row r="783" spans="6:9">
      <c r="F783" s="4"/>
      <c r="I783" s="4"/>
    </row>
    <row r="784" spans="6:9">
      <c r="F784" s="4"/>
      <c r="I784" s="4"/>
    </row>
    <row r="785" spans="6:9">
      <c r="F785" s="4"/>
      <c r="I785" s="4"/>
    </row>
    <row r="786" spans="6:9">
      <c r="F786" s="4"/>
      <c r="I786" s="4"/>
    </row>
    <row r="787" spans="6:9">
      <c r="F787" s="4"/>
      <c r="I787" s="4"/>
    </row>
    <row r="788" spans="6:9">
      <c r="F788" s="4"/>
      <c r="I788" s="4"/>
    </row>
    <row r="789" spans="6:9">
      <c r="F789" s="4"/>
      <c r="I789" s="4"/>
    </row>
    <row r="790" spans="6:9">
      <c r="F790" s="4"/>
      <c r="I790" s="4"/>
    </row>
    <row r="791" spans="6:9">
      <c r="F791" s="4"/>
      <c r="I791" s="4"/>
    </row>
    <row r="792" spans="6:9">
      <c r="F792" s="4"/>
      <c r="I792" s="4"/>
    </row>
    <row r="793" spans="6:9">
      <c r="F793" s="4"/>
      <c r="I793" s="4"/>
    </row>
    <row r="794" spans="6:9">
      <c r="F794" s="4"/>
      <c r="I794" s="4"/>
    </row>
    <row r="795" spans="6:9">
      <c r="F795" s="4"/>
      <c r="I795" s="4"/>
    </row>
    <row r="796" spans="6:9">
      <c r="F796" s="4"/>
      <c r="I796" s="4"/>
    </row>
    <row r="797" spans="6:9">
      <c r="F797" s="4"/>
      <c r="I797" s="4"/>
    </row>
    <row r="798" spans="6:9">
      <c r="F798" s="4"/>
      <c r="I798" s="4"/>
    </row>
    <row r="799" spans="6:9">
      <c r="F799" s="4"/>
      <c r="I799" s="4"/>
    </row>
    <row r="800" spans="6:9">
      <c r="F800" s="4"/>
      <c r="I800" s="4"/>
    </row>
    <row r="801" spans="6:9">
      <c r="F801" s="4"/>
      <c r="I801" s="4"/>
    </row>
    <row r="802" spans="6:9">
      <c r="F802" s="4"/>
      <c r="I802" s="4"/>
    </row>
    <row r="803" spans="6:9">
      <c r="F803" s="4"/>
      <c r="I803" s="4"/>
    </row>
    <row r="804" spans="6:9">
      <c r="F804" s="4"/>
      <c r="I804" s="4"/>
    </row>
    <row r="805" spans="6:9">
      <c r="F805" s="4"/>
      <c r="I805" s="4"/>
    </row>
    <row r="806" spans="6:9">
      <c r="F806" s="4"/>
      <c r="I806" s="4"/>
    </row>
    <row r="807" spans="6:9">
      <c r="F807" s="4"/>
      <c r="I807" s="4"/>
    </row>
    <row r="808" spans="6:9">
      <c r="F808" s="4"/>
      <c r="I808" s="4"/>
    </row>
    <row r="809" spans="6:9">
      <c r="F809" s="4"/>
      <c r="I809" s="4"/>
    </row>
    <row r="810" spans="6:9">
      <c r="F810" s="4"/>
      <c r="I810" s="4"/>
    </row>
    <row r="811" spans="6:9">
      <c r="F811" s="4"/>
      <c r="I811" s="4"/>
    </row>
    <row r="812" spans="6:9">
      <c r="F812" s="4"/>
      <c r="I812" s="4"/>
    </row>
    <row r="813" spans="6:9">
      <c r="F813" s="4"/>
      <c r="I813" s="4"/>
    </row>
    <row r="814" spans="6:9">
      <c r="F814" s="4"/>
      <c r="I814" s="4"/>
    </row>
    <row r="815" spans="6:9">
      <c r="F815" s="4"/>
      <c r="I815" s="4"/>
    </row>
    <row r="816" spans="6:9">
      <c r="F816" s="4"/>
      <c r="I816" s="4"/>
    </row>
    <row r="817" spans="6:9">
      <c r="F817" s="4"/>
      <c r="I817" s="4"/>
    </row>
    <row r="818" spans="6:9">
      <c r="F818" s="4"/>
      <c r="I818" s="4"/>
    </row>
    <row r="819" spans="6:9">
      <c r="F819" s="4"/>
      <c r="I819" s="4"/>
    </row>
    <row r="820" spans="6:9">
      <c r="F820" s="4"/>
      <c r="I820" s="4"/>
    </row>
    <row r="821" spans="6:9">
      <c r="F821" s="4"/>
      <c r="I821" s="4"/>
    </row>
    <row r="822" spans="6:9">
      <c r="F822" s="4"/>
      <c r="I822" s="4"/>
    </row>
    <row r="823" spans="6:9">
      <c r="F823" s="4"/>
      <c r="I823" s="4"/>
    </row>
    <row r="824" spans="6:9">
      <c r="F824" s="4"/>
      <c r="I824" s="4"/>
    </row>
    <row r="825" spans="6:9">
      <c r="F825" s="4"/>
      <c r="I825" s="4"/>
    </row>
    <row r="826" spans="6:9">
      <c r="F826" s="4"/>
      <c r="I826" s="4"/>
    </row>
    <row r="827" spans="6:9">
      <c r="F827" s="4"/>
      <c r="I827" s="4"/>
    </row>
    <row r="828" spans="6:9">
      <c r="F828" s="4"/>
      <c r="I828" s="4"/>
    </row>
    <row r="829" spans="6:9">
      <c r="F829" s="4"/>
      <c r="I829" s="4"/>
    </row>
    <row r="830" spans="6:9">
      <c r="F830" s="4"/>
      <c r="I830" s="4"/>
    </row>
    <row r="831" spans="6:9">
      <c r="F831" s="4"/>
      <c r="I831" s="4"/>
    </row>
    <row r="832" spans="6:9">
      <c r="F832" s="4"/>
      <c r="I832" s="4"/>
    </row>
    <row r="833" spans="6:9">
      <c r="F833" s="4"/>
      <c r="I833" s="4"/>
    </row>
    <row r="834" spans="6:9">
      <c r="F834" s="4"/>
      <c r="I834" s="4"/>
    </row>
    <row r="835" spans="6:9">
      <c r="F835" s="4"/>
      <c r="I835" s="4"/>
    </row>
    <row r="836" spans="6:9">
      <c r="F836" s="4"/>
      <c r="I836" s="4"/>
    </row>
    <row r="837" spans="6:9">
      <c r="F837" s="4"/>
      <c r="I837" s="4"/>
    </row>
    <row r="838" spans="6:9">
      <c r="F838" s="4"/>
      <c r="I838" s="4"/>
    </row>
    <row r="839" spans="6:9">
      <c r="F839" s="4"/>
      <c r="I839" s="4"/>
    </row>
    <row r="840" spans="6:9">
      <c r="F840" s="4"/>
      <c r="I840" s="4"/>
    </row>
    <row r="841" spans="6:9">
      <c r="F841" s="4"/>
      <c r="I841" s="4"/>
    </row>
    <row r="842" spans="6:9">
      <c r="F842" s="4"/>
      <c r="I842" s="4"/>
    </row>
    <row r="843" spans="6:9">
      <c r="F843" s="4"/>
      <c r="I843" s="4"/>
    </row>
    <row r="844" spans="6:9">
      <c r="F844" s="4"/>
      <c r="I844" s="4"/>
    </row>
    <row r="845" spans="6:9">
      <c r="F845" s="4"/>
      <c r="I845" s="4"/>
    </row>
    <row r="846" spans="6:9">
      <c r="F846" s="4"/>
      <c r="I846" s="4"/>
    </row>
    <row r="847" spans="6:9">
      <c r="F847" s="4"/>
      <c r="I847" s="4"/>
    </row>
    <row r="848" spans="6:9">
      <c r="F848" s="4"/>
      <c r="I848" s="4"/>
    </row>
    <row r="849" spans="6:9">
      <c r="F849" s="4"/>
      <c r="I849" s="4"/>
    </row>
    <row r="850" spans="6:9">
      <c r="F850" s="4"/>
      <c r="I850" s="4"/>
    </row>
    <row r="851" spans="6:9">
      <c r="F851" s="4"/>
      <c r="I851" s="4"/>
    </row>
    <row r="852" spans="6:9">
      <c r="F852" s="4"/>
      <c r="I852" s="4"/>
    </row>
    <row r="853" spans="6:9">
      <c r="F853" s="4"/>
      <c r="I853" s="4"/>
    </row>
    <row r="854" spans="6:9">
      <c r="F854" s="4"/>
      <c r="I854" s="4"/>
    </row>
    <row r="855" spans="6:9">
      <c r="F855" s="4"/>
      <c r="I855" s="4"/>
    </row>
    <row r="856" spans="6:9">
      <c r="F856" s="4"/>
      <c r="I856" s="4"/>
    </row>
    <row r="857" spans="6:9">
      <c r="F857" s="4"/>
      <c r="I857" s="4"/>
    </row>
    <row r="858" spans="6:9">
      <c r="F858" s="4"/>
      <c r="I858" s="4"/>
    </row>
    <row r="859" spans="6:9">
      <c r="F859" s="4"/>
      <c r="I859" s="4"/>
    </row>
    <row r="860" spans="6:9">
      <c r="F860" s="4"/>
      <c r="I860" s="4"/>
    </row>
    <row r="861" spans="6:9">
      <c r="F861" s="4"/>
      <c r="I861" s="4"/>
    </row>
    <row r="862" spans="6:9">
      <c r="F862" s="4"/>
      <c r="I862" s="4"/>
    </row>
    <row r="863" spans="6:9">
      <c r="F863" s="4"/>
      <c r="I863" s="4"/>
    </row>
    <row r="864" spans="6:9">
      <c r="F864" s="4"/>
      <c r="I864" s="4"/>
    </row>
    <row r="865" spans="6:9">
      <c r="F865" s="4"/>
      <c r="I865" s="4"/>
    </row>
    <row r="866" spans="6:9">
      <c r="F866" s="4"/>
      <c r="I866" s="4"/>
    </row>
    <row r="867" spans="6:9">
      <c r="F867" s="4"/>
      <c r="I867" s="4"/>
    </row>
    <row r="868" spans="6:9">
      <c r="F868" s="4"/>
      <c r="I868" s="4"/>
    </row>
    <row r="869" spans="6:9">
      <c r="F869" s="4"/>
      <c r="I869" s="4"/>
    </row>
    <row r="870" spans="6:9">
      <c r="F870" s="4"/>
      <c r="I870" s="4"/>
    </row>
    <row r="871" spans="6:9">
      <c r="F871" s="4"/>
      <c r="I871" s="4"/>
    </row>
    <row r="872" spans="6:9">
      <c r="F872" s="4"/>
      <c r="I872" s="4"/>
    </row>
    <row r="873" spans="6:9">
      <c r="F873" s="4"/>
      <c r="I873" s="4"/>
    </row>
    <row r="874" spans="6:9">
      <c r="F874" s="4"/>
      <c r="I874" s="4"/>
    </row>
    <row r="875" spans="6:9">
      <c r="F875" s="4"/>
      <c r="I875" s="4"/>
    </row>
    <row r="876" spans="6:9">
      <c r="F876" s="4"/>
      <c r="I876" s="4"/>
    </row>
    <row r="877" spans="6:9">
      <c r="F877" s="4"/>
      <c r="I877" s="4"/>
    </row>
    <row r="878" spans="6:9">
      <c r="F878" s="4"/>
      <c r="I878" s="4"/>
    </row>
    <row r="879" spans="6:9">
      <c r="F879" s="4"/>
      <c r="I879" s="4"/>
    </row>
    <row r="880" spans="6:9">
      <c r="F880" s="4"/>
      <c r="I880" s="4"/>
    </row>
    <row r="881" spans="6:9">
      <c r="F881" s="4"/>
      <c r="I881" s="4"/>
    </row>
    <row r="882" spans="6:9">
      <c r="F882" s="4"/>
      <c r="I882" s="4"/>
    </row>
    <row r="883" spans="6:9">
      <c r="F883" s="4"/>
      <c r="I883" s="4"/>
    </row>
    <row r="884" spans="6:9">
      <c r="F884" s="4"/>
      <c r="I884" s="4"/>
    </row>
    <row r="885" spans="6:9">
      <c r="F885" s="4"/>
      <c r="I885" s="4"/>
    </row>
    <row r="886" spans="6:9">
      <c r="F886" s="4"/>
      <c r="I886" s="4"/>
    </row>
    <row r="887" spans="6:9">
      <c r="F887" s="4"/>
      <c r="I887" s="4"/>
    </row>
    <row r="888" spans="6:9">
      <c r="F888" s="4"/>
      <c r="I888" s="4"/>
    </row>
    <row r="889" spans="6:9">
      <c r="F889" s="4"/>
      <c r="I889" s="4"/>
    </row>
    <row r="890" spans="6:9">
      <c r="F890" s="4"/>
      <c r="I890" s="4"/>
    </row>
    <row r="891" spans="6:9">
      <c r="F891" s="4"/>
      <c r="I891" s="4"/>
    </row>
    <row r="892" spans="6:9">
      <c r="F892" s="4"/>
      <c r="I892" s="4"/>
    </row>
    <row r="893" spans="6:9">
      <c r="F893" s="4"/>
      <c r="I893" s="4"/>
    </row>
    <row r="894" spans="6:9">
      <c r="F894" s="4"/>
      <c r="I894" s="4"/>
    </row>
    <row r="895" spans="6:9">
      <c r="F895" s="4"/>
      <c r="I895" s="4"/>
    </row>
    <row r="896" spans="6:9">
      <c r="F896" s="4"/>
      <c r="I896" s="4"/>
    </row>
    <row r="897" spans="6:9">
      <c r="F897" s="4"/>
      <c r="I897" s="4"/>
    </row>
    <row r="898" spans="6:9">
      <c r="F898" s="4"/>
      <c r="I898" s="4"/>
    </row>
    <row r="899" spans="6:9">
      <c r="F899" s="4"/>
      <c r="I899" s="4"/>
    </row>
    <row r="900" spans="6:9">
      <c r="F900" s="4"/>
      <c r="I900" s="4"/>
    </row>
    <row r="901" spans="6:9">
      <c r="F901" s="4"/>
      <c r="I901" s="4"/>
    </row>
    <row r="902" spans="6:9">
      <c r="F902" s="4"/>
      <c r="I902" s="4"/>
    </row>
    <row r="903" spans="6:9">
      <c r="F903" s="4"/>
      <c r="I903" s="4"/>
    </row>
    <row r="904" spans="6:9">
      <c r="F904" s="4"/>
      <c r="I904" s="4"/>
    </row>
    <row r="905" spans="6:9">
      <c r="F905" s="4"/>
      <c r="I905" s="4"/>
    </row>
    <row r="906" spans="6:9">
      <c r="F906" s="4"/>
      <c r="I906" s="4"/>
    </row>
    <row r="907" spans="6:9">
      <c r="F907" s="4"/>
      <c r="I907" s="4"/>
    </row>
    <row r="908" spans="6:9">
      <c r="F908" s="4"/>
      <c r="I908" s="4"/>
    </row>
    <row r="909" spans="6:9">
      <c r="F909" s="4"/>
      <c r="I909" s="4"/>
    </row>
    <row r="910" spans="6:9">
      <c r="F910" s="4"/>
      <c r="I910" s="4"/>
    </row>
    <row r="911" spans="6:9">
      <c r="F911" s="4"/>
      <c r="I911" s="4"/>
    </row>
    <row r="912" spans="6:9">
      <c r="F912" s="4"/>
      <c r="I912" s="4"/>
    </row>
    <row r="913" spans="6:9">
      <c r="F913" s="4"/>
      <c r="I913" s="4"/>
    </row>
    <row r="914" spans="6:9">
      <c r="F914" s="4"/>
      <c r="I914" s="4"/>
    </row>
    <row r="915" spans="6:9">
      <c r="F915" s="4"/>
      <c r="I915" s="4"/>
    </row>
    <row r="916" spans="6:9">
      <c r="F916" s="4"/>
      <c r="I916" s="4"/>
    </row>
    <row r="917" spans="6:9">
      <c r="F917" s="4"/>
      <c r="I917" s="4"/>
    </row>
    <row r="918" spans="6:9">
      <c r="F918" s="4"/>
      <c r="I918" s="4"/>
    </row>
    <row r="919" spans="6:9">
      <c r="F919" s="4"/>
      <c r="I919" s="4"/>
    </row>
    <row r="920" spans="6:9">
      <c r="F920" s="4"/>
      <c r="I920" s="4"/>
    </row>
    <row r="921" spans="6:9">
      <c r="F921" s="4"/>
      <c r="I921" s="4"/>
    </row>
    <row r="922" spans="6:9">
      <c r="F922" s="4"/>
      <c r="I922" s="4"/>
    </row>
    <row r="923" spans="6:9">
      <c r="F923" s="4"/>
      <c r="I923" s="4"/>
    </row>
    <row r="924" spans="6:9">
      <c r="F924" s="4"/>
      <c r="I924" s="4"/>
    </row>
    <row r="925" spans="6:9">
      <c r="F925" s="4"/>
      <c r="I925" s="4"/>
    </row>
    <row r="926" spans="6:9">
      <c r="F926" s="4"/>
      <c r="I926" s="4"/>
    </row>
    <row r="927" spans="6:9">
      <c r="F927" s="4"/>
      <c r="I927" s="4"/>
    </row>
    <row r="928" spans="6:9">
      <c r="F928" s="4"/>
      <c r="I928" s="4"/>
    </row>
    <row r="929" spans="6:9">
      <c r="F929" s="4"/>
      <c r="I929" s="4"/>
    </row>
    <row r="930" spans="6:9">
      <c r="F930" s="4"/>
      <c r="I930" s="4"/>
    </row>
    <row r="931" spans="6:9">
      <c r="F931" s="4"/>
      <c r="I931" s="4"/>
    </row>
    <row r="932" spans="6:9">
      <c r="F932" s="4"/>
      <c r="I932" s="4"/>
    </row>
    <row r="933" spans="6:9">
      <c r="F933" s="4"/>
      <c r="I933" s="4"/>
    </row>
    <row r="934" spans="6:9">
      <c r="F934" s="4"/>
      <c r="I934" s="4"/>
    </row>
    <row r="935" spans="6:9">
      <c r="F935" s="4"/>
      <c r="I935" s="4"/>
    </row>
    <row r="936" spans="6:9">
      <c r="F936" s="4"/>
      <c r="I936" s="4"/>
    </row>
    <row r="937" spans="6:9">
      <c r="F937" s="4"/>
      <c r="I937" s="4"/>
    </row>
    <row r="938" spans="6:9">
      <c r="F938" s="4"/>
      <c r="I938" s="4"/>
    </row>
    <row r="939" spans="6:9">
      <c r="F939" s="4"/>
      <c r="I939" s="4"/>
    </row>
    <row r="940" spans="6:9">
      <c r="F940" s="4"/>
      <c r="I940" s="4"/>
    </row>
    <row r="941" spans="6:9">
      <c r="F941" s="4"/>
      <c r="I941" s="4"/>
    </row>
    <row r="942" spans="6:9">
      <c r="F942" s="4"/>
      <c r="I942" s="4"/>
    </row>
    <row r="943" spans="6:9">
      <c r="F943" s="4"/>
      <c r="I943" s="4"/>
    </row>
    <row r="944" spans="6:9">
      <c r="F944" s="4"/>
      <c r="I944" s="4"/>
    </row>
    <row r="945" spans="6:9">
      <c r="F945" s="4"/>
      <c r="I945" s="4"/>
    </row>
    <row r="946" spans="6:9">
      <c r="F946" s="4"/>
      <c r="I946" s="4"/>
    </row>
    <row r="947" spans="6:9">
      <c r="F947" s="4"/>
      <c r="I947" s="4"/>
    </row>
    <row r="948" spans="6:9">
      <c r="F948" s="4"/>
      <c r="I948" s="4"/>
    </row>
    <row r="949" spans="6:9">
      <c r="F949" s="4"/>
      <c r="I949" s="4"/>
    </row>
    <row r="950" spans="6:9">
      <c r="F950" s="4"/>
      <c r="I950" s="4"/>
    </row>
    <row r="951" spans="6:9">
      <c r="F951" s="4"/>
      <c r="I951" s="4"/>
    </row>
    <row r="952" spans="6:9">
      <c r="F952" s="4"/>
      <c r="I952" s="4"/>
    </row>
    <row r="953" spans="6:9">
      <c r="F953" s="4"/>
      <c r="I953" s="4"/>
    </row>
    <row r="954" spans="6:9">
      <c r="F954" s="4"/>
      <c r="I954" s="4"/>
    </row>
    <row r="955" spans="6:9">
      <c r="F955" s="4"/>
      <c r="I955" s="4"/>
    </row>
    <row r="956" spans="6:9">
      <c r="F956" s="4"/>
      <c r="I956" s="4"/>
    </row>
    <row r="957" spans="6:9">
      <c r="F957" s="4"/>
      <c r="I957" s="4"/>
    </row>
    <row r="958" spans="6:9">
      <c r="F958" s="4"/>
      <c r="I958" s="4"/>
    </row>
    <row r="959" spans="6:9">
      <c r="F959" s="4"/>
      <c r="I959" s="4"/>
    </row>
    <row r="960" spans="6:9">
      <c r="F960" s="4"/>
      <c r="I960" s="4"/>
    </row>
    <row r="961" spans="6:9">
      <c r="F961" s="4"/>
      <c r="I961" s="4"/>
    </row>
    <row r="962" spans="6:9">
      <c r="F962" s="4"/>
      <c r="I962" s="4"/>
    </row>
    <row r="963" spans="6:9">
      <c r="F963" s="4"/>
      <c r="I963" s="4"/>
    </row>
    <row r="964" spans="6:9">
      <c r="F964" s="4"/>
      <c r="I964" s="4"/>
    </row>
    <row r="965" spans="6:9">
      <c r="F965" s="4"/>
      <c r="I965" s="4"/>
    </row>
    <row r="966" spans="6:9">
      <c r="F966" s="4"/>
      <c r="I966" s="4"/>
    </row>
    <row r="967" spans="6:9">
      <c r="F967" s="4"/>
      <c r="I967" s="4"/>
    </row>
    <row r="968" spans="6:9">
      <c r="F968" s="4"/>
      <c r="I968" s="4"/>
    </row>
    <row r="969" spans="6:9">
      <c r="F969" s="4"/>
      <c r="I969" s="4"/>
    </row>
    <row r="970" spans="6:9">
      <c r="F970" s="4"/>
      <c r="I970" s="4"/>
    </row>
    <row r="971" spans="6:9">
      <c r="F971" s="4"/>
      <c r="I971" s="4"/>
    </row>
    <row r="972" spans="6:9">
      <c r="F972" s="4"/>
      <c r="I972" s="4"/>
    </row>
    <row r="973" spans="6:9">
      <c r="F973" s="4"/>
      <c r="I973" s="4"/>
    </row>
    <row r="974" spans="6:9">
      <c r="F974" s="4"/>
      <c r="I974" s="4"/>
    </row>
    <row r="975" spans="6:9">
      <c r="F975" s="4"/>
      <c r="I975" s="4"/>
    </row>
    <row r="976" spans="6:9">
      <c r="F976" s="4"/>
      <c r="I976" s="4"/>
    </row>
    <row r="977" spans="6:9">
      <c r="F977" s="4"/>
      <c r="I977" s="4"/>
    </row>
    <row r="978" spans="6:9">
      <c r="F978" s="4"/>
      <c r="I978" s="4"/>
    </row>
    <row r="979" spans="6:9">
      <c r="F979" s="4"/>
      <c r="I979" s="4"/>
    </row>
    <row r="980" spans="6:9">
      <c r="F980" s="4"/>
      <c r="I980" s="4"/>
    </row>
    <row r="981" spans="6:9">
      <c r="F981" s="4"/>
      <c r="I981" s="4"/>
    </row>
    <row r="982" spans="6:9">
      <c r="F982" s="4"/>
      <c r="I982" s="4"/>
    </row>
    <row r="983" spans="6:9">
      <c r="F983" s="4"/>
      <c r="I983" s="4"/>
    </row>
    <row r="984" spans="6:9">
      <c r="F984" s="4"/>
      <c r="I984" s="4"/>
    </row>
    <row r="985" spans="6:9">
      <c r="F985" s="4"/>
      <c r="I985" s="4"/>
    </row>
    <row r="986" spans="6:9">
      <c r="F986" s="4"/>
      <c r="I986" s="4"/>
    </row>
    <row r="987" spans="6:9">
      <c r="F987" s="4"/>
      <c r="I987" s="4"/>
    </row>
    <row r="988" spans="6:9">
      <c r="F988" s="4"/>
      <c r="I988" s="4"/>
    </row>
    <row r="989" spans="6:9">
      <c r="F989" s="4"/>
      <c r="I989" s="4"/>
    </row>
    <row r="990" spans="6:9">
      <c r="F990" s="4"/>
      <c r="I990" s="4"/>
    </row>
    <row r="991" spans="6:9">
      <c r="F991" s="4"/>
      <c r="I991" s="4"/>
    </row>
    <row r="992" spans="6:9">
      <c r="F992" s="4"/>
      <c r="I992" s="4"/>
    </row>
    <row r="993" spans="6:9">
      <c r="F993" s="4"/>
      <c r="I993" s="4"/>
    </row>
    <row r="994" spans="6:9">
      <c r="F994" s="4"/>
      <c r="I994" s="4"/>
    </row>
    <row r="995" spans="6:9">
      <c r="F995" s="4"/>
      <c r="I995" s="4"/>
    </row>
    <row r="996" spans="6:9">
      <c r="F996" s="4"/>
      <c r="I996" s="4"/>
    </row>
    <row r="997" spans="6:9">
      <c r="F997" s="4"/>
      <c r="I997" s="4"/>
    </row>
    <row r="998" spans="6:9">
      <c r="F998" s="4"/>
      <c r="I998" s="4"/>
    </row>
    <row r="999" spans="6:9">
      <c r="F999" s="4"/>
      <c r="I999" s="4"/>
    </row>
    <row r="1000" spans="6:9">
      <c r="F1000" s="4"/>
      <c r="I1000" s="4"/>
    </row>
    <row r="1001" spans="6:9">
      <c r="F1001" s="4"/>
      <c r="I1001" s="4"/>
    </row>
    <row r="1002" spans="6:9">
      <c r="F1002" s="4"/>
      <c r="I1002" s="4"/>
    </row>
    <row r="1003" spans="6:9">
      <c r="F1003" s="4"/>
      <c r="I1003" s="4"/>
    </row>
    <row r="1004" spans="6:9">
      <c r="F1004" s="4"/>
      <c r="I1004" s="4"/>
    </row>
    <row r="1005" spans="6:9">
      <c r="F1005" s="4"/>
      <c r="I1005" s="4"/>
    </row>
    <row r="1006" spans="6:9">
      <c r="F1006" s="4"/>
      <c r="I1006" s="4"/>
    </row>
    <row r="1007" spans="6:9">
      <c r="F1007" s="4"/>
      <c r="I1007" s="4"/>
    </row>
    <row r="1008" spans="6:9">
      <c r="F1008" s="4"/>
      <c r="I1008" s="4"/>
    </row>
    <row r="1009" spans="6:9">
      <c r="F1009" s="4"/>
      <c r="I1009" s="4"/>
    </row>
    <row r="1010" spans="6:9">
      <c r="F1010" s="4"/>
      <c r="I1010" s="4"/>
    </row>
    <row r="1011" spans="6:9">
      <c r="F1011" s="4"/>
      <c r="I1011" s="4"/>
    </row>
    <row r="1012" spans="6:9">
      <c r="F1012" s="4"/>
      <c r="I1012" s="4"/>
    </row>
    <row r="1013" spans="6:9">
      <c r="F1013" s="4"/>
      <c r="I1013" s="4"/>
    </row>
    <row r="1014" spans="6:9">
      <c r="F1014" s="4"/>
      <c r="I1014" s="4"/>
    </row>
    <row r="1015" spans="6:9">
      <c r="F1015" s="4"/>
      <c r="I1015" s="4"/>
    </row>
    <row r="1016" spans="6:9">
      <c r="F1016" s="4"/>
      <c r="I1016" s="4"/>
    </row>
    <row r="1017" spans="6:9">
      <c r="F1017" s="4"/>
      <c r="I1017" s="4"/>
    </row>
    <row r="1018" spans="6:9">
      <c r="F1018" s="4"/>
      <c r="I1018" s="4"/>
    </row>
    <row r="1019" spans="6:9">
      <c r="F1019" s="4"/>
      <c r="I1019" s="4"/>
    </row>
    <row r="1020" spans="6:9">
      <c r="F1020" s="4"/>
      <c r="I1020" s="4"/>
    </row>
    <row r="1021" spans="6:9">
      <c r="F1021" s="4"/>
      <c r="I1021" s="4"/>
    </row>
    <row r="1022" spans="6:9">
      <c r="F1022" s="4"/>
      <c r="I1022" s="4"/>
    </row>
    <row r="1023" spans="6:9">
      <c r="F1023" s="4"/>
      <c r="I1023" s="4"/>
    </row>
    <row r="1024" spans="6:9">
      <c r="F1024" s="4"/>
      <c r="I1024" s="4"/>
    </row>
    <row r="1025" spans="6:9">
      <c r="F1025" s="4"/>
      <c r="I1025" s="4"/>
    </row>
    <row r="1026" spans="6:9">
      <c r="F1026" s="4"/>
      <c r="I1026" s="4"/>
    </row>
    <row r="1027" spans="6:9">
      <c r="F1027" s="4"/>
      <c r="I1027" s="4"/>
    </row>
    <row r="1028" spans="6:9">
      <c r="F1028" s="4"/>
      <c r="I1028" s="4"/>
    </row>
    <row r="1029" spans="6:9">
      <c r="F1029" s="4"/>
      <c r="I1029" s="4"/>
    </row>
    <row r="1030" spans="6:9">
      <c r="F1030" s="4"/>
      <c r="I1030" s="4"/>
    </row>
    <row r="1031" spans="6:9">
      <c r="F1031" s="4"/>
      <c r="I1031" s="4"/>
    </row>
    <row r="1032" spans="6:9">
      <c r="F1032" s="4"/>
      <c r="I1032" s="4"/>
    </row>
    <row r="1033" spans="6:9">
      <c r="F1033" s="4"/>
      <c r="I1033" s="4"/>
    </row>
    <row r="1034" spans="6:9">
      <c r="F1034" s="4"/>
      <c r="I1034" s="4"/>
    </row>
    <row r="1035" spans="6:9">
      <c r="F1035" s="4"/>
      <c r="I1035" s="4"/>
    </row>
    <row r="1036" spans="6:9">
      <c r="F1036" s="4"/>
      <c r="I1036" s="4"/>
    </row>
    <row r="1037" spans="6:9">
      <c r="F1037" s="4"/>
      <c r="I1037" s="4"/>
    </row>
    <row r="1038" spans="6:9">
      <c r="F1038" s="4"/>
      <c r="I1038" s="4"/>
    </row>
    <row r="1039" spans="6:9">
      <c r="F1039" s="4"/>
      <c r="I1039" s="4"/>
    </row>
    <row r="1040" spans="6:9">
      <c r="F1040" s="4"/>
      <c r="I1040" s="4"/>
    </row>
    <row r="1041" spans="6:9">
      <c r="F1041" s="4"/>
      <c r="I1041" s="4"/>
    </row>
    <row r="1042" spans="6:9">
      <c r="I1042" s="4"/>
    </row>
    <row r="1043" spans="6:9">
      <c r="I1043" s="4"/>
    </row>
  </sheetData>
  <mergeCells count="10">
    <mergeCell ref="A1:F1"/>
    <mergeCell ref="A2:F2"/>
    <mergeCell ref="A7:B7"/>
    <mergeCell ref="A9:F9"/>
    <mergeCell ref="D11:E11"/>
    <mergeCell ref="G14:I14"/>
    <mergeCell ref="H20:I20"/>
    <mergeCell ref="A26:F26"/>
    <mergeCell ref="D28:E28"/>
    <mergeCell ref="A59:F59"/>
  </mergeCells>
  <dataValidations count="5">
    <dataValidation type="list" allowBlank="1" showErrorMessage="1" sqref="E22" xr:uid="{00000000-0002-0000-0900-000000000000}">
      <formula1>$M$12:$M$13</formula1>
    </dataValidation>
    <dataValidation type="list" allowBlank="1" showErrorMessage="1" sqref="A8" xr:uid="{00000000-0002-0000-0900-000001000000}">
      <formula1>$M$3:$M$4</formula1>
    </dataValidation>
    <dataValidation type="list" allowBlank="1" showErrorMessage="1" sqref="E16 E33 E42 E51" xr:uid="{00000000-0002-0000-0900-000002000000}">
      <formula1>$M$9:$M$10</formula1>
    </dataValidation>
    <dataValidation type="list" allowBlank="1" showErrorMessage="1" sqref="H15" xr:uid="{00000000-0002-0000-0900-000003000000}">
      <formula1>$M$37:$M$38</formula1>
    </dataValidation>
    <dataValidation type="list" allowBlank="1" showErrorMessage="1" sqref="I17:I19" xr:uid="{00000000-0002-0000-0900-000004000000}">
      <formula1>$M$15:$M$35</formula1>
    </dataValidation>
  </dataValidations>
  <pageMargins left="0" right="0" top="0" bottom="0" header="0" footer="0"/>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Y1043"/>
  <sheetViews>
    <sheetView workbookViewId="0"/>
  </sheetViews>
  <sheetFormatPr defaultColWidth="12.5703125" defaultRowHeight="15.75" customHeight="1"/>
  <cols>
    <col min="1" max="1" width="38.7109375" customWidth="1"/>
    <col min="2" max="2" width="8.140625" customWidth="1"/>
    <col min="3" max="3" width="15" customWidth="1"/>
    <col min="4" max="4" width="22.140625" customWidth="1"/>
    <col min="5" max="5" width="20.5703125" customWidth="1"/>
    <col min="6" max="6" width="22.140625" customWidth="1"/>
    <col min="7" max="7" width="14.42578125" customWidth="1"/>
    <col min="8" max="8" width="15.140625" customWidth="1"/>
    <col min="9" max="9" width="15.85546875" customWidth="1"/>
    <col min="13" max="13" width="12.5703125" hidden="1"/>
  </cols>
  <sheetData>
    <row r="1" spans="1:13">
      <c r="A1" s="147" t="s">
        <v>6</v>
      </c>
      <c r="B1" s="159"/>
      <c r="C1" s="159"/>
      <c r="D1" s="159"/>
      <c r="E1" s="159"/>
      <c r="F1" s="159"/>
      <c r="G1" s="3"/>
      <c r="H1" s="3"/>
      <c r="I1" s="3"/>
      <c r="M1" s="5" t="s">
        <v>27</v>
      </c>
    </row>
    <row r="2" spans="1:13">
      <c r="A2" s="153" t="s">
        <v>28</v>
      </c>
      <c r="B2" s="159"/>
      <c r="C2" s="159"/>
      <c r="D2" s="159"/>
      <c r="E2" s="159"/>
      <c r="F2" s="159"/>
      <c r="M2" s="7"/>
    </row>
    <row r="3" spans="1:13">
      <c r="A3" s="8" t="s">
        <v>30</v>
      </c>
      <c r="B3" s="8" t="s">
        <v>31</v>
      </c>
      <c r="C3" s="8" t="s">
        <v>32</v>
      </c>
      <c r="D3" s="8" t="s">
        <v>33</v>
      </c>
      <c r="E3" s="8"/>
      <c r="F3" s="9"/>
      <c r="M3" s="6"/>
    </row>
    <row r="4" spans="1:13">
      <c r="A4" s="10" t="s">
        <v>115</v>
      </c>
      <c r="B4" s="11">
        <v>0.01</v>
      </c>
      <c r="C4" s="11">
        <v>31.25</v>
      </c>
      <c r="D4" s="11">
        <v>1000</v>
      </c>
      <c r="E4" s="13" t="s">
        <v>36</v>
      </c>
      <c r="F4" s="12">
        <v>500</v>
      </c>
      <c r="M4" s="6"/>
    </row>
    <row r="5" spans="1:13">
      <c r="A5" s="7"/>
      <c r="B5" s="7"/>
      <c r="C5" s="7"/>
      <c r="D5" s="8"/>
      <c r="E5" s="7" t="s">
        <v>39</v>
      </c>
      <c r="F5" s="12">
        <v>500</v>
      </c>
      <c r="M5" s="5"/>
    </row>
    <row r="6" spans="1:13">
      <c r="A6" s="7"/>
      <c r="B6" s="7"/>
      <c r="C6" s="7"/>
      <c r="D6" s="8"/>
      <c r="E6" s="8"/>
      <c r="F6" s="9"/>
      <c r="M6" s="6"/>
    </row>
    <row r="7" spans="1:13">
      <c r="A7" s="152"/>
      <c r="B7" s="159"/>
      <c r="C7" s="6"/>
      <c r="D7" s="13" t="s">
        <v>43</v>
      </c>
      <c r="E7" s="6"/>
      <c r="F7" s="7" t="s">
        <v>44</v>
      </c>
      <c r="M7" s="14"/>
    </row>
    <row r="8" spans="1:13">
      <c r="A8" s="2" t="s">
        <v>34</v>
      </c>
      <c r="B8" s="75">
        <v>0.13800000000000001</v>
      </c>
      <c r="C8" s="6"/>
      <c r="D8" s="16">
        <v>126.1</v>
      </c>
      <c r="E8" s="17"/>
      <c r="F8" s="65">
        <v>126.07</v>
      </c>
      <c r="M8" s="7"/>
    </row>
    <row r="9" spans="1:13">
      <c r="A9" s="146" t="s">
        <v>46</v>
      </c>
      <c r="B9" s="159"/>
      <c r="C9" s="159"/>
      <c r="D9" s="159"/>
      <c r="E9" s="159"/>
      <c r="F9" s="159"/>
      <c r="G9" s="6"/>
      <c r="H9" s="6"/>
      <c r="I9" s="6"/>
      <c r="J9" s="6"/>
      <c r="K9" s="6"/>
      <c r="M9" s="6"/>
    </row>
    <row r="10" spans="1:13">
      <c r="A10" s="6"/>
      <c r="B10" s="17"/>
      <c r="C10" s="6"/>
      <c r="D10" s="8"/>
      <c r="E10" s="18" t="s">
        <v>48</v>
      </c>
      <c r="M10" s="6"/>
    </row>
    <row r="11" spans="1:13">
      <c r="A11" s="6"/>
      <c r="B11" s="17"/>
      <c r="C11" s="6"/>
      <c r="D11" s="150" t="s">
        <v>50</v>
      </c>
      <c r="E11" s="159"/>
      <c r="M11" s="5" t="s">
        <v>51</v>
      </c>
    </row>
    <row r="12" spans="1:13">
      <c r="A12" s="6"/>
      <c r="B12" s="17"/>
      <c r="C12" s="6"/>
      <c r="D12" s="19" t="s">
        <v>52</v>
      </c>
      <c r="E12" s="20">
        <v>5000</v>
      </c>
      <c r="M12" s="6" t="s">
        <v>53</v>
      </c>
    </row>
    <row r="13" spans="1:13">
      <c r="A13" s="6"/>
      <c r="B13" s="17"/>
      <c r="C13" s="6"/>
      <c r="D13" s="19" t="s">
        <v>54</v>
      </c>
      <c r="E13" s="54">
        <v>0.2</v>
      </c>
      <c r="M13" s="6" t="s">
        <v>55</v>
      </c>
    </row>
    <row r="14" spans="1:13">
      <c r="A14" s="6"/>
      <c r="B14" s="17"/>
      <c r="C14" s="6"/>
      <c r="D14" s="19" t="s">
        <v>56</v>
      </c>
      <c r="E14" s="46">
        <f>E12*E13</f>
        <v>1000</v>
      </c>
      <c r="L14" s="6"/>
      <c r="M14" s="5" t="s">
        <v>58</v>
      </c>
    </row>
    <row r="15" spans="1:13">
      <c r="A15" s="5" t="s">
        <v>59</v>
      </c>
      <c r="B15" s="17"/>
      <c r="C15" s="6"/>
      <c r="D15" s="22" t="s">
        <v>60</v>
      </c>
      <c r="E15" s="17"/>
      <c r="F15" s="23" t="s">
        <v>61</v>
      </c>
      <c r="M15" s="6">
        <v>0</v>
      </c>
    </row>
    <row r="16" spans="1:13">
      <c r="A16" s="24" t="s">
        <v>63</v>
      </c>
      <c r="B16" s="67">
        <f>B8*1.15</f>
        <v>0.15870000000000001</v>
      </c>
      <c r="C16" s="6"/>
      <c r="D16" s="26" t="s">
        <v>64</v>
      </c>
      <c r="E16" s="13" t="s">
        <v>47</v>
      </c>
      <c r="F16" s="27" t="s">
        <v>64</v>
      </c>
      <c r="M16" s="6">
        <v>1</v>
      </c>
    </row>
    <row r="17" spans="1:25">
      <c r="A17" s="6"/>
      <c r="B17" s="67"/>
      <c r="C17" s="6"/>
      <c r="D17" s="28">
        <f>DOLLARFR((DOLLARDE(D8, 32))+B16,32)</f>
        <v>126.15078399999999</v>
      </c>
      <c r="E17" s="11">
        <f>DOLLARFR(DOLLARDE(D17,32)-DOLLARDE(D19,32),32)*100/32</f>
        <v>0.41114999999999219</v>
      </c>
      <c r="F17" s="29">
        <f>DOLLARFR((DOLLARDE(F8, 32))-B16,32)</f>
        <v>126.01921599999999</v>
      </c>
      <c r="M17" s="6">
        <v>2</v>
      </c>
      <c r="N17" s="6"/>
      <c r="O17" s="6"/>
      <c r="P17" s="6"/>
      <c r="Q17" s="6"/>
      <c r="R17" s="6"/>
      <c r="S17" s="6"/>
      <c r="T17" s="6"/>
      <c r="U17" s="6"/>
      <c r="V17" s="6"/>
      <c r="W17" s="6"/>
      <c r="X17" s="6"/>
      <c r="Y17" s="6"/>
    </row>
    <row r="18" spans="1:25">
      <c r="A18" s="6"/>
      <c r="B18" s="68"/>
      <c r="C18" s="6"/>
      <c r="D18" s="26" t="s">
        <v>67</v>
      </c>
      <c r="E18" s="13" t="s">
        <v>116</v>
      </c>
      <c r="F18" s="30" t="s">
        <v>67</v>
      </c>
      <c r="M18" s="6">
        <v>3</v>
      </c>
    </row>
    <row r="19" spans="1:25">
      <c r="A19" s="6"/>
      <c r="B19" s="68"/>
      <c r="C19" s="6"/>
      <c r="D19" s="28">
        <f>DOLLARFR((DOLLARDE(F8, 32))-B16,32)</f>
        <v>126.01921599999999</v>
      </c>
      <c r="E19" s="11">
        <f>E14/E17/1000</f>
        <v>2.4322023592363347</v>
      </c>
      <c r="F19" s="29">
        <f>DOLLARFR((DOLLARDE(D8, 32))+B16,32)</f>
        <v>126.15078399999999</v>
      </c>
      <c r="M19" s="6">
        <v>4</v>
      </c>
    </row>
    <row r="20" spans="1:25">
      <c r="A20" s="17"/>
      <c r="B20" s="68"/>
      <c r="C20" s="6"/>
      <c r="D20" s="26" t="s">
        <v>71</v>
      </c>
      <c r="E20" s="13"/>
      <c r="F20" s="30" t="s">
        <v>71</v>
      </c>
      <c r="M20" s="6">
        <v>5</v>
      </c>
    </row>
    <row r="21" spans="1:25">
      <c r="A21" s="6"/>
      <c r="B21" s="67"/>
      <c r="C21" s="6"/>
      <c r="D21" s="28">
        <f>DOLLARFR((DOLLARDE(D8, 32))+B8,32)</f>
        <v>126.14416</v>
      </c>
      <c r="E21" s="11"/>
      <c r="F21" s="29">
        <f>DOLLARFR((DOLLARDE(F8, 32))-B8,32)</f>
        <v>126.02583999999999</v>
      </c>
      <c r="M21" s="6">
        <v>6</v>
      </c>
    </row>
    <row r="22" spans="1:25">
      <c r="A22" s="17" t="s">
        <v>73</v>
      </c>
      <c r="B22" s="68"/>
      <c r="C22" s="6"/>
      <c r="D22" s="26" t="s">
        <v>73</v>
      </c>
      <c r="E22" s="11"/>
      <c r="F22" s="30" t="s">
        <v>73</v>
      </c>
      <c r="M22" s="6">
        <v>7</v>
      </c>
    </row>
    <row r="23" spans="1:25">
      <c r="A23" s="6">
        <f>A19</f>
        <v>0</v>
      </c>
      <c r="B23" s="67">
        <f>B8*0.1</f>
        <v>1.3800000000000002E-2</v>
      </c>
      <c r="C23" s="6"/>
      <c r="D23" s="28">
        <f>DOLLARFR((DOLLARDE(D8, 32))+B23,32)</f>
        <v>126.104416</v>
      </c>
      <c r="E23" s="11"/>
      <c r="F23" s="29">
        <f>DOLLARFR((DOLLARDE(F8, 32))-B23,32)</f>
        <v>126.06558399999999</v>
      </c>
      <c r="M23" s="6">
        <v>8</v>
      </c>
    </row>
    <row r="24" spans="1:25">
      <c r="A24" s="6"/>
      <c r="B24" s="6"/>
      <c r="C24" s="6"/>
      <c r="D24" s="26" t="s">
        <v>74</v>
      </c>
      <c r="E24" s="11"/>
      <c r="F24" s="30" t="s">
        <v>76</v>
      </c>
      <c r="M24" s="6">
        <v>9</v>
      </c>
    </row>
    <row r="25" spans="1:25">
      <c r="A25" s="6"/>
      <c r="B25" s="6"/>
      <c r="C25" s="6"/>
      <c r="D25" s="28">
        <f>DOLLARFR((DOLLARDE(F8, 32))-B8,32)</f>
        <v>126.02583999999999</v>
      </c>
      <c r="E25" s="11"/>
      <c r="F25" s="29">
        <f>DOLLARFR((DOLLARDE(D8, 32))+B8,32)</f>
        <v>126.14416</v>
      </c>
      <c r="M25" s="6">
        <v>10</v>
      </c>
    </row>
    <row r="26" spans="1:25">
      <c r="A26" s="146" t="s">
        <v>77</v>
      </c>
      <c r="B26" s="159"/>
      <c r="C26" s="159"/>
      <c r="D26" s="159"/>
      <c r="E26" s="159"/>
      <c r="F26" s="159"/>
      <c r="G26" s="6"/>
      <c r="H26" s="6"/>
      <c r="I26" s="6"/>
      <c r="J26" s="6"/>
      <c r="K26" s="6"/>
      <c r="L26" s="34"/>
      <c r="M26" s="6">
        <v>11</v>
      </c>
    </row>
    <row r="27" spans="1:25">
      <c r="A27" s="6"/>
      <c r="B27" s="17"/>
      <c r="C27" s="6"/>
      <c r="D27" s="6"/>
      <c r="E27" s="18" t="s">
        <v>48</v>
      </c>
      <c r="M27" s="6">
        <v>12</v>
      </c>
    </row>
    <row r="28" spans="1:25">
      <c r="A28" s="6"/>
      <c r="B28" s="17"/>
      <c r="C28" s="6"/>
      <c r="D28" s="152" t="s">
        <v>78</v>
      </c>
      <c r="E28" s="159"/>
      <c r="M28" s="6">
        <v>13</v>
      </c>
    </row>
    <row r="29" spans="1:25">
      <c r="A29" s="6"/>
      <c r="B29" s="17"/>
      <c r="C29" s="6"/>
      <c r="D29" s="19" t="s">
        <v>52</v>
      </c>
      <c r="E29" s="20">
        <v>4000</v>
      </c>
      <c r="M29" s="6">
        <v>14</v>
      </c>
    </row>
    <row r="30" spans="1:25">
      <c r="A30" s="6"/>
      <c r="B30" s="17"/>
      <c r="C30" s="6"/>
      <c r="D30" s="19" t="s">
        <v>54</v>
      </c>
      <c r="E30" s="21">
        <v>2.5000000000000001E-2</v>
      </c>
      <c r="M30" s="6">
        <v>15</v>
      </c>
    </row>
    <row r="31" spans="1:25">
      <c r="A31" s="6"/>
      <c r="B31" s="17"/>
      <c r="C31" s="6"/>
      <c r="D31" s="19" t="s">
        <v>56</v>
      </c>
      <c r="E31" s="25">
        <f>E29*E30</f>
        <v>100</v>
      </c>
      <c r="M31" s="6">
        <v>16</v>
      </c>
    </row>
    <row r="32" spans="1:25">
      <c r="A32" s="5" t="s">
        <v>79</v>
      </c>
      <c r="B32" s="17"/>
      <c r="C32" s="6"/>
      <c r="D32" s="35" t="s">
        <v>80</v>
      </c>
      <c r="E32" s="17"/>
      <c r="F32" s="36" t="s">
        <v>81</v>
      </c>
      <c r="M32" s="6">
        <v>17</v>
      </c>
    </row>
    <row r="33" spans="1:13">
      <c r="A33" s="24" t="s">
        <v>65</v>
      </c>
      <c r="B33" s="17"/>
      <c r="C33" s="6"/>
      <c r="D33" s="30" t="s">
        <v>64</v>
      </c>
      <c r="E33" s="13" t="s">
        <v>47</v>
      </c>
      <c r="F33" s="32" t="s">
        <v>64</v>
      </c>
      <c r="M33" s="6">
        <v>18</v>
      </c>
    </row>
    <row r="34" spans="1:13">
      <c r="A34" s="6"/>
      <c r="B34" s="67">
        <f>B8*0.9</f>
        <v>0.12420000000000002</v>
      </c>
      <c r="C34" s="6"/>
      <c r="D34" s="74">
        <f>DOLLARFR((DOLLARDE(D8, 32))+B34,32)</f>
        <v>126.13974399999999</v>
      </c>
      <c r="E34" s="11">
        <f>DOLLARFR(DOLLARDE(D36,32)-DOLLARDE(D34,32),32)*100/32</f>
        <v>0.16560000000001196</v>
      </c>
      <c r="F34" s="73">
        <f>DOLLARFR((DOLLARDE(F8, 32))-B34,32)</f>
        <v>126.03025599999999</v>
      </c>
      <c r="M34" s="6">
        <v>19</v>
      </c>
    </row>
    <row r="35" spans="1:13">
      <c r="A35" s="6" t="s">
        <v>82</v>
      </c>
      <c r="B35" s="68"/>
      <c r="C35" s="6"/>
      <c r="D35" s="33" t="s">
        <v>67</v>
      </c>
      <c r="E35" s="13" t="s">
        <v>116</v>
      </c>
      <c r="F35" s="32" t="s">
        <v>67</v>
      </c>
      <c r="M35" s="6">
        <v>20</v>
      </c>
    </row>
    <row r="36" spans="1:13">
      <c r="A36" s="6">
        <f>A34</f>
        <v>0</v>
      </c>
      <c r="B36" s="67">
        <f>B8*1.05*2</f>
        <v>0.28980000000000006</v>
      </c>
      <c r="C36" s="6"/>
      <c r="D36" s="74">
        <f>DOLLARFR((DOLLARDE(D8, 32))+B36,32)</f>
        <v>126.192736</v>
      </c>
      <c r="E36" s="11">
        <f>E31/E34/1000</f>
        <v>0.60386473429947329</v>
      </c>
      <c r="F36" s="73">
        <f>DOLLARFR((DOLLARDE(F8, 32))-B36,32)</f>
        <v>125.29726399999998</v>
      </c>
      <c r="M36" s="7" t="s">
        <v>83</v>
      </c>
    </row>
    <row r="37" spans="1:13">
      <c r="A37" s="6" t="s">
        <v>84</v>
      </c>
      <c r="B37" s="68"/>
      <c r="C37" s="6"/>
      <c r="D37" s="33" t="s">
        <v>85</v>
      </c>
      <c r="E37" s="13"/>
      <c r="F37" s="32" t="s">
        <v>85</v>
      </c>
      <c r="M37" s="6" t="s">
        <v>86</v>
      </c>
    </row>
    <row r="38" spans="1:13">
      <c r="A38" s="6">
        <f>A34</f>
        <v>0</v>
      </c>
      <c r="B38" s="67">
        <f>B8*0.1</f>
        <v>1.3800000000000002E-2</v>
      </c>
      <c r="C38" s="6"/>
      <c r="D38" s="74">
        <f>DOLLARFR((DOLLARDE(D8, 32))+B38,32)</f>
        <v>126.104416</v>
      </c>
      <c r="E38" s="13"/>
      <c r="F38" s="73">
        <f>DOLLARFR((DOLLARDE(F8, 32))-B38,32)</f>
        <v>126.06558399999999</v>
      </c>
      <c r="M38" s="6" t="s">
        <v>62</v>
      </c>
    </row>
    <row r="39" spans="1:13">
      <c r="A39" s="6"/>
      <c r="B39" s="68"/>
      <c r="C39" s="6"/>
      <c r="D39" s="33" t="s">
        <v>76</v>
      </c>
      <c r="E39" s="13"/>
      <c r="F39" s="32" t="s">
        <v>74</v>
      </c>
      <c r="I39" s="2"/>
    </row>
    <row r="40" spans="1:13">
      <c r="A40" s="6"/>
      <c r="B40" s="68"/>
      <c r="C40" s="6"/>
      <c r="D40" s="74">
        <f>DOLLARFR((DOLLARDE(F8, 32))-B8,32)</f>
        <v>126.02583999999999</v>
      </c>
      <c r="E40" s="31"/>
      <c r="F40" s="73">
        <f>DOLLARFR((DOLLARDE(D8, 32))+B8,32)</f>
        <v>126.14416</v>
      </c>
    </row>
    <row r="41" spans="1:13">
      <c r="A41" s="5" t="s">
        <v>87</v>
      </c>
      <c r="B41" s="68"/>
      <c r="C41" s="6"/>
      <c r="D41" s="40" t="s">
        <v>88</v>
      </c>
      <c r="E41" s="11"/>
      <c r="F41" s="41" t="s">
        <v>89</v>
      </c>
    </row>
    <row r="42" spans="1:13">
      <c r="A42" s="6" t="s">
        <v>65</v>
      </c>
      <c r="B42" s="68"/>
      <c r="C42" s="6"/>
      <c r="D42" s="33" t="s">
        <v>64</v>
      </c>
      <c r="E42" s="13" t="s">
        <v>47</v>
      </c>
      <c r="F42" s="32" t="s">
        <v>64</v>
      </c>
    </row>
    <row r="43" spans="1:13">
      <c r="A43" s="6">
        <f>A34</f>
        <v>0</v>
      </c>
      <c r="B43" s="67">
        <f>B8*0.9*2</f>
        <v>0.24840000000000004</v>
      </c>
      <c r="C43" s="6"/>
      <c r="D43" s="74">
        <f>DOLLARFR((DOLLARDE(D8, 32))+B43,32)</f>
        <v>126.17948799999999</v>
      </c>
      <c r="E43" s="11">
        <f>DOLLARFR(DOLLARDE(D45,32)-DOLLARDE(D43,32),32)*100/32</f>
        <v>0.16973999999999023</v>
      </c>
      <c r="F43" s="73">
        <f>DOLLARFR((DOLLARDE(F8, 32))-B43,32)</f>
        <v>125.31051199999999</v>
      </c>
    </row>
    <row r="44" spans="1:13">
      <c r="A44" s="6" t="s">
        <v>82</v>
      </c>
      <c r="B44" s="69"/>
      <c r="C44" s="6"/>
      <c r="D44" s="33" t="s">
        <v>67</v>
      </c>
      <c r="E44" s="13" t="s">
        <v>116</v>
      </c>
      <c r="F44" s="32" t="s">
        <v>67</v>
      </c>
    </row>
    <row r="45" spans="1:13">
      <c r="A45" s="6">
        <f>A43</f>
        <v>0</v>
      </c>
      <c r="B45" s="67">
        <f>B8*1.01*3</f>
        <v>0.41814000000000001</v>
      </c>
      <c r="C45" s="6"/>
      <c r="D45" s="74">
        <f>DOLLARFR((DOLLARDE(D8, 32))+B45,32)</f>
        <v>126.23380479999999</v>
      </c>
      <c r="E45" s="11">
        <f>E31/E43/1000</f>
        <v>0.58913632614590405</v>
      </c>
      <c r="F45" s="73">
        <f>DOLLARFR((DOLLARDE(F8, 32))-B45,32)</f>
        <v>125.25619519999999</v>
      </c>
    </row>
    <row r="46" spans="1:13">
      <c r="A46" s="6" t="s">
        <v>84</v>
      </c>
      <c r="B46" s="68"/>
      <c r="C46" s="6"/>
      <c r="D46" s="33" t="s">
        <v>85</v>
      </c>
      <c r="E46" s="13"/>
      <c r="F46" s="32" t="s">
        <v>85</v>
      </c>
    </row>
    <row r="47" spans="1:13">
      <c r="A47" s="6">
        <f>A43</f>
        <v>0</v>
      </c>
      <c r="B47" s="67">
        <f>B8*0.1</f>
        <v>1.3800000000000002E-2</v>
      </c>
      <c r="C47" s="6"/>
      <c r="D47" s="74">
        <f>DOLLARFR((DOLLARDE(D8, 32))+B47,32)</f>
        <v>126.104416</v>
      </c>
      <c r="E47" s="13"/>
      <c r="F47" s="73">
        <f>DOLLARFR((DOLLARDE(F8, 32))-B47,32)</f>
        <v>126.06558399999999</v>
      </c>
    </row>
    <row r="48" spans="1:13">
      <c r="A48" s="6"/>
      <c r="B48" s="67"/>
      <c r="C48" s="6"/>
      <c r="D48" s="33" t="s">
        <v>76</v>
      </c>
      <c r="E48" s="13"/>
      <c r="F48" s="32" t="s">
        <v>74</v>
      </c>
      <c r="G48" s="6"/>
      <c r="H48" s="6"/>
      <c r="I48" s="6"/>
      <c r="J48" s="6"/>
      <c r="K48" s="6"/>
    </row>
    <row r="49" spans="1:25">
      <c r="A49" s="6"/>
      <c r="B49" s="67"/>
      <c r="C49" s="6"/>
      <c r="D49" s="74">
        <f>DOLLARFR((DOLLARDE(F8, 32))-B8,32)</f>
        <v>126.02583999999999</v>
      </c>
      <c r="E49" s="31"/>
      <c r="F49" s="73">
        <f>DOLLARFR((DOLLARDE(D8, 32))+B8,32)</f>
        <v>126.14416</v>
      </c>
      <c r="G49" s="6"/>
      <c r="H49" s="6"/>
      <c r="I49" s="6"/>
      <c r="J49" s="6"/>
      <c r="K49" s="6"/>
    </row>
    <row r="50" spans="1:25">
      <c r="A50" s="5" t="s">
        <v>90</v>
      </c>
      <c r="B50" s="68"/>
      <c r="C50" s="6"/>
      <c r="D50" s="40" t="s">
        <v>91</v>
      </c>
      <c r="E50" s="11"/>
      <c r="F50" s="41" t="s">
        <v>92</v>
      </c>
    </row>
    <row r="51" spans="1:25">
      <c r="A51" s="6" t="s">
        <v>65</v>
      </c>
      <c r="B51" s="68"/>
      <c r="C51" s="6"/>
      <c r="D51" s="33" t="s">
        <v>64</v>
      </c>
      <c r="E51" s="13" t="s">
        <v>47</v>
      </c>
      <c r="F51" s="32" t="s">
        <v>64</v>
      </c>
    </row>
    <row r="52" spans="1:25">
      <c r="A52" s="6">
        <f>A43</f>
        <v>0</v>
      </c>
      <c r="B52" s="67">
        <f>B8*0.9*3</f>
        <v>0.37260000000000004</v>
      </c>
      <c r="C52" s="6"/>
      <c r="D52" s="74">
        <f>DOLLARFR((DOLLARDE(D8, 32))+B52,32)</f>
        <v>126.21923199999999</v>
      </c>
      <c r="E52" s="11">
        <f>DOLLARFR(DOLLARDE(D54,32)-DOLLARDE(D52,32),32)*100/32</f>
        <v>0.1821599999999961</v>
      </c>
      <c r="F52" s="73">
        <f>DOLLARFR((DOLLARDE(F8, 32))-B52,32)</f>
        <v>125.27076799999999</v>
      </c>
      <c r="L52" s="34"/>
    </row>
    <row r="53" spans="1:25">
      <c r="A53" s="6" t="s">
        <v>82</v>
      </c>
      <c r="B53" s="69"/>
      <c r="C53" s="6"/>
      <c r="D53" s="33" t="s">
        <v>67</v>
      </c>
      <c r="E53" s="13" t="s">
        <v>116</v>
      </c>
      <c r="F53" s="32" t="s">
        <v>67</v>
      </c>
      <c r="L53" s="6"/>
    </row>
    <row r="54" spans="1:25">
      <c r="A54" s="6">
        <f>A52</f>
        <v>0</v>
      </c>
      <c r="B54" s="67">
        <f>B8*1.005*4</f>
        <v>0.55476000000000003</v>
      </c>
      <c r="C54" s="6"/>
      <c r="D54" s="74">
        <f>DOLLARFR((DOLLARDE(D8, 32))+B54,32)</f>
        <v>126.27752319999999</v>
      </c>
      <c r="E54" s="11">
        <f>E31/E52/1000</f>
        <v>0.54896794027229989</v>
      </c>
      <c r="F54" s="73">
        <f>DOLLARFR((DOLLARDE(F8, 32))-B54,32)</f>
        <v>125.21247679999999</v>
      </c>
      <c r="L54" s="6"/>
    </row>
    <row r="55" spans="1:25">
      <c r="A55" s="6" t="s">
        <v>84</v>
      </c>
      <c r="B55" s="68"/>
      <c r="C55" s="6"/>
      <c r="D55" s="33" t="s">
        <v>85</v>
      </c>
      <c r="E55" s="13"/>
      <c r="F55" s="32" t="s">
        <v>85</v>
      </c>
      <c r="L55" s="34"/>
    </row>
    <row r="56" spans="1:25">
      <c r="A56" s="6">
        <f>A52</f>
        <v>0</v>
      </c>
      <c r="B56" s="67">
        <f>B8*0.1</f>
        <v>1.3800000000000002E-2</v>
      </c>
      <c r="C56" s="6"/>
      <c r="D56" s="74">
        <f>DOLLARFR((DOLLARDE(D8, 32))+B56,32)</f>
        <v>126.104416</v>
      </c>
      <c r="E56" s="13"/>
      <c r="F56" s="73">
        <f>DOLLARFR((DOLLARDE(F8, 32))-B56,32)</f>
        <v>126.06558399999999</v>
      </c>
      <c r="L56" s="34"/>
      <c r="N56" s="6"/>
      <c r="O56" s="6"/>
      <c r="P56" s="6"/>
      <c r="Q56" s="6"/>
      <c r="R56" s="6"/>
      <c r="S56" s="6"/>
      <c r="T56" s="6"/>
      <c r="U56" s="6"/>
      <c r="V56" s="6"/>
      <c r="W56" s="6"/>
      <c r="X56" s="6"/>
      <c r="Y56" s="6"/>
    </row>
    <row r="57" spans="1:25">
      <c r="A57" s="6"/>
      <c r="B57" s="42"/>
      <c r="C57" s="6"/>
      <c r="D57" s="33" t="s">
        <v>76</v>
      </c>
      <c r="E57" s="13"/>
      <c r="F57" s="32" t="s">
        <v>74</v>
      </c>
      <c r="L57" s="34"/>
      <c r="N57" s="6"/>
      <c r="O57" s="6"/>
      <c r="P57" s="6"/>
      <c r="Q57" s="6"/>
      <c r="R57" s="6"/>
      <c r="S57" s="6"/>
      <c r="T57" s="6"/>
      <c r="U57" s="6"/>
      <c r="V57" s="6"/>
      <c r="W57" s="6"/>
      <c r="X57" s="6"/>
      <c r="Y57" s="6"/>
    </row>
    <row r="58" spans="1:25">
      <c r="A58" s="6"/>
      <c r="B58" s="42"/>
      <c r="C58" s="6"/>
      <c r="D58" s="74">
        <f>DOLLARFR((DOLLARDE(F8, 32))-B8,32)</f>
        <v>126.02583999999999</v>
      </c>
      <c r="E58" s="11"/>
      <c r="F58" s="73">
        <f>DOLLARFR((DOLLARDE(D8, 32))+B8,32)</f>
        <v>126.14416</v>
      </c>
      <c r="L58" s="34"/>
    </row>
    <row r="59" spans="1:25">
      <c r="A59" s="146"/>
      <c r="B59" s="159"/>
      <c r="C59" s="159"/>
      <c r="D59" s="159"/>
      <c r="E59" s="159"/>
      <c r="F59" s="159"/>
      <c r="G59" s="6"/>
      <c r="H59" s="6"/>
      <c r="I59" s="6"/>
      <c r="J59" s="6"/>
      <c r="K59" s="6"/>
      <c r="L59" s="34"/>
    </row>
    <row r="60" spans="1:25">
      <c r="A60" s="5"/>
      <c r="B60" s="17"/>
      <c r="C60" s="6"/>
      <c r="D60" s="6"/>
      <c r="E60" s="6"/>
      <c r="F60" s="6"/>
      <c r="I60" s="4"/>
      <c r="L60" s="34"/>
    </row>
    <row r="61" spans="1:25">
      <c r="A61" s="24"/>
      <c r="B61" s="25"/>
      <c r="C61" s="6"/>
      <c r="D61" s="6"/>
      <c r="E61" s="6"/>
      <c r="F61" s="6"/>
      <c r="I61" s="4"/>
      <c r="L61" s="34"/>
    </row>
    <row r="62" spans="1:25">
      <c r="A62" s="14"/>
      <c r="B62" s="25"/>
      <c r="C62" s="6"/>
      <c r="D62" s="6"/>
      <c r="E62" s="6"/>
      <c r="F62" s="6"/>
      <c r="I62" s="4"/>
      <c r="L62" s="34"/>
    </row>
    <row r="63" spans="1:25">
      <c r="A63" s="6"/>
      <c r="B63" s="11"/>
      <c r="C63" s="6"/>
      <c r="D63" s="6"/>
      <c r="E63" s="6"/>
      <c r="F63" s="6"/>
      <c r="I63" s="4"/>
      <c r="L63" s="34"/>
    </row>
    <row r="64" spans="1:25">
      <c r="C64" s="6"/>
      <c r="D64" s="6"/>
      <c r="E64" s="6"/>
      <c r="F64" s="6"/>
      <c r="I64" s="4"/>
      <c r="L64" s="6"/>
    </row>
    <row r="65" spans="3:25">
      <c r="C65" s="6"/>
      <c r="D65" s="6"/>
      <c r="E65" s="6"/>
      <c r="F65" s="6"/>
      <c r="I65" s="4"/>
    </row>
    <row r="66" spans="3:25">
      <c r="C66" s="6"/>
      <c r="D66" s="6"/>
      <c r="E66" s="6"/>
      <c r="F66" s="6"/>
      <c r="I66" s="4"/>
      <c r="M66" s="6"/>
    </row>
    <row r="67" spans="3:25">
      <c r="I67" s="4"/>
      <c r="M67" s="6"/>
      <c r="N67" s="6"/>
      <c r="O67" s="6"/>
      <c r="P67" s="6"/>
      <c r="Q67" s="6"/>
      <c r="R67" s="6"/>
      <c r="S67" s="6"/>
      <c r="T67" s="6"/>
      <c r="U67" s="6"/>
      <c r="V67" s="6"/>
      <c r="W67" s="6"/>
      <c r="X67" s="6"/>
      <c r="Y67" s="6"/>
    </row>
    <row r="68" spans="3:25">
      <c r="I68" s="4"/>
    </row>
    <row r="69" spans="3:25">
      <c r="I69" s="4"/>
    </row>
    <row r="70" spans="3:25">
      <c r="I70" s="4"/>
    </row>
    <row r="71" spans="3:25">
      <c r="I71" s="4"/>
    </row>
    <row r="72" spans="3:25">
      <c r="I72" s="4"/>
    </row>
    <row r="73" spans="3:25">
      <c r="I73" s="4"/>
    </row>
    <row r="74" spans="3:25">
      <c r="I74" s="4"/>
    </row>
    <row r="75" spans="3:25">
      <c r="I75" s="4"/>
    </row>
    <row r="76" spans="3:25">
      <c r="I76" s="4"/>
    </row>
    <row r="77" spans="3:25">
      <c r="I77" s="4"/>
      <c r="M77" s="6"/>
    </row>
    <row r="78" spans="3:25">
      <c r="I78" s="4"/>
    </row>
    <row r="79" spans="3:25">
      <c r="D79" s="19"/>
      <c r="E79" s="9"/>
      <c r="F79" s="4"/>
      <c r="I79" s="4"/>
    </row>
    <row r="80" spans="3:25">
      <c r="E80" s="18"/>
      <c r="F80" s="4"/>
      <c r="I80" s="4"/>
    </row>
    <row r="81" spans="6:9">
      <c r="F81" s="4"/>
      <c r="I81" s="4"/>
    </row>
    <row r="82" spans="6:9">
      <c r="F82" s="4"/>
      <c r="I82" s="4"/>
    </row>
    <row r="83" spans="6:9">
      <c r="F83" s="4"/>
      <c r="I83" s="4"/>
    </row>
    <row r="84" spans="6:9">
      <c r="F84" s="4"/>
      <c r="I84" s="4"/>
    </row>
    <row r="85" spans="6:9">
      <c r="F85" s="4"/>
      <c r="I85" s="4"/>
    </row>
    <row r="86" spans="6:9">
      <c r="F86" s="4"/>
      <c r="I86" s="4"/>
    </row>
    <row r="87" spans="6:9">
      <c r="F87" s="4"/>
      <c r="I87" s="4"/>
    </row>
    <row r="88" spans="6:9">
      <c r="F88" s="4"/>
      <c r="I88" s="4"/>
    </row>
    <row r="89" spans="6:9">
      <c r="F89" s="4"/>
      <c r="I89" s="4"/>
    </row>
    <row r="90" spans="6:9">
      <c r="F90" s="4"/>
      <c r="I90" s="4"/>
    </row>
    <row r="91" spans="6:9">
      <c r="F91" s="4"/>
      <c r="I91" s="4"/>
    </row>
    <row r="92" spans="6:9">
      <c r="F92" s="4"/>
      <c r="I92" s="4"/>
    </row>
    <row r="93" spans="6:9">
      <c r="F93" s="4"/>
      <c r="I93" s="4"/>
    </row>
    <row r="94" spans="6:9">
      <c r="F94" s="4"/>
      <c r="I94" s="4"/>
    </row>
    <row r="95" spans="6:9">
      <c r="F95" s="4"/>
      <c r="I95" s="4"/>
    </row>
    <row r="96" spans="6:9">
      <c r="F96" s="4"/>
      <c r="I96" s="4"/>
    </row>
    <row r="97" spans="6:9">
      <c r="F97" s="4"/>
      <c r="I97" s="4"/>
    </row>
    <row r="98" spans="6:9">
      <c r="F98" s="4"/>
      <c r="I98" s="4"/>
    </row>
    <row r="99" spans="6:9">
      <c r="F99" s="4"/>
      <c r="I99" s="4"/>
    </row>
    <row r="100" spans="6:9">
      <c r="F100" s="4"/>
      <c r="I100" s="4"/>
    </row>
    <row r="101" spans="6:9">
      <c r="F101" s="4"/>
      <c r="I101" s="4"/>
    </row>
    <row r="102" spans="6:9">
      <c r="F102" s="4"/>
      <c r="I102" s="4"/>
    </row>
    <row r="103" spans="6:9">
      <c r="F103" s="4"/>
      <c r="I103" s="4"/>
    </row>
    <row r="104" spans="6:9">
      <c r="F104" s="4"/>
      <c r="I104" s="4"/>
    </row>
    <row r="105" spans="6:9">
      <c r="F105" s="4"/>
      <c r="I105" s="4"/>
    </row>
    <row r="106" spans="6:9">
      <c r="F106" s="4"/>
      <c r="I106" s="4"/>
    </row>
    <row r="107" spans="6:9">
      <c r="F107" s="4"/>
      <c r="I107" s="4"/>
    </row>
    <row r="108" spans="6:9">
      <c r="F108" s="4"/>
      <c r="I108" s="4"/>
    </row>
    <row r="109" spans="6:9">
      <c r="F109" s="4"/>
      <c r="I109" s="4"/>
    </row>
    <row r="110" spans="6:9">
      <c r="F110" s="4"/>
      <c r="I110" s="4"/>
    </row>
    <row r="111" spans="6:9">
      <c r="F111" s="4"/>
      <c r="I111" s="4"/>
    </row>
    <row r="112" spans="6:9">
      <c r="F112" s="4"/>
      <c r="I112" s="4"/>
    </row>
    <row r="113" spans="6:9">
      <c r="F113" s="4"/>
      <c r="I113" s="4"/>
    </row>
    <row r="114" spans="6:9">
      <c r="F114" s="4"/>
      <c r="I114" s="4"/>
    </row>
    <row r="115" spans="6:9">
      <c r="F115" s="4"/>
      <c r="I115" s="4"/>
    </row>
    <row r="116" spans="6:9">
      <c r="F116" s="4"/>
      <c r="I116" s="4"/>
    </row>
    <row r="117" spans="6:9">
      <c r="F117" s="4"/>
      <c r="I117" s="4"/>
    </row>
    <row r="118" spans="6:9">
      <c r="F118" s="4"/>
      <c r="I118" s="4"/>
    </row>
    <row r="119" spans="6:9">
      <c r="F119" s="4"/>
      <c r="I119" s="4"/>
    </row>
    <row r="120" spans="6:9">
      <c r="F120" s="4"/>
      <c r="I120" s="4"/>
    </row>
    <row r="121" spans="6:9">
      <c r="F121" s="4"/>
      <c r="I121" s="4"/>
    </row>
    <row r="122" spans="6:9">
      <c r="F122" s="4"/>
      <c r="I122" s="4"/>
    </row>
    <row r="123" spans="6:9">
      <c r="F123" s="4"/>
      <c r="I123" s="4"/>
    </row>
    <row r="124" spans="6:9">
      <c r="F124" s="4"/>
      <c r="I124" s="4"/>
    </row>
    <row r="125" spans="6:9">
      <c r="F125" s="4"/>
      <c r="I125" s="4"/>
    </row>
    <row r="126" spans="6:9">
      <c r="F126" s="4"/>
      <c r="I126" s="4"/>
    </row>
    <row r="127" spans="6:9">
      <c r="F127" s="4"/>
      <c r="I127" s="4"/>
    </row>
    <row r="128" spans="6:9">
      <c r="F128" s="4"/>
      <c r="I128" s="4"/>
    </row>
    <row r="129" spans="6:9">
      <c r="F129" s="4"/>
      <c r="I129" s="4"/>
    </row>
    <row r="130" spans="6:9">
      <c r="F130" s="4"/>
      <c r="I130" s="4"/>
    </row>
    <row r="131" spans="6:9">
      <c r="F131" s="4"/>
      <c r="I131" s="4"/>
    </row>
    <row r="132" spans="6:9">
      <c r="F132" s="4"/>
      <c r="I132" s="4"/>
    </row>
    <row r="133" spans="6:9">
      <c r="F133" s="4"/>
      <c r="I133" s="4"/>
    </row>
    <row r="134" spans="6:9">
      <c r="F134" s="4"/>
      <c r="I134" s="4"/>
    </row>
    <row r="135" spans="6:9">
      <c r="F135" s="4"/>
      <c r="I135" s="4"/>
    </row>
    <row r="136" spans="6:9">
      <c r="F136" s="4"/>
      <c r="I136" s="4"/>
    </row>
    <row r="137" spans="6:9">
      <c r="F137" s="4"/>
      <c r="I137" s="4"/>
    </row>
    <row r="138" spans="6:9">
      <c r="F138" s="4"/>
      <c r="I138" s="4"/>
    </row>
    <row r="139" spans="6:9">
      <c r="F139" s="4"/>
      <c r="I139" s="4"/>
    </row>
    <row r="140" spans="6:9">
      <c r="F140" s="4"/>
      <c r="I140" s="4"/>
    </row>
    <row r="141" spans="6:9">
      <c r="F141" s="4"/>
      <c r="I141" s="4"/>
    </row>
    <row r="142" spans="6:9">
      <c r="F142" s="4"/>
      <c r="I142" s="4"/>
    </row>
    <row r="143" spans="6:9">
      <c r="F143" s="4"/>
      <c r="I143" s="4"/>
    </row>
    <row r="144" spans="6:9">
      <c r="F144" s="4"/>
      <c r="I144" s="4"/>
    </row>
    <row r="145" spans="6:9">
      <c r="F145" s="4"/>
      <c r="I145" s="4"/>
    </row>
    <row r="146" spans="6:9">
      <c r="F146" s="4"/>
      <c r="I146" s="4"/>
    </row>
    <row r="147" spans="6:9">
      <c r="F147" s="4"/>
      <c r="I147" s="4"/>
    </row>
    <row r="148" spans="6:9">
      <c r="F148" s="4"/>
      <c r="I148" s="4"/>
    </row>
    <row r="149" spans="6:9">
      <c r="F149" s="4"/>
      <c r="I149" s="4"/>
    </row>
    <row r="150" spans="6:9">
      <c r="F150" s="4"/>
      <c r="I150" s="4"/>
    </row>
    <row r="151" spans="6:9">
      <c r="F151" s="4"/>
      <c r="I151" s="4"/>
    </row>
    <row r="152" spans="6:9">
      <c r="F152" s="4"/>
      <c r="I152" s="4"/>
    </row>
    <row r="153" spans="6:9">
      <c r="F153" s="4"/>
      <c r="I153" s="4"/>
    </row>
    <row r="154" spans="6:9">
      <c r="F154" s="4"/>
      <c r="I154" s="4"/>
    </row>
    <row r="155" spans="6:9">
      <c r="F155" s="4"/>
      <c r="I155" s="4"/>
    </row>
    <row r="156" spans="6:9">
      <c r="F156" s="4"/>
      <c r="I156" s="4"/>
    </row>
    <row r="157" spans="6:9">
      <c r="F157" s="4"/>
      <c r="I157" s="4"/>
    </row>
    <row r="158" spans="6:9">
      <c r="F158" s="4"/>
      <c r="I158" s="4"/>
    </row>
    <row r="159" spans="6:9">
      <c r="F159" s="4"/>
      <c r="I159" s="4"/>
    </row>
    <row r="160" spans="6:9">
      <c r="F160" s="4"/>
      <c r="I160" s="4"/>
    </row>
    <row r="161" spans="6:9">
      <c r="F161" s="4"/>
      <c r="I161" s="4"/>
    </row>
    <row r="162" spans="6:9">
      <c r="F162" s="4"/>
      <c r="I162" s="4"/>
    </row>
    <row r="163" spans="6:9">
      <c r="F163" s="4"/>
      <c r="I163" s="4"/>
    </row>
    <row r="164" spans="6:9">
      <c r="F164" s="4"/>
      <c r="I164" s="4"/>
    </row>
    <row r="165" spans="6:9">
      <c r="F165" s="4"/>
      <c r="I165" s="4"/>
    </row>
    <row r="166" spans="6:9">
      <c r="F166" s="4"/>
      <c r="I166" s="4"/>
    </row>
    <row r="167" spans="6:9">
      <c r="F167" s="4"/>
      <c r="I167" s="4"/>
    </row>
    <row r="168" spans="6:9">
      <c r="F168" s="4"/>
      <c r="I168" s="4"/>
    </row>
    <row r="169" spans="6:9">
      <c r="F169" s="4"/>
      <c r="I169" s="4"/>
    </row>
    <row r="170" spans="6:9">
      <c r="F170" s="4"/>
      <c r="I170" s="4"/>
    </row>
    <row r="171" spans="6:9">
      <c r="F171" s="4"/>
      <c r="I171" s="4"/>
    </row>
    <row r="172" spans="6:9">
      <c r="F172" s="4"/>
      <c r="I172" s="4"/>
    </row>
    <row r="173" spans="6:9">
      <c r="F173" s="4"/>
      <c r="I173" s="4"/>
    </row>
    <row r="174" spans="6:9">
      <c r="F174" s="4"/>
      <c r="I174" s="4"/>
    </row>
    <row r="175" spans="6:9">
      <c r="F175" s="4"/>
      <c r="I175" s="4"/>
    </row>
    <row r="176" spans="6:9">
      <c r="F176" s="4"/>
      <c r="I176" s="4"/>
    </row>
    <row r="177" spans="6:9">
      <c r="F177" s="4"/>
      <c r="I177" s="4"/>
    </row>
    <row r="178" spans="6:9">
      <c r="F178" s="4"/>
      <c r="I178" s="4"/>
    </row>
    <row r="179" spans="6:9">
      <c r="F179" s="4"/>
      <c r="I179" s="4"/>
    </row>
    <row r="180" spans="6:9">
      <c r="F180" s="4"/>
      <c r="I180" s="4"/>
    </row>
    <row r="181" spans="6:9">
      <c r="F181" s="4"/>
      <c r="I181" s="4"/>
    </row>
    <row r="182" spans="6:9">
      <c r="F182" s="4"/>
      <c r="I182" s="4"/>
    </row>
    <row r="183" spans="6:9">
      <c r="F183" s="4"/>
      <c r="I183" s="4"/>
    </row>
    <row r="184" spans="6:9">
      <c r="F184" s="4"/>
      <c r="I184" s="4"/>
    </row>
    <row r="185" spans="6:9">
      <c r="F185" s="4"/>
      <c r="I185" s="4"/>
    </row>
    <row r="186" spans="6:9">
      <c r="F186" s="4"/>
      <c r="I186" s="4"/>
    </row>
    <row r="187" spans="6:9">
      <c r="F187" s="4"/>
      <c r="I187" s="4"/>
    </row>
    <row r="188" spans="6:9">
      <c r="F188" s="4"/>
      <c r="I188" s="4"/>
    </row>
    <row r="189" spans="6:9">
      <c r="F189" s="4"/>
      <c r="I189" s="4"/>
    </row>
    <row r="190" spans="6:9">
      <c r="F190" s="4"/>
      <c r="I190" s="4"/>
    </row>
    <row r="191" spans="6:9">
      <c r="F191" s="4"/>
      <c r="I191" s="4"/>
    </row>
    <row r="192" spans="6:9">
      <c r="F192" s="4"/>
      <c r="I192" s="4"/>
    </row>
    <row r="193" spans="6:9">
      <c r="F193" s="4"/>
      <c r="I193" s="4"/>
    </row>
    <row r="194" spans="6:9">
      <c r="F194" s="4"/>
      <c r="I194" s="4"/>
    </row>
    <row r="195" spans="6:9">
      <c r="F195" s="4"/>
      <c r="I195" s="4"/>
    </row>
    <row r="196" spans="6:9">
      <c r="F196" s="4"/>
      <c r="I196" s="4"/>
    </row>
    <row r="197" spans="6:9">
      <c r="F197" s="4"/>
      <c r="I197" s="4"/>
    </row>
    <row r="198" spans="6:9">
      <c r="F198" s="4"/>
      <c r="I198" s="4"/>
    </row>
    <row r="199" spans="6:9">
      <c r="F199" s="4"/>
      <c r="I199" s="4"/>
    </row>
    <row r="200" spans="6:9">
      <c r="F200" s="4"/>
      <c r="I200" s="4"/>
    </row>
    <row r="201" spans="6:9">
      <c r="F201" s="4"/>
      <c r="I201" s="4"/>
    </row>
    <row r="202" spans="6:9">
      <c r="F202" s="4"/>
      <c r="I202" s="4"/>
    </row>
    <row r="203" spans="6:9">
      <c r="F203" s="4"/>
      <c r="I203" s="4"/>
    </row>
    <row r="204" spans="6:9">
      <c r="F204" s="4"/>
      <c r="I204" s="4"/>
    </row>
    <row r="205" spans="6:9">
      <c r="F205" s="4"/>
      <c r="I205" s="4"/>
    </row>
    <row r="206" spans="6:9">
      <c r="F206" s="4"/>
      <c r="I206" s="4"/>
    </row>
    <row r="207" spans="6:9">
      <c r="F207" s="4"/>
      <c r="I207" s="4"/>
    </row>
    <row r="208" spans="6:9">
      <c r="F208" s="4"/>
      <c r="I208" s="4"/>
    </row>
    <row r="209" spans="6:9">
      <c r="F209" s="4"/>
      <c r="I209" s="4"/>
    </row>
    <row r="210" spans="6:9">
      <c r="F210" s="4"/>
      <c r="I210" s="4"/>
    </row>
    <row r="211" spans="6:9">
      <c r="F211" s="4"/>
      <c r="I211" s="4"/>
    </row>
    <row r="212" spans="6:9">
      <c r="F212" s="4"/>
      <c r="I212" s="4"/>
    </row>
    <row r="213" spans="6:9">
      <c r="F213" s="4"/>
      <c r="I213" s="4"/>
    </row>
    <row r="214" spans="6:9">
      <c r="F214" s="4"/>
      <c r="I214" s="4"/>
    </row>
    <row r="215" spans="6:9">
      <c r="F215" s="4"/>
      <c r="I215" s="4"/>
    </row>
    <row r="216" spans="6:9">
      <c r="F216" s="4"/>
      <c r="I216" s="4"/>
    </row>
    <row r="217" spans="6:9">
      <c r="F217" s="4"/>
      <c r="I217" s="4"/>
    </row>
    <row r="218" spans="6:9">
      <c r="F218" s="4"/>
      <c r="I218" s="4"/>
    </row>
    <row r="219" spans="6:9">
      <c r="F219" s="4"/>
      <c r="I219" s="4"/>
    </row>
    <row r="220" spans="6:9">
      <c r="F220" s="4"/>
      <c r="I220" s="4"/>
    </row>
    <row r="221" spans="6:9">
      <c r="F221" s="4"/>
      <c r="I221" s="4"/>
    </row>
    <row r="222" spans="6:9">
      <c r="F222" s="4"/>
      <c r="I222" s="4"/>
    </row>
    <row r="223" spans="6:9">
      <c r="F223" s="4"/>
      <c r="I223" s="4"/>
    </row>
    <row r="224" spans="6:9">
      <c r="F224" s="4"/>
      <c r="I224" s="4"/>
    </row>
    <row r="225" spans="6:9">
      <c r="F225" s="4"/>
      <c r="I225" s="4"/>
    </row>
    <row r="226" spans="6:9">
      <c r="F226" s="4"/>
      <c r="I226" s="4"/>
    </row>
    <row r="227" spans="6:9">
      <c r="F227" s="4"/>
      <c r="I227" s="4"/>
    </row>
    <row r="228" spans="6:9">
      <c r="F228" s="4"/>
      <c r="I228" s="4"/>
    </row>
    <row r="229" spans="6:9">
      <c r="F229" s="4"/>
      <c r="I229" s="4"/>
    </row>
    <row r="230" spans="6:9">
      <c r="F230" s="4"/>
      <c r="I230" s="4"/>
    </row>
    <row r="231" spans="6:9">
      <c r="F231" s="4"/>
      <c r="I231" s="4"/>
    </row>
    <row r="232" spans="6:9">
      <c r="F232" s="4"/>
      <c r="I232" s="4"/>
    </row>
    <row r="233" spans="6:9">
      <c r="F233" s="4"/>
      <c r="I233" s="4"/>
    </row>
    <row r="234" spans="6:9">
      <c r="F234" s="4"/>
      <c r="I234" s="4"/>
    </row>
    <row r="235" spans="6:9">
      <c r="F235" s="4"/>
      <c r="I235" s="4"/>
    </row>
    <row r="236" spans="6:9">
      <c r="F236" s="4"/>
      <c r="I236" s="4"/>
    </row>
    <row r="237" spans="6:9">
      <c r="F237" s="4"/>
      <c r="I237" s="4"/>
    </row>
    <row r="238" spans="6:9">
      <c r="F238" s="4"/>
      <c r="I238" s="4"/>
    </row>
    <row r="239" spans="6:9">
      <c r="F239" s="4"/>
      <c r="I239" s="4"/>
    </row>
    <row r="240" spans="6:9">
      <c r="F240" s="4"/>
      <c r="I240" s="4"/>
    </row>
    <row r="241" spans="6:9">
      <c r="F241" s="4"/>
      <c r="I241" s="4"/>
    </row>
    <row r="242" spans="6:9">
      <c r="F242" s="4"/>
      <c r="I242" s="4"/>
    </row>
    <row r="243" spans="6:9">
      <c r="F243" s="4"/>
      <c r="I243" s="4"/>
    </row>
    <row r="244" spans="6:9">
      <c r="F244" s="4"/>
      <c r="I244" s="4"/>
    </row>
    <row r="245" spans="6:9">
      <c r="F245" s="4"/>
      <c r="I245" s="4"/>
    </row>
    <row r="246" spans="6:9">
      <c r="F246" s="4"/>
      <c r="I246" s="4"/>
    </row>
    <row r="247" spans="6:9">
      <c r="F247" s="4"/>
      <c r="I247" s="4"/>
    </row>
    <row r="248" spans="6:9">
      <c r="F248" s="4"/>
      <c r="I248" s="4"/>
    </row>
    <row r="249" spans="6:9">
      <c r="F249" s="4"/>
      <c r="I249" s="4"/>
    </row>
    <row r="250" spans="6:9">
      <c r="F250" s="4"/>
      <c r="I250" s="4"/>
    </row>
    <row r="251" spans="6:9">
      <c r="F251" s="4"/>
      <c r="I251" s="4"/>
    </row>
    <row r="252" spans="6:9">
      <c r="F252" s="4"/>
      <c r="I252" s="4"/>
    </row>
    <row r="253" spans="6:9">
      <c r="F253" s="4"/>
      <c r="I253" s="4"/>
    </row>
    <row r="254" spans="6:9">
      <c r="F254" s="4"/>
      <c r="I254" s="4"/>
    </row>
    <row r="255" spans="6:9">
      <c r="F255" s="4"/>
      <c r="I255" s="4"/>
    </row>
    <row r="256" spans="6:9">
      <c r="F256" s="4"/>
      <c r="I256" s="4"/>
    </row>
    <row r="257" spans="6:9">
      <c r="F257" s="4"/>
      <c r="I257" s="4"/>
    </row>
    <row r="258" spans="6:9">
      <c r="F258" s="4"/>
      <c r="I258" s="4"/>
    </row>
    <row r="259" spans="6:9">
      <c r="F259" s="4"/>
      <c r="I259" s="4"/>
    </row>
    <row r="260" spans="6:9">
      <c r="F260" s="4"/>
      <c r="I260" s="4"/>
    </row>
    <row r="261" spans="6:9">
      <c r="F261" s="4"/>
      <c r="I261" s="4"/>
    </row>
    <row r="262" spans="6:9">
      <c r="F262" s="4"/>
      <c r="I262" s="4"/>
    </row>
    <row r="263" spans="6:9">
      <c r="F263" s="4"/>
      <c r="I263" s="4"/>
    </row>
    <row r="264" spans="6:9">
      <c r="F264" s="4"/>
      <c r="I264" s="4"/>
    </row>
    <row r="265" spans="6:9">
      <c r="F265" s="4"/>
      <c r="I265" s="4"/>
    </row>
    <row r="266" spans="6:9">
      <c r="F266" s="4"/>
      <c r="I266" s="4"/>
    </row>
    <row r="267" spans="6:9">
      <c r="F267" s="4"/>
      <c r="I267" s="4"/>
    </row>
    <row r="268" spans="6:9">
      <c r="F268" s="4"/>
      <c r="I268" s="4"/>
    </row>
    <row r="269" spans="6:9">
      <c r="F269" s="4"/>
      <c r="I269" s="4"/>
    </row>
    <row r="270" spans="6:9">
      <c r="F270" s="4"/>
      <c r="I270" s="4"/>
    </row>
    <row r="271" spans="6:9">
      <c r="F271" s="4"/>
      <c r="I271" s="4"/>
    </row>
    <row r="272" spans="6:9">
      <c r="F272" s="4"/>
      <c r="I272" s="4"/>
    </row>
    <row r="273" spans="6:9">
      <c r="F273" s="4"/>
      <c r="I273" s="4"/>
    </row>
    <row r="274" spans="6:9">
      <c r="F274" s="4"/>
      <c r="I274" s="4"/>
    </row>
    <row r="275" spans="6:9">
      <c r="F275" s="4"/>
      <c r="I275" s="4"/>
    </row>
    <row r="276" spans="6:9">
      <c r="F276" s="4"/>
      <c r="I276" s="4"/>
    </row>
    <row r="277" spans="6:9">
      <c r="F277" s="4"/>
      <c r="I277" s="4"/>
    </row>
    <row r="278" spans="6:9">
      <c r="F278" s="4"/>
      <c r="I278" s="4"/>
    </row>
    <row r="279" spans="6:9">
      <c r="F279" s="4"/>
      <c r="I279" s="4"/>
    </row>
    <row r="280" spans="6:9">
      <c r="F280" s="4"/>
      <c r="I280" s="4"/>
    </row>
    <row r="281" spans="6:9">
      <c r="F281" s="4"/>
      <c r="I281" s="4"/>
    </row>
    <row r="282" spans="6:9">
      <c r="F282" s="4"/>
      <c r="I282" s="4"/>
    </row>
    <row r="283" spans="6:9">
      <c r="F283" s="4"/>
      <c r="I283" s="4"/>
    </row>
    <row r="284" spans="6:9">
      <c r="F284" s="4"/>
      <c r="I284" s="4"/>
    </row>
    <row r="285" spans="6:9">
      <c r="F285" s="4"/>
      <c r="I285" s="4"/>
    </row>
    <row r="286" spans="6:9">
      <c r="F286" s="4"/>
      <c r="I286" s="4"/>
    </row>
    <row r="287" spans="6:9">
      <c r="F287" s="4"/>
      <c r="I287" s="4"/>
    </row>
    <row r="288" spans="6:9">
      <c r="F288" s="4"/>
      <c r="I288" s="4"/>
    </row>
    <row r="289" spans="6:9">
      <c r="F289" s="4"/>
      <c r="I289" s="4"/>
    </row>
    <row r="290" spans="6:9">
      <c r="F290" s="4"/>
      <c r="I290" s="4"/>
    </row>
    <row r="291" spans="6:9">
      <c r="F291" s="4"/>
      <c r="I291" s="4"/>
    </row>
    <row r="292" spans="6:9">
      <c r="F292" s="4"/>
      <c r="I292" s="4"/>
    </row>
    <row r="293" spans="6:9">
      <c r="F293" s="4"/>
      <c r="I293" s="4"/>
    </row>
    <row r="294" spans="6:9">
      <c r="F294" s="4"/>
      <c r="I294" s="4"/>
    </row>
    <row r="295" spans="6:9">
      <c r="F295" s="4"/>
      <c r="I295" s="4"/>
    </row>
    <row r="296" spans="6:9">
      <c r="F296" s="4"/>
      <c r="I296" s="4"/>
    </row>
    <row r="297" spans="6:9">
      <c r="F297" s="4"/>
      <c r="I297" s="4"/>
    </row>
    <row r="298" spans="6:9">
      <c r="F298" s="4"/>
      <c r="I298" s="4"/>
    </row>
    <row r="299" spans="6:9">
      <c r="F299" s="4"/>
      <c r="I299" s="4"/>
    </row>
    <row r="300" spans="6:9">
      <c r="F300" s="4"/>
      <c r="I300" s="4"/>
    </row>
    <row r="301" spans="6:9">
      <c r="F301" s="4"/>
      <c r="I301" s="4"/>
    </row>
    <row r="302" spans="6:9">
      <c r="F302" s="4"/>
      <c r="I302" s="4"/>
    </row>
    <row r="303" spans="6:9">
      <c r="F303" s="4"/>
      <c r="I303" s="4"/>
    </row>
    <row r="304" spans="6:9">
      <c r="F304" s="4"/>
      <c r="I304" s="4"/>
    </row>
    <row r="305" spans="6:9">
      <c r="F305" s="4"/>
      <c r="I305" s="4"/>
    </row>
    <row r="306" spans="6:9">
      <c r="F306" s="4"/>
      <c r="I306" s="4"/>
    </row>
    <row r="307" spans="6:9">
      <c r="F307" s="4"/>
      <c r="I307" s="4"/>
    </row>
    <row r="308" spans="6:9">
      <c r="F308" s="4"/>
      <c r="I308" s="4"/>
    </row>
    <row r="309" spans="6:9">
      <c r="F309" s="4"/>
      <c r="I309" s="4"/>
    </row>
    <row r="310" spans="6:9">
      <c r="F310" s="4"/>
      <c r="I310" s="4"/>
    </row>
    <row r="311" spans="6:9">
      <c r="F311" s="4"/>
      <c r="I311" s="4"/>
    </row>
    <row r="312" spans="6:9">
      <c r="F312" s="4"/>
      <c r="I312" s="4"/>
    </row>
    <row r="313" spans="6:9">
      <c r="F313" s="4"/>
      <c r="I313" s="4"/>
    </row>
    <row r="314" spans="6:9">
      <c r="F314" s="4"/>
      <c r="I314" s="4"/>
    </row>
    <row r="315" spans="6:9">
      <c r="F315" s="4"/>
      <c r="I315" s="4"/>
    </row>
    <row r="316" spans="6:9">
      <c r="F316" s="4"/>
      <c r="I316" s="4"/>
    </row>
    <row r="317" spans="6:9">
      <c r="F317" s="4"/>
      <c r="I317" s="4"/>
    </row>
    <row r="318" spans="6:9">
      <c r="F318" s="4"/>
      <c r="I318" s="4"/>
    </row>
    <row r="319" spans="6:9">
      <c r="F319" s="4"/>
      <c r="I319" s="4"/>
    </row>
    <row r="320" spans="6:9">
      <c r="F320" s="4"/>
      <c r="I320" s="4"/>
    </row>
    <row r="321" spans="6:9">
      <c r="F321" s="4"/>
      <c r="I321" s="4"/>
    </row>
    <row r="322" spans="6:9">
      <c r="F322" s="4"/>
      <c r="I322" s="4"/>
    </row>
    <row r="323" spans="6:9">
      <c r="F323" s="4"/>
      <c r="I323" s="4"/>
    </row>
    <row r="324" spans="6:9">
      <c r="F324" s="4"/>
      <c r="I324" s="4"/>
    </row>
    <row r="325" spans="6:9">
      <c r="F325" s="4"/>
      <c r="I325" s="4"/>
    </row>
    <row r="326" spans="6:9">
      <c r="F326" s="4"/>
      <c r="I326" s="4"/>
    </row>
    <row r="327" spans="6:9">
      <c r="F327" s="4"/>
      <c r="I327" s="4"/>
    </row>
    <row r="328" spans="6:9">
      <c r="F328" s="4"/>
      <c r="I328" s="4"/>
    </row>
    <row r="329" spans="6:9">
      <c r="F329" s="4"/>
      <c r="I329" s="4"/>
    </row>
    <row r="330" spans="6:9">
      <c r="F330" s="4"/>
      <c r="I330" s="4"/>
    </row>
    <row r="331" spans="6:9">
      <c r="F331" s="4"/>
      <c r="I331" s="4"/>
    </row>
    <row r="332" spans="6:9">
      <c r="F332" s="4"/>
      <c r="I332" s="4"/>
    </row>
    <row r="333" spans="6:9">
      <c r="F333" s="4"/>
      <c r="I333" s="4"/>
    </row>
    <row r="334" spans="6:9">
      <c r="F334" s="4"/>
      <c r="I334" s="4"/>
    </row>
    <row r="335" spans="6:9">
      <c r="F335" s="4"/>
      <c r="I335" s="4"/>
    </row>
    <row r="336" spans="6:9">
      <c r="F336" s="4"/>
      <c r="I336" s="4"/>
    </row>
    <row r="337" spans="6:9">
      <c r="F337" s="4"/>
      <c r="I337" s="4"/>
    </row>
    <row r="338" spans="6:9">
      <c r="F338" s="4"/>
      <c r="I338" s="4"/>
    </row>
    <row r="339" spans="6:9">
      <c r="F339" s="4"/>
      <c r="I339" s="4"/>
    </row>
    <row r="340" spans="6:9">
      <c r="F340" s="4"/>
      <c r="I340" s="4"/>
    </row>
    <row r="341" spans="6:9">
      <c r="F341" s="4"/>
      <c r="I341" s="4"/>
    </row>
    <row r="342" spans="6:9">
      <c r="F342" s="4"/>
      <c r="I342" s="4"/>
    </row>
    <row r="343" spans="6:9">
      <c r="F343" s="4"/>
      <c r="I343" s="4"/>
    </row>
    <row r="344" spans="6:9">
      <c r="F344" s="4"/>
      <c r="I344" s="4"/>
    </row>
    <row r="345" spans="6:9">
      <c r="F345" s="4"/>
      <c r="I345" s="4"/>
    </row>
    <row r="346" spans="6:9">
      <c r="F346" s="4"/>
      <c r="I346" s="4"/>
    </row>
    <row r="347" spans="6:9">
      <c r="F347" s="4"/>
      <c r="I347" s="4"/>
    </row>
    <row r="348" spans="6:9">
      <c r="F348" s="4"/>
      <c r="I348" s="4"/>
    </row>
    <row r="349" spans="6:9">
      <c r="F349" s="4"/>
      <c r="I349" s="4"/>
    </row>
    <row r="350" spans="6:9">
      <c r="F350" s="4"/>
      <c r="I350" s="4"/>
    </row>
    <row r="351" spans="6:9">
      <c r="F351" s="4"/>
      <c r="I351" s="4"/>
    </row>
    <row r="352" spans="6:9">
      <c r="F352" s="4"/>
      <c r="I352" s="4"/>
    </row>
    <row r="353" spans="6:9">
      <c r="F353" s="4"/>
      <c r="I353" s="4"/>
    </row>
    <row r="354" spans="6:9">
      <c r="F354" s="4"/>
      <c r="I354" s="4"/>
    </row>
    <row r="355" spans="6:9">
      <c r="F355" s="4"/>
      <c r="I355" s="4"/>
    </row>
    <row r="356" spans="6:9">
      <c r="F356" s="4"/>
      <c r="I356" s="4"/>
    </row>
    <row r="357" spans="6:9">
      <c r="F357" s="4"/>
      <c r="I357" s="4"/>
    </row>
    <row r="358" spans="6:9">
      <c r="F358" s="4"/>
      <c r="I358" s="4"/>
    </row>
    <row r="359" spans="6:9">
      <c r="F359" s="4"/>
      <c r="I359" s="4"/>
    </row>
    <row r="360" spans="6:9">
      <c r="F360" s="4"/>
      <c r="I360" s="4"/>
    </row>
    <row r="361" spans="6:9">
      <c r="F361" s="4"/>
      <c r="I361" s="4"/>
    </row>
    <row r="362" spans="6:9">
      <c r="F362" s="4"/>
      <c r="I362" s="4"/>
    </row>
    <row r="363" spans="6:9">
      <c r="F363" s="4"/>
      <c r="I363" s="4"/>
    </row>
    <row r="364" spans="6:9">
      <c r="F364" s="4"/>
      <c r="I364" s="4"/>
    </row>
    <row r="365" spans="6:9">
      <c r="F365" s="4"/>
      <c r="I365" s="4"/>
    </row>
    <row r="366" spans="6:9">
      <c r="F366" s="4"/>
      <c r="I366" s="4"/>
    </row>
    <row r="367" spans="6:9">
      <c r="F367" s="4"/>
      <c r="I367" s="4"/>
    </row>
    <row r="368" spans="6:9">
      <c r="F368" s="4"/>
      <c r="I368" s="4"/>
    </row>
    <row r="369" spans="6:9">
      <c r="F369" s="4"/>
      <c r="I369" s="4"/>
    </row>
    <row r="370" spans="6:9">
      <c r="F370" s="4"/>
      <c r="I370" s="4"/>
    </row>
    <row r="371" spans="6:9">
      <c r="F371" s="4"/>
      <c r="I371" s="4"/>
    </row>
    <row r="372" spans="6:9">
      <c r="F372" s="4"/>
      <c r="I372" s="4"/>
    </row>
    <row r="373" spans="6:9">
      <c r="F373" s="4"/>
      <c r="I373" s="4"/>
    </row>
    <row r="374" spans="6:9">
      <c r="F374" s="4"/>
      <c r="I374" s="4"/>
    </row>
    <row r="375" spans="6:9">
      <c r="F375" s="4"/>
      <c r="I375" s="4"/>
    </row>
    <row r="376" spans="6:9">
      <c r="F376" s="4"/>
      <c r="I376" s="4"/>
    </row>
    <row r="377" spans="6:9">
      <c r="F377" s="4"/>
      <c r="I377" s="4"/>
    </row>
    <row r="378" spans="6:9">
      <c r="F378" s="4"/>
      <c r="I378" s="4"/>
    </row>
    <row r="379" spans="6:9">
      <c r="F379" s="4"/>
      <c r="I379" s="4"/>
    </row>
    <row r="380" spans="6:9">
      <c r="F380" s="4"/>
      <c r="I380" s="4"/>
    </row>
    <row r="381" spans="6:9">
      <c r="F381" s="4"/>
      <c r="I381" s="4"/>
    </row>
    <row r="382" spans="6:9">
      <c r="F382" s="4"/>
      <c r="I382" s="4"/>
    </row>
    <row r="383" spans="6:9">
      <c r="F383" s="4"/>
      <c r="I383" s="4"/>
    </row>
    <row r="384" spans="6:9">
      <c r="F384" s="4"/>
      <c r="I384" s="4"/>
    </row>
    <row r="385" spans="6:9">
      <c r="F385" s="4"/>
      <c r="I385" s="4"/>
    </row>
    <row r="386" spans="6:9">
      <c r="F386" s="4"/>
      <c r="I386" s="4"/>
    </row>
    <row r="387" spans="6:9">
      <c r="F387" s="4"/>
      <c r="I387" s="4"/>
    </row>
    <row r="388" spans="6:9">
      <c r="F388" s="4"/>
      <c r="I388" s="4"/>
    </row>
    <row r="389" spans="6:9">
      <c r="F389" s="4"/>
      <c r="I389" s="4"/>
    </row>
    <row r="390" spans="6:9">
      <c r="F390" s="4"/>
      <c r="I390" s="4"/>
    </row>
    <row r="391" spans="6:9">
      <c r="F391" s="4"/>
      <c r="I391" s="4"/>
    </row>
    <row r="392" spans="6:9">
      <c r="F392" s="4"/>
      <c r="I392" s="4"/>
    </row>
    <row r="393" spans="6:9">
      <c r="F393" s="4"/>
      <c r="I393" s="4"/>
    </row>
    <row r="394" spans="6:9">
      <c r="F394" s="4"/>
      <c r="I394" s="4"/>
    </row>
    <row r="395" spans="6:9">
      <c r="F395" s="4"/>
      <c r="I395" s="4"/>
    </row>
    <row r="396" spans="6:9">
      <c r="F396" s="4"/>
      <c r="I396" s="4"/>
    </row>
    <row r="397" spans="6:9">
      <c r="F397" s="4"/>
      <c r="I397" s="4"/>
    </row>
    <row r="398" spans="6:9">
      <c r="F398" s="4"/>
      <c r="I398" s="4"/>
    </row>
    <row r="399" spans="6:9">
      <c r="F399" s="4"/>
      <c r="I399" s="4"/>
    </row>
    <row r="400" spans="6:9">
      <c r="F400" s="4"/>
      <c r="I400" s="4"/>
    </row>
    <row r="401" spans="6:9">
      <c r="F401" s="4"/>
      <c r="I401" s="4"/>
    </row>
    <row r="402" spans="6:9">
      <c r="F402" s="4"/>
      <c r="I402" s="4"/>
    </row>
    <row r="403" spans="6:9">
      <c r="F403" s="4"/>
      <c r="I403" s="4"/>
    </row>
    <row r="404" spans="6:9">
      <c r="F404" s="4"/>
      <c r="I404" s="4"/>
    </row>
    <row r="405" spans="6:9">
      <c r="F405" s="4"/>
      <c r="I405" s="4"/>
    </row>
    <row r="406" spans="6:9">
      <c r="F406" s="4"/>
      <c r="I406" s="4"/>
    </row>
    <row r="407" spans="6:9">
      <c r="F407" s="4"/>
      <c r="I407" s="4"/>
    </row>
    <row r="408" spans="6:9">
      <c r="F408" s="4"/>
      <c r="I408" s="4"/>
    </row>
    <row r="409" spans="6:9">
      <c r="F409" s="4"/>
      <c r="I409" s="4"/>
    </row>
    <row r="410" spans="6:9">
      <c r="F410" s="4"/>
      <c r="I410" s="4"/>
    </row>
    <row r="411" spans="6:9">
      <c r="F411" s="4"/>
      <c r="I411" s="4"/>
    </row>
    <row r="412" spans="6:9">
      <c r="F412" s="4"/>
      <c r="I412" s="4"/>
    </row>
    <row r="413" spans="6:9">
      <c r="F413" s="4"/>
      <c r="I413" s="4"/>
    </row>
    <row r="414" spans="6:9">
      <c r="F414" s="4"/>
      <c r="I414" s="4"/>
    </row>
    <row r="415" spans="6:9">
      <c r="F415" s="4"/>
      <c r="I415" s="4"/>
    </row>
    <row r="416" spans="6:9">
      <c r="F416" s="4"/>
      <c r="I416" s="4"/>
    </row>
    <row r="417" spans="6:9">
      <c r="F417" s="4"/>
      <c r="I417" s="4"/>
    </row>
    <row r="418" spans="6:9">
      <c r="F418" s="4"/>
      <c r="I418" s="4"/>
    </row>
    <row r="419" spans="6:9">
      <c r="F419" s="4"/>
      <c r="I419" s="4"/>
    </row>
    <row r="420" spans="6:9">
      <c r="F420" s="4"/>
      <c r="I420" s="4"/>
    </row>
    <row r="421" spans="6:9">
      <c r="F421" s="4"/>
      <c r="I421" s="4"/>
    </row>
    <row r="422" spans="6:9">
      <c r="F422" s="4"/>
      <c r="I422" s="4"/>
    </row>
    <row r="423" spans="6:9">
      <c r="F423" s="4"/>
      <c r="I423" s="4"/>
    </row>
    <row r="424" spans="6:9">
      <c r="F424" s="4"/>
      <c r="I424" s="4"/>
    </row>
    <row r="425" spans="6:9">
      <c r="F425" s="4"/>
      <c r="I425" s="4"/>
    </row>
    <row r="426" spans="6:9">
      <c r="F426" s="4"/>
      <c r="I426" s="4"/>
    </row>
    <row r="427" spans="6:9">
      <c r="F427" s="4"/>
      <c r="I427" s="4"/>
    </row>
    <row r="428" spans="6:9">
      <c r="F428" s="4"/>
      <c r="I428" s="4"/>
    </row>
    <row r="429" spans="6:9">
      <c r="F429" s="4"/>
      <c r="I429" s="4"/>
    </row>
    <row r="430" spans="6:9">
      <c r="F430" s="4"/>
      <c r="I430" s="4"/>
    </row>
    <row r="431" spans="6:9">
      <c r="F431" s="4"/>
      <c r="I431" s="4"/>
    </row>
    <row r="432" spans="6:9">
      <c r="F432" s="4"/>
      <c r="I432" s="4"/>
    </row>
    <row r="433" spans="6:9">
      <c r="F433" s="4"/>
      <c r="I433" s="4"/>
    </row>
    <row r="434" spans="6:9">
      <c r="F434" s="4"/>
      <c r="I434" s="4"/>
    </row>
    <row r="435" spans="6:9">
      <c r="F435" s="4"/>
      <c r="I435" s="4"/>
    </row>
    <row r="436" spans="6:9">
      <c r="F436" s="4"/>
      <c r="I436" s="4"/>
    </row>
    <row r="437" spans="6:9">
      <c r="F437" s="4"/>
      <c r="I437" s="4"/>
    </row>
    <row r="438" spans="6:9">
      <c r="F438" s="4"/>
      <c r="I438" s="4"/>
    </row>
    <row r="439" spans="6:9">
      <c r="F439" s="4"/>
      <c r="I439" s="4"/>
    </row>
    <row r="440" spans="6:9">
      <c r="F440" s="4"/>
      <c r="I440" s="4"/>
    </row>
    <row r="441" spans="6:9">
      <c r="F441" s="4"/>
      <c r="I441" s="4"/>
    </row>
    <row r="442" spans="6:9">
      <c r="F442" s="4"/>
      <c r="I442" s="4"/>
    </row>
    <row r="443" spans="6:9">
      <c r="F443" s="4"/>
      <c r="I443" s="4"/>
    </row>
    <row r="444" spans="6:9">
      <c r="F444" s="4"/>
      <c r="I444" s="4"/>
    </row>
    <row r="445" spans="6:9">
      <c r="F445" s="4"/>
      <c r="I445" s="4"/>
    </row>
    <row r="446" spans="6:9">
      <c r="F446" s="4"/>
      <c r="I446" s="4"/>
    </row>
    <row r="447" spans="6:9">
      <c r="F447" s="4"/>
      <c r="I447" s="4"/>
    </row>
    <row r="448" spans="6:9">
      <c r="F448" s="4"/>
      <c r="I448" s="4"/>
    </row>
    <row r="449" spans="6:9">
      <c r="F449" s="4"/>
      <c r="I449" s="4"/>
    </row>
    <row r="450" spans="6:9">
      <c r="F450" s="4"/>
      <c r="I450" s="4"/>
    </row>
    <row r="451" spans="6:9">
      <c r="F451" s="4"/>
      <c r="I451" s="4"/>
    </row>
    <row r="452" spans="6:9">
      <c r="F452" s="4"/>
      <c r="I452" s="4"/>
    </row>
    <row r="453" spans="6:9">
      <c r="F453" s="4"/>
      <c r="I453" s="4"/>
    </row>
    <row r="454" spans="6:9">
      <c r="F454" s="4"/>
      <c r="I454" s="4"/>
    </row>
    <row r="455" spans="6:9">
      <c r="F455" s="4"/>
      <c r="I455" s="4"/>
    </row>
    <row r="456" spans="6:9">
      <c r="F456" s="4"/>
      <c r="I456" s="4"/>
    </row>
    <row r="457" spans="6:9">
      <c r="F457" s="4"/>
      <c r="I457" s="4"/>
    </row>
    <row r="458" spans="6:9">
      <c r="F458" s="4"/>
      <c r="I458" s="4"/>
    </row>
    <row r="459" spans="6:9">
      <c r="F459" s="4"/>
      <c r="I459" s="4"/>
    </row>
    <row r="460" spans="6:9">
      <c r="F460" s="4"/>
      <c r="I460" s="4"/>
    </row>
    <row r="461" spans="6:9">
      <c r="F461" s="4"/>
      <c r="I461" s="4"/>
    </row>
    <row r="462" spans="6:9">
      <c r="F462" s="4"/>
      <c r="I462" s="4"/>
    </row>
    <row r="463" spans="6:9">
      <c r="F463" s="4"/>
      <c r="I463" s="4"/>
    </row>
    <row r="464" spans="6:9">
      <c r="F464" s="4"/>
      <c r="I464" s="4"/>
    </row>
    <row r="465" spans="6:9">
      <c r="F465" s="4"/>
      <c r="I465" s="4"/>
    </row>
    <row r="466" spans="6:9">
      <c r="F466" s="4"/>
      <c r="I466" s="4"/>
    </row>
    <row r="467" spans="6:9">
      <c r="F467" s="4"/>
      <c r="I467" s="4"/>
    </row>
    <row r="468" spans="6:9">
      <c r="F468" s="4"/>
      <c r="I468" s="4"/>
    </row>
    <row r="469" spans="6:9">
      <c r="F469" s="4"/>
      <c r="I469" s="4"/>
    </row>
    <row r="470" spans="6:9">
      <c r="F470" s="4"/>
      <c r="I470" s="4"/>
    </row>
    <row r="471" spans="6:9">
      <c r="F471" s="4"/>
      <c r="I471" s="4"/>
    </row>
    <row r="472" spans="6:9">
      <c r="F472" s="4"/>
      <c r="I472" s="4"/>
    </row>
    <row r="473" spans="6:9">
      <c r="F473" s="4"/>
      <c r="I473" s="4"/>
    </row>
    <row r="474" spans="6:9">
      <c r="F474" s="4"/>
      <c r="I474" s="4"/>
    </row>
    <row r="475" spans="6:9">
      <c r="F475" s="4"/>
      <c r="I475" s="4"/>
    </row>
    <row r="476" spans="6:9">
      <c r="F476" s="4"/>
      <c r="I476" s="4"/>
    </row>
    <row r="477" spans="6:9">
      <c r="F477" s="4"/>
      <c r="I477" s="4"/>
    </row>
    <row r="478" spans="6:9">
      <c r="F478" s="4"/>
      <c r="I478" s="4"/>
    </row>
    <row r="479" spans="6:9">
      <c r="F479" s="4"/>
      <c r="I479" s="4"/>
    </row>
    <row r="480" spans="6:9">
      <c r="F480" s="4"/>
      <c r="I480" s="4"/>
    </row>
    <row r="481" spans="6:9">
      <c r="F481" s="4"/>
      <c r="I481" s="4"/>
    </row>
    <row r="482" spans="6:9">
      <c r="F482" s="4"/>
      <c r="I482" s="4"/>
    </row>
    <row r="483" spans="6:9">
      <c r="F483" s="4"/>
      <c r="I483" s="4"/>
    </row>
    <row r="484" spans="6:9">
      <c r="F484" s="4"/>
      <c r="I484" s="4"/>
    </row>
    <row r="485" spans="6:9">
      <c r="F485" s="4"/>
      <c r="I485" s="4"/>
    </row>
    <row r="486" spans="6:9">
      <c r="F486" s="4"/>
      <c r="I486" s="4"/>
    </row>
    <row r="487" spans="6:9">
      <c r="F487" s="4"/>
      <c r="I487" s="4"/>
    </row>
    <row r="488" spans="6:9">
      <c r="F488" s="4"/>
      <c r="I488" s="4"/>
    </row>
    <row r="489" spans="6:9">
      <c r="F489" s="4"/>
      <c r="I489" s="4"/>
    </row>
    <row r="490" spans="6:9">
      <c r="F490" s="4"/>
      <c r="I490" s="4"/>
    </row>
    <row r="491" spans="6:9">
      <c r="F491" s="4"/>
      <c r="I491" s="4"/>
    </row>
    <row r="492" spans="6:9">
      <c r="F492" s="4"/>
      <c r="I492" s="4"/>
    </row>
    <row r="493" spans="6:9">
      <c r="F493" s="4"/>
      <c r="I493" s="4"/>
    </row>
    <row r="494" spans="6:9">
      <c r="F494" s="4"/>
      <c r="I494" s="4"/>
    </row>
    <row r="495" spans="6:9">
      <c r="F495" s="4"/>
      <c r="I495" s="4"/>
    </row>
    <row r="496" spans="6:9">
      <c r="F496" s="4"/>
      <c r="I496" s="4"/>
    </row>
    <row r="497" spans="6:9">
      <c r="F497" s="4"/>
      <c r="I497" s="4"/>
    </row>
    <row r="498" spans="6:9">
      <c r="F498" s="4"/>
      <c r="I498" s="4"/>
    </row>
    <row r="499" spans="6:9">
      <c r="F499" s="4"/>
      <c r="I499" s="4"/>
    </row>
    <row r="500" spans="6:9">
      <c r="F500" s="4"/>
      <c r="I500" s="4"/>
    </row>
    <row r="501" spans="6:9">
      <c r="F501" s="4"/>
      <c r="I501" s="4"/>
    </row>
    <row r="502" spans="6:9">
      <c r="F502" s="4"/>
      <c r="I502" s="4"/>
    </row>
    <row r="503" spans="6:9">
      <c r="F503" s="4"/>
      <c r="I503" s="4"/>
    </row>
    <row r="504" spans="6:9">
      <c r="F504" s="4"/>
      <c r="I504" s="4"/>
    </row>
    <row r="505" spans="6:9">
      <c r="F505" s="4"/>
      <c r="I505" s="4"/>
    </row>
    <row r="506" spans="6:9">
      <c r="F506" s="4"/>
      <c r="I506" s="4"/>
    </row>
    <row r="507" spans="6:9">
      <c r="F507" s="4"/>
      <c r="I507" s="4"/>
    </row>
    <row r="508" spans="6:9">
      <c r="F508" s="4"/>
      <c r="I508" s="4"/>
    </row>
    <row r="509" spans="6:9">
      <c r="F509" s="4"/>
      <c r="I509" s="4"/>
    </row>
    <row r="510" spans="6:9">
      <c r="F510" s="4"/>
      <c r="I510" s="4"/>
    </row>
    <row r="511" spans="6:9">
      <c r="F511" s="4"/>
      <c r="I511" s="4"/>
    </row>
    <row r="512" spans="6:9">
      <c r="F512" s="4"/>
      <c r="I512" s="4"/>
    </row>
    <row r="513" spans="6:9">
      <c r="F513" s="4"/>
      <c r="I513" s="4"/>
    </row>
    <row r="514" spans="6:9">
      <c r="F514" s="4"/>
      <c r="I514" s="4"/>
    </row>
    <row r="515" spans="6:9">
      <c r="F515" s="4"/>
      <c r="I515" s="4"/>
    </row>
    <row r="516" spans="6:9">
      <c r="F516" s="4"/>
      <c r="I516" s="4"/>
    </row>
    <row r="517" spans="6:9">
      <c r="F517" s="4"/>
      <c r="I517" s="4"/>
    </row>
    <row r="518" spans="6:9">
      <c r="F518" s="4"/>
      <c r="I518" s="4"/>
    </row>
    <row r="519" spans="6:9">
      <c r="F519" s="4"/>
      <c r="I519" s="4"/>
    </row>
    <row r="520" spans="6:9">
      <c r="F520" s="4"/>
      <c r="I520" s="4"/>
    </row>
    <row r="521" spans="6:9">
      <c r="F521" s="4"/>
      <c r="I521" s="4"/>
    </row>
    <row r="522" spans="6:9">
      <c r="F522" s="4"/>
      <c r="I522" s="4"/>
    </row>
    <row r="523" spans="6:9">
      <c r="F523" s="4"/>
      <c r="I523" s="4"/>
    </row>
    <row r="524" spans="6:9">
      <c r="F524" s="4"/>
      <c r="I524" s="4"/>
    </row>
    <row r="525" spans="6:9">
      <c r="F525" s="4"/>
      <c r="I525" s="4"/>
    </row>
    <row r="526" spans="6:9">
      <c r="F526" s="4"/>
      <c r="I526" s="4"/>
    </row>
    <row r="527" spans="6:9">
      <c r="F527" s="4"/>
      <c r="I527" s="4"/>
    </row>
    <row r="528" spans="6:9">
      <c r="F528" s="4"/>
      <c r="I528" s="4"/>
    </row>
    <row r="529" spans="6:9">
      <c r="F529" s="4"/>
      <c r="I529" s="4"/>
    </row>
    <row r="530" spans="6:9">
      <c r="F530" s="4"/>
      <c r="I530" s="4"/>
    </row>
    <row r="531" spans="6:9">
      <c r="F531" s="4"/>
      <c r="I531" s="4"/>
    </row>
    <row r="532" spans="6:9">
      <c r="F532" s="4"/>
      <c r="I532" s="4"/>
    </row>
    <row r="533" spans="6:9">
      <c r="F533" s="4"/>
      <c r="I533" s="4"/>
    </row>
    <row r="534" spans="6:9">
      <c r="F534" s="4"/>
      <c r="I534" s="4"/>
    </row>
    <row r="535" spans="6:9">
      <c r="F535" s="4"/>
      <c r="I535" s="4"/>
    </row>
    <row r="536" spans="6:9">
      <c r="F536" s="4"/>
      <c r="I536" s="4"/>
    </row>
    <row r="537" spans="6:9">
      <c r="F537" s="4"/>
      <c r="I537" s="4"/>
    </row>
    <row r="538" spans="6:9">
      <c r="F538" s="4"/>
      <c r="I538" s="4"/>
    </row>
    <row r="539" spans="6:9">
      <c r="F539" s="4"/>
      <c r="I539" s="4"/>
    </row>
    <row r="540" spans="6:9">
      <c r="F540" s="4"/>
      <c r="I540" s="4"/>
    </row>
    <row r="541" spans="6:9">
      <c r="F541" s="4"/>
      <c r="I541" s="4"/>
    </row>
    <row r="542" spans="6:9">
      <c r="F542" s="4"/>
      <c r="I542" s="4"/>
    </row>
    <row r="543" spans="6:9">
      <c r="F543" s="4"/>
      <c r="I543" s="4"/>
    </row>
    <row r="544" spans="6:9">
      <c r="F544" s="4"/>
      <c r="I544" s="4"/>
    </row>
    <row r="545" spans="6:9">
      <c r="F545" s="4"/>
      <c r="I545" s="4"/>
    </row>
    <row r="546" spans="6:9">
      <c r="F546" s="4"/>
      <c r="I546" s="4"/>
    </row>
    <row r="547" spans="6:9">
      <c r="F547" s="4"/>
      <c r="I547" s="4"/>
    </row>
    <row r="548" spans="6:9">
      <c r="F548" s="4"/>
      <c r="I548" s="4"/>
    </row>
    <row r="549" spans="6:9">
      <c r="F549" s="4"/>
      <c r="I549" s="4"/>
    </row>
    <row r="550" spans="6:9">
      <c r="F550" s="4"/>
      <c r="I550" s="4"/>
    </row>
    <row r="551" spans="6:9">
      <c r="F551" s="4"/>
      <c r="I551" s="4"/>
    </row>
    <row r="552" spans="6:9">
      <c r="F552" s="4"/>
      <c r="I552" s="4"/>
    </row>
    <row r="553" spans="6:9">
      <c r="F553" s="4"/>
      <c r="I553" s="4"/>
    </row>
    <row r="554" spans="6:9">
      <c r="F554" s="4"/>
      <c r="I554" s="4"/>
    </row>
    <row r="555" spans="6:9">
      <c r="F555" s="4"/>
      <c r="I555" s="4"/>
    </row>
    <row r="556" spans="6:9">
      <c r="F556" s="4"/>
      <c r="I556" s="4"/>
    </row>
    <row r="557" spans="6:9">
      <c r="F557" s="4"/>
      <c r="I557" s="4"/>
    </row>
    <row r="558" spans="6:9">
      <c r="F558" s="4"/>
      <c r="I558" s="4"/>
    </row>
    <row r="559" spans="6:9">
      <c r="F559" s="4"/>
      <c r="I559" s="4"/>
    </row>
    <row r="560" spans="6:9">
      <c r="F560" s="4"/>
      <c r="I560" s="4"/>
    </row>
    <row r="561" spans="6:9">
      <c r="F561" s="4"/>
      <c r="I561" s="4"/>
    </row>
    <row r="562" spans="6:9">
      <c r="F562" s="4"/>
      <c r="I562" s="4"/>
    </row>
    <row r="563" spans="6:9">
      <c r="F563" s="4"/>
      <c r="I563" s="4"/>
    </row>
    <row r="564" spans="6:9">
      <c r="F564" s="4"/>
      <c r="I564" s="4"/>
    </row>
    <row r="565" spans="6:9">
      <c r="F565" s="4"/>
      <c r="I565" s="4"/>
    </row>
    <row r="566" spans="6:9">
      <c r="F566" s="4"/>
      <c r="I566" s="4"/>
    </row>
    <row r="567" spans="6:9">
      <c r="F567" s="4"/>
      <c r="I567" s="4"/>
    </row>
    <row r="568" spans="6:9">
      <c r="F568" s="4"/>
      <c r="I568" s="4"/>
    </row>
    <row r="569" spans="6:9">
      <c r="F569" s="4"/>
      <c r="I569" s="4"/>
    </row>
    <row r="570" spans="6:9">
      <c r="F570" s="4"/>
      <c r="I570" s="4"/>
    </row>
    <row r="571" spans="6:9">
      <c r="F571" s="4"/>
      <c r="I571" s="4"/>
    </row>
    <row r="572" spans="6:9">
      <c r="F572" s="4"/>
      <c r="I572" s="4"/>
    </row>
    <row r="573" spans="6:9">
      <c r="F573" s="4"/>
      <c r="I573" s="4"/>
    </row>
    <row r="574" spans="6:9">
      <c r="F574" s="4"/>
      <c r="I574" s="4"/>
    </row>
    <row r="575" spans="6:9">
      <c r="F575" s="4"/>
      <c r="I575" s="4"/>
    </row>
    <row r="576" spans="6:9">
      <c r="F576" s="4"/>
      <c r="I576" s="4"/>
    </row>
    <row r="577" spans="6:9">
      <c r="F577" s="4"/>
      <c r="I577" s="4"/>
    </row>
    <row r="578" spans="6:9">
      <c r="F578" s="4"/>
      <c r="I578" s="4"/>
    </row>
    <row r="579" spans="6:9">
      <c r="F579" s="4"/>
      <c r="I579" s="4"/>
    </row>
    <row r="580" spans="6:9">
      <c r="F580" s="4"/>
      <c r="I580" s="4"/>
    </row>
    <row r="581" spans="6:9">
      <c r="F581" s="4"/>
      <c r="I581" s="4"/>
    </row>
    <row r="582" spans="6:9">
      <c r="F582" s="4"/>
      <c r="I582" s="4"/>
    </row>
    <row r="583" spans="6:9">
      <c r="F583" s="4"/>
      <c r="I583" s="4"/>
    </row>
    <row r="584" spans="6:9">
      <c r="F584" s="4"/>
      <c r="I584" s="4"/>
    </row>
    <row r="585" spans="6:9">
      <c r="F585" s="4"/>
      <c r="I585" s="4"/>
    </row>
    <row r="586" spans="6:9">
      <c r="F586" s="4"/>
      <c r="I586" s="4"/>
    </row>
    <row r="587" spans="6:9">
      <c r="F587" s="4"/>
      <c r="I587" s="4"/>
    </row>
    <row r="588" spans="6:9">
      <c r="F588" s="4"/>
      <c r="I588" s="4"/>
    </row>
    <row r="589" spans="6:9">
      <c r="F589" s="4"/>
      <c r="I589" s="4"/>
    </row>
    <row r="590" spans="6:9">
      <c r="F590" s="4"/>
      <c r="I590" s="4"/>
    </row>
    <row r="591" spans="6:9">
      <c r="F591" s="4"/>
      <c r="I591" s="4"/>
    </row>
    <row r="592" spans="6:9">
      <c r="F592" s="4"/>
      <c r="I592" s="4"/>
    </row>
    <row r="593" spans="6:9">
      <c r="F593" s="4"/>
      <c r="I593" s="4"/>
    </row>
    <row r="594" spans="6:9">
      <c r="F594" s="4"/>
      <c r="I594" s="4"/>
    </row>
    <row r="595" spans="6:9">
      <c r="F595" s="4"/>
      <c r="I595" s="4"/>
    </row>
    <row r="596" spans="6:9">
      <c r="F596" s="4"/>
      <c r="I596" s="4"/>
    </row>
    <row r="597" spans="6:9">
      <c r="F597" s="4"/>
      <c r="I597" s="4"/>
    </row>
    <row r="598" spans="6:9">
      <c r="F598" s="4"/>
      <c r="I598" s="4"/>
    </row>
    <row r="599" spans="6:9">
      <c r="F599" s="4"/>
      <c r="I599" s="4"/>
    </row>
    <row r="600" spans="6:9">
      <c r="F600" s="4"/>
      <c r="I600" s="4"/>
    </row>
    <row r="601" spans="6:9">
      <c r="F601" s="4"/>
      <c r="I601" s="4"/>
    </row>
    <row r="602" spans="6:9">
      <c r="F602" s="4"/>
      <c r="I602" s="4"/>
    </row>
    <row r="603" spans="6:9">
      <c r="F603" s="4"/>
      <c r="I603" s="4"/>
    </row>
    <row r="604" spans="6:9">
      <c r="F604" s="4"/>
      <c r="I604" s="4"/>
    </row>
    <row r="605" spans="6:9">
      <c r="F605" s="4"/>
      <c r="I605" s="4"/>
    </row>
    <row r="606" spans="6:9">
      <c r="F606" s="4"/>
      <c r="I606" s="4"/>
    </row>
    <row r="607" spans="6:9">
      <c r="F607" s="4"/>
      <c r="I607" s="4"/>
    </row>
    <row r="608" spans="6:9">
      <c r="F608" s="4"/>
      <c r="I608" s="4"/>
    </row>
    <row r="609" spans="6:9">
      <c r="F609" s="4"/>
      <c r="I609" s="4"/>
    </row>
    <row r="610" spans="6:9">
      <c r="F610" s="4"/>
      <c r="I610" s="4"/>
    </row>
    <row r="611" spans="6:9">
      <c r="F611" s="4"/>
      <c r="I611" s="4"/>
    </row>
    <row r="612" spans="6:9">
      <c r="F612" s="4"/>
      <c r="I612" s="4"/>
    </row>
    <row r="613" spans="6:9">
      <c r="F613" s="4"/>
      <c r="I613" s="4"/>
    </row>
    <row r="614" spans="6:9">
      <c r="F614" s="4"/>
      <c r="I614" s="4"/>
    </row>
    <row r="615" spans="6:9">
      <c r="F615" s="4"/>
      <c r="I615" s="4"/>
    </row>
    <row r="616" spans="6:9">
      <c r="F616" s="4"/>
      <c r="I616" s="4"/>
    </row>
    <row r="617" spans="6:9">
      <c r="F617" s="4"/>
      <c r="I617" s="4"/>
    </row>
    <row r="618" spans="6:9">
      <c r="F618" s="4"/>
      <c r="I618" s="4"/>
    </row>
    <row r="619" spans="6:9">
      <c r="F619" s="4"/>
      <c r="I619" s="4"/>
    </row>
    <row r="620" spans="6:9">
      <c r="F620" s="4"/>
      <c r="I620" s="4"/>
    </row>
    <row r="621" spans="6:9">
      <c r="F621" s="4"/>
      <c r="I621" s="4"/>
    </row>
    <row r="622" spans="6:9">
      <c r="F622" s="4"/>
      <c r="I622" s="4"/>
    </row>
    <row r="623" spans="6:9">
      <c r="F623" s="4"/>
      <c r="I623" s="4"/>
    </row>
    <row r="624" spans="6:9">
      <c r="F624" s="4"/>
      <c r="I624" s="4"/>
    </row>
    <row r="625" spans="6:9">
      <c r="F625" s="4"/>
      <c r="I625" s="4"/>
    </row>
    <row r="626" spans="6:9">
      <c r="F626" s="4"/>
      <c r="I626" s="4"/>
    </row>
    <row r="627" spans="6:9">
      <c r="F627" s="4"/>
      <c r="I627" s="4"/>
    </row>
    <row r="628" spans="6:9">
      <c r="F628" s="4"/>
      <c r="I628" s="4"/>
    </row>
    <row r="629" spans="6:9">
      <c r="F629" s="4"/>
      <c r="I629" s="4"/>
    </row>
    <row r="630" spans="6:9">
      <c r="F630" s="4"/>
      <c r="I630" s="4"/>
    </row>
    <row r="631" spans="6:9">
      <c r="F631" s="4"/>
      <c r="I631" s="4"/>
    </row>
    <row r="632" spans="6:9">
      <c r="F632" s="4"/>
      <c r="I632" s="4"/>
    </row>
    <row r="633" spans="6:9">
      <c r="F633" s="4"/>
      <c r="I633" s="4"/>
    </row>
    <row r="634" spans="6:9">
      <c r="F634" s="4"/>
      <c r="I634" s="4"/>
    </row>
    <row r="635" spans="6:9">
      <c r="F635" s="4"/>
      <c r="I635" s="4"/>
    </row>
    <row r="636" spans="6:9">
      <c r="F636" s="4"/>
      <c r="I636" s="4"/>
    </row>
    <row r="637" spans="6:9">
      <c r="F637" s="4"/>
      <c r="I637" s="4"/>
    </row>
    <row r="638" spans="6:9">
      <c r="F638" s="4"/>
      <c r="I638" s="4"/>
    </row>
    <row r="639" spans="6:9">
      <c r="F639" s="4"/>
      <c r="I639" s="4"/>
    </row>
    <row r="640" spans="6:9">
      <c r="F640" s="4"/>
      <c r="I640" s="4"/>
    </row>
    <row r="641" spans="6:9">
      <c r="F641" s="4"/>
      <c r="I641" s="4"/>
    </row>
    <row r="642" spans="6:9">
      <c r="F642" s="4"/>
      <c r="I642" s="4"/>
    </row>
    <row r="643" spans="6:9">
      <c r="F643" s="4"/>
      <c r="I643" s="4"/>
    </row>
    <row r="644" spans="6:9">
      <c r="F644" s="4"/>
      <c r="I644" s="4"/>
    </row>
    <row r="645" spans="6:9">
      <c r="F645" s="4"/>
      <c r="I645" s="4"/>
    </row>
    <row r="646" spans="6:9">
      <c r="F646" s="4"/>
      <c r="I646" s="4"/>
    </row>
    <row r="647" spans="6:9">
      <c r="F647" s="4"/>
      <c r="I647" s="4"/>
    </row>
    <row r="648" spans="6:9">
      <c r="F648" s="4"/>
      <c r="I648" s="4"/>
    </row>
    <row r="649" spans="6:9">
      <c r="F649" s="4"/>
      <c r="I649" s="4"/>
    </row>
    <row r="650" spans="6:9">
      <c r="F650" s="4"/>
      <c r="I650" s="4"/>
    </row>
    <row r="651" spans="6:9">
      <c r="F651" s="4"/>
      <c r="I651" s="4"/>
    </row>
    <row r="652" spans="6:9">
      <c r="F652" s="4"/>
      <c r="I652" s="4"/>
    </row>
    <row r="653" spans="6:9">
      <c r="F653" s="4"/>
      <c r="I653" s="4"/>
    </row>
    <row r="654" spans="6:9">
      <c r="F654" s="4"/>
      <c r="I654" s="4"/>
    </row>
    <row r="655" spans="6:9">
      <c r="F655" s="4"/>
      <c r="I655" s="4"/>
    </row>
    <row r="656" spans="6:9">
      <c r="F656" s="4"/>
      <c r="I656" s="4"/>
    </row>
    <row r="657" spans="6:9">
      <c r="F657" s="4"/>
      <c r="I657" s="4"/>
    </row>
    <row r="658" spans="6:9">
      <c r="F658" s="4"/>
      <c r="I658" s="4"/>
    </row>
    <row r="659" spans="6:9">
      <c r="F659" s="4"/>
      <c r="I659" s="4"/>
    </row>
    <row r="660" spans="6:9">
      <c r="F660" s="4"/>
      <c r="I660" s="4"/>
    </row>
    <row r="661" spans="6:9">
      <c r="F661" s="4"/>
      <c r="I661" s="4"/>
    </row>
    <row r="662" spans="6:9">
      <c r="F662" s="4"/>
      <c r="I662" s="4"/>
    </row>
    <row r="663" spans="6:9">
      <c r="F663" s="4"/>
      <c r="I663" s="4"/>
    </row>
    <row r="664" spans="6:9">
      <c r="F664" s="4"/>
      <c r="I664" s="4"/>
    </row>
    <row r="665" spans="6:9">
      <c r="F665" s="4"/>
      <c r="I665" s="4"/>
    </row>
    <row r="666" spans="6:9">
      <c r="F666" s="4"/>
      <c r="I666" s="4"/>
    </row>
    <row r="667" spans="6:9">
      <c r="F667" s="4"/>
      <c r="I667" s="4"/>
    </row>
    <row r="668" spans="6:9">
      <c r="F668" s="4"/>
      <c r="I668" s="4"/>
    </row>
    <row r="669" spans="6:9">
      <c r="F669" s="4"/>
      <c r="I669" s="4"/>
    </row>
    <row r="670" spans="6:9">
      <c r="F670" s="4"/>
      <c r="I670" s="4"/>
    </row>
    <row r="671" spans="6:9">
      <c r="F671" s="4"/>
      <c r="I671" s="4"/>
    </row>
    <row r="672" spans="6:9">
      <c r="F672" s="4"/>
      <c r="I672" s="4"/>
    </row>
    <row r="673" spans="6:9">
      <c r="F673" s="4"/>
      <c r="I673" s="4"/>
    </row>
    <row r="674" spans="6:9">
      <c r="F674" s="4"/>
      <c r="I674" s="4"/>
    </row>
    <row r="675" spans="6:9">
      <c r="F675" s="4"/>
      <c r="I675" s="4"/>
    </row>
    <row r="676" spans="6:9">
      <c r="F676" s="4"/>
      <c r="I676" s="4"/>
    </row>
    <row r="677" spans="6:9">
      <c r="F677" s="4"/>
      <c r="I677" s="4"/>
    </row>
    <row r="678" spans="6:9">
      <c r="F678" s="4"/>
      <c r="I678" s="4"/>
    </row>
    <row r="679" spans="6:9">
      <c r="F679" s="4"/>
      <c r="I679" s="4"/>
    </row>
    <row r="680" spans="6:9">
      <c r="F680" s="4"/>
      <c r="I680" s="4"/>
    </row>
    <row r="681" spans="6:9">
      <c r="F681" s="4"/>
      <c r="I681" s="4"/>
    </row>
    <row r="682" spans="6:9">
      <c r="F682" s="4"/>
      <c r="I682" s="4"/>
    </row>
    <row r="683" spans="6:9">
      <c r="F683" s="4"/>
      <c r="I683" s="4"/>
    </row>
    <row r="684" spans="6:9">
      <c r="F684" s="4"/>
      <c r="I684" s="4"/>
    </row>
    <row r="685" spans="6:9">
      <c r="F685" s="4"/>
      <c r="I685" s="4"/>
    </row>
    <row r="686" spans="6:9">
      <c r="F686" s="4"/>
      <c r="I686" s="4"/>
    </row>
    <row r="687" spans="6:9">
      <c r="F687" s="4"/>
      <c r="I687" s="4"/>
    </row>
    <row r="688" spans="6:9">
      <c r="F688" s="4"/>
      <c r="I688" s="4"/>
    </row>
    <row r="689" spans="6:9">
      <c r="F689" s="4"/>
      <c r="I689" s="4"/>
    </row>
    <row r="690" spans="6:9">
      <c r="F690" s="4"/>
      <c r="I690" s="4"/>
    </row>
    <row r="691" spans="6:9">
      <c r="F691" s="4"/>
      <c r="I691" s="4"/>
    </row>
    <row r="692" spans="6:9">
      <c r="F692" s="4"/>
      <c r="I692" s="4"/>
    </row>
    <row r="693" spans="6:9">
      <c r="F693" s="4"/>
      <c r="I693" s="4"/>
    </row>
    <row r="694" spans="6:9">
      <c r="F694" s="4"/>
      <c r="I694" s="4"/>
    </row>
    <row r="695" spans="6:9">
      <c r="F695" s="4"/>
      <c r="I695" s="4"/>
    </row>
    <row r="696" spans="6:9">
      <c r="F696" s="4"/>
      <c r="I696" s="4"/>
    </row>
    <row r="697" spans="6:9">
      <c r="F697" s="4"/>
      <c r="I697" s="4"/>
    </row>
    <row r="698" spans="6:9">
      <c r="F698" s="4"/>
      <c r="I698" s="4"/>
    </row>
    <row r="699" spans="6:9">
      <c r="F699" s="4"/>
      <c r="I699" s="4"/>
    </row>
    <row r="700" spans="6:9">
      <c r="F700" s="4"/>
      <c r="I700" s="4"/>
    </row>
    <row r="701" spans="6:9">
      <c r="F701" s="4"/>
      <c r="I701" s="4"/>
    </row>
    <row r="702" spans="6:9">
      <c r="F702" s="4"/>
      <c r="I702" s="4"/>
    </row>
    <row r="703" spans="6:9">
      <c r="F703" s="4"/>
      <c r="I703" s="4"/>
    </row>
    <row r="704" spans="6:9">
      <c r="F704" s="4"/>
      <c r="I704" s="4"/>
    </row>
    <row r="705" spans="6:9">
      <c r="F705" s="4"/>
      <c r="I705" s="4"/>
    </row>
    <row r="706" spans="6:9">
      <c r="F706" s="4"/>
      <c r="I706" s="4"/>
    </row>
    <row r="707" spans="6:9">
      <c r="F707" s="4"/>
      <c r="I707" s="4"/>
    </row>
    <row r="708" spans="6:9">
      <c r="F708" s="4"/>
      <c r="I708" s="4"/>
    </row>
    <row r="709" spans="6:9">
      <c r="F709" s="4"/>
      <c r="I709" s="4"/>
    </row>
    <row r="710" spans="6:9">
      <c r="F710" s="4"/>
      <c r="I710" s="4"/>
    </row>
    <row r="711" spans="6:9">
      <c r="F711" s="4"/>
      <c r="I711" s="4"/>
    </row>
    <row r="712" spans="6:9">
      <c r="F712" s="4"/>
      <c r="I712" s="4"/>
    </row>
    <row r="713" spans="6:9">
      <c r="F713" s="4"/>
      <c r="I713" s="4"/>
    </row>
    <row r="714" spans="6:9">
      <c r="F714" s="4"/>
      <c r="I714" s="4"/>
    </row>
    <row r="715" spans="6:9">
      <c r="F715" s="4"/>
      <c r="I715" s="4"/>
    </row>
    <row r="716" spans="6:9">
      <c r="F716" s="4"/>
      <c r="I716" s="4"/>
    </row>
    <row r="717" spans="6:9">
      <c r="F717" s="4"/>
      <c r="I717" s="4"/>
    </row>
    <row r="718" spans="6:9">
      <c r="F718" s="4"/>
      <c r="I718" s="4"/>
    </row>
    <row r="719" spans="6:9">
      <c r="F719" s="4"/>
      <c r="I719" s="4"/>
    </row>
    <row r="720" spans="6:9">
      <c r="F720" s="4"/>
      <c r="I720" s="4"/>
    </row>
    <row r="721" spans="6:9">
      <c r="F721" s="4"/>
      <c r="I721" s="4"/>
    </row>
    <row r="722" spans="6:9">
      <c r="F722" s="4"/>
      <c r="I722" s="4"/>
    </row>
    <row r="723" spans="6:9">
      <c r="F723" s="4"/>
      <c r="I723" s="4"/>
    </row>
    <row r="724" spans="6:9">
      <c r="F724" s="4"/>
      <c r="I724" s="4"/>
    </row>
    <row r="725" spans="6:9">
      <c r="F725" s="4"/>
      <c r="I725" s="4"/>
    </row>
    <row r="726" spans="6:9">
      <c r="F726" s="4"/>
      <c r="I726" s="4"/>
    </row>
    <row r="727" spans="6:9">
      <c r="F727" s="4"/>
      <c r="I727" s="4"/>
    </row>
    <row r="728" spans="6:9">
      <c r="F728" s="4"/>
      <c r="I728" s="4"/>
    </row>
    <row r="729" spans="6:9">
      <c r="F729" s="4"/>
      <c r="I729" s="4"/>
    </row>
    <row r="730" spans="6:9">
      <c r="F730" s="4"/>
      <c r="I730" s="4"/>
    </row>
    <row r="731" spans="6:9">
      <c r="F731" s="4"/>
      <c r="I731" s="4"/>
    </row>
    <row r="732" spans="6:9">
      <c r="F732" s="4"/>
      <c r="I732" s="4"/>
    </row>
    <row r="733" spans="6:9">
      <c r="F733" s="4"/>
      <c r="I733" s="4"/>
    </row>
    <row r="734" spans="6:9">
      <c r="F734" s="4"/>
      <c r="I734" s="4"/>
    </row>
    <row r="735" spans="6:9">
      <c r="F735" s="4"/>
      <c r="I735" s="4"/>
    </row>
    <row r="736" spans="6:9">
      <c r="F736" s="4"/>
      <c r="I736" s="4"/>
    </row>
    <row r="737" spans="6:9">
      <c r="F737" s="4"/>
      <c r="I737" s="4"/>
    </row>
    <row r="738" spans="6:9">
      <c r="F738" s="4"/>
      <c r="I738" s="4"/>
    </row>
    <row r="739" spans="6:9">
      <c r="F739" s="4"/>
      <c r="I739" s="4"/>
    </row>
    <row r="740" spans="6:9">
      <c r="F740" s="4"/>
      <c r="I740" s="4"/>
    </row>
    <row r="741" spans="6:9">
      <c r="F741" s="4"/>
      <c r="I741" s="4"/>
    </row>
    <row r="742" spans="6:9">
      <c r="F742" s="4"/>
      <c r="I742" s="4"/>
    </row>
    <row r="743" spans="6:9">
      <c r="F743" s="4"/>
      <c r="I743" s="4"/>
    </row>
    <row r="744" spans="6:9">
      <c r="F744" s="4"/>
      <c r="I744" s="4"/>
    </row>
    <row r="745" spans="6:9">
      <c r="F745" s="4"/>
      <c r="I745" s="4"/>
    </row>
    <row r="746" spans="6:9">
      <c r="F746" s="4"/>
      <c r="I746" s="4"/>
    </row>
    <row r="747" spans="6:9">
      <c r="F747" s="4"/>
      <c r="I747" s="4"/>
    </row>
    <row r="748" spans="6:9">
      <c r="F748" s="4"/>
      <c r="I748" s="4"/>
    </row>
    <row r="749" spans="6:9">
      <c r="F749" s="4"/>
      <c r="I749" s="4"/>
    </row>
    <row r="750" spans="6:9">
      <c r="F750" s="4"/>
      <c r="I750" s="4"/>
    </row>
    <row r="751" spans="6:9">
      <c r="F751" s="4"/>
      <c r="I751" s="4"/>
    </row>
    <row r="752" spans="6:9">
      <c r="F752" s="4"/>
      <c r="I752" s="4"/>
    </row>
    <row r="753" spans="6:9">
      <c r="F753" s="4"/>
      <c r="I753" s="4"/>
    </row>
    <row r="754" spans="6:9">
      <c r="F754" s="4"/>
      <c r="I754" s="4"/>
    </row>
    <row r="755" spans="6:9">
      <c r="F755" s="4"/>
      <c r="I755" s="4"/>
    </row>
    <row r="756" spans="6:9">
      <c r="F756" s="4"/>
      <c r="I756" s="4"/>
    </row>
    <row r="757" spans="6:9">
      <c r="F757" s="4"/>
      <c r="I757" s="4"/>
    </row>
    <row r="758" spans="6:9">
      <c r="F758" s="4"/>
      <c r="I758" s="4"/>
    </row>
    <row r="759" spans="6:9">
      <c r="F759" s="4"/>
      <c r="I759" s="4"/>
    </row>
    <row r="760" spans="6:9">
      <c r="F760" s="4"/>
      <c r="I760" s="4"/>
    </row>
    <row r="761" spans="6:9">
      <c r="F761" s="4"/>
      <c r="I761" s="4"/>
    </row>
    <row r="762" spans="6:9">
      <c r="F762" s="4"/>
      <c r="I762" s="4"/>
    </row>
    <row r="763" spans="6:9">
      <c r="F763" s="4"/>
      <c r="I763" s="4"/>
    </row>
    <row r="764" spans="6:9">
      <c r="F764" s="4"/>
      <c r="I764" s="4"/>
    </row>
    <row r="765" spans="6:9">
      <c r="F765" s="4"/>
      <c r="I765" s="4"/>
    </row>
    <row r="766" spans="6:9">
      <c r="F766" s="4"/>
      <c r="I766" s="4"/>
    </row>
    <row r="767" spans="6:9">
      <c r="F767" s="4"/>
      <c r="I767" s="4"/>
    </row>
    <row r="768" spans="6:9">
      <c r="F768" s="4"/>
      <c r="I768" s="4"/>
    </row>
    <row r="769" spans="6:9">
      <c r="F769" s="4"/>
      <c r="I769" s="4"/>
    </row>
    <row r="770" spans="6:9">
      <c r="F770" s="4"/>
      <c r="I770" s="4"/>
    </row>
    <row r="771" spans="6:9">
      <c r="F771" s="4"/>
      <c r="I771" s="4"/>
    </row>
    <row r="772" spans="6:9">
      <c r="F772" s="4"/>
      <c r="I772" s="4"/>
    </row>
    <row r="773" spans="6:9">
      <c r="F773" s="4"/>
      <c r="I773" s="4"/>
    </row>
    <row r="774" spans="6:9">
      <c r="F774" s="4"/>
      <c r="I774" s="4"/>
    </row>
    <row r="775" spans="6:9">
      <c r="F775" s="4"/>
      <c r="I775" s="4"/>
    </row>
    <row r="776" spans="6:9">
      <c r="F776" s="4"/>
      <c r="I776" s="4"/>
    </row>
    <row r="777" spans="6:9">
      <c r="F777" s="4"/>
      <c r="I777" s="4"/>
    </row>
    <row r="778" spans="6:9">
      <c r="F778" s="4"/>
      <c r="I778" s="4"/>
    </row>
    <row r="779" spans="6:9">
      <c r="F779" s="4"/>
      <c r="I779" s="4"/>
    </row>
    <row r="780" spans="6:9">
      <c r="F780" s="4"/>
      <c r="I780" s="4"/>
    </row>
    <row r="781" spans="6:9">
      <c r="F781" s="4"/>
      <c r="I781" s="4"/>
    </row>
    <row r="782" spans="6:9">
      <c r="F782" s="4"/>
      <c r="I782" s="4"/>
    </row>
    <row r="783" spans="6:9">
      <c r="F783" s="4"/>
      <c r="I783" s="4"/>
    </row>
    <row r="784" spans="6:9">
      <c r="F784" s="4"/>
      <c r="I784" s="4"/>
    </row>
    <row r="785" spans="6:9">
      <c r="F785" s="4"/>
      <c r="I785" s="4"/>
    </row>
    <row r="786" spans="6:9">
      <c r="F786" s="4"/>
      <c r="I786" s="4"/>
    </row>
    <row r="787" spans="6:9">
      <c r="F787" s="4"/>
      <c r="I787" s="4"/>
    </row>
    <row r="788" spans="6:9">
      <c r="F788" s="4"/>
      <c r="I788" s="4"/>
    </row>
    <row r="789" spans="6:9">
      <c r="F789" s="4"/>
      <c r="I789" s="4"/>
    </row>
    <row r="790" spans="6:9">
      <c r="F790" s="4"/>
      <c r="I790" s="4"/>
    </row>
    <row r="791" spans="6:9">
      <c r="F791" s="4"/>
      <c r="I791" s="4"/>
    </row>
    <row r="792" spans="6:9">
      <c r="F792" s="4"/>
      <c r="I792" s="4"/>
    </row>
    <row r="793" spans="6:9">
      <c r="F793" s="4"/>
      <c r="I793" s="4"/>
    </row>
    <row r="794" spans="6:9">
      <c r="F794" s="4"/>
      <c r="I794" s="4"/>
    </row>
    <row r="795" spans="6:9">
      <c r="F795" s="4"/>
      <c r="I795" s="4"/>
    </row>
    <row r="796" spans="6:9">
      <c r="F796" s="4"/>
      <c r="I796" s="4"/>
    </row>
    <row r="797" spans="6:9">
      <c r="F797" s="4"/>
      <c r="I797" s="4"/>
    </row>
    <row r="798" spans="6:9">
      <c r="F798" s="4"/>
      <c r="I798" s="4"/>
    </row>
    <row r="799" spans="6:9">
      <c r="F799" s="4"/>
      <c r="I799" s="4"/>
    </row>
    <row r="800" spans="6:9">
      <c r="F800" s="4"/>
      <c r="I800" s="4"/>
    </row>
    <row r="801" spans="6:9">
      <c r="F801" s="4"/>
      <c r="I801" s="4"/>
    </row>
    <row r="802" spans="6:9">
      <c r="F802" s="4"/>
      <c r="I802" s="4"/>
    </row>
    <row r="803" spans="6:9">
      <c r="F803" s="4"/>
      <c r="I803" s="4"/>
    </row>
    <row r="804" spans="6:9">
      <c r="F804" s="4"/>
      <c r="I804" s="4"/>
    </row>
    <row r="805" spans="6:9">
      <c r="F805" s="4"/>
      <c r="I805" s="4"/>
    </row>
    <row r="806" spans="6:9">
      <c r="F806" s="4"/>
      <c r="I806" s="4"/>
    </row>
    <row r="807" spans="6:9">
      <c r="F807" s="4"/>
      <c r="I807" s="4"/>
    </row>
    <row r="808" spans="6:9">
      <c r="F808" s="4"/>
      <c r="I808" s="4"/>
    </row>
    <row r="809" spans="6:9">
      <c r="F809" s="4"/>
      <c r="I809" s="4"/>
    </row>
    <row r="810" spans="6:9">
      <c r="F810" s="4"/>
      <c r="I810" s="4"/>
    </row>
    <row r="811" spans="6:9">
      <c r="F811" s="4"/>
      <c r="I811" s="4"/>
    </row>
    <row r="812" spans="6:9">
      <c r="F812" s="4"/>
      <c r="I812" s="4"/>
    </row>
    <row r="813" spans="6:9">
      <c r="F813" s="4"/>
      <c r="I813" s="4"/>
    </row>
    <row r="814" spans="6:9">
      <c r="F814" s="4"/>
      <c r="I814" s="4"/>
    </row>
    <row r="815" spans="6:9">
      <c r="F815" s="4"/>
      <c r="I815" s="4"/>
    </row>
    <row r="816" spans="6:9">
      <c r="F816" s="4"/>
      <c r="I816" s="4"/>
    </row>
    <row r="817" spans="6:9">
      <c r="F817" s="4"/>
      <c r="I817" s="4"/>
    </row>
    <row r="818" spans="6:9">
      <c r="F818" s="4"/>
      <c r="I818" s="4"/>
    </row>
    <row r="819" spans="6:9">
      <c r="F819" s="4"/>
      <c r="I819" s="4"/>
    </row>
    <row r="820" spans="6:9">
      <c r="F820" s="4"/>
      <c r="I820" s="4"/>
    </row>
    <row r="821" spans="6:9">
      <c r="F821" s="4"/>
      <c r="I821" s="4"/>
    </row>
    <row r="822" spans="6:9">
      <c r="F822" s="4"/>
      <c r="I822" s="4"/>
    </row>
    <row r="823" spans="6:9">
      <c r="F823" s="4"/>
      <c r="I823" s="4"/>
    </row>
    <row r="824" spans="6:9">
      <c r="F824" s="4"/>
      <c r="I824" s="4"/>
    </row>
    <row r="825" spans="6:9">
      <c r="F825" s="4"/>
      <c r="I825" s="4"/>
    </row>
    <row r="826" spans="6:9">
      <c r="F826" s="4"/>
      <c r="I826" s="4"/>
    </row>
    <row r="827" spans="6:9">
      <c r="F827" s="4"/>
      <c r="I827" s="4"/>
    </row>
    <row r="828" spans="6:9">
      <c r="F828" s="4"/>
      <c r="I828" s="4"/>
    </row>
    <row r="829" spans="6:9">
      <c r="F829" s="4"/>
      <c r="I829" s="4"/>
    </row>
    <row r="830" spans="6:9">
      <c r="F830" s="4"/>
      <c r="I830" s="4"/>
    </row>
    <row r="831" spans="6:9">
      <c r="F831" s="4"/>
      <c r="I831" s="4"/>
    </row>
    <row r="832" spans="6:9">
      <c r="F832" s="4"/>
      <c r="I832" s="4"/>
    </row>
    <row r="833" spans="6:9">
      <c r="F833" s="4"/>
      <c r="I833" s="4"/>
    </row>
    <row r="834" spans="6:9">
      <c r="F834" s="4"/>
      <c r="I834" s="4"/>
    </row>
    <row r="835" spans="6:9">
      <c r="F835" s="4"/>
      <c r="I835" s="4"/>
    </row>
    <row r="836" spans="6:9">
      <c r="F836" s="4"/>
      <c r="I836" s="4"/>
    </row>
    <row r="837" spans="6:9">
      <c r="F837" s="4"/>
      <c r="I837" s="4"/>
    </row>
    <row r="838" spans="6:9">
      <c r="F838" s="4"/>
      <c r="I838" s="4"/>
    </row>
    <row r="839" spans="6:9">
      <c r="F839" s="4"/>
      <c r="I839" s="4"/>
    </row>
    <row r="840" spans="6:9">
      <c r="F840" s="4"/>
      <c r="I840" s="4"/>
    </row>
    <row r="841" spans="6:9">
      <c r="F841" s="4"/>
      <c r="I841" s="4"/>
    </row>
    <row r="842" spans="6:9">
      <c r="F842" s="4"/>
      <c r="I842" s="4"/>
    </row>
    <row r="843" spans="6:9">
      <c r="F843" s="4"/>
      <c r="I843" s="4"/>
    </row>
    <row r="844" spans="6:9">
      <c r="F844" s="4"/>
      <c r="I844" s="4"/>
    </row>
    <row r="845" spans="6:9">
      <c r="F845" s="4"/>
      <c r="I845" s="4"/>
    </row>
    <row r="846" spans="6:9">
      <c r="F846" s="4"/>
      <c r="I846" s="4"/>
    </row>
    <row r="847" spans="6:9">
      <c r="F847" s="4"/>
      <c r="I847" s="4"/>
    </row>
    <row r="848" spans="6:9">
      <c r="F848" s="4"/>
      <c r="I848" s="4"/>
    </row>
    <row r="849" spans="6:9">
      <c r="F849" s="4"/>
      <c r="I849" s="4"/>
    </row>
    <row r="850" spans="6:9">
      <c r="F850" s="4"/>
      <c r="I850" s="4"/>
    </row>
    <row r="851" spans="6:9">
      <c r="F851" s="4"/>
      <c r="I851" s="4"/>
    </row>
    <row r="852" spans="6:9">
      <c r="F852" s="4"/>
      <c r="I852" s="4"/>
    </row>
    <row r="853" spans="6:9">
      <c r="F853" s="4"/>
      <c r="I853" s="4"/>
    </row>
    <row r="854" spans="6:9">
      <c r="F854" s="4"/>
      <c r="I854" s="4"/>
    </row>
    <row r="855" spans="6:9">
      <c r="F855" s="4"/>
      <c r="I855" s="4"/>
    </row>
    <row r="856" spans="6:9">
      <c r="F856" s="4"/>
      <c r="I856" s="4"/>
    </row>
    <row r="857" spans="6:9">
      <c r="F857" s="4"/>
      <c r="I857" s="4"/>
    </row>
    <row r="858" spans="6:9">
      <c r="F858" s="4"/>
      <c r="I858" s="4"/>
    </row>
    <row r="859" spans="6:9">
      <c r="F859" s="4"/>
      <c r="I859" s="4"/>
    </row>
    <row r="860" spans="6:9">
      <c r="F860" s="4"/>
      <c r="I860" s="4"/>
    </row>
    <row r="861" spans="6:9">
      <c r="F861" s="4"/>
      <c r="I861" s="4"/>
    </row>
    <row r="862" spans="6:9">
      <c r="F862" s="4"/>
      <c r="I862" s="4"/>
    </row>
    <row r="863" spans="6:9">
      <c r="F863" s="4"/>
      <c r="I863" s="4"/>
    </row>
    <row r="864" spans="6:9">
      <c r="F864" s="4"/>
      <c r="I864" s="4"/>
    </row>
    <row r="865" spans="6:9">
      <c r="F865" s="4"/>
      <c r="I865" s="4"/>
    </row>
    <row r="866" spans="6:9">
      <c r="F866" s="4"/>
      <c r="I866" s="4"/>
    </row>
    <row r="867" spans="6:9">
      <c r="F867" s="4"/>
      <c r="I867" s="4"/>
    </row>
    <row r="868" spans="6:9">
      <c r="F868" s="4"/>
      <c r="I868" s="4"/>
    </row>
    <row r="869" spans="6:9">
      <c r="F869" s="4"/>
      <c r="I869" s="4"/>
    </row>
    <row r="870" spans="6:9">
      <c r="F870" s="4"/>
      <c r="I870" s="4"/>
    </row>
    <row r="871" spans="6:9">
      <c r="F871" s="4"/>
      <c r="I871" s="4"/>
    </row>
    <row r="872" spans="6:9">
      <c r="F872" s="4"/>
      <c r="I872" s="4"/>
    </row>
    <row r="873" spans="6:9">
      <c r="F873" s="4"/>
      <c r="I873" s="4"/>
    </row>
    <row r="874" spans="6:9">
      <c r="F874" s="4"/>
      <c r="I874" s="4"/>
    </row>
    <row r="875" spans="6:9">
      <c r="F875" s="4"/>
      <c r="I875" s="4"/>
    </row>
    <row r="876" spans="6:9">
      <c r="F876" s="4"/>
      <c r="I876" s="4"/>
    </row>
    <row r="877" spans="6:9">
      <c r="F877" s="4"/>
      <c r="I877" s="4"/>
    </row>
    <row r="878" spans="6:9">
      <c r="F878" s="4"/>
      <c r="I878" s="4"/>
    </row>
    <row r="879" spans="6:9">
      <c r="F879" s="4"/>
      <c r="I879" s="4"/>
    </row>
    <row r="880" spans="6:9">
      <c r="F880" s="4"/>
      <c r="I880" s="4"/>
    </row>
    <row r="881" spans="6:9">
      <c r="F881" s="4"/>
      <c r="I881" s="4"/>
    </row>
    <row r="882" spans="6:9">
      <c r="F882" s="4"/>
      <c r="I882" s="4"/>
    </row>
    <row r="883" spans="6:9">
      <c r="F883" s="4"/>
      <c r="I883" s="4"/>
    </row>
    <row r="884" spans="6:9">
      <c r="F884" s="4"/>
      <c r="I884" s="4"/>
    </row>
    <row r="885" spans="6:9">
      <c r="F885" s="4"/>
      <c r="I885" s="4"/>
    </row>
    <row r="886" spans="6:9">
      <c r="F886" s="4"/>
      <c r="I886" s="4"/>
    </row>
    <row r="887" spans="6:9">
      <c r="F887" s="4"/>
      <c r="I887" s="4"/>
    </row>
    <row r="888" spans="6:9">
      <c r="F888" s="4"/>
      <c r="I888" s="4"/>
    </row>
    <row r="889" spans="6:9">
      <c r="F889" s="4"/>
      <c r="I889" s="4"/>
    </row>
    <row r="890" spans="6:9">
      <c r="F890" s="4"/>
      <c r="I890" s="4"/>
    </row>
    <row r="891" spans="6:9">
      <c r="F891" s="4"/>
      <c r="I891" s="4"/>
    </row>
    <row r="892" spans="6:9">
      <c r="F892" s="4"/>
      <c r="I892" s="4"/>
    </row>
    <row r="893" spans="6:9">
      <c r="F893" s="4"/>
      <c r="I893" s="4"/>
    </row>
    <row r="894" spans="6:9">
      <c r="F894" s="4"/>
      <c r="I894" s="4"/>
    </row>
    <row r="895" spans="6:9">
      <c r="F895" s="4"/>
      <c r="I895" s="4"/>
    </row>
    <row r="896" spans="6:9">
      <c r="F896" s="4"/>
      <c r="I896" s="4"/>
    </row>
    <row r="897" spans="6:9">
      <c r="F897" s="4"/>
      <c r="I897" s="4"/>
    </row>
    <row r="898" spans="6:9">
      <c r="F898" s="4"/>
      <c r="I898" s="4"/>
    </row>
    <row r="899" spans="6:9">
      <c r="F899" s="4"/>
      <c r="I899" s="4"/>
    </row>
    <row r="900" spans="6:9">
      <c r="F900" s="4"/>
      <c r="I900" s="4"/>
    </row>
    <row r="901" spans="6:9">
      <c r="F901" s="4"/>
      <c r="I901" s="4"/>
    </row>
    <row r="902" spans="6:9">
      <c r="F902" s="4"/>
      <c r="I902" s="4"/>
    </row>
    <row r="903" spans="6:9">
      <c r="F903" s="4"/>
      <c r="I903" s="4"/>
    </row>
    <row r="904" spans="6:9">
      <c r="F904" s="4"/>
      <c r="I904" s="4"/>
    </row>
    <row r="905" spans="6:9">
      <c r="F905" s="4"/>
      <c r="I905" s="4"/>
    </row>
    <row r="906" spans="6:9">
      <c r="F906" s="4"/>
      <c r="I906" s="4"/>
    </row>
    <row r="907" spans="6:9">
      <c r="F907" s="4"/>
      <c r="I907" s="4"/>
    </row>
    <row r="908" spans="6:9">
      <c r="F908" s="4"/>
      <c r="I908" s="4"/>
    </row>
    <row r="909" spans="6:9">
      <c r="F909" s="4"/>
      <c r="I909" s="4"/>
    </row>
    <row r="910" spans="6:9">
      <c r="F910" s="4"/>
      <c r="I910" s="4"/>
    </row>
    <row r="911" spans="6:9">
      <c r="F911" s="4"/>
      <c r="I911" s="4"/>
    </row>
    <row r="912" spans="6:9">
      <c r="F912" s="4"/>
      <c r="I912" s="4"/>
    </row>
    <row r="913" spans="6:9">
      <c r="F913" s="4"/>
      <c r="I913" s="4"/>
    </row>
    <row r="914" spans="6:9">
      <c r="F914" s="4"/>
      <c r="I914" s="4"/>
    </row>
    <row r="915" spans="6:9">
      <c r="F915" s="4"/>
      <c r="I915" s="4"/>
    </row>
    <row r="916" spans="6:9">
      <c r="F916" s="4"/>
      <c r="I916" s="4"/>
    </row>
    <row r="917" spans="6:9">
      <c r="F917" s="4"/>
      <c r="I917" s="4"/>
    </row>
    <row r="918" spans="6:9">
      <c r="F918" s="4"/>
      <c r="I918" s="4"/>
    </row>
    <row r="919" spans="6:9">
      <c r="F919" s="4"/>
      <c r="I919" s="4"/>
    </row>
    <row r="920" spans="6:9">
      <c r="F920" s="4"/>
      <c r="I920" s="4"/>
    </row>
    <row r="921" spans="6:9">
      <c r="F921" s="4"/>
      <c r="I921" s="4"/>
    </row>
    <row r="922" spans="6:9">
      <c r="F922" s="4"/>
      <c r="I922" s="4"/>
    </row>
    <row r="923" spans="6:9">
      <c r="F923" s="4"/>
      <c r="I923" s="4"/>
    </row>
    <row r="924" spans="6:9">
      <c r="F924" s="4"/>
      <c r="I924" s="4"/>
    </row>
    <row r="925" spans="6:9">
      <c r="F925" s="4"/>
      <c r="I925" s="4"/>
    </row>
    <row r="926" spans="6:9">
      <c r="F926" s="4"/>
      <c r="I926" s="4"/>
    </row>
    <row r="927" spans="6:9">
      <c r="F927" s="4"/>
      <c r="I927" s="4"/>
    </row>
    <row r="928" spans="6:9">
      <c r="F928" s="4"/>
      <c r="I928" s="4"/>
    </row>
    <row r="929" spans="6:9">
      <c r="F929" s="4"/>
      <c r="I929" s="4"/>
    </row>
    <row r="930" spans="6:9">
      <c r="F930" s="4"/>
      <c r="I930" s="4"/>
    </row>
    <row r="931" spans="6:9">
      <c r="F931" s="4"/>
      <c r="I931" s="4"/>
    </row>
    <row r="932" spans="6:9">
      <c r="F932" s="4"/>
      <c r="I932" s="4"/>
    </row>
    <row r="933" spans="6:9">
      <c r="F933" s="4"/>
      <c r="I933" s="4"/>
    </row>
    <row r="934" spans="6:9">
      <c r="F934" s="4"/>
      <c r="I934" s="4"/>
    </row>
    <row r="935" spans="6:9">
      <c r="F935" s="4"/>
      <c r="I935" s="4"/>
    </row>
    <row r="936" spans="6:9">
      <c r="F936" s="4"/>
      <c r="I936" s="4"/>
    </row>
    <row r="937" spans="6:9">
      <c r="F937" s="4"/>
      <c r="I937" s="4"/>
    </row>
    <row r="938" spans="6:9">
      <c r="F938" s="4"/>
      <c r="I938" s="4"/>
    </row>
    <row r="939" spans="6:9">
      <c r="F939" s="4"/>
      <c r="I939" s="4"/>
    </row>
    <row r="940" spans="6:9">
      <c r="F940" s="4"/>
      <c r="I940" s="4"/>
    </row>
    <row r="941" spans="6:9">
      <c r="F941" s="4"/>
      <c r="I941" s="4"/>
    </row>
    <row r="942" spans="6:9">
      <c r="F942" s="4"/>
      <c r="I942" s="4"/>
    </row>
    <row r="943" spans="6:9">
      <c r="F943" s="4"/>
      <c r="I943" s="4"/>
    </row>
    <row r="944" spans="6:9">
      <c r="F944" s="4"/>
      <c r="I944" s="4"/>
    </row>
    <row r="945" spans="6:9">
      <c r="F945" s="4"/>
      <c r="I945" s="4"/>
    </row>
    <row r="946" spans="6:9">
      <c r="F946" s="4"/>
      <c r="I946" s="4"/>
    </row>
    <row r="947" spans="6:9">
      <c r="F947" s="4"/>
      <c r="I947" s="4"/>
    </row>
    <row r="948" spans="6:9">
      <c r="F948" s="4"/>
      <c r="I948" s="4"/>
    </row>
    <row r="949" spans="6:9">
      <c r="F949" s="4"/>
      <c r="I949" s="4"/>
    </row>
    <row r="950" spans="6:9">
      <c r="F950" s="4"/>
      <c r="I950" s="4"/>
    </row>
    <row r="951" spans="6:9">
      <c r="F951" s="4"/>
      <c r="I951" s="4"/>
    </row>
    <row r="952" spans="6:9">
      <c r="F952" s="4"/>
      <c r="I952" s="4"/>
    </row>
    <row r="953" spans="6:9">
      <c r="F953" s="4"/>
      <c r="I953" s="4"/>
    </row>
    <row r="954" spans="6:9">
      <c r="F954" s="4"/>
      <c r="I954" s="4"/>
    </row>
    <row r="955" spans="6:9">
      <c r="F955" s="4"/>
      <c r="I955" s="4"/>
    </row>
    <row r="956" spans="6:9">
      <c r="F956" s="4"/>
      <c r="I956" s="4"/>
    </row>
    <row r="957" spans="6:9">
      <c r="F957" s="4"/>
      <c r="I957" s="4"/>
    </row>
    <row r="958" spans="6:9">
      <c r="F958" s="4"/>
      <c r="I958" s="4"/>
    </row>
    <row r="959" spans="6:9">
      <c r="F959" s="4"/>
      <c r="I959" s="4"/>
    </row>
    <row r="960" spans="6:9">
      <c r="F960" s="4"/>
      <c r="I960" s="4"/>
    </row>
    <row r="961" spans="6:9">
      <c r="F961" s="4"/>
      <c r="I961" s="4"/>
    </row>
    <row r="962" spans="6:9">
      <c r="F962" s="4"/>
      <c r="I962" s="4"/>
    </row>
    <row r="963" spans="6:9">
      <c r="F963" s="4"/>
      <c r="I963" s="4"/>
    </row>
    <row r="964" spans="6:9">
      <c r="F964" s="4"/>
      <c r="I964" s="4"/>
    </row>
    <row r="965" spans="6:9">
      <c r="F965" s="4"/>
      <c r="I965" s="4"/>
    </row>
    <row r="966" spans="6:9">
      <c r="F966" s="4"/>
      <c r="I966" s="4"/>
    </row>
    <row r="967" spans="6:9">
      <c r="F967" s="4"/>
      <c r="I967" s="4"/>
    </row>
    <row r="968" spans="6:9">
      <c r="F968" s="4"/>
      <c r="I968" s="4"/>
    </row>
    <row r="969" spans="6:9">
      <c r="F969" s="4"/>
      <c r="I969" s="4"/>
    </row>
    <row r="970" spans="6:9">
      <c r="F970" s="4"/>
      <c r="I970" s="4"/>
    </row>
    <row r="971" spans="6:9">
      <c r="F971" s="4"/>
      <c r="I971" s="4"/>
    </row>
    <row r="972" spans="6:9">
      <c r="F972" s="4"/>
      <c r="I972" s="4"/>
    </row>
    <row r="973" spans="6:9">
      <c r="F973" s="4"/>
      <c r="I973" s="4"/>
    </row>
    <row r="974" spans="6:9">
      <c r="F974" s="4"/>
      <c r="I974" s="4"/>
    </row>
    <row r="975" spans="6:9">
      <c r="F975" s="4"/>
      <c r="I975" s="4"/>
    </row>
    <row r="976" spans="6:9">
      <c r="F976" s="4"/>
      <c r="I976" s="4"/>
    </row>
    <row r="977" spans="6:9">
      <c r="F977" s="4"/>
      <c r="I977" s="4"/>
    </row>
    <row r="978" spans="6:9">
      <c r="F978" s="4"/>
      <c r="I978" s="4"/>
    </row>
    <row r="979" spans="6:9">
      <c r="F979" s="4"/>
      <c r="I979" s="4"/>
    </row>
    <row r="980" spans="6:9">
      <c r="F980" s="4"/>
      <c r="I980" s="4"/>
    </row>
    <row r="981" spans="6:9">
      <c r="F981" s="4"/>
      <c r="I981" s="4"/>
    </row>
    <row r="982" spans="6:9">
      <c r="F982" s="4"/>
      <c r="I982" s="4"/>
    </row>
    <row r="983" spans="6:9">
      <c r="F983" s="4"/>
      <c r="I983" s="4"/>
    </row>
    <row r="984" spans="6:9">
      <c r="F984" s="4"/>
      <c r="I984" s="4"/>
    </row>
    <row r="985" spans="6:9">
      <c r="F985" s="4"/>
      <c r="I985" s="4"/>
    </row>
    <row r="986" spans="6:9">
      <c r="F986" s="4"/>
      <c r="I986" s="4"/>
    </row>
    <row r="987" spans="6:9">
      <c r="F987" s="4"/>
      <c r="I987" s="4"/>
    </row>
    <row r="988" spans="6:9">
      <c r="F988" s="4"/>
      <c r="I988" s="4"/>
    </row>
    <row r="989" spans="6:9">
      <c r="F989" s="4"/>
      <c r="I989" s="4"/>
    </row>
    <row r="990" spans="6:9">
      <c r="F990" s="4"/>
      <c r="I990" s="4"/>
    </row>
    <row r="991" spans="6:9">
      <c r="F991" s="4"/>
      <c r="I991" s="4"/>
    </row>
    <row r="992" spans="6:9">
      <c r="F992" s="4"/>
      <c r="I992" s="4"/>
    </row>
    <row r="993" spans="6:9">
      <c r="F993" s="4"/>
      <c r="I993" s="4"/>
    </row>
    <row r="994" spans="6:9">
      <c r="F994" s="4"/>
      <c r="I994" s="4"/>
    </row>
    <row r="995" spans="6:9">
      <c r="F995" s="4"/>
      <c r="I995" s="4"/>
    </row>
    <row r="996" spans="6:9">
      <c r="F996" s="4"/>
      <c r="I996" s="4"/>
    </row>
    <row r="997" spans="6:9">
      <c r="F997" s="4"/>
      <c r="I997" s="4"/>
    </row>
    <row r="998" spans="6:9">
      <c r="F998" s="4"/>
      <c r="I998" s="4"/>
    </row>
    <row r="999" spans="6:9">
      <c r="F999" s="4"/>
      <c r="I999" s="4"/>
    </row>
    <row r="1000" spans="6:9">
      <c r="F1000" s="4"/>
      <c r="I1000" s="4"/>
    </row>
    <row r="1001" spans="6:9">
      <c r="F1001" s="4"/>
      <c r="I1001" s="4"/>
    </row>
    <row r="1002" spans="6:9">
      <c r="F1002" s="4"/>
      <c r="I1002" s="4"/>
    </row>
    <row r="1003" spans="6:9">
      <c r="F1003" s="4"/>
      <c r="I1003" s="4"/>
    </row>
    <row r="1004" spans="6:9">
      <c r="F1004" s="4"/>
      <c r="I1004" s="4"/>
    </row>
    <row r="1005" spans="6:9">
      <c r="F1005" s="4"/>
      <c r="I1005" s="4"/>
    </row>
    <row r="1006" spans="6:9">
      <c r="F1006" s="4"/>
      <c r="I1006" s="4"/>
    </row>
    <row r="1007" spans="6:9">
      <c r="F1007" s="4"/>
      <c r="I1007" s="4"/>
    </row>
    <row r="1008" spans="6:9">
      <c r="F1008" s="4"/>
      <c r="I1008" s="4"/>
    </row>
    <row r="1009" spans="6:9">
      <c r="F1009" s="4"/>
      <c r="I1009" s="4"/>
    </row>
    <row r="1010" spans="6:9">
      <c r="F1010" s="4"/>
      <c r="I1010" s="4"/>
    </row>
    <row r="1011" spans="6:9">
      <c r="F1011" s="4"/>
      <c r="I1011" s="4"/>
    </row>
    <row r="1012" spans="6:9">
      <c r="F1012" s="4"/>
      <c r="I1012" s="4"/>
    </row>
    <row r="1013" spans="6:9">
      <c r="F1013" s="4"/>
      <c r="I1013" s="4"/>
    </row>
    <row r="1014" spans="6:9">
      <c r="F1014" s="4"/>
      <c r="I1014" s="4"/>
    </row>
    <row r="1015" spans="6:9">
      <c r="F1015" s="4"/>
      <c r="I1015" s="4"/>
    </row>
    <row r="1016" spans="6:9">
      <c r="F1016" s="4"/>
      <c r="I1016" s="4"/>
    </row>
    <row r="1017" spans="6:9">
      <c r="F1017" s="4"/>
      <c r="I1017" s="4"/>
    </row>
    <row r="1018" spans="6:9">
      <c r="F1018" s="4"/>
      <c r="I1018" s="4"/>
    </row>
    <row r="1019" spans="6:9">
      <c r="F1019" s="4"/>
      <c r="I1019" s="4"/>
    </row>
    <row r="1020" spans="6:9">
      <c r="F1020" s="4"/>
      <c r="I1020" s="4"/>
    </row>
    <row r="1021" spans="6:9">
      <c r="F1021" s="4"/>
      <c r="I1021" s="4"/>
    </row>
    <row r="1022" spans="6:9">
      <c r="F1022" s="4"/>
      <c r="I1022" s="4"/>
    </row>
    <row r="1023" spans="6:9">
      <c r="F1023" s="4"/>
      <c r="I1023" s="4"/>
    </row>
    <row r="1024" spans="6:9">
      <c r="F1024" s="4"/>
      <c r="I1024" s="4"/>
    </row>
    <row r="1025" spans="6:9">
      <c r="F1025" s="4"/>
      <c r="I1025" s="4"/>
    </row>
    <row r="1026" spans="6:9">
      <c r="F1026" s="4"/>
      <c r="I1026" s="4"/>
    </row>
    <row r="1027" spans="6:9">
      <c r="F1027" s="4"/>
      <c r="I1027" s="4"/>
    </row>
    <row r="1028" spans="6:9">
      <c r="F1028" s="4"/>
      <c r="I1028" s="4"/>
    </row>
    <row r="1029" spans="6:9">
      <c r="F1029" s="4"/>
      <c r="I1029" s="4"/>
    </row>
    <row r="1030" spans="6:9">
      <c r="F1030" s="4"/>
      <c r="I1030" s="4"/>
    </row>
    <row r="1031" spans="6:9">
      <c r="F1031" s="4"/>
      <c r="I1031" s="4"/>
    </row>
    <row r="1032" spans="6:9">
      <c r="F1032" s="4"/>
      <c r="I1032" s="4"/>
    </row>
    <row r="1033" spans="6:9">
      <c r="F1033" s="4"/>
      <c r="I1033" s="4"/>
    </row>
    <row r="1034" spans="6:9">
      <c r="F1034" s="4"/>
      <c r="I1034" s="4"/>
    </row>
    <row r="1035" spans="6:9">
      <c r="F1035" s="4"/>
      <c r="I1035" s="4"/>
    </row>
    <row r="1036" spans="6:9">
      <c r="F1036" s="4"/>
      <c r="I1036" s="4"/>
    </row>
    <row r="1037" spans="6:9">
      <c r="F1037" s="4"/>
      <c r="I1037" s="4"/>
    </row>
    <row r="1038" spans="6:9">
      <c r="F1038" s="4"/>
      <c r="I1038" s="4"/>
    </row>
    <row r="1039" spans="6:9">
      <c r="F1039" s="4"/>
      <c r="I1039" s="4"/>
    </row>
    <row r="1040" spans="6:9">
      <c r="F1040" s="4"/>
      <c r="I1040" s="4"/>
    </row>
    <row r="1041" spans="6:9">
      <c r="F1041" s="4"/>
      <c r="I1041" s="4"/>
    </row>
    <row r="1042" spans="6:9">
      <c r="I1042" s="4"/>
    </row>
    <row r="1043" spans="6:9">
      <c r="I1043" s="4"/>
    </row>
  </sheetData>
  <mergeCells count="8">
    <mergeCell ref="A26:F26"/>
    <mergeCell ref="D28:E28"/>
    <mergeCell ref="A59:F59"/>
    <mergeCell ref="A1:F1"/>
    <mergeCell ref="A2:F2"/>
    <mergeCell ref="A7:B7"/>
    <mergeCell ref="A9:F9"/>
    <mergeCell ref="D11:E11"/>
  </mergeCells>
  <pageMargins left="0" right="0" top="0" bottom="0" header="0" footer="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Y1051"/>
  <sheetViews>
    <sheetView workbookViewId="0"/>
  </sheetViews>
  <sheetFormatPr defaultColWidth="12.5703125" defaultRowHeight="15.75" customHeight="1"/>
  <cols>
    <col min="1" max="1" width="38.7109375" customWidth="1"/>
    <col min="2" max="2" width="8.140625" customWidth="1"/>
    <col min="3" max="3" width="15" customWidth="1"/>
    <col min="4" max="4" width="22.140625" customWidth="1"/>
    <col min="5" max="5" width="20.5703125" customWidth="1"/>
    <col min="6" max="6" width="22.140625" customWidth="1"/>
    <col min="7" max="7" width="14.42578125" customWidth="1"/>
    <col min="8" max="8" width="15.140625" customWidth="1"/>
    <col min="9" max="9" width="15.85546875" customWidth="1"/>
    <col min="13" max="13" width="12.5703125" hidden="1"/>
  </cols>
  <sheetData>
    <row r="1" spans="1:14">
      <c r="A1" s="147" t="s">
        <v>6</v>
      </c>
      <c r="B1" s="159"/>
      <c r="C1" s="159"/>
      <c r="D1" s="159"/>
      <c r="E1" s="159"/>
      <c r="F1" s="159"/>
      <c r="G1" s="6"/>
      <c r="H1" s="6"/>
      <c r="I1" s="6"/>
      <c r="J1" s="6"/>
      <c r="K1" s="6"/>
      <c r="L1" s="6"/>
      <c r="M1" s="5" t="s">
        <v>27</v>
      </c>
      <c r="N1" s="6"/>
    </row>
    <row r="2" spans="1:14">
      <c r="A2" s="153" t="s">
        <v>28</v>
      </c>
      <c r="B2" s="159"/>
      <c r="C2" s="159"/>
      <c r="D2" s="159"/>
      <c r="E2" s="159"/>
      <c r="F2" s="159"/>
      <c r="G2" s="6"/>
      <c r="H2" s="6"/>
      <c r="I2" s="6"/>
      <c r="J2" s="6"/>
      <c r="K2" s="6"/>
      <c r="L2" s="6"/>
      <c r="M2" s="6"/>
      <c r="N2" s="6"/>
    </row>
    <row r="3" spans="1:14">
      <c r="A3" s="8" t="s">
        <v>30</v>
      </c>
      <c r="B3" s="8" t="s">
        <v>31</v>
      </c>
      <c r="C3" s="8" t="s">
        <v>32</v>
      </c>
      <c r="D3" s="8" t="s">
        <v>33</v>
      </c>
      <c r="E3" s="8"/>
      <c r="F3" s="9"/>
      <c r="G3" s="6"/>
      <c r="H3" s="6"/>
      <c r="I3" s="6"/>
      <c r="J3" s="6"/>
      <c r="K3" s="6"/>
      <c r="L3" s="6"/>
      <c r="M3" s="6"/>
      <c r="N3" s="6"/>
    </row>
    <row r="4" spans="1:14">
      <c r="A4" s="10" t="s">
        <v>117</v>
      </c>
      <c r="B4" s="70">
        <v>5.0000000000000001E-3</v>
      </c>
      <c r="C4" s="70">
        <v>15.625</v>
      </c>
      <c r="D4" s="11">
        <v>500</v>
      </c>
      <c r="E4" s="8" t="s">
        <v>36</v>
      </c>
      <c r="F4" s="76" t="s">
        <v>118</v>
      </c>
      <c r="G4" s="6"/>
      <c r="H4" s="6"/>
      <c r="I4" s="6"/>
      <c r="J4" s="6"/>
      <c r="K4" s="6"/>
      <c r="L4" s="6"/>
      <c r="M4" s="6"/>
      <c r="N4" s="6"/>
    </row>
    <row r="5" spans="1:14">
      <c r="A5" s="7"/>
      <c r="B5" s="7"/>
      <c r="C5" s="7"/>
      <c r="D5" s="8"/>
      <c r="E5" s="7" t="s">
        <v>39</v>
      </c>
      <c r="F5" s="12" t="s">
        <v>118</v>
      </c>
      <c r="G5" s="6"/>
      <c r="H5" s="6"/>
      <c r="I5" s="6"/>
      <c r="J5" s="6"/>
      <c r="K5" s="6"/>
      <c r="L5" s="6"/>
      <c r="M5" s="6"/>
      <c r="N5" s="6"/>
    </row>
    <row r="6" spans="1:14">
      <c r="A6" s="7"/>
      <c r="B6" s="7"/>
      <c r="C6" s="7"/>
      <c r="D6" s="8"/>
      <c r="E6" s="8"/>
      <c r="F6" s="9"/>
      <c r="G6" s="6"/>
      <c r="H6" s="6"/>
      <c r="I6" s="6"/>
      <c r="J6" s="6"/>
      <c r="K6" s="6"/>
      <c r="L6" s="6"/>
      <c r="M6" s="6"/>
      <c r="N6" s="6"/>
    </row>
    <row r="7" spans="1:14">
      <c r="A7" s="152"/>
      <c r="B7" s="159"/>
      <c r="C7" s="6"/>
      <c r="D7" s="13" t="s">
        <v>43</v>
      </c>
      <c r="E7" s="6"/>
      <c r="F7" s="7" t="s">
        <v>44</v>
      </c>
      <c r="G7" s="6"/>
      <c r="H7" s="6"/>
      <c r="I7" s="6"/>
      <c r="J7" s="6"/>
      <c r="K7" s="6"/>
      <c r="L7" s="6"/>
      <c r="M7" s="39"/>
      <c r="N7" s="6"/>
    </row>
    <row r="8" spans="1:14">
      <c r="A8" s="2" t="s">
        <v>34</v>
      </c>
      <c r="B8" s="15">
        <v>0.1069</v>
      </c>
      <c r="C8" s="6"/>
      <c r="D8" s="71">
        <v>113.005</v>
      </c>
      <c r="E8" s="17"/>
      <c r="F8" s="72">
        <v>112.315</v>
      </c>
      <c r="G8" s="6"/>
      <c r="H8" s="6"/>
      <c r="I8" s="6"/>
      <c r="J8" s="6"/>
      <c r="K8" s="6"/>
      <c r="L8" s="6"/>
      <c r="M8" s="39"/>
      <c r="N8" s="6"/>
    </row>
    <row r="9" spans="1:14">
      <c r="A9" s="146" t="s">
        <v>2</v>
      </c>
      <c r="B9" s="159"/>
      <c r="C9" s="159"/>
      <c r="D9" s="159"/>
      <c r="E9" s="159"/>
      <c r="F9" s="159"/>
      <c r="G9" s="6"/>
      <c r="H9" s="6"/>
      <c r="I9" s="6"/>
      <c r="J9" s="6"/>
      <c r="K9" s="6"/>
      <c r="L9" s="6"/>
      <c r="M9" s="6"/>
      <c r="N9" s="6"/>
    </row>
    <row r="10" spans="1:14">
      <c r="A10" s="6"/>
      <c r="B10" s="17"/>
      <c r="C10" s="6"/>
      <c r="D10" s="8"/>
      <c r="E10" s="18" t="s">
        <v>48</v>
      </c>
      <c r="G10" s="6"/>
      <c r="H10" s="6"/>
      <c r="I10" s="6"/>
      <c r="J10" s="6"/>
      <c r="K10" s="6"/>
      <c r="L10" s="6"/>
      <c r="M10" s="6"/>
      <c r="N10" s="6"/>
    </row>
    <row r="11" spans="1:14">
      <c r="A11" s="6"/>
      <c r="B11" s="17"/>
      <c r="C11" s="6"/>
      <c r="D11" s="150" t="s">
        <v>50</v>
      </c>
      <c r="E11" s="159"/>
      <c r="G11" s="6"/>
      <c r="H11" s="6"/>
      <c r="I11" s="6"/>
      <c r="J11" s="6"/>
      <c r="K11" s="6"/>
      <c r="L11" s="6"/>
      <c r="M11" s="5" t="s">
        <v>51</v>
      </c>
      <c r="N11" s="6"/>
    </row>
    <row r="12" spans="1:14">
      <c r="A12" s="6"/>
      <c r="B12" s="17"/>
      <c r="C12" s="6"/>
      <c r="D12" s="19" t="s">
        <v>52</v>
      </c>
      <c r="E12" s="20">
        <v>5000</v>
      </c>
      <c r="G12" s="6"/>
      <c r="H12" s="6"/>
      <c r="I12" s="6"/>
      <c r="J12" s="6"/>
      <c r="K12" s="6"/>
      <c r="L12" s="6"/>
      <c r="M12" s="6" t="s">
        <v>53</v>
      </c>
      <c r="N12" s="6"/>
    </row>
    <row r="13" spans="1:14">
      <c r="A13" s="6"/>
      <c r="B13" s="17"/>
      <c r="C13" s="6"/>
      <c r="D13" s="19" t="s">
        <v>54</v>
      </c>
      <c r="E13" s="54">
        <v>0.1</v>
      </c>
      <c r="G13" s="6"/>
      <c r="H13" s="6"/>
      <c r="I13" s="6"/>
      <c r="J13" s="6"/>
      <c r="K13" s="6"/>
      <c r="L13" s="6"/>
      <c r="M13" s="6" t="s">
        <v>55</v>
      </c>
      <c r="N13" s="6"/>
    </row>
    <row r="14" spans="1:14">
      <c r="A14" s="6"/>
      <c r="B14" s="17"/>
      <c r="C14" s="6"/>
      <c r="D14" s="19" t="s">
        <v>56</v>
      </c>
      <c r="E14" s="46">
        <f>E12*E13</f>
        <v>500</v>
      </c>
      <c r="G14" s="7"/>
      <c r="H14" s="6"/>
      <c r="I14" s="6"/>
      <c r="J14" s="6"/>
      <c r="K14" s="6"/>
      <c r="L14" s="6"/>
      <c r="M14" s="5" t="s">
        <v>58</v>
      </c>
      <c r="N14" s="6"/>
    </row>
    <row r="15" spans="1:14">
      <c r="A15" s="5" t="s">
        <v>59</v>
      </c>
      <c r="B15" s="17"/>
      <c r="C15" s="6"/>
      <c r="D15" s="22" t="s">
        <v>60</v>
      </c>
      <c r="E15" s="13"/>
      <c r="F15" s="77" t="s">
        <v>61</v>
      </c>
      <c r="G15" s="6"/>
      <c r="H15" s="6"/>
      <c r="I15" s="6"/>
      <c r="J15" s="6"/>
      <c r="K15" s="6"/>
      <c r="L15" s="6"/>
      <c r="M15" s="14">
        <v>0</v>
      </c>
      <c r="N15" s="6"/>
    </row>
    <row r="16" spans="1:14">
      <c r="A16" s="24" t="s">
        <v>63</v>
      </c>
      <c r="B16" s="67">
        <f>B8*1.15</f>
        <v>0.12293499999999999</v>
      </c>
      <c r="C16" s="6"/>
      <c r="D16" s="26" t="s">
        <v>119</v>
      </c>
      <c r="E16" s="13" t="s">
        <v>47</v>
      </c>
      <c r="F16" s="78" t="s">
        <v>119</v>
      </c>
      <c r="G16" s="5"/>
      <c r="H16" s="6"/>
      <c r="I16" s="6"/>
      <c r="J16" s="6"/>
      <c r="K16" s="6"/>
      <c r="L16" s="6"/>
      <c r="M16" s="14">
        <v>1</v>
      </c>
      <c r="N16" s="6"/>
    </row>
    <row r="17" spans="1:25">
      <c r="A17" s="6"/>
      <c r="B17" s="67"/>
      <c r="C17" s="6"/>
      <c r="D17" s="73">
        <f>DOLLARFR((DOLLARDE(D8, 32))+B16,32)</f>
        <v>113.0443392</v>
      </c>
      <c r="E17" s="11">
        <f>DOLLARFR(DOLLARDE(D17,32)-DOLLARDE(D19,32),32)*100/32</f>
        <v>0.27711999999999648</v>
      </c>
      <c r="F17" s="74">
        <f>DOLLARFR((DOLLARDE(F8, 32))-B16,32)</f>
        <v>112.2756608</v>
      </c>
      <c r="G17" s="5"/>
      <c r="H17" s="6"/>
      <c r="I17" s="6"/>
      <c r="J17" s="6"/>
      <c r="K17" s="6"/>
      <c r="L17" s="6"/>
      <c r="M17" s="14">
        <v>2</v>
      </c>
      <c r="N17" s="6"/>
      <c r="O17" s="6"/>
      <c r="P17" s="6"/>
      <c r="Q17" s="6"/>
      <c r="R17" s="6"/>
      <c r="S17" s="6"/>
      <c r="T17" s="6"/>
      <c r="U17" s="6"/>
      <c r="V17" s="6"/>
      <c r="W17" s="6"/>
      <c r="X17" s="6"/>
      <c r="Y17" s="6"/>
    </row>
    <row r="18" spans="1:25">
      <c r="A18" s="6"/>
      <c r="B18" s="68"/>
      <c r="C18" s="6"/>
      <c r="D18" s="32" t="s">
        <v>67</v>
      </c>
      <c r="E18" s="13" t="s">
        <v>120</v>
      </c>
      <c r="F18" s="33" t="s">
        <v>67</v>
      </c>
      <c r="G18" s="5"/>
      <c r="H18" s="6"/>
      <c r="I18" s="6"/>
      <c r="J18" s="6"/>
      <c r="K18" s="6"/>
      <c r="L18" s="6"/>
      <c r="M18" s="14">
        <v>3</v>
      </c>
      <c r="N18" s="6"/>
    </row>
    <row r="19" spans="1:25">
      <c r="A19" s="6"/>
      <c r="B19" s="68"/>
      <c r="C19" s="6"/>
      <c r="D19" s="73">
        <f>DOLLARFR((DOLLARDE(F8, 32))-B16,32)</f>
        <v>112.2756608</v>
      </c>
      <c r="E19" s="11">
        <f>E14/E17/500</f>
        <v>3.608545034642078</v>
      </c>
      <c r="F19" s="74">
        <f>DOLLARFR((DOLLARDE(D8, 32))+B16,32)</f>
        <v>113.0443392</v>
      </c>
      <c r="G19" s="5"/>
      <c r="H19" s="6"/>
      <c r="I19" s="6"/>
      <c r="J19" s="6"/>
      <c r="K19" s="6"/>
      <c r="L19" s="6"/>
      <c r="M19" s="14">
        <v>4</v>
      </c>
      <c r="N19" s="6"/>
    </row>
    <row r="20" spans="1:25">
      <c r="A20" s="17"/>
      <c r="B20" s="68"/>
      <c r="C20" s="6"/>
      <c r="D20" s="32" t="s">
        <v>71</v>
      </c>
      <c r="E20" s="13"/>
      <c r="F20" s="33" t="s">
        <v>71</v>
      </c>
      <c r="G20" s="5"/>
      <c r="H20" s="6"/>
      <c r="I20" s="6"/>
      <c r="J20" s="6"/>
      <c r="K20" s="6"/>
      <c r="L20" s="6"/>
      <c r="M20" s="14">
        <v>5</v>
      </c>
      <c r="N20" s="6"/>
    </row>
    <row r="21" spans="1:25">
      <c r="A21" s="6"/>
      <c r="B21" s="67"/>
      <c r="C21" s="6"/>
      <c r="D21" s="73">
        <f>DOLLARFR((DOLLARDE(D8, 32))+B8,32)</f>
        <v>113.03920799999999</v>
      </c>
      <c r="E21" s="11"/>
      <c r="F21" s="74">
        <f>DOLLARFR((DOLLARDE(F8, 32))-B8,32)</f>
        <v>112.28079200000001</v>
      </c>
      <c r="G21" s="6"/>
      <c r="H21" s="6"/>
      <c r="I21" s="6"/>
      <c r="J21" s="6"/>
      <c r="K21" s="6"/>
      <c r="L21" s="6"/>
      <c r="M21" s="14">
        <v>6</v>
      </c>
      <c r="N21" s="6"/>
    </row>
    <row r="22" spans="1:25">
      <c r="A22" s="17" t="s">
        <v>73</v>
      </c>
      <c r="B22" s="68"/>
      <c r="D22" s="32" t="s">
        <v>73</v>
      </c>
      <c r="E22" s="11"/>
      <c r="F22" s="33" t="s">
        <v>73</v>
      </c>
      <c r="G22" s="6"/>
      <c r="H22" s="6"/>
      <c r="I22" s="6"/>
      <c r="J22" s="6"/>
      <c r="K22" s="6"/>
      <c r="L22" s="6"/>
      <c r="M22" s="14">
        <v>7</v>
      </c>
      <c r="N22" s="6"/>
    </row>
    <row r="23" spans="1:25">
      <c r="A23" s="6">
        <f>A19</f>
        <v>0</v>
      </c>
      <c r="B23" s="67">
        <f>B8*0.1</f>
        <v>1.069E-2</v>
      </c>
      <c r="D23" s="79">
        <f>DOLLARFR((DOLLARDE(D8, 32))+B23,32)</f>
        <v>113.0084208</v>
      </c>
      <c r="E23" s="11"/>
      <c r="F23" s="80">
        <f>DOLLARFR((DOLLARDE(F8, 32))-B23,32)</f>
        <v>112.3115792</v>
      </c>
      <c r="G23" s="6"/>
      <c r="H23" s="6"/>
      <c r="I23" s="6"/>
      <c r="J23" s="6"/>
      <c r="K23" s="6"/>
      <c r="L23" s="6"/>
      <c r="M23" s="14">
        <v>8</v>
      </c>
      <c r="N23" s="6"/>
    </row>
    <row r="24" spans="1:25">
      <c r="D24" s="32" t="s">
        <v>74</v>
      </c>
      <c r="E24" s="31"/>
      <c r="F24" s="33" t="s">
        <v>76</v>
      </c>
      <c r="G24" s="6"/>
      <c r="H24" s="6"/>
      <c r="I24" s="6"/>
      <c r="J24" s="6"/>
      <c r="K24" s="6"/>
      <c r="L24" s="6"/>
      <c r="M24" s="14">
        <v>9</v>
      </c>
      <c r="N24" s="6"/>
    </row>
    <row r="25" spans="1:25">
      <c r="D25" s="73">
        <f>DOLLARFR((DOLLARDE(F8, 32))-B8,32)</f>
        <v>112.28079200000001</v>
      </c>
      <c r="E25" s="11"/>
      <c r="F25" s="74">
        <f>DOLLARFR((DOLLARDE(D8, 32))+B8,32)</f>
        <v>113.03920799999999</v>
      </c>
      <c r="G25" s="6"/>
      <c r="H25" s="6"/>
      <c r="I25" s="6"/>
      <c r="J25" s="6"/>
      <c r="K25" s="6"/>
      <c r="L25" s="6"/>
      <c r="M25" s="14">
        <v>10</v>
      </c>
      <c r="N25" s="6"/>
    </row>
    <row r="26" spans="1:25">
      <c r="A26" s="146" t="s">
        <v>77</v>
      </c>
      <c r="B26" s="159"/>
      <c r="C26" s="159"/>
      <c r="D26" s="159"/>
      <c r="E26" s="159"/>
      <c r="F26" s="159"/>
      <c r="G26" s="6"/>
      <c r="H26" s="6"/>
      <c r="I26" s="6"/>
      <c r="J26" s="6"/>
      <c r="K26" s="6"/>
      <c r="L26" s="81"/>
      <c r="M26" s="14">
        <v>11</v>
      </c>
      <c r="N26" s="6"/>
    </row>
    <row r="27" spans="1:25">
      <c r="A27" s="6"/>
      <c r="B27" s="17"/>
      <c r="C27" s="6"/>
      <c r="D27" s="6"/>
      <c r="E27" s="18" t="s">
        <v>48</v>
      </c>
      <c r="G27" s="6"/>
      <c r="H27" s="6"/>
      <c r="I27" s="6"/>
      <c r="J27" s="6"/>
      <c r="K27" s="6"/>
      <c r="L27" s="6"/>
      <c r="M27" s="14">
        <v>12</v>
      </c>
      <c r="N27" s="6"/>
    </row>
    <row r="28" spans="1:25">
      <c r="A28" s="6"/>
      <c r="B28" s="17"/>
      <c r="C28" s="6"/>
      <c r="D28" s="152" t="s">
        <v>78</v>
      </c>
      <c r="E28" s="159"/>
      <c r="G28" s="6"/>
      <c r="H28" s="6"/>
      <c r="I28" s="6"/>
      <c r="J28" s="6"/>
      <c r="K28" s="6"/>
      <c r="L28" s="6"/>
      <c r="M28" s="14">
        <v>13</v>
      </c>
      <c r="N28" s="6"/>
    </row>
    <row r="29" spans="1:25">
      <c r="A29" s="6"/>
      <c r="B29" s="17"/>
      <c r="C29" s="6"/>
      <c r="D29" s="19" t="s">
        <v>52</v>
      </c>
      <c r="E29" s="20">
        <v>4000</v>
      </c>
      <c r="G29" s="6"/>
      <c r="H29" s="6"/>
      <c r="I29" s="6"/>
      <c r="J29" s="6"/>
      <c r="K29" s="6"/>
      <c r="L29" s="6"/>
      <c r="M29" s="14">
        <v>14</v>
      </c>
      <c r="N29" s="6"/>
    </row>
    <row r="30" spans="1:25">
      <c r="A30" s="6"/>
      <c r="B30" s="17"/>
      <c r="C30" s="6"/>
      <c r="D30" s="19" t="s">
        <v>54</v>
      </c>
      <c r="E30" s="21">
        <v>2.5000000000000001E-2</v>
      </c>
      <c r="G30" s="6"/>
      <c r="H30" s="6"/>
      <c r="I30" s="6"/>
      <c r="J30" s="6"/>
      <c r="K30" s="6"/>
      <c r="L30" s="6"/>
      <c r="M30" s="14">
        <v>15</v>
      </c>
      <c r="N30" s="6"/>
    </row>
    <row r="31" spans="1:25">
      <c r="A31" s="6"/>
      <c r="B31" s="17"/>
      <c r="C31" s="6"/>
      <c r="D31" s="19" t="s">
        <v>56</v>
      </c>
      <c r="E31" s="25">
        <f>E29*E30</f>
        <v>100</v>
      </c>
      <c r="G31" s="6"/>
      <c r="H31" s="6"/>
      <c r="I31" s="6"/>
      <c r="J31" s="6"/>
      <c r="K31" s="6"/>
      <c r="L31" s="6"/>
      <c r="M31" s="14">
        <v>16</v>
      </c>
      <c r="N31" s="6"/>
    </row>
    <row r="32" spans="1:25">
      <c r="A32" s="5" t="s">
        <v>79</v>
      </c>
      <c r="B32" s="17"/>
      <c r="C32" s="6"/>
      <c r="D32" s="40" t="s">
        <v>80</v>
      </c>
      <c r="E32" s="13"/>
      <c r="F32" s="41" t="s">
        <v>81</v>
      </c>
      <c r="G32" s="6"/>
      <c r="H32" s="6"/>
      <c r="I32" s="6"/>
      <c r="J32" s="6"/>
      <c r="K32" s="6"/>
      <c r="L32" s="6"/>
      <c r="M32" s="14">
        <v>17</v>
      </c>
      <c r="N32" s="6"/>
    </row>
    <row r="33" spans="1:14">
      <c r="A33" s="24" t="s">
        <v>65</v>
      </c>
      <c r="B33" s="17"/>
      <c r="C33" s="6"/>
      <c r="D33" s="33" t="s">
        <v>119</v>
      </c>
      <c r="E33" s="13" t="s">
        <v>47</v>
      </c>
      <c r="F33" s="32" t="s">
        <v>119</v>
      </c>
      <c r="G33" s="6"/>
      <c r="H33" s="6"/>
      <c r="I33" s="6"/>
      <c r="J33" s="6"/>
      <c r="K33" s="6"/>
      <c r="L33" s="6"/>
      <c r="M33" s="14">
        <v>18</v>
      </c>
      <c r="N33" s="6"/>
    </row>
    <row r="34" spans="1:14">
      <c r="A34" s="6"/>
      <c r="B34" s="67">
        <f>B8*0.9</f>
        <v>9.6210000000000004E-2</v>
      </c>
      <c r="C34" s="6"/>
      <c r="D34" s="74">
        <f>DOLLARFR((DOLLARDE(D8, 32))+B34,32)</f>
        <v>113.0357872</v>
      </c>
      <c r="E34" s="11">
        <f>DOLLARFR(DOLLARDE(D36,32)-DOLLARDE(D34,32),32)*100/32</f>
        <v>0.12827999999998951</v>
      </c>
      <c r="F34" s="73">
        <f>DOLLARFR((DOLLARDE(F8, 32))-B34,32)</f>
        <v>112.28421280000001</v>
      </c>
      <c r="G34" s="6"/>
      <c r="H34" s="6"/>
      <c r="I34" s="6"/>
      <c r="J34" s="6"/>
      <c r="K34" s="6"/>
      <c r="L34" s="6"/>
      <c r="M34" s="14">
        <v>19</v>
      </c>
      <c r="N34" s="6"/>
    </row>
    <row r="35" spans="1:14">
      <c r="A35" s="6" t="s">
        <v>82</v>
      </c>
      <c r="B35" s="68"/>
      <c r="C35" s="6"/>
      <c r="D35" s="33" t="s">
        <v>67</v>
      </c>
      <c r="E35" s="13" t="s">
        <v>120</v>
      </c>
      <c r="F35" s="32" t="s">
        <v>67</v>
      </c>
      <c r="G35" s="6"/>
      <c r="H35" s="6"/>
      <c r="I35" s="6"/>
      <c r="J35" s="6"/>
      <c r="K35" s="6"/>
      <c r="L35" s="6"/>
      <c r="M35" s="14">
        <v>20</v>
      </c>
      <c r="N35" s="6"/>
    </row>
    <row r="36" spans="1:14">
      <c r="A36" s="6">
        <f>A34</f>
        <v>0</v>
      </c>
      <c r="B36" s="67">
        <f>B8*1.05*2</f>
        <v>0.22449</v>
      </c>
      <c r="C36" s="6"/>
      <c r="D36" s="74">
        <f>DOLLARFR((DOLLARDE(D8, 32))+B36,32)</f>
        <v>113.0768368</v>
      </c>
      <c r="E36" s="11">
        <f>E31/E34/500</f>
        <v>1.5590894917369531</v>
      </c>
      <c r="F36" s="73">
        <f>DOLLARFR((DOLLARDE(F8, 32))-B36,32)</f>
        <v>112.2431632</v>
      </c>
      <c r="G36" s="6"/>
      <c r="H36" s="6"/>
      <c r="I36" s="6"/>
      <c r="J36" s="6"/>
      <c r="K36" s="6"/>
      <c r="L36" s="6"/>
      <c r="M36" s="7" t="s">
        <v>83</v>
      </c>
      <c r="N36" s="6"/>
    </row>
    <row r="37" spans="1:14">
      <c r="A37" s="6" t="s">
        <v>84</v>
      </c>
      <c r="B37" s="68"/>
      <c r="C37" s="6"/>
      <c r="D37" s="33" t="s">
        <v>85</v>
      </c>
      <c r="E37" s="13"/>
      <c r="F37" s="32" t="s">
        <v>85</v>
      </c>
      <c r="G37" s="6"/>
      <c r="H37" s="6"/>
      <c r="I37" s="6"/>
      <c r="J37" s="6"/>
      <c r="K37" s="6"/>
      <c r="L37" s="6"/>
      <c r="M37" s="6" t="s">
        <v>86</v>
      </c>
      <c r="N37" s="6"/>
    </row>
    <row r="38" spans="1:14">
      <c r="A38" s="6">
        <f>A34</f>
        <v>0</v>
      </c>
      <c r="B38" s="67">
        <f>B8*0.1</f>
        <v>1.069E-2</v>
      </c>
      <c r="C38" s="6"/>
      <c r="D38" s="74">
        <f>DOLLARFR((DOLLARDE(D8, 32))+B38,32)</f>
        <v>113.0084208</v>
      </c>
      <c r="E38" s="13"/>
      <c r="F38" s="73">
        <f>DOLLARFR((DOLLARDE(F8, 32))-B38,32)</f>
        <v>112.3115792</v>
      </c>
      <c r="G38" s="6"/>
      <c r="H38" s="6"/>
      <c r="I38" s="6"/>
      <c r="J38" s="6"/>
      <c r="K38" s="6"/>
      <c r="L38" s="6"/>
      <c r="M38" s="6" t="s">
        <v>62</v>
      </c>
      <c r="N38" s="6"/>
    </row>
    <row r="39" spans="1:14">
      <c r="A39" s="6"/>
      <c r="B39" s="68"/>
      <c r="C39" s="6"/>
      <c r="D39" s="33" t="s">
        <v>76</v>
      </c>
      <c r="E39" s="13"/>
      <c r="F39" s="32" t="s">
        <v>74</v>
      </c>
      <c r="G39" s="6"/>
      <c r="H39" s="6"/>
      <c r="I39" s="6"/>
      <c r="J39" s="6"/>
      <c r="K39" s="6"/>
      <c r="L39" s="6"/>
      <c r="M39" s="6"/>
      <c r="N39" s="6"/>
    </row>
    <row r="40" spans="1:14">
      <c r="A40" s="6"/>
      <c r="B40" s="68"/>
      <c r="C40" s="6"/>
      <c r="D40" s="74">
        <f>DOLLARFR((DOLLARDE(F8, 32))-B8,32)</f>
        <v>112.28079200000001</v>
      </c>
      <c r="E40" s="31"/>
      <c r="F40" s="73">
        <f>DOLLARFR((DOLLARDE(D8, 32))+B8,32)</f>
        <v>113.03920799999999</v>
      </c>
      <c r="G40" s="6"/>
      <c r="H40" s="6"/>
      <c r="I40" s="6"/>
      <c r="J40" s="6"/>
      <c r="K40" s="6"/>
      <c r="L40" s="6"/>
      <c r="M40" s="6"/>
      <c r="N40" s="6"/>
    </row>
    <row r="41" spans="1:14">
      <c r="A41" s="5" t="s">
        <v>87</v>
      </c>
      <c r="B41" s="68"/>
      <c r="C41" s="6"/>
      <c r="D41" s="40" t="s">
        <v>88</v>
      </c>
      <c r="E41" s="11"/>
      <c r="F41" s="41" t="s">
        <v>89</v>
      </c>
      <c r="G41" s="6"/>
      <c r="H41" s="6"/>
      <c r="I41" s="6"/>
      <c r="J41" s="6"/>
      <c r="K41" s="6"/>
      <c r="L41" s="6"/>
      <c r="M41" s="6"/>
      <c r="N41" s="6"/>
    </row>
    <row r="42" spans="1:14">
      <c r="A42" s="6" t="s">
        <v>65</v>
      </c>
      <c r="B42" s="68"/>
      <c r="C42" s="6"/>
      <c r="D42" s="33" t="s">
        <v>119</v>
      </c>
      <c r="E42" s="13" t="s">
        <v>47</v>
      </c>
      <c r="F42" s="32" t="s">
        <v>119</v>
      </c>
      <c r="G42" s="6"/>
      <c r="H42" s="6"/>
      <c r="I42" s="6"/>
      <c r="J42" s="6"/>
      <c r="K42" s="6"/>
      <c r="L42" s="6"/>
      <c r="M42" s="6"/>
      <c r="N42" s="6"/>
    </row>
    <row r="43" spans="1:14">
      <c r="A43" s="6">
        <f>A34</f>
        <v>0</v>
      </c>
      <c r="B43" s="67">
        <f>B8*0.9*2</f>
        <v>0.19242000000000001</v>
      </c>
      <c r="C43" s="6"/>
      <c r="D43" s="74">
        <f>DOLLARFR((DOLLARDE(D8, 32))+B43,32)</f>
        <v>113.06657439999999</v>
      </c>
      <c r="E43" s="11">
        <f>DOLLARFR(DOLLARDE(D45,32)-DOLLARDE(D43,32),32)*100/32</f>
        <v>0.13148700000002123</v>
      </c>
      <c r="F43" s="73">
        <f>DOLLARFR((DOLLARDE(F8, 32))-B43,32)</f>
        <v>112.2534256</v>
      </c>
      <c r="G43" s="6"/>
      <c r="H43" s="6"/>
      <c r="I43" s="6"/>
      <c r="J43" s="6"/>
      <c r="K43" s="6"/>
      <c r="L43" s="6"/>
      <c r="M43" s="6"/>
      <c r="N43" s="6"/>
    </row>
    <row r="44" spans="1:14">
      <c r="A44" s="6" t="s">
        <v>82</v>
      </c>
      <c r="B44" s="69"/>
      <c r="C44" s="6"/>
      <c r="D44" s="33" t="s">
        <v>67</v>
      </c>
      <c r="E44" s="13" t="s">
        <v>120</v>
      </c>
      <c r="F44" s="32" t="s">
        <v>67</v>
      </c>
      <c r="G44" s="6"/>
      <c r="H44" s="6"/>
      <c r="I44" s="6"/>
      <c r="J44" s="6"/>
      <c r="K44" s="6"/>
      <c r="L44" s="6"/>
      <c r="M44" s="6"/>
      <c r="N44" s="6"/>
    </row>
    <row r="45" spans="1:14">
      <c r="A45" s="6">
        <f>A43</f>
        <v>0</v>
      </c>
      <c r="B45" s="67">
        <f>B8*1.01*3</f>
        <v>0.323907</v>
      </c>
      <c r="C45" s="6"/>
      <c r="D45" s="74">
        <f>DOLLARFR((DOLLARDE(D8, 32))+B45,32)</f>
        <v>113.10865024</v>
      </c>
      <c r="E45" s="11">
        <f>E31/E43/500</f>
        <v>1.5210629187673892</v>
      </c>
      <c r="F45" s="73">
        <f>DOLLARFR((DOLLARDE(F8, 32))-B45,32)</f>
        <v>112.21134976</v>
      </c>
      <c r="G45" s="6"/>
      <c r="H45" s="6"/>
      <c r="I45" s="6"/>
      <c r="J45" s="6"/>
      <c r="K45" s="6"/>
      <c r="L45" s="6"/>
      <c r="M45" s="6"/>
      <c r="N45" s="6"/>
    </row>
    <row r="46" spans="1:14">
      <c r="A46" s="6" t="s">
        <v>84</v>
      </c>
      <c r="B46" s="68"/>
      <c r="C46" s="6"/>
      <c r="D46" s="33" t="s">
        <v>85</v>
      </c>
      <c r="E46" s="13"/>
      <c r="F46" s="32" t="s">
        <v>85</v>
      </c>
      <c r="G46" s="6"/>
      <c r="H46" s="6"/>
      <c r="I46" s="6"/>
      <c r="J46" s="6"/>
      <c r="K46" s="6"/>
      <c r="L46" s="6"/>
      <c r="M46" s="6"/>
      <c r="N46" s="6"/>
    </row>
    <row r="47" spans="1:14">
      <c r="A47" s="6">
        <f>A43</f>
        <v>0</v>
      </c>
      <c r="B47" s="67">
        <f>B8*0.1</f>
        <v>1.069E-2</v>
      </c>
      <c r="C47" s="6"/>
      <c r="D47" s="74">
        <f>DOLLARFR((DOLLARDE(D8, 32))+B47,32)</f>
        <v>113.0084208</v>
      </c>
      <c r="E47" s="13"/>
      <c r="F47" s="73">
        <f>DOLLARFR((DOLLARDE(F8, 32))-B47,32)</f>
        <v>112.3115792</v>
      </c>
      <c r="G47" s="6"/>
      <c r="H47" s="6"/>
      <c r="I47" s="6"/>
      <c r="J47" s="6"/>
      <c r="K47" s="6"/>
      <c r="L47" s="6"/>
      <c r="M47" s="6"/>
      <c r="N47" s="6"/>
    </row>
    <row r="48" spans="1:14">
      <c r="A48" s="6"/>
      <c r="B48" s="67"/>
      <c r="C48" s="6"/>
      <c r="D48" s="33" t="s">
        <v>76</v>
      </c>
      <c r="E48" s="13"/>
      <c r="F48" s="32" t="s">
        <v>74</v>
      </c>
      <c r="G48" s="6"/>
      <c r="H48" s="6"/>
      <c r="I48" s="6"/>
      <c r="J48" s="6"/>
      <c r="K48" s="6"/>
      <c r="L48" s="6"/>
      <c r="M48" s="6"/>
      <c r="N48" s="6"/>
    </row>
    <row r="49" spans="1:25">
      <c r="A49" s="6"/>
      <c r="B49" s="67"/>
      <c r="C49" s="6"/>
      <c r="D49" s="74">
        <f>DOLLARFR((DOLLARDE(F8, 32))-B8,32)</f>
        <v>112.28079200000001</v>
      </c>
      <c r="E49" s="31"/>
      <c r="F49" s="73">
        <f>DOLLARFR((DOLLARDE(D8, 32))+B8,32)</f>
        <v>113.03920799999999</v>
      </c>
      <c r="G49" s="6"/>
      <c r="H49" s="6"/>
      <c r="I49" s="6"/>
      <c r="J49" s="6"/>
      <c r="K49" s="6"/>
      <c r="L49" s="6"/>
      <c r="M49" s="6"/>
      <c r="N49" s="6"/>
    </row>
    <row r="50" spans="1:25">
      <c r="A50" s="5" t="s">
        <v>90</v>
      </c>
      <c r="B50" s="68"/>
      <c r="C50" s="6"/>
      <c r="D50" s="40" t="s">
        <v>91</v>
      </c>
      <c r="E50" s="11"/>
      <c r="F50" s="41" t="s">
        <v>92</v>
      </c>
      <c r="G50" s="6"/>
      <c r="H50" s="6"/>
      <c r="I50" s="6"/>
      <c r="J50" s="6"/>
      <c r="K50" s="6"/>
      <c r="L50" s="6"/>
      <c r="M50" s="6"/>
      <c r="N50" s="6"/>
    </row>
    <row r="51" spans="1:25">
      <c r="A51" s="6" t="s">
        <v>65</v>
      </c>
      <c r="B51" s="68"/>
      <c r="C51" s="6"/>
      <c r="D51" s="33" t="s">
        <v>119</v>
      </c>
      <c r="E51" s="13" t="s">
        <v>47</v>
      </c>
      <c r="F51" s="32" t="s">
        <v>119</v>
      </c>
      <c r="G51" s="6"/>
      <c r="H51" s="6"/>
      <c r="I51" s="6"/>
      <c r="J51" s="6"/>
      <c r="K51" s="6"/>
      <c r="L51" s="6"/>
      <c r="M51" s="6"/>
      <c r="N51" s="6"/>
    </row>
    <row r="52" spans="1:25">
      <c r="A52" s="6">
        <f>A43</f>
        <v>0</v>
      </c>
      <c r="B52" s="67">
        <f>B8*0.9*3</f>
        <v>0.28863</v>
      </c>
      <c r="C52" s="6"/>
      <c r="D52" s="74">
        <f>DOLLARFR((DOLLARDE(D8, 32))+B52,32)</f>
        <v>113.0973616</v>
      </c>
      <c r="E52" s="11">
        <f>DOLLARFR(DOLLARDE(D54,32)-DOLLARDE(D52,32),32)*100/32</f>
        <v>0.14110800000000268</v>
      </c>
      <c r="F52" s="73">
        <f>DOLLARFR((DOLLARDE(F8, 32))-B52,32)</f>
        <v>112.22263839999999</v>
      </c>
      <c r="G52" s="6"/>
      <c r="H52" s="6"/>
      <c r="I52" s="6"/>
      <c r="J52" s="6"/>
      <c r="K52" s="6"/>
      <c r="L52" s="81"/>
      <c r="M52" s="6"/>
      <c r="N52" s="6"/>
    </row>
    <row r="53" spans="1:25">
      <c r="A53" s="6" t="s">
        <v>82</v>
      </c>
      <c r="B53" s="69"/>
      <c r="C53" s="6"/>
      <c r="D53" s="33" t="s">
        <v>67</v>
      </c>
      <c r="E53" s="13" t="s">
        <v>120</v>
      </c>
      <c r="F53" s="32" t="s">
        <v>67</v>
      </c>
      <c r="G53" s="6"/>
      <c r="H53" s="6"/>
      <c r="I53" s="6"/>
      <c r="J53" s="6"/>
      <c r="K53" s="6"/>
      <c r="L53" s="6"/>
      <c r="M53" s="6"/>
      <c r="N53" s="6"/>
    </row>
    <row r="54" spans="1:25">
      <c r="A54" s="6">
        <f>A52</f>
        <v>0</v>
      </c>
      <c r="B54" s="67">
        <f>B8*1.005*4</f>
        <v>0.42973799999999995</v>
      </c>
      <c r="C54" s="6"/>
      <c r="D54" s="74">
        <f>DOLLARFR((DOLLARDE(D8, 32))+B54,32)</f>
        <v>113.14251616</v>
      </c>
      <c r="E54" s="11">
        <f>E31/E52/500</f>
        <v>1.4173540833970875</v>
      </c>
      <c r="F54" s="73">
        <f>DOLLARFR((DOLLARDE(F8, 32))-B54,32)</f>
        <v>112.17748383999999</v>
      </c>
      <c r="G54" s="6"/>
      <c r="H54" s="6"/>
      <c r="I54" s="6"/>
      <c r="J54" s="6"/>
      <c r="K54" s="6"/>
      <c r="L54" s="6"/>
      <c r="M54" s="6"/>
      <c r="N54" s="6"/>
    </row>
    <row r="55" spans="1:25">
      <c r="A55" s="6" t="s">
        <v>84</v>
      </c>
      <c r="B55" s="68"/>
      <c r="C55" s="6"/>
      <c r="D55" s="33" t="s">
        <v>85</v>
      </c>
      <c r="E55" s="13"/>
      <c r="F55" s="32" t="s">
        <v>85</v>
      </c>
      <c r="G55" s="6"/>
      <c r="H55" s="6"/>
      <c r="I55" s="6"/>
      <c r="J55" s="6"/>
      <c r="K55" s="6"/>
      <c r="L55" s="81"/>
      <c r="M55" s="6"/>
      <c r="N55" s="6"/>
    </row>
    <row r="56" spans="1:25">
      <c r="A56" s="6">
        <f>A52</f>
        <v>0</v>
      </c>
      <c r="B56" s="67">
        <f>B8*0.1</f>
        <v>1.069E-2</v>
      </c>
      <c r="C56" s="6"/>
      <c r="D56" s="74">
        <f>DOLLARFR((DOLLARDE(D8, 32))+B56,32)</f>
        <v>113.0084208</v>
      </c>
      <c r="E56" s="13"/>
      <c r="F56" s="73">
        <f>DOLLARFR((DOLLARDE(F8, 32))-B56,32)</f>
        <v>112.3115792</v>
      </c>
      <c r="G56" s="6"/>
      <c r="H56" s="6"/>
      <c r="I56" s="6"/>
      <c r="J56" s="6"/>
      <c r="K56" s="6"/>
      <c r="L56" s="81"/>
      <c r="M56" s="6"/>
      <c r="N56" s="6"/>
      <c r="O56" s="6"/>
      <c r="P56" s="6"/>
      <c r="Q56" s="6"/>
      <c r="R56" s="6"/>
      <c r="S56" s="6"/>
      <c r="T56" s="6"/>
      <c r="U56" s="6"/>
      <c r="V56" s="6"/>
      <c r="W56" s="6"/>
      <c r="X56" s="6"/>
      <c r="Y56" s="6"/>
    </row>
    <row r="57" spans="1:25">
      <c r="A57" s="6"/>
      <c r="B57" s="42"/>
      <c r="C57" s="6"/>
      <c r="D57" s="33" t="s">
        <v>76</v>
      </c>
      <c r="E57" s="13"/>
      <c r="F57" s="32" t="s">
        <v>74</v>
      </c>
      <c r="G57" s="6"/>
      <c r="H57" s="6"/>
      <c r="I57" s="6"/>
      <c r="J57" s="6"/>
      <c r="K57" s="6"/>
      <c r="L57" s="81"/>
      <c r="M57" s="6"/>
      <c r="N57" s="6"/>
      <c r="O57" s="6"/>
      <c r="P57" s="6"/>
      <c r="Q57" s="6"/>
      <c r="R57" s="6"/>
      <c r="S57" s="6"/>
      <c r="T57" s="6"/>
      <c r="U57" s="6"/>
      <c r="V57" s="6"/>
      <c r="W57" s="6"/>
      <c r="X57" s="6"/>
      <c r="Y57" s="6"/>
    </row>
    <row r="58" spans="1:25">
      <c r="A58" s="6"/>
      <c r="B58" s="42"/>
      <c r="C58" s="6"/>
      <c r="D58" s="74">
        <f>DOLLARFR((DOLLARDE(F8, 32))-B8,32)</f>
        <v>112.28079200000001</v>
      </c>
      <c r="E58" s="11"/>
      <c r="F58" s="73">
        <f>DOLLARFR((DOLLARDE(D8, 32))+B8,32)</f>
        <v>113.03920799999999</v>
      </c>
      <c r="G58" s="6"/>
      <c r="H58" s="6"/>
      <c r="I58" s="6"/>
      <c r="J58" s="6"/>
      <c r="K58" s="6"/>
      <c r="L58" s="81"/>
      <c r="M58" s="6"/>
      <c r="N58" s="6"/>
    </row>
    <row r="59" spans="1:25">
      <c r="A59" s="146"/>
      <c r="B59" s="159"/>
      <c r="C59" s="159"/>
      <c r="D59" s="159"/>
      <c r="E59" s="159"/>
      <c r="F59" s="159"/>
      <c r="G59" s="6"/>
      <c r="H59" s="6"/>
      <c r="I59" s="6"/>
      <c r="J59" s="6"/>
      <c r="K59" s="6"/>
      <c r="L59" s="81"/>
      <c r="M59" s="6"/>
      <c r="N59" s="6"/>
    </row>
    <row r="60" spans="1:25">
      <c r="A60" s="5"/>
      <c r="B60" s="17"/>
      <c r="C60" s="6"/>
      <c r="D60" s="6"/>
      <c r="E60" s="6"/>
      <c r="F60" s="6"/>
      <c r="G60" s="6"/>
      <c r="H60" s="6"/>
      <c r="I60" s="6"/>
      <c r="J60" s="6"/>
      <c r="K60" s="6"/>
      <c r="L60" s="81"/>
      <c r="M60" s="6"/>
      <c r="N60" s="6"/>
    </row>
    <row r="61" spans="1:25">
      <c r="A61" s="24"/>
      <c r="B61" s="25"/>
      <c r="C61" s="6"/>
      <c r="D61" s="6"/>
      <c r="E61" s="6"/>
      <c r="F61" s="6"/>
      <c r="G61" s="6"/>
      <c r="H61" s="6"/>
      <c r="I61" s="6"/>
      <c r="J61" s="6"/>
      <c r="K61" s="6"/>
      <c r="L61" s="81"/>
      <c r="M61" s="6"/>
      <c r="N61" s="6"/>
    </row>
    <row r="62" spans="1:25">
      <c r="A62" s="14"/>
      <c r="B62" s="25"/>
      <c r="C62" s="6"/>
      <c r="D62" s="6"/>
      <c r="E62" s="6"/>
      <c r="F62" s="6"/>
      <c r="G62" s="6"/>
      <c r="H62" s="6"/>
      <c r="I62" s="6"/>
      <c r="J62" s="6"/>
      <c r="K62" s="6"/>
      <c r="L62" s="81"/>
      <c r="M62" s="6"/>
      <c r="N62" s="6"/>
    </row>
    <row r="63" spans="1:25">
      <c r="A63" s="6"/>
      <c r="B63" s="11"/>
      <c r="C63" s="6"/>
      <c r="D63" s="6"/>
      <c r="E63" s="6"/>
      <c r="F63" s="6"/>
      <c r="G63" s="6"/>
      <c r="H63" s="6"/>
      <c r="I63" s="6"/>
      <c r="J63" s="6"/>
      <c r="K63" s="6"/>
      <c r="L63" s="81"/>
      <c r="M63" s="6"/>
      <c r="N63" s="6"/>
    </row>
    <row r="64" spans="1:25">
      <c r="C64" s="6"/>
      <c r="D64" s="6"/>
      <c r="E64" s="6"/>
      <c r="F64" s="6"/>
      <c r="G64" s="6"/>
      <c r="H64" s="6"/>
      <c r="I64" s="6"/>
      <c r="J64" s="6"/>
      <c r="K64" s="6"/>
      <c r="L64" s="6"/>
      <c r="M64" s="6"/>
      <c r="N64" s="6"/>
    </row>
    <row r="65" spans="3:25">
      <c r="C65" s="6"/>
      <c r="D65" s="6"/>
      <c r="E65" s="6"/>
      <c r="F65" s="6"/>
      <c r="G65" s="6"/>
      <c r="H65" s="6"/>
      <c r="I65" s="6"/>
      <c r="J65" s="6"/>
      <c r="K65" s="6"/>
      <c r="L65" s="6"/>
      <c r="M65" s="6"/>
      <c r="N65" s="6"/>
    </row>
    <row r="66" spans="3:25">
      <c r="C66" s="6"/>
      <c r="D66" s="6"/>
      <c r="E66" s="6"/>
      <c r="F66" s="6"/>
      <c r="G66" s="6"/>
      <c r="H66" s="6"/>
      <c r="I66" s="6"/>
      <c r="J66" s="6"/>
      <c r="K66" s="6"/>
      <c r="L66" s="6"/>
      <c r="M66" s="6"/>
      <c r="N66" s="6"/>
    </row>
    <row r="67" spans="3:25">
      <c r="G67" s="6"/>
      <c r="H67" s="6"/>
      <c r="I67" s="6"/>
      <c r="J67" s="6"/>
      <c r="K67" s="6"/>
      <c r="L67" s="6"/>
      <c r="M67" s="6"/>
      <c r="N67" s="6"/>
      <c r="O67" s="6"/>
      <c r="P67" s="6"/>
      <c r="Q67" s="6"/>
      <c r="R67" s="6"/>
      <c r="S67" s="6"/>
      <c r="T67" s="6"/>
      <c r="U67" s="6"/>
      <c r="V67" s="6"/>
      <c r="W67" s="6"/>
      <c r="X67" s="6"/>
      <c r="Y67" s="6"/>
    </row>
    <row r="68" spans="3:25">
      <c r="G68" s="6"/>
      <c r="H68" s="6"/>
      <c r="I68" s="6"/>
      <c r="J68" s="6"/>
      <c r="K68" s="6"/>
      <c r="L68" s="6"/>
      <c r="M68" s="6"/>
      <c r="N68" s="6"/>
    </row>
    <row r="69" spans="3:25">
      <c r="G69" s="6"/>
      <c r="H69" s="6"/>
      <c r="I69" s="6"/>
      <c r="J69" s="6"/>
      <c r="K69" s="6"/>
      <c r="L69" s="6"/>
      <c r="M69" s="6"/>
      <c r="N69" s="6"/>
    </row>
    <row r="70" spans="3:25">
      <c r="G70" s="6"/>
      <c r="H70" s="6"/>
      <c r="I70" s="6"/>
      <c r="J70" s="6"/>
      <c r="K70" s="6"/>
      <c r="L70" s="6"/>
      <c r="M70" s="6"/>
      <c r="N70" s="6"/>
    </row>
    <row r="71" spans="3:25">
      <c r="G71" s="6"/>
      <c r="H71" s="6"/>
      <c r="I71" s="6"/>
      <c r="J71" s="6"/>
      <c r="K71" s="6"/>
      <c r="L71" s="6"/>
      <c r="M71" s="6"/>
      <c r="N71" s="6"/>
    </row>
    <row r="72" spans="3:25">
      <c r="G72" s="6"/>
      <c r="H72" s="6"/>
      <c r="I72" s="6"/>
      <c r="J72" s="6"/>
      <c r="K72" s="6"/>
      <c r="L72" s="6"/>
      <c r="M72" s="6"/>
      <c r="N72" s="6"/>
    </row>
    <row r="73" spans="3:25">
      <c r="G73" s="6"/>
      <c r="H73" s="6"/>
      <c r="I73" s="6"/>
      <c r="J73" s="6"/>
      <c r="K73" s="6"/>
      <c r="L73" s="6"/>
      <c r="M73" s="6"/>
      <c r="N73" s="6"/>
    </row>
    <row r="74" spans="3:25">
      <c r="G74" s="6"/>
      <c r="H74" s="6"/>
      <c r="I74" s="6"/>
      <c r="J74" s="6"/>
      <c r="K74" s="6"/>
      <c r="L74" s="6"/>
      <c r="M74" s="6"/>
      <c r="N74" s="6"/>
    </row>
    <row r="75" spans="3:25">
      <c r="G75" s="6"/>
      <c r="H75" s="6"/>
      <c r="I75" s="6"/>
      <c r="J75" s="6"/>
      <c r="K75" s="6"/>
      <c r="L75" s="6"/>
      <c r="M75" s="6"/>
      <c r="N75" s="6"/>
    </row>
    <row r="76" spans="3:25">
      <c r="G76" s="6"/>
      <c r="H76" s="6"/>
      <c r="I76" s="6"/>
      <c r="J76" s="6"/>
      <c r="K76" s="6"/>
      <c r="L76" s="6"/>
      <c r="M76" s="6"/>
      <c r="N76" s="6"/>
    </row>
    <row r="77" spans="3:25">
      <c r="G77" s="6"/>
      <c r="H77" s="6"/>
      <c r="I77" s="6"/>
      <c r="J77" s="6"/>
      <c r="K77" s="6"/>
      <c r="L77" s="6"/>
      <c r="M77" s="6"/>
      <c r="N77" s="6"/>
    </row>
    <row r="78" spans="3:25">
      <c r="G78" s="6"/>
      <c r="H78" s="6"/>
      <c r="I78" s="6"/>
      <c r="J78" s="6"/>
      <c r="K78" s="6"/>
      <c r="L78" s="6"/>
      <c r="M78" s="6"/>
      <c r="N78" s="6"/>
    </row>
    <row r="79" spans="3:25">
      <c r="D79" s="19"/>
      <c r="E79" s="9"/>
      <c r="F79" s="4"/>
      <c r="G79" s="6"/>
      <c r="H79" s="6"/>
      <c r="I79" s="6"/>
      <c r="J79" s="6"/>
      <c r="K79" s="6"/>
      <c r="L79" s="6"/>
      <c r="M79" s="6"/>
      <c r="N79" s="6"/>
    </row>
    <row r="80" spans="3:25">
      <c r="E80" s="18"/>
      <c r="F80" s="4"/>
      <c r="G80" s="6"/>
      <c r="H80" s="6"/>
      <c r="I80" s="6"/>
      <c r="J80" s="6"/>
      <c r="K80" s="6"/>
      <c r="L80" s="6"/>
      <c r="M80" s="6"/>
      <c r="N80" s="6"/>
    </row>
    <row r="81" spans="6:14">
      <c r="F81" s="4"/>
      <c r="G81" s="6"/>
      <c r="H81" s="6"/>
      <c r="I81" s="6"/>
      <c r="J81" s="6"/>
      <c r="K81" s="6"/>
      <c r="L81" s="6"/>
      <c r="M81" s="6"/>
      <c r="N81" s="6"/>
    </row>
    <row r="82" spans="6:14">
      <c r="F82" s="4"/>
      <c r="G82" s="6"/>
      <c r="H82" s="6"/>
      <c r="I82" s="6"/>
      <c r="J82" s="6"/>
      <c r="K82" s="6"/>
      <c r="L82" s="6"/>
      <c r="M82" s="6"/>
      <c r="N82" s="6"/>
    </row>
    <row r="83" spans="6:14">
      <c r="F83" s="4"/>
      <c r="G83" s="6"/>
      <c r="H83" s="6"/>
      <c r="I83" s="6"/>
      <c r="J83" s="6"/>
      <c r="K83" s="6"/>
      <c r="L83" s="6"/>
      <c r="M83" s="6"/>
      <c r="N83" s="6"/>
    </row>
    <row r="84" spans="6:14">
      <c r="F84" s="4"/>
      <c r="G84" s="6"/>
      <c r="H84" s="6"/>
      <c r="I84" s="6"/>
      <c r="J84" s="6"/>
      <c r="K84" s="6"/>
      <c r="L84" s="6"/>
      <c r="M84" s="6"/>
      <c r="N84" s="6"/>
    </row>
    <row r="85" spans="6:14">
      <c r="F85" s="4"/>
      <c r="G85" s="6"/>
      <c r="H85" s="6"/>
      <c r="I85" s="6"/>
      <c r="J85" s="6"/>
      <c r="K85" s="6"/>
      <c r="L85" s="6"/>
      <c r="M85" s="6"/>
      <c r="N85" s="6"/>
    </row>
    <row r="86" spans="6:14">
      <c r="F86" s="4"/>
      <c r="G86" s="6"/>
      <c r="H86" s="6"/>
      <c r="I86" s="6"/>
      <c r="J86" s="6"/>
      <c r="K86" s="6"/>
      <c r="L86" s="6"/>
      <c r="M86" s="6"/>
      <c r="N86" s="6"/>
    </row>
    <row r="87" spans="6:14">
      <c r="F87" s="4"/>
      <c r="G87" s="6"/>
      <c r="H87" s="6"/>
      <c r="I87" s="6"/>
      <c r="J87" s="6"/>
      <c r="K87" s="6"/>
      <c r="L87" s="6"/>
      <c r="M87" s="6"/>
      <c r="N87" s="6"/>
    </row>
    <row r="88" spans="6:14">
      <c r="F88" s="4"/>
      <c r="G88" s="6"/>
      <c r="H88" s="6"/>
      <c r="I88" s="6"/>
      <c r="J88" s="6"/>
      <c r="K88" s="6"/>
      <c r="L88" s="6"/>
      <c r="M88" s="6"/>
      <c r="N88" s="6"/>
    </row>
    <row r="89" spans="6:14">
      <c r="F89" s="4"/>
      <c r="G89" s="6"/>
      <c r="H89" s="6"/>
      <c r="I89" s="6"/>
      <c r="J89" s="6"/>
      <c r="K89" s="6"/>
      <c r="L89" s="6"/>
      <c r="M89" s="6"/>
      <c r="N89" s="6"/>
    </row>
    <row r="90" spans="6:14">
      <c r="F90" s="4"/>
      <c r="G90" s="6"/>
      <c r="H90" s="6"/>
      <c r="I90" s="6"/>
      <c r="J90" s="6"/>
      <c r="K90" s="6"/>
      <c r="L90" s="6"/>
      <c r="M90" s="6"/>
      <c r="N90" s="6"/>
    </row>
    <row r="91" spans="6:14">
      <c r="F91" s="4"/>
      <c r="G91" s="6"/>
      <c r="H91" s="6"/>
      <c r="I91" s="6"/>
      <c r="J91" s="6"/>
      <c r="K91" s="6"/>
      <c r="L91" s="6"/>
      <c r="M91" s="6"/>
      <c r="N91" s="6"/>
    </row>
    <row r="92" spans="6:14">
      <c r="F92" s="4"/>
      <c r="G92" s="6"/>
      <c r="H92" s="6"/>
      <c r="I92" s="6"/>
      <c r="J92" s="6"/>
      <c r="K92" s="6"/>
      <c r="L92" s="6"/>
      <c r="M92" s="6"/>
      <c r="N92" s="6"/>
    </row>
    <row r="93" spans="6:14">
      <c r="F93" s="4"/>
      <c r="G93" s="6"/>
      <c r="H93" s="6"/>
      <c r="I93" s="6"/>
      <c r="J93" s="6"/>
      <c r="K93" s="6"/>
      <c r="L93" s="6"/>
      <c r="M93" s="6"/>
      <c r="N93" s="6"/>
    </row>
    <row r="94" spans="6:14">
      <c r="F94" s="4"/>
      <c r="G94" s="6"/>
      <c r="H94" s="6"/>
      <c r="I94" s="6"/>
      <c r="J94" s="6"/>
      <c r="K94" s="6"/>
      <c r="L94" s="6"/>
      <c r="M94" s="6"/>
      <c r="N94" s="6"/>
    </row>
    <row r="95" spans="6:14">
      <c r="F95" s="4"/>
      <c r="G95" s="6"/>
      <c r="H95" s="6"/>
      <c r="I95" s="6"/>
      <c r="J95" s="6"/>
      <c r="K95" s="6"/>
      <c r="L95" s="6"/>
      <c r="M95" s="6"/>
      <c r="N95" s="6"/>
    </row>
    <row r="96" spans="6:14">
      <c r="F96" s="4"/>
      <c r="G96" s="6"/>
      <c r="H96" s="6"/>
      <c r="I96" s="6"/>
      <c r="J96" s="6"/>
      <c r="K96" s="6"/>
      <c r="L96" s="6"/>
      <c r="M96" s="6"/>
      <c r="N96" s="6"/>
    </row>
    <row r="97" spans="6:14">
      <c r="F97" s="4"/>
      <c r="G97" s="6"/>
      <c r="H97" s="6"/>
      <c r="I97" s="6"/>
      <c r="J97" s="6"/>
      <c r="K97" s="6"/>
      <c r="L97" s="6"/>
      <c r="M97" s="6"/>
      <c r="N97" s="6"/>
    </row>
    <row r="98" spans="6:14">
      <c r="F98" s="4"/>
      <c r="G98" s="6"/>
      <c r="H98" s="6"/>
      <c r="I98" s="6"/>
      <c r="J98" s="6"/>
      <c r="K98" s="6"/>
      <c r="L98" s="6"/>
      <c r="M98" s="6"/>
      <c r="N98" s="6"/>
    </row>
    <row r="99" spans="6:14">
      <c r="F99" s="4"/>
      <c r="G99" s="6"/>
      <c r="H99" s="6"/>
      <c r="I99" s="6"/>
      <c r="J99" s="6"/>
      <c r="K99" s="6"/>
      <c r="L99" s="6"/>
      <c r="M99" s="6"/>
      <c r="N99" s="6"/>
    </row>
    <row r="100" spans="6:14">
      <c r="F100" s="4"/>
      <c r="G100" s="6"/>
      <c r="H100" s="6"/>
      <c r="I100" s="6"/>
      <c r="J100" s="6"/>
      <c r="K100" s="6"/>
      <c r="L100" s="6"/>
      <c r="M100" s="6"/>
      <c r="N100" s="6"/>
    </row>
    <row r="101" spans="6:14">
      <c r="F101" s="4"/>
      <c r="G101" s="6"/>
      <c r="H101" s="6"/>
      <c r="I101" s="6"/>
      <c r="J101" s="6"/>
      <c r="K101" s="6"/>
      <c r="L101" s="6"/>
      <c r="M101" s="6"/>
      <c r="N101" s="6"/>
    </row>
    <row r="102" spans="6:14">
      <c r="F102" s="4"/>
      <c r="G102" s="6"/>
      <c r="H102" s="6"/>
      <c r="I102" s="6"/>
      <c r="J102" s="6"/>
      <c r="K102" s="6"/>
      <c r="L102" s="6"/>
      <c r="M102" s="6"/>
      <c r="N102" s="6"/>
    </row>
    <row r="103" spans="6:14">
      <c r="F103" s="4"/>
      <c r="G103" s="6"/>
      <c r="H103" s="6"/>
      <c r="I103" s="6"/>
      <c r="J103" s="6"/>
      <c r="K103" s="6"/>
      <c r="L103" s="6"/>
      <c r="M103" s="6"/>
      <c r="N103" s="6"/>
    </row>
    <row r="104" spans="6:14">
      <c r="F104" s="4"/>
      <c r="G104" s="6"/>
      <c r="H104" s="6"/>
      <c r="I104" s="6"/>
      <c r="J104" s="6"/>
      <c r="K104" s="6"/>
      <c r="L104" s="6"/>
      <c r="M104" s="6"/>
      <c r="N104" s="6"/>
    </row>
    <row r="105" spans="6:14">
      <c r="F105" s="4"/>
      <c r="G105" s="6"/>
      <c r="H105" s="6"/>
      <c r="I105" s="6"/>
      <c r="J105" s="6"/>
      <c r="K105" s="6"/>
      <c r="L105" s="6"/>
      <c r="M105" s="6"/>
      <c r="N105" s="6"/>
    </row>
    <row r="106" spans="6:14">
      <c r="F106" s="4"/>
      <c r="G106" s="6"/>
      <c r="H106" s="6"/>
      <c r="I106" s="6"/>
      <c r="J106" s="6"/>
      <c r="K106" s="6"/>
      <c r="L106" s="6"/>
      <c r="M106" s="6"/>
      <c r="N106" s="6"/>
    </row>
    <row r="107" spans="6:14">
      <c r="F107" s="4"/>
      <c r="G107" s="6"/>
      <c r="H107" s="6"/>
      <c r="I107" s="6"/>
      <c r="J107" s="6"/>
      <c r="K107" s="6"/>
      <c r="L107" s="6"/>
      <c r="M107" s="6"/>
      <c r="N107" s="6"/>
    </row>
    <row r="108" spans="6:14">
      <c r="F108" s="4"/>
      <c r="G108" s="6"/>
      <c r="H108" s="6"/>
      <c r="I108" s="6"/>
      <c r="J108" s="6"/>
      <c r="K108" s="6"/>
      <c r="L108" s="6"/>
      <c r="M108" s="6"/>
      <c r="N108" s="6"/>
    </row>
    <row r="109" spans="6:14">
      <c r="F109" s="4"/>
      <c r="G109" s="6"/>
      <c r="H109" s="6"/>
      <c r="I109" s="6"/>
      <c r="J109" s="6"/>
      <c r="K109" s="6"/>
      <c r="L109" s="6"/>
      <c r="M109" s="6"/>
      <c r="N109" s="6"/>
    </row>
    <row r="110" spans="6:14">
      <c r="F110" s="4"/>
      <c r="G110" s="6"/>
      <c r="H110" s="6"/>
      <c r="I110" s="6"/>
      <c r="J110" s="6"/>
      <c r="K110" s="6"/>
      <c r="L110" s="6"/>
      <c r="M110" s="6"/>
      <c r="N110" s="6"/>
    </row>
    <row r="111" spans="6:14">
      <c r="F111" s="4"/>
      <c r="G111" s="6"/>
      <c r="H111" s="6"/>
      <c r="I111" s="6"/>
      <c r="J111" s="6"/>
      <c r="K111" s="6"/>
      <c r="L111" s="6"/>
      <c r="M111" s="6"/>
      <c r="N111" s="6"/>
    </row>
    <row r="112" spans="6:14">
      <c r="F112" s="4"/>
      <c r="G112" s="6"/>
      <c r="H112" s="6"/>
      <c r="I112" s="6"/>
      <c r="J112" s="6"/>
      <c r="K112" s="6"/>
      <c r="L112" s="6"/>
      <c r="M112" s="6"/>
      <c r="N112" s="6"/>
    </row>
    <row r="113" spans="6:14">
      <c r="F113" s="4"/>
      <c r="G113" s="6"/>
      <c r="H113" s="6"/>
      <c r="I113" s="6"/>
      <c r="J113" s="6"/>
      <c r="K113" s="6"/>
      <c r="L113" s="6"/>
      <c r="M113" s="6"/>
      <c r="N113" s="6"/>
    </row>
    <row r="114" spans="6:14">
      <c r="F114" s="4"/>
      <c r="G114" s="6"/>
      <c r="H114" s="6"/>
      <c r="I114" s="6"/>
      <c r="J114" s="6"/>
      <c r="K114" s="6"/>
      <c r="L114" s="6"/>
      <c r="M114" s="6"/>
      <c r="N114" s="6"/>
    </row>
    <row r="115" spans="6:14">
      <c r="F115" s="4"/>
      <c r="G115" s="6"/>
      <c r="H115" s="6"/>
      <c r="I115" s="6"/>
      <c r="J115" s="6"/>
      <c r="K115" s="6"/>
      <c r="L115" s="6"/>
      <c r="M115" s="6"/>
      <c r="N115" s="6"/>
    </row>
    <row r="116" spans="6:14">
      <c r="F116" s="4"/>
      <c r="G116" s="6"/>
      <c r="H116" s="6"/>
      <c r="I116" s="6"/>
      <c r="J116" s="6"/>
      <c r="K116" s="6"/>
      <c r="L116" s="6"/>
      <c r="M116" s="6"/>
      <c r="N116" s="6"/>
    </row>
    <row r="117" spans="6:14">
      <c r="F117" s="4"/>
      <c r="G117" s="6"/>
      <c r="H117" s="6"/>
      <c r="I117" s="6"/>
      <c r="J117" s="6"/>
      <c r="K117" s="6"/>
      <c r="L117" s="6"/>
      <c r="M117" s="6"/>
      <c r="N117" s="6"/>
    </row>
    <row r="118" spans="6:14">
      <c r="F118" s="4"/>
      <c r="G118" s="6"/>
      <c r="H118" s="6"/>
      <c r="I118" s="6"/>
      <c r="J118" s="6"/>
      <c r="K118" s="6"/>
      <c r="L118" s="6"/>
      <c r="M118" s="6"/>
      <c r="N118" s="6"/>
    </row>
    <row r="119" spans="6:14">
      <c r="F119" s="4"/>
      <c r="G119" s="6"/>
      <c r="H119" s="6"/>
      <c r="I119" s="6"/>
      <c r="J119" s="6"/>
      <c r="K119" s="6"/>
      <c r="L119" s="6"/>
      <c r="M119" s="6"/>
      <c r="N119" s="6"/>
    </row>
    <row r="120" spans="6:14">
      <c r="F120" s="4"/>
      <c r="G120" s="6"/>
      <c r="H120" s="6"/>
      <c r="I120" s="6"/>
      <c r="J120" s="6"/>
      <c r="K120" s="6"/>
      <c r="L120" s="6"/>
      <c r="M120" s="6"/>
      <c r="N120" s="6"/>
    </row>
    <row r="121" spans="6:14">
      <c r="F121" s="4"/>
      <c r="G121" s="6"/>
      <c r="H121" s="6"/>
      <c r="I121" s="6"/>
      <c r="J121" s="6"/>
      <c r="K121" s="6"/>
      <c r="L121" s="6"/>
      <c r="M121" s="6"/>
      <c r="N121" s="6"/>
    </row>
    <row r="122" spans="6:14">
      <c r="F122" s="4"/>
      <c r="G122" s="6"/>
      <c r="H122" s="6"/>
      <c r="I122" s="6"/>
      <c r="J122" s="6"/>
      <c r="K122" s="6"/>
      <c r="L122" s="6"/>
      <c r="M122" s="6"/>
      <c r="N122" s="6"/>
    </row>
    <row r="123" spans="6:14">
      <c r="F123" s="4"/>
      <c r="G123" s="6"/>
      <c r="H123" s="6"/>
      <c r="I123" s="6"/>
      <c r="J123" s="6"/>
      <c r="K123" s="6"/>
      <c r="L123" s="6"/>
      <c r="M123" s="6"/>
      <c r="N123" s="6"/>
    </row>
    <row r="124" spans="6:14">
      <c r="F124" s="4"/>
      <c r="G124" s="6"/>
      <c r="H124" s="6"/>
      <c r="I124" s="6"/>
      <c r="J124" s="6"/>
      <c r="K124" s="6"/>
      <c r="L124" s="6"/>
      <c r="M124" s="6"/>
      <c r="N124" s="6"/>
    </row>
    <row r="125" spans="6:14">
      <c r="F125" s="4"/>
      <c r="G125" s="6"/>
      <c r="H125" s="6"/>
      <c r="I125" s="6"/>
      <c r="J125" s="6"/>
      <c r="K125" s="6"/>
      <c r="L125" s="6"/>
      <c r="M125" s="6"/>
      <c r="N125" s="6"/>
    </row>
    <row r="126" spans="6:14">
      <c r="F126" s="4"/>
      <c r="G126" s="6"/>
      <c r="H126" s="6"/>
      <c r="I126" s="6"/>
      <c r="J126" s="6"/>
      <c r="K126" s="6"/>
      <c r="L126" s="6"/>
      <c r="M126" s="6"/>
      <c r="N126" s="6"/>
    </row>
    <row r="127" spans="6:14">
      <c r="F127" s="4"/>
      <c r="G127" s="6"/>
      <c r="H127" s="6"/>
      <c r="I127" s="6"/>
      <c r="J127" s="6"/>
      <c r="K127" s="6"/>
      <c r="L127" s="6"/>
      <c r="M127" s="6"/>
      <c r="N127" s="6"/>
    </row>
    <row r="128" spans="6:14">
      <c r="F128" s="4"/>
      <c r="G128" s="6"/>
      <c r="H128" s="6"/>
      <c r="I128" s="6"/>
      <c r="J128" s="6"/>
      <c r="K128" s="6"/>
      <c r="L128" s="6"/>
      <c r="M128" s="6"/>
      <c r="N128" s="6"/>
    </row>
    <row r="129" spans="6:14">
      <c r="F129" s="4"/>
      <c r="G129" s="6"/>
      <c r="H129" s="6"/>
      <c r="I129" s="6"/>
      <c r="J129" s="6"/>
      <c r="K129" s="6"/>
      <c r="L129" s="6"/>
      <c r="M129" s="6"/>
      <c r="N129" s="6"/>
    </row>
    <row r="130" spans="6:14">
      <c r="F130" s="4"/>
      <c r="G130" s="6"/>
      <c r="H130" s="6"/>
      <c r="I130" s="6"/>
      <c r="J130" s="6"/>
      <c r="K130" s="6"/>
      <c r="L130" s="6"/>
      <c r="M130" s="6"/>
      <c r="N130" s="6"/>
    </row>
    <row r="131" spans="6:14">
      <c r="F131" s="4"/>
      <c r="G131" s="6"/>
      <c r="H131" s="6"/>
      <c r="I131" s="6"/>
      <c r="J131" s="6"/>
      <c r="K131" s="6"/>
      <c r="L131" s="6"/>
      <c r="M131" s="6"/>
      <c r="N131" s="6"/>
    </row>
    <row r="132" spans="6:14">
      <c r="F132" s="4"/>
      <c r="G132" s="6"/>
      <c r="H132" s="6"/>
      <c r="I132" s="6"/>
      <c r="J132" s="6"/>
      <c r="K132" s="6"/>
      <c r="L132" s="6"/>
      <c r="M132" s="6"/>
      <c r="N132" s="6"/>
    </row>
    <row r="133" spans="6:14">
      <c r="F133" s="4"/>
      <c r="G133" s="6"/>
      <c r="H133" s="6"/>
      <c r="I133" s="6"/>
      <c r="J133" s="6"/>
      <c r="K133" s="6"/>
      <c r="L133" s="6"/>
      <c r="M133" s="6"/>
      <c r="N133" s="6"/>
    </row>
    <row r="134" spans="6:14">
      <c r="F134" s="4"/>
      <c r="G134" s="6"/>
      <c r="H134" s="6"/>
      <c r="I134" s="6"/>
      <c r="J134" s="6"/>
      <c r="K134" s="6"/>
      <c r="L134" s="6"/>
      <c r="M134" s="6"/>
      <c r="N134" s="6"/>
    </row>
    <row r="135" spans="6:14">
      <c r="F135" s="4"/>
      <c r="G135" s="6"/>
      <c r="H135" s="6"/>
      <c r="I135" s="6"/>
      <c r="J135" s="6"/>
      <c r="K135" s="6"/>
      <c r="L135" s="6"/>
      <c r="M135" s="6"/>
      <c r="N135" s="6"/>
    </row>
    <row r="136" spans="6:14">
      <c r="F136" s="4"/>
      <c r="G136" s="6"/>
      <c r="H136" s="6"/>
      <c r="I136" s="6"/>
      <c r="J136" s="6"/>
      <c r="K136" s="6"/>
      <c r="L136" s="6"/>
      <c r="M136" s="6"/>
      <c r="N136" s="6"/>
    </row>
    <row r="137" spans="6:14">
      <c r="F137" s="4"/>
      <c r="G137" s="6"/>
      <c r="H137" s="6"/>
      <c r="I137" s="6"/>
      <c r="J137" s="6"/>
      <c r="K137" s="6"/>
      <c r="L137" s="6"/>
      <c r="M137" s="6"/>
      <c r="N137" s="6"/>
    </row>
    <row r="138" spans="6:14">
      <c r="F138" s="4"/>
      <c r="G138" s="6"/>
      <c r="H138" s="6"/>
      <c r="I138" s="6"/>
      <c r="J138" s="6"/>
      <c r="K138" s="6"/>
      <c r="L138" s="6"/>
      <c r="M138" s="6"/>
      <c r="N138" s="6"/>
    </row>
    <row r="139" spans="6:14">
      <c r="F139" s="4"/>
      <c r="G139" s="6"/>
      <c r="H139" s="6"/>
      <c r="I139" s="6"/>
      <c r="J139" s="6"/>
      <c r="K139" s="6"/>
      <c r="L139" s="6"/>
      <c r="M139" s="6"/>
      <c r="N139" s="6"/>
    </row>
    <row r="140" spans="6:14">
      <c r="F140" s="4"/>
      <c r="G140" s="6"/>
      <c r="H140" s="6"/>
      <c r="I140" s="6"/>
      <c r="J140" s="6"/>
      <c r="K140" s="6"/>
      <c r="L140" s="6"/>
      <c r="M140" s="6"/>
      <c r="N140" s="6"/>
    </row>
    <row r="141" spans="6:14">
      <c r="F141" s="4"/>
      <c r="G141" s="6"/>
      <c r="H141" s="6"/>
      <c r="I141" s="6"/>
      <c r="J141" s="6"/>
      <c r="K141" s="6"/>
      <c r="L141" s="6"/>
      <c r="M141" s="6"/>
      <c r="N141" s="6"/>
    </row>
    <row r="142" spans="6:14">
      <c r="F142" s="4"/>
      <c r="G142" s="6"/>
      <c r="H142" s="6"/>
      <c r="I142" s="6"/>
      <c r="J142" s="6"/>
      <c r="K142" s="6"/>
      <c r="L142" s="6"/>
      <c r="M142" s="6"/>
      <c r="N142" s="6"/>
    </row>
    <row r="143" spans="6:14">
      <c r="F143" s="4"/>
      <c r="G143" s="6"/>
      <c r="H143" s="6"/>
      <c r="I143" s="6"/>
      <c r="J143" s="6"/>
      <c r="K143" s="6"/>
      <c r="L143" s="6"/>
      <c r="M143" s="6"/>
      <c r="N143" s="6"/>
    </row>
    <row r="144" spans="6:14">
      <c r="F144" s="4"/>
      <c r="G144" s="6"/>
      <c r="H144" s="6"/>
      <c r="I144" s="6"/>
      <c r="J144" s="6"/>
      <c r="K144" s="6"/>
      <c r="L144" s="6"/>
      <c r="M144" s="6"/>
      <c r="N144" s="6"/>
    </row>
    <row r="145" spans="6:14">
      <c r="F145" s="4"/>
      <c r="G145" s="6"/>
      <c r="H145" s="6"/>
      <c r="I145" s="6"/>
      <c r="J145" s="6"/>
      <c r="K145" s="6"/>
      <c r="L145" s="6"/>
      <c r="M145" s="6"/>
      <c r="N145" s="6"/>
    </row>
    <row r="146" spans="6:14">
      <c r="F146" s="4"/>
      <c r="G146" s="6"/>
      <c r="H146" s="6"/>
      <c r="I146" s="6"/>
      <c r="J146" s="6"/>
      <c r="K146" s="6"/>
      <c r="L146" s="6"/>
      <c r="M146" s="6"/>
      <c r="N146" s="6"/>
    </row>
    <row r="147" spans="6:14">
      <c r="F147" s="4"/>
      <c r="G147" s="6"/>
      <c r="H147" s="6"/>
      <c r="I147" s="6"/>
      <c r="J147" s="6"/>
      <c r="K147" s="6"/>
      <c r="L147" s="6"/>
      <c r="M147" s="6"/>
      <c r="N147" s="6"/>
    </row>
    <row r="148" spans="6:14">
      <c r="F148" s="4"/>
      <c r="G148" s="6"/>
      <c r="H148" s="6"/>
      <c r="I148" s="6"/>
      <c r="J148" s="6"/>
      <c r="K148" s="6"/>
      <c r="L148" s="6"/>
      <c r="M148" s="6"/>
      <c r="N148" s="6"/>
    </row>
    <row r="149" spans="6:14">
      <c r="F149" s="4"/>
      <c r="G149" s="6"/>
      <c r="H149" s="6"/>
      <c r="I149" s="6"/>
      <c r="J149" s="6"/>
      <c r="K149" s="6"/>
      <c r="L149" s="6"/>
      <c r="M149" s="6"/>
      <c r="N149" s="6"/>
    </row>
    <row r="150" spans="6:14">
      <c r="F150" s="4"/>
      <c r="G150" s="6"/>
      <c r="H150" s="6"/>
      <c r="I150" s="6"/>
      <c r="J150" s="6"/>
      <c r="K150" s="6"/>
      <c r="L150" s="6"/>
      <c r="M150" s="6"/>
      <c r="N150" s="6"/>
    </row>
    <row r="151" spans="6:14">
      <c r="F151" s="4"/>
      <c r="G151" s="6"/>
      <c r="H151" s="6"/>
      <c r="I151" s="6"/>
      <c r="J151" s="6"/>
      <c r="K151" s="6"/>
      <c r="L151" s="6"/>
      <c r="M151" s="6"/>
      <c r="N151" s="6"/>
    </row>
    <row r="152" spans="6:14">
      <c r="F152" s="4"/>
      <c r="G152" s="6"/>
      <c r="H152" s="6"/>
      <c r="I152" s="6"/>
      <c r="J152" s="6"/>
      <c r="K152" s="6"/>
      <c r="L152" s="6"/>
      <c r="M152" s="6"/>
      <c r="N152" s="6"/>
    </row>
    <row r="153" spans="6:14">
      <c r="F153" s="4"/>
      <c r="G153" s="6"/>
      <c r="H153" s="6"/>
      <c r="I153" s="6"/>
      <c r="J153" s="6"/>
      <c r="K153" s="6"/>
      <c r="L153" s="6"/>
      <c r="M153" s="6"/>
      <c r="N153" s="6"/>
    </row>
    <row r="154" spans="6:14">
      <c r="F154" s="4"/>
      <c r="G154" s="6"/>
      <c r="H154" s="6"/>
      <c r="I154" s="6"/>
      <c r="J154" s="6"/>
      <c r="K154" s="6"/>
      <c r="L154" s="6"/>
      <c r="M154" s="6"/>
      <c r="N154" s="6"/>
    </row>
    <row r="155" spans="6:14">
      <c r="F155" s="4"/>
      <c r="G155" s="6"/>
      <c r="H155" s="6"/>
      <c r="I155" s="6"/>
      <c r="J155" s="6"/>
      <c r="K155" s="6"/>
      <c r="L155" s="6"/>
      <c r="M155" s="6"/>
      <c r="N155" s="6"/>
    </row>
    <row r="156" spans="6:14">
      <c r="F156" s="4"/>
      <c r="G156" s="6"/>
      <c r="H156" s="6"/>
      <c r="I156" s="6"/>
      <c r="J156" s="6"/>
      <c r="K156" s="6"/>
      <c r="L156" s="6"/>
      <c r="M156" s="6"/>
      <c r="N156" s="6"/>
    </row>
    <row r="157" spans="6:14">
      <c r="F157" s="4"/>
      <c r="G157" s="6"/>
      <c r="H157" s="6"/>
      <c r="I157" s="6"/>
      <c r="J157" s="6"/>
      <c r="K157" s="6"/>
      <c r="L157" s="6"/>
      <c r="M157" s="6"/>
      <c r="N157" s="6"/>
    </row>
    <row r="158" spans="6:14">
      <c r="F158" s="4"/>
      <c r="G158" s="6"/>
      <c r="H158" s="6"/>
      <c r="I158" s="6"/>
      <c r="J158" s="6"/>
      <c r="K158" s="6"/>
      <c r="L158" s="6"/>
      <c r="M158" s="6"/>
      <c r="N158" s="6"/>
    </row>
    <row r="159" spans="6:14">
      <c r="F159" s="4"/>
      <c r="G159" s="6"/>
      <c r="H159" s="6"/>
      <c r="I159" s="6"/>
      <c r="J159" s="6"/>
      <c r="K159" s="6"/>
      <c r="L159" s="6"/>
      <c r="M159" s="6"/>
      <c r="N159" s="6"/>
    </row>
    <row r="160" spans="6:14">
      <c r="F160" s="4"/>
      <c r="G160" s="6"/>
      <c r="H160" s="6"/>
      <c r="I160" s="6"/>
      <c r="J160" s="6"/>
      <c r="K160" s="6"/>
      <c r="L160" s="6"/>
      <c r="M160" s="6"/>
      <c r="N160" s="6"/>
    </row>
    <row r="161" spans="6:14">
      <c r="F161" s="4"/>
      <c r="G161" s="6"/>
      <c r="H161" s="6"/>
      <c r="I161" s="6"/>
      <c r="J161" s="6"/>
      <c r="K161" s="6"/>
      <c r="L161" s="6"/>
      <c r="M161" s="6"/>
      <c r="N161" s="6"/>
    </row>
    <row r="162" spans="6:14">
      <c r="F162" s="4"/>
      <c r="G162" s="6"/>
      <c r="H162" s="6"/>
      <c r="I162" s="6"/>
      <c r="J162" s="6"/>
      <c r="K162" s="6"/>
      <c r="L162" s="6"/>
      <c r="M162" s="6"/>
      <c r="N162" s="6"/>
    </row>
    <row r="163" spans="6:14">
      <c r="F163" s="4"/>
      <c r="G163" s="6"/>
      <c r="H163" s="6"/>
      <c r="I163" s="6"/>
      <c r="J163" s="6"/>
      <c r="K163" s="6"/>
      <c r="L163" s="6"/>
      <c r="M163" s="6"/>
      <c r="N163" s="6"/>
    </row>
    <row r="164" spans="6:14">
      <c r="F164" s="4"/>
      <c r="G164" s="6"/>
      <c r="H164" s="6"/>
      <c r="I164" s="6"/>
      <c r="J164" s="6"/>
      <c r="K164" s="6"/>
      <c r="L164" s="6"/>
      <c r="M164" s="6"/>
      <c r="N164" s="6"/>
    </row>
    <row r="165" spans="6:14">
      <c r="F165" s="4"/>
      <c r="G165" s="6"/>
      <c r="H165" s="6"/>
      <c r="I165" s="6"/>
      <c r="J165" s="6"/>
      <c r="K165" s="6"/>
      <c r="L165" s="6"/>
      <c r="M165" s="6"/>
      <c r="N165" s="6"/>
    </row>
    <row r="166" spans="6:14">
      <c r="F166" s="4"/>
      <c r="G166" s="6"/>
      <c r="H166" s="6"/>
      <c r="I166" s="6"/>
      <c r="J166" s="6"/>
      <c r="K166" s="6"/>
      <c r="L166" s="6"/>
      <c r="M166" s="6"/>
      <c r="N166" s="6"/>
    </row>
    <row r="167" spans="6:14">
      <c r="F167" s="4"/>
      <c r="G167" s="6"/>
      <c r="H167" s="6"/>
      <c r="I167" s="6"/>
      <c r="J167" s="6"/>
      <c r="K167" s="6"/>
      <c r="L167" s="6"/>
      <c r="M167" s="6"/>
      <c r="N167" s="6"/>
    </row>
    <row r="168" spans="6:14">
      <c r="F168" s="4"/>
      <c r="G168" s="6"/>
      <c r="H168" s="6"/>
      <c r="I168" s="6"/>
      <c r="J168" s="6"/>
      <c r="K168" s="6"/>
      <c r="L168" s="6"/>
      <c r="M168" s="6"/>
      <c r="N168" s="6"/>
    </row>
    <row r="169" spans="6:14">
      <c r="F169" s="4"/>
      <c r="G169" s="6"/>
      <c r="H169" s="6"/>
      <c r="I169" s="6"/>
      <c r="J169" s="6"/>
      <c r="K169" s="6"/>
      <c r="L169" s="6"/>
      <c r="M169" s="6"/>
      <c r="N169" s="6"/>
    </row>
    <row r="170" spans="6:14">
      <c r="F170" s="4"/>
      <c r="G170" s="6"/>
      <c r="H170" s="6"/>
      <c r="I170" s="6"/>
      <c r="J170" s="6"/>
      <c r="K170" s="6"/>
      <c r="L170" s="6"/>
      <c r="M170" s="6"/>
      <c r="N170" s="6"/>
    </row>
    <row r="171" spans="6:14">
      <c r="F171" s="4"/>
      <c r="G171" s="6"/>
      <c r="H171" s="6"/>
      <c r="I171" s="6"/>
      <c r="J171" s="6"/>
      <c r="K171" s="6"/>
      <c r="L171" s="6"/>
      <c r="M171" s="6"/>
      <c r="N171" s="6"/>
    </row>
    <row r="172" spans="6:14">
      <c r="F172" s="4"/>
      <c r="G172" s="6"/>
      <c r="H172" s="6"/>
      <c r="I172" s="6"/>
      <c r="J172" s="6"/>
      <c r="K172" s="6"/>
      <c r="L172" s="6"/>
      <c r="M172" s="6"/>
      <c r="N172" s="6"/>
    </row>
    <row r="173" spans="6:14">
      <c r="F173" s="4"/>
      <c r="G173" s="6"/>
      <c r="H173" s="6"/>
      <c r="I173" s="6"/>
      <c r="J173" s="6"/>
      <c r="K173" s="6"/>
      <c r="L173" s="6"/>
      <c r="M173" s="6"/>
      <c r="N173" s="6"/>
    </row>
    <row r="174" spans="6:14">
      <c r="F174" s="4"/>
      <c r="G174" s="6"/>
      <c r="H174" s="6"/>
      <c r="I174" s="6"/>
      <c r="J174" s="6"/>
      <c r="K174" s="6"/>
      <c r="L174" s="6"/>
      <c r="M174" s="6"/>
      <c r="N174" s="6"/>
    </row>
    <row r="175" spans="6:14">
      <c r="F175" s="4"/>
      <c r="G175" s="6"/>
      <c r="H175" s="6"/>
      <c r="I175" s="6"/>
      <c r="J175" s="6"/>
      <c r="K175" s="6"/>
      <c r="L175" s="6"/>
      <c r="M175" s="6"/>
      <c r="N175" s="6"/>
    </row>
    <row r="176" spans="6:14">
      <c r="F176" s="4"/>
      <c r="G176" s="6"/>
      <c r="H176" s="6"/>
      <c r="I176" s="6"/>
      <c r="J176" s="6"/>
      <c r="K176" s="6"/>
      <c r="L176" s="6"/>
      <c r="M176" s="6"/>
      <c r="N176" s="6"/>
    </row>
    <row r="177" spans="6:14">
      <c r="F177" s="4"/>
      <c r="G177" s="6"/>
      <c r="H177" s="6"/>
      <c r="I177" s="6"/>
      <c r="J177" s="6"/>
      <c r="K177" s="6"/>
      <c r="L177" s="6"/>
      <c r="M177" s="6"/>
      <c r="N177" s="6"/>
    </row>
    <row r="178" spans="6:14">
      <c r="F178" s="4"/>
      <c r="G178" s="6"/>
      <c r="H178" s="6"/>
      <c r="I178" s="6"/>
      <c r="J178" s="6"/>
      <c r="K178" s="6"/>
      <c r="L178" s="6"/>
      <c r="M178" s="6"/>
      <c r="N178" s="6"/>
    </row>
    <row r="179" spans="6:14">
      <c r="F179" s="4"/>
      <c r="G179" s="6"/>
      <c r="H179" s="6"/>
      <c r="I179" s="6"/>
      <c r="J179" s="6"/>
      <c r="K179" s="6"/>
      <c r="L179" s="6"/>
      <c r="M179" s="6"/>
      <c r="N179" s="6"/>
    </row>
    <row r="180" spans="6:14">
      <c r="F180" s="4"/>
      <c r="G180" s="6"/>
      <c r="H180" s="6"/>
      <c r="I180" s="6"/>
      <c r="J180" s="6"/>
      <c r="K180" s="6"/>
      <c r="L180" s="6"/>
      <c r="M180" s="6"/>
      <c r="N180" s="6"/>
    </row>
    <row r="181" spans="6:14">
      <c r="F181" s="4"/>
      <c r="G181" s="6"/>
      <c r="H181" s="6"/>
      <c r="I181" s="6"/>
      <c r="J181" s="6"/>
      <c r="K181" s="6"/>
      <c r="L181" s="6"/>
      <c r="M181" s="6"/>
      <c r="N181" s="6"/>
    </row>
    <row r="182" spans="6:14">
      <c r="F182" s="4"/>
      <c r="G182" s="6"/>
      <c r="H182" s="6"/>
      <c r="I182" s="6"/>
      <c r="J182" s="6"/>
      <c r="K182" s="6"/>
      <c r="L182" s="6"/>
      <c r="M182" s="6"/>
      <c r="N182" s="6"/>
    </row>
    <row r="183" spans="6:14">
      <c r="F183" s="4"/>
      <c r="G183" s="6"/>
      <c r="H183" s="6"/>
      <c r="I183" s="6"/>
      <c r="J183" s="6"/>
      <c r="K183" s="6"/>
      <c r="L183" s="6"/>
      <c r="M183" s="6"/>
      <c r="N183" s="6"/>
    </row>
    <row r="184" spans="6:14">
      <c r="F184" s="4"/>
      <c r="G184" s="6"/>
      <c r="H184" s="6"/>
      <c r="I184" s="6"/>
      <c r="J184" s="6"/>
      <c r="K184" s="6"/>
      <c r="L184" s="6"/>
      <c r="M184" s="6"/>
      <c r="N184" s="6"/>
    </row>
    <row r="185" spans="6:14">
      <c r="F185" s="4"/>
      <c r="G185" s="6"/>
      <c r="H185" s="6"/>
      <c r="I185" s="6"/>
      <c r="J185" s="6"/>
      <c r="K185" s="6"/>
      <c r="L185" s="6"/>
      <c r="M185" s="6"/>
      <c r="N185" s="6"/>
    </row>
    <row r="186" spans="6:14">
      <c r="F186" s="4"/>
      <c r="G186" s="6"/>
      <c r="H186" s="6"/>
      <c r="I186" s="6"/>
      <c r="J186" s="6"/>
      <c r="K186" s="6"/>
      <c r="L186" s="6"/>
      <c r="M186" s="6"/>
      <c r="N186" s="6"/>
    </row>
    <row r="187" spans="6:14">
      <c r="F187" s="4"/>
      <c r="G187" s="6"/>
      <c r="H187" s="6"/>
      <c r="I187" s="6"/>
      <c r="J187" s="6"/>
      <c r="K187" s="6"/>
      <c r="L187" s="6"/>
      <c r="M187" s="6"/>
      <c r="N187" s="6"/>
    </row>
    <row r="188" spans="6:14">
      <c r="F188" s="4"/>
      <c r="G188" s="6"/>
      <c r="H188" s="6"/>
      <c r="I188" s="6"/>
      <c r="J188" s="6"/>
      <c r="K188" s="6"/>
      <c r="L188" s="6"/>
      <c r="M188" s="6"/>
      <c r="N188" s="6"/>
    </row>
    <row r="189" spans="6:14">
      <c r="F189" s="4"/>
      <c r="G189" s="6"/>
      <c r="H189" s="6"/>
      <c r="I189" s="6"/>
      <c r="J189" s="6"/>
      <c r="K189" s="6"/>
      <c r="L189" s="6"/>
      <c r="M189" s="6"/>
      <c r="N189" s="6"/>
    </row>
    <row r="190" spans="6:14">
      <c r="F190" s="4"/>
      <c r="G190" s="6"/>
      <c r="H190" s="6"/>
      <c r="I190" s="6"/>
      <c r="J190" s="6"/>
      <c r="K190" s="6"/>
      <c r="L190" s="6"/>
      <c r="M190" s="6"/>
      <c r="N190" s="6"/>
    </row>
    <row r="191" spans="6:14">
      <c r="F191" s="4"/>
      <c r="G191" s="6"/>
      <c r="H191" s="6"/>
      <c r="I191" s="6"/>
      <c r="J191" s="6"/>
      <c r="K191" s="6"/>
      <c r="L191" s="6"/>
      <c r="M191" s="6"/>
      <c r="N191" s="6"/>
    </row>
    <row r="192" spans="6:14">
      <c r="F192" s="4"/>
      <c r="G192" s="6"/>
      <c r="H192" s="6"/>
      <c r="I192" s="6"/>
      <c r="J192" s="6"/>
      <c r="K192" s="6"/>
      <c r="L192" s="6"/>
      <c r="M192" s="6"/>
      <c r="N192" s="6"/>
    </row>
    <row r="193" spans="6:14">
      <c r="F193" s="4"/>
      <c r="G193" s="6"/>
      <c r="H193" s="6"/>
      <c r="I193" s="6"/>
      <c r="J193" s="6"/>
      <c r="K193" s="6"/>
      <c r="L193" s="6"/>
      <c r="M193" s="6"/>
      <c r="N193" s="6"/>
    </row>
    <row r="194" spans="6:14">
      <c r="F194" s="4"/>
      <c r="G194" s="6"/>
      <c r="H194" s="6"/>
      <c r="I194" s="6"/>
      <c r="J194" s="6"/>
      <c r="K194" s="6"/>
      <c r="L194" s="6"/>
      <c r="M194" s="6"/>
      <c r="N194" s="6"/>
    </row>
    <row r="195" spans="6:14">
      <c r="F195" s="4"/>
      <c r="G195" s="6"/>
      <c r="H195" s="6"/>
      <c r="I195" s="6"/>
      <c r="J195" s="6"/>
      <c r="K195" s="6"/>
      <c r="L195" s="6"/>
      <c r="M195" s="6"/>
      <c r="N195" s="6"/>
    </row>
    <row r="196" spans="6:14">
      <c r="F196" s="4"/>
      <c r="G196" s="6"/>
      <c r="H196" s="6"/>
      <c r="I196" s="6"/>
      <c r="J196" s="6"/>
      <c r="K196" s="6"/>
      <c r="L196" s="6"/>
      <c r="M196" s="6"/>
      <c r="N196" s="6"/>
    </row>
    <row r="197" spans="6:14">
      <c r="F197" s="4"/>
      <c r="G197" s="6"/>
      <c r="H197" s="6"/>
      <c r="I197" s="6"/>
      <c r="J197" s="6"/>
      <c r="K197" s="6"/>
      <c r="L197" s="6"/>
      <c r="M197" s="6"/>
      <c r="N197" s="6"/>
    </row>
    <row r="198" spans="6:14">
      <c r="F198" s="4"/>
      <c r="G198" s="6"/>
      <c r="H198" s="6"/>
      <c r="I198" s="6"/>
      <c r="J198" s="6"/>
      <c r="K198" s="6"/>
      <c r="L198" s="6"/>
      <c r="M198" s="6"/>
      <c r="N198" s="6"/>
    </row>
    <row r="199" spans="6:14">
      <c r="F199" s="4"/>
      <c r="G199" s="6"/>
      <c r="H199" s="6"/>
      <c r="I199" s="6"/>
      <c r="J199" s="6"/>
      <c r="K199" s="6"/>
      <c r="L199" s="6"/>
      <c r="M199" s="6"/>
      <c r="N199" s="6"/>
    </row>
    <row r="200" spans="6:14">
      <c r="F200" s="4"/>
      <c r="G200" s="6"/>
      <c r="H200" s="6"/>
      <c r="I200" s="6"/>
      <c r="J200" s="6"/>
      <c r="K200" s="6"/>
      <c r="L200" s="6"/>
      <c r="M200" s="6"/>
      <c r="N200" s="6"/>
    </row>
    <row r="201" spans="6:14">
      <c r="F201" s="4"/>
      <c r="G201" s="6"/>
      <c r="H201" s="6"/>
      <c r="I201" s="6"/>
      <c r="J201" s="6"/>
      <c r="K201" s="6"/>
      <c r="L201" s="6"/>
      <c r="M201" s="6"/>
      <c r="N201" s="6"/>
    </row>
    <row r="202" spans="6:14">
      <c r="F202" s="4"/>
      <c r="G202" s="6"/>
      <c r="H202" s="6"/>
      <c r="I202" s="6"/>
      <c r="J202" s="6"/>
      <c r="K202" s="6"/>
      <c r="L202" s="6"/>
      <c r="M202" s="6"/>
      <c r="N202" s="6"/>
    </row>
    <row r="203" spans="6:14">
      <c r="F203" s="4"/>
      <c r="G203" s="6"/>
      <c r="H203" s="6"/>
      <c r="I203" s="6"/>
      <c r="J203" s="6"/>
      <c r="K203" s="6"/>
      <c r="L203" s="6"/>
      <c r="M203" s="6"/>
      <c r="N203" s="6"/>
    </row>
    <row r="204" spans="6:14">
      <c r="F204" s="4"/>
      <c r="G204" s="6"/>
      <c r="H204" s="6"/>
      <c r="I204" s="6"/>
      <c r="J204" s="6"/>
      <c r="K204" s="6"/>
      <c r="L204" s="6"/>
      <c r="M204" s="6"/>
      <c r="N204" s="6"/>
    </row>
    <row r="205" spans="6:14">
      <c r="F205" s="4"/>
      <c r="G205" s="6"/>
      <c r="H205" s="6"/>
      <c r="I205" s="6"/>
      <c r="J205" s="6"/>
      <c r="K205" s="6"/>
      <c r="L205" s="6"/>
      <c r="M205" s="6"/>
      <c r="N205" s="6"/>
    </row>
    <row r="206" spans="6:14">
      <c r="F206" s="4"/>
      <c r="G206" s="6"/>
      <c r="H206" s="6"/>
      <c r="I206" s="6"/>
      <c r="J206" s="6"/>
      <c r="K206" s="6"/>
      <c r="L206" s="6"/>
      <c r="M206" s="6"/>
      <c r="N206" s="6"/>
    </row>
    <row r="207" spans="6:14">
      <c r="F207" s="4"/>
      <c r="G207" s="6"/>
      <c r="H207" s="6"/>
      <c r="I207" s="6"/>
      <c r="J207" s="6"/>
      <c r="K207" s="6"/>
      <c r="L207" s="6"/>
      <c r="M207" s="6"/>
      <c r="N207" s="6"/>
    </row>
    <row r="208" spans="6:14">
      <c r="F208" s="4"/>
      <c r="G208" s="6"/>
      <c r="H208" s="6"/>
      <c r="I208" s="6"/>
      <c r="J208" s="6"/>
      <c r="K208" s="6"/>
      <c r="L208" s="6"/>
      <c r="M208" s="6"/>
      <c r="N208" s="6"/>
    </row>
    <row r="209" spans="6:14">
      <c r="F209" s="4"/>
      <c r="G209" s="6"/>
      <c r="H209" s="6"/>
      <c r="I209" s="6"/>
      <c r="J209" s="6"/>
      <c r="K209" s="6"/>
      <c r="L209" s="6"/>
      <c r="M209" s="6"/>
      <c r="N209" s="6"/>
    </row>
    <row r="210" spans="6:14">
      <c r="F210" s="4"/>
      <c r="G210" s="6"/>
      <c r="H210" s="6"/>
      <c r="I210" s="6"/>
      <c r="J210" s="6"/>
      <c r="K210" s="6"/>
      <c r="L210" s="6"/>
      <c r="M210" s="6"/>
      <c r="N210" s="6"/>
    </row>
    <row r="211" spans="6:14">
      <c r="F211" s="4"/>
      <c r="G211" s="6"/>
      <c r="H211" s="6"/>
      <c r="I211" s="6"/>
      <c r="J211" s="6"/>
      <c r="K211" s="6"/>
      <c r="L211" s="6"/>
      <c r="M211" s="6"/>
      <c r="N211" s="6"/>
    </row>
    <row r="212" spans="6:14">
      <c r="F212" s="4"/>
      <c r="G212" s="6"/>
      <c r="H212" s="6"/>
      <c r="I212" s="6"/>
      <c r="J212" s="6"/>
      <c r="K212" s="6"/>
      <c r="L212" s="6"/>
      <c r="M212" s="6"/>
      <c r="N212" s="6"/>
    </row>
    <row r="213" spans="6:14">
      <c r="F213" s="4"/>
      <c r="G213" s="6"/>
      <c r="H213" s="6"/>
      <c r="I213" s="6"/>
      <c r="J213" s="6"/>
      <c r="K213" s="6"/>
      <c r="L213" s="6"/>
      <c r="M213" s="6"/>
      <c r="N213" s="6"/>
    </row>
    <row r="214" spans="6:14">
      <c r="F214" s="4"/>
      <c r="G214" s="6"/>
      <c r="H214" s="6"/>
      <c r="I214" s="6"/>
      <c r="J214" s="6"/>
      <c r="K214" s="6"/>
      <c r="L214" s="6"/>
      <c r="M214" s="6"/>
      <c r="N214" s="6"/>
    </row>
    <row r="215" spans="6:14">
      <c r="F215" s="4"/>
      <c r="G215" s="6"/>
      <c r="H215" s="6"/>
      <c r="I215" s="6"/>
      <c r="J215" s="6"/>
      <c r="K215" s="6"/>
      <c r="L215" s="6"/>
      <c r="M215" s="6"/>
      <c r="N215" s="6"/>
    </row>
    <row r="216" spans="6:14">
      <c r="F216" s="4"/>
      <c r="G216" s="6"/>
      <c r="H216" s="6"/>
      <c r="I216" s="6"/>
      <c r="J216" s="6"/>
      <c r="K216" s="6"/>
      <c r="L216" s="6"/>
      <c r="M216" s="6"/>
      <c r="N216" s="6"/>
    </row>
    <row r="217" spans="6:14">
      <c r="F217" s="4"/>
      <c r="G217" s="6"/>
      <c r="H217" s="6"/>
      <c r="I217" s="6"/>
      <c r="J217" s="6"/>
      <c r="K217" s="6"/>
      <c r="L217" s="6"/>
      <c r="M217" s="6"/>
      <c r="N217" s="6"/>
    </row>
    <row r="218" spans="6:14">
      <c r="F218" s="4"/>
      <c r="G218" s="6"/>
      <c r="H218" s="6"/>
      <c r="I218" s="6"/>
      <c r="J218" s="6"/>
      <c r="K218" s="6"/>
      <c r="L218" s="6"/>
      <c r="M218" s="6"/>
      <c r="N218" s="6"/>
    </row>
    <row r="219" spans="6:14">
      <c r="F219" s="4"/>
      <c r="G219" s="6"/>
      <c r="H219" s="6"/>
      <c r="I219" s="6"/>
      <c r="J219" s="6"/>
      <c r="K219" s="6"/>
      <c r="L219" s="6"/>
      <c r="M219" s="6"/>
      <c r="N219" s="6"/>
    </row>
    <row r="220" spans="6:14">
      <c r="F220" s="4"/>
      <c r="G220" s="6"/>
      <c r="H220" s="6"/>
      <c r="I220" s="6"/>
      <c r="J220" s="6"/>
      <c r="K220" s="6"/>
      <c r="L220" s="6"/>
      <c r="M220" s="6"/>
      <c r="N220" s="6"/>
    </row>
    <row r="221" spans="6:14">
      <c r="F221" s="4"/>
      <c r="G221" s="6"/>
      <c r="H221" s="6"/>
      <c r="I221" s="6"/>
      <c r="J221" s="6"/>
      <c r="K221" s="6"/>
      <c r="L221" s="6"/>
      <c r="M221" s="6"/>
      <c r="N221" s="6"/>
    </row>
    <row r="222" spans="6:14">
      <c r="F222" s="4"/>
      <c r="G222" s="6"/>
      <c r="H222" s="6"/>
      <c r="I222" s="6"/>
      <c r="J222" s="6"/>
      <c r="K222" s="6"/>
      <c r="L222" s="6"/>
      <c r="M222" s="6"/>
      <c r="N222" s="6"/>
    </row>
    <row r="223" spans="6:14">
      <c r="F223" s="4"/>
      <c r="G223" s="6"/>
      <c r="H223" s="6"/>
      <c r="I223" s="6"/>
      <c r="J223" s="6"/>
      <c r="K223" s="6"/>
      <c r="L223" s="6"/>
      <c r="M223" s="6"/>
      <c r="N223" s="6"/>
    </row>
    <row r="224" spans="6:14">
      <c r="F224" s="4"/>
      <c r="G224" s="6"/>
      <c r="H224" s="6"/>
      <c r="I224" s="6"/>
      <c r="J224" s="6"/>
      <c r="K224" s="6"/>
      <c r="L224" s="6"/>
      <c r="M224" s="6"/>
      <c r="N224" s="6"/>
    </row>
    <row r="225" spans="6:14">
      <c r="F225" s="4"/>
      <c r="G225" s="6"/>
      <c r="H225" s="6"/>
      <c r="I225" s="6"/>
      <c r="J225" s="6"/>
      <c r="K225" s="6"/>
      <c r="L225" s="6"/>
      <c r="M225" s="6"/>
      <c r="N225" s="6"/>
    </row>
    <row r="226" spans="6:14">
      <c r="F226" s="4"/>
      <c r="G226" s="6"/>
      <c r="H226" s="6"/>
      <c r="I226" s="6"/>
      <c r="J226" s="6"/>
      <c r="K226" s="6"/>
      <c r="L226" s="6"/>
      <c r="M226" s="6"/>
      <c r="N226" s="6"/>
    </row>
    <row r="227" spans="6:14">
      <c r="F227" s="4"/>
      <c r="G227" s="6"/>
      <c r="H227" s="6"/>
      <c r="I227" s="6"/>
      <c r="J227" s="6"/>
      <c r="K227" s="6"/>
      <c r="L227" s="6"/>
      <c r="M227" s="6"/>
      <c r="N227" s="6"/>
    </row>
    <row r="228" spans="6:14">
      <c r="F228" s="4"/>
      <c r="G228" s="6"/>
      <c r="H228" s="6"/>
      <c r="I228" s="6"/>
      <c r="J228" s="6"/>
      <c r="K228" s="6"/>
      <c r="L228" s="6"/>
      <c r="M228" s="6"/>
      <c r="N228" s="6"/>
    </row>
    <row r="229" spans="6:14">
      <c r="F229" s="4"/>
      <c r="G229" s="6"/>
      <c r="H229" s="6"/>
      <c r="I229" s="6"/>
      <c r="J229" s="6"/>
      <c r="K229" s="6"/>
      <c r="L229" s="6"/>
      <c r="M229" s="6"/>
      <c r="N229" s="6"/>
    </row>
    <row r="230" spans="6:14">
      <c r="F230" s="4"/>
      <c r="G230" s="6"/>
      <c r="H230" s="6"/>
      <c r="I230" s="6"/>
      <c r="J230" s="6"/>
      <c r="K230" s="6"/>
      <c r="L230" s="6"/>
      <c r="M230" s="6"/>
      <c r="N230" s="6"/>
    </row>
    <row r="231" spans="6:14">
      <c r="F231" s="4"/>
      <c r="G231" s="6"/>
      <c r="H231" s="6"/>
      <c r="I231" s="6"/>
      <c r="J231" s="6"/>
      <c r="K231" s="6"/>
      <c r="L231" s="6"/>
      <c r="M231" s="6"/>
      <c r="N231" s="6"/>
    </row>
    <row r="232" spans="6:14">
      <c r="F232" s="4"/>
      <c r="G232" s="6"/>
      <c r="H232" s="6"/>
      <c r="I232" s="6"/>
      <c r="J232" s="6"/>
      <c r="K232" s="6"/>
      <c r="L232" s="6"/>
      <c r="M232" s="6"/>
      <c r="N232" s="6"/>
    </row>
    <row r="233" spans="6:14">
      <c r="F233" s="4"/>
      <c r="G233" s="6"/>
      <c r="H233" s="6"/>
      <c r="I233" s="6"/>
      <c r="J233" s="6"/>
      <c r="K233" s="6"/>
      <c r="L233" s="6"/>
      <c r="M233" s="6"/>
      <c r="N233" s="6"/>
    </row>
    <row r="234" spans="6:14">
      <c r="F234" s="4"/>
      <c r="G234" s="6"/>
      <c r="H234" s="6"/>
      <c r="I234" s="6"/>
      <c r="J234" s="6"/>
      <c r="K234" s="6"/>
      <c r="L234" s="6"/>
      <c r="M234" s="6"/>
      <c r="N234" s="6"/>
    </row>
    <row r="235" spans="6:14">
      <c r="F235" s="4"/>
      <c r="G235" s="6"/>
      <c r="H235" s="6"/>
      <c r="I235" s="6"/>
      <c r="J235" s="6"/>
      <c r="K235" s="6"/>
      <c r="L235" s="6"/>
      <c r="M235" s="6"/>
      <c r="N235" s="6"/>
    </row>
    <row r="236" spans="6:14">
      <c r="F236" s="4"/>
      <c r="G236" s="6"/>
      <c r="H236" s="6"/>
      <c r="I236" s="6"/>
      <c r="J236" s="6"/>
      <c r="K236" s="6"/>
      <c r="L236" s="6"/>
      <c r="M236" s="6"/>
      <c r="N236" s="6"/>
    </row>
    <row r="237" spans="6:14">
      <c r="F237" s="4"/>
      <c r="G237" s="6"/>
      <c r="H237" s="6"/>
      <c r="I237" s="6"/>
      <c r="J237" s="6"/>
      <c r="K237" s="6"/>
      <c r="L237" s="6"/>
      <c r="M237" s="6"/>
      <c r="N237" s="6"/>
    </row>
    <row r="238" spans="6:14">
      <c r="F238" s="4"/>
      <c r="G238" s="6"/>
      <c r="H238" s="6"/>
      <c r="I238" s="6"/>
      <c r="J238" s="6"/>
      <c r="K238" s="6"/>
      <c r="L238" s="6"/>
      <c r="M238" s="6"/>
      <c r="N238" s="6"/>
    </row>
    <row r="239" spans="6:14">
      <c r="F239" s="4"/>
      <c r="G239" s="6"/>
      <c r="H239" s="6"/>
      <c r="I239" s="6"/>
      <c r="J239" s="6"/>
      <c r="K239" s="6"/>
      <c r="L239" s="6"/>
      <c r="M239" s="6"/>
      <c r="N239" s="6"/>
    </row>
    <row r="240" spans="6:14">
      <c r="F240" s="4"/>
      <c r="G240" s="6"/>
      <c r="H240" s="6"/>
      <c r="I240" s="6"/>
      <c r="J240" s="6"/>
      <c r="K240" s="6"/>
      <c r="L240" s="6"/>
      <c r="M240" s="6"/>
      <c r="N240" s="6"/>
    </row>
    <row r="241" spans="6:14">
      <c r="F241" s="4"/>
      <c r="G241" s="6"/>
      <c r="H241" s="6"/>
      <c r="I241" s="6"/>
      <c r="J241" s="6"/>
      <c r="K241" s="6"/>
      <c r="L241" s="6"/>
      <c r="M241" s="6"/>
      <c r="N241" s="6"/>
    </row>
    <row r="242" spans="6:14">
      <c r="F242" s="4"/>
      <c r="G242" s="6"/>
      <c r="H242" s="6"/>
      <c r="I242" s="6"/>
      <c r="J242" s="6"/>
      <c r="K242" s="6"/>
      <c r="L242" s="6"/>
      <c r="M242" s="6"/>
      <c r="N242" s="6"/>
    </row>
    <row r="243" spans="6:14">
      <c r="F243" s="4"/>
      <c r="G243" s="6"/>
      <c r="H243" s="6"/>
      <c r="I243" s="6"/>
      <c r="J243" s="6"/>
      <c r="K243" s="6"/>
      <c r="L243" s="6"/>
      <c r="M243" s="6"/>
      <c r="N243" s="6"/>
    </row>
    <row r="244" spans="6:14">
      <c r="F244" s="4"/>
      <c r="G244" s="6"/>
      <c r="H244" s="6"/>
      <c r="I244" s="6"/>
      <c r="J244" s="6"/>
      <c r="K244" s="6"/>
      <c r="L244" s="6"/>
      <c r="M244" s="6"/>
      <c r="N244" s="6"/>
    </row>
    <row r="245" spans="6:14">
      <c r="F245" s="4"/>
      <c r="G245" s="6"/>
      <c r="H245" s="6"/>
      <c r="I245" s="6"/>
      <c r="J245" s="6"/>
      <c r="K245" s="6"/>
      <c r="L245" s="6"/>
      <c r="M245" s="6"/>
      <c r="N245" s="6"/>
    </row>
    <row r="246" spans="6:14">
      <c r="F246" s="4"/>
      <c r="G246" s="6"/>
      <c r="H246" s="6"/>
      <c r="I246" s="6"/>
      <c r="J246" s="6"/>
      <c r="K246" s="6"/>
      <c r="L246" s="6"/>
      <c r="M246" s="6"/>
      <c r="N246" s="6"/>
    </row>
    <row r="247" spans="6:14">
      <c r="F247" s="4"/>
      <c r="G247" s="6"/>
      <c r="H247" s="6"/>
      <c r="I247" s="6"/>
      <c r="J247" s="6"/>
      <c r="K247" s="6"/>
      <c r="L247" s="6"/>
      <c r="M247" s="6"/>
      <c r="N247" s="6"/>
    </row>
    <row r="248" spans="6:14">
      <c r="F248" s="4"/>
      <c r="G248" s="6"/>
      <c r="H248" s="6"/>
      <c r="I248" s="6"/>
      <c r="J248" s="6"/>
      <c r="K248" s="6"/>
      <c r="L248" s="6"/>
      <c r="M248" s="6"/>
      <c r="N248" s="6"/>
    </row>
    <row r="249" spans="6:14">
      <c r="F249" s="4"/>
      <c r="G249" s="6"/>
      <c r="H249" s="6"/>
      <c r="I249" s="6"/>
      <c r="J249" s="6"/>
      <c r="K249" s="6"/>
      <c r="L249" s="6"/>
      <c r="M249" s="6"/>
      <c r="N249" s="6"/>
    </row>
    <row r="250" spans="6:14">
      <c r="F250" s="4"/>
      <c r="G250" s="6"/>
      <c r="H250" s="6"/>
      <c r="I250" s="6"/>
      <c r="J250" s="6"/>
      <c r="K250" s="6"/>
      <c r="L250" s="6"/>
      <c r="M250" s="6"/>
      <c r="N250" s="6"/>
    </row>
    <row r="251" spans="6:14">
      <c r="F251" s="4"/>
      <c r="G251" s="6"/>
      <c r="H251" s="6"/>
      <c r="I251" s="6"/>
      <c r="J251" s="6"/>
      <c r="K251" s="6"/>
      <c r="L251" s="6"/>
      <c r="M251" s="6"/>
      <c r="N251" s="6"/>
    </row>
    <row r="252" spans="6:14">
      <c r="F252" s="4"/>
      <c r="G252" s="6"/>
      <c r="H252" s="6"/>
      <c r="I252" s="6"/>
      <c r="J252" s="6"/>
      <c r="K252" s="6"/>
      <c r="L252" s="6"/>
      <c r="M252" s="6"/>
      <c r="N252" s="6"/>
    </row>
    <row r="253" spans="6:14">
      <c r="F253" s="4"/>
      <c r="G253" s="6"/>
      <c r="H253" s="6"/>
      <c r="I253" s="6"/>
      <c r="J253" s="6"/>
      <c r="K253" s="6"/>
      <c r="L253" s="6"/>
      <c r="M253" s="6"/>
      <c r="N253" s="6"/>
    </row>
    <row r="254" spans="6:14">
      <c r="F254" s="4"/>
      <c r="G254" s="6"/>
      <c r="H254" s="6"/>
      <c r="I254" s="6"/>
      <c r="J254" s="6"/>
      <c r="K254" s="6"/>
      <c r="L254" s="6"/>
      <c r="M254" s="6"/>
      <c r="N254" s="6"/>
    </row>
    <row r="255" spans="6:14">
      <c r="F255" s="4"/>
      <c r="G255" s="6"/>
      <c r="H255" s="6"/>
      <c r="I255" s="6"/>
      <c r="J255" s="6"/>
      <c r="K255" s="6"/>
      <c r="L255" s="6"/>
      <c r="M255" s="6"/>
      <c r="N255" s="6"/>
    </row>
    <row r="256" spans="6:14">
      <c r="F256" s="4"/>
      <c r="G256" s="6"/>
      <c r="H256" s="6"/>
      <c r="I256" s="6"/>
      <c r="J256" s="6"/>
      <c r="K256" s="6"/>
      <c r="L256" s="6"/>
      <c r="M256" s="6"/>
      <c r="N256" s="6"/>
    </row>
    <row r="257" spans="6:14">
      <c r="F257" s="4"/>
      <c r="G257" s="6"/>
      <c r="H257" s="6"/>
      <c r="I257" s="6"/>
      <c r="J257" s="6"/>
      <c r="K257" s="6"/>
      <c r="L257" s="6"/>
      <c r="M257" s="6"/>
      <c r="N257" s="6"/>
    </row>
    <row r="258" spans="6:14">
      <c r="F258" s="4"/>
      <c r="G258" s="6"/>
      <c r="H258" s="6"/>
      <c r="I258" s="6"/>
      <c r="J258" s="6"/>
      <c r="K258" s="6"/>
      <c r="L258" s="6"/>
      <c r="M258" s="6"/>
      <c r="N258" s="6"/>
    </row>
    <row r="259" spans="6:14">
      <c r="F259" s="4"/>
      <c r="G259" s="6"/>
      <c r="H259" s="6"/>
      <c r="I259" s="6"/>
      <c r="J259" s="6"/>
      <c r="K259" s="6"/>
      <c r="L259" s="6"/>
      <c r="M259" s="6"/>
      <c r="N259" s="6"/>
    </row>
    <row r="260" spans="6:14">
      <c r="F260" s="4"/>
      <c r="G260" s="6"/>
      <c r="H260" s="6"/>
      <c r="I260" s="6"/>
      <c r="J260" s="6"/>
      <c r="K260" s="6"/>
      <c r="L260" s="6"/>
      <c r="M260" s="6"/>
      <c r="N260" s="6"/>
    </row>
    <row r="261" spans="6:14">
      <c r="F261" s="4"/>
      <c r="G261" s="6"/>
      <c r="H261" s="6"/>
      <c r="I261" s="6"/>
      <c r="J261" s="6"/>
      <c r="K261" s="6"/>
      <c r="L261" s="6"/>
      <c r="M261" s="6"/>
      <c r="N261" s="6"/>
    </row>
    <row r="262" spans="6:14">
      <c r="F262" s="4"/>
      <c r="G262" s="6"/>
      <c r="H262" s="6"/>
      <c r="I262" s="6"/>
      <c r="J262" s="6"/>
      <c r="K262" s="6"/>
      <c r="L262" s="6"/>
      <c r="M262" s="6"/>
      <c r="N262" s="6"/>
    </row>
    <row r="263" spans="6:14">
      <c r="F263" s="4"/>
      <c r="G263" s="6"/>
      <c r="H263" s="6"/>
      <c r="I263" s="6"/>
      <c r="J263" s="6"/>
      <c r="K263" s="6"/>
      <c r="L263" s="6"/>
      <c r="M263" s="6"/>
      <c r="N263" s="6"/>
    </row>
    <row r="264" spans="6:14">
      <c r="F264" s="4"/>
      <c r="G264" s="6"/>
      <c r="H264" s="6"/>
      <c r="I264" s="6"/>
      <c r="J264" s="6"/>
      <c r="K264" s="6"/>
      <c r="L264" s="6"/>
      <c r="M264" s="6"/>
      <c r="N264" s="6"/>
    </row>
    <row r="265" spans="6:14">
      <c r="F265" s="4"/>
      <c r="G265" s="6"/>
      <c r="H265" s="6"/>
      <c r="I265" s="6"/>
      <c r="J265" s="6"/>
      <c r="K265" s="6"/>
      <c r="L265" s="6"/>
      <c r="M265" s="6"/>
      <c r="N265" s="6"/>
    </row>
    <row r="266" spans="6:14">
      <c r="F266" s="4"/>
      <c r="G266" s="6"/>
      <c r="H266" s="6"/>
      <c r="I266" s="6"/>
      <c r="J266" s="6"/>
      <c r="K266" s="6"/>
      <c r="L266" s="6"/>
      <c r="M266" s="6"/>
      <c r="N266" s="6"/>
    </row>
    <row r="267" spans="6:14">
      <c r="F267" s="4"/>
      <c r="G267" s="6"/>
      <c r="H267" s="6"/>
      <c r="I267" s="6"/>
      <c r="J267" s="6"/>
      <c r="K267" s="6"/>
      <c r="L267" s="6"/>
      <c r="M267" s="6"/>
      <c r="N267" s="6"/>
    </row>
    <row r="268" spans="6:14">
      <c r="F268" s="4"/>
      <c r="G268" s="6"/>
      <c r="H268" s="6"/>
      <c r="I268" s="6"/>
      <c r="J268" s="6"/>
      <c r="K268" s="6"/>
      <c r="L268" s="6"/>
      <c r="M268" s="6"/>
      <c r="N268" s="6"/>
    </row>
    <row r="269" spans="6:14">
      <c r="F269" s="4"/>
      <c r="G269" s="6"/>
      <c r="H269" s="6"/>
      <c r="I269" s="6"/>
      <c r="J269" s="6"/>
      <c r="K269" s="6"/>
      <c r="L269" s="6"/>
      <c r="M269" s="6"/>
      <c r="N269" s="6"/>
    </row>
    <row r="270" spans="6:14">
      <c r="F270" s="4"/>
      <c r="G270" s="6"/>
      <c r="H270" s="6"/>
      <c r="I270" s="6"/>
      <c r="J270" s="6"/>
      <c r="K270" s="6"/>
      <c r="L270" s="6"/>
      <c r="M270" s="6"/>
      <c r="N270" s="6"/>
    </row>
    <row r="271" spans="6:14">
      <c r="F271" s="4"/>
      <c r="G271" s="6"/>
      <c r="H271" s="6"/>
      <c r="I271" s="6"/>
      <c r="J271" s="6"/>
      <c r="K271" s="6"/>
      <c r="L271" s="6"/>
      <c r="M271" s="6"/>
      <c r="N271" s="6"/>
    </row>
    <row r="272" spans="6:14">
      <c r="F272" s="4"/>
      <c r="G272" s="6"/>
      <c r="H272" s="6"/>
      <c r="I272" s="6"/>
      <c r="J272" s="6"/>
      <c r="K272" s="6"/>
      <c r="L272" s="6"/>
      <c r="M272" s="6"/>
      <c r="N272" s="6"/>
    </row>
    <row r="273" spans="6:14">
      <c r="F273" s="4"/>
      <c r="G273" s="6"/>
      <c r="H273" s="6"/>
      <c r="I273" s="6"/>
      <c r="J273" s="6"/>
      <c r="K273" s="6"/>
      <c r="L273" s="6"/>
      <c r="M273" s="6"/>
      <c r="N273" s="6"/>
    </row>
    <row r="274" spans="6:14">
      <c r="F274" s="4"/>
      <c r="G274" s="6"/>
      <c r="H274" s="6"/>
      <c r="I274" s="6"/>
      <c r="J274" s="6"/>
      <c r="K274" s="6"/>
      <c r="L274" s="6"/>
      <c r="M274" s="6"/>
      <c r="N274" s="6"/>
    </row>
    <row r="275" spans="6:14">
      <c r="F275" s="4"/>
      <c r="G275" s="6"/>
      <c r="H275" s="6"/>
      <c r="I275" s="6"/>
      <c r="J275" s="6"/>
      <c r="K275" s="6"/>
      <c r="L275" s="6"/>
      <c r="M275" s="6"/>
      <c r="N275" s="6"/>
    </row>
    <row r="276" spans="6:14">
      <c r="F276" s="4"/>
      <c r="G276" s="6"/>
      <c r="H276" s="6"/>
      <c r="I276" s="6"/>
      <c r="J276" s="6"/>
      <c r="K276" s="6"/>
      <c r="L276" s="6"/>
      <c r="M276" s="6"/>
      <c r="N276" s="6"/>
    </row>
    <row r="277" spans="6:14">
      <c r="F277" s="4"/>
      <c r="G277" s="6"/>
      <c r="H277" s="6"/>
      <c r="I277" s="6"/>
      <c r="J277" s="6"/>
      <c r="K277" s="6"/>
      <c r="L277" s="6"/>
      <c r="M277" s="6"/>
      <c r="N277" s="6"/>
    </row>
    <row r="278" spans="6:14">
      <c r="F278" s="4"/>
      <c r="G278" s="6"/>
      <c r="H278" s="6"/>
      <c r="I278" s="6"/>
      <c r="J278" s="6"/>
      <c r="K278" s="6"/>
      <c r="L278" s="6"/>
      <c r="M278" s="6"/>
      <c r="N278" s="6"/>
    </row>
    <row r="279" spans="6:14">
      <c r="F279" s="4"/>
      <c r="G279" s="6"/>
      <c r="H279" s="6"/>
      <c r="I279" s="6"/>
      <c r="J279" s="6"/>
      <c r="K279" s="6"/>
      <c r="L279" s="6"/>
      <c r="M279" s="6"/>
      <c r="N279" s="6"/>
    </row>
    <row r="280" spans="6:14">
      <c r="F280" s="4"/>
      <c r="G280" s="6"/>
      <c r="H280" s="6"/>
      <c r="I280" s="6"/>
      <c r="J280" s="6"/>
      <c r="K280" s="6"/>
      <c r="L280" s="6"/>
      <c r="M280" s="6"/>
      <c r="N280" s="6"/>
    </row>
    <row r="281" spans="6:14">
      <c r="F281" s="4"/>
      <c r="G281" s="6"/>
      <c r="H281" s="6"/>
      <c r="I281" s="6"/>
      <c r="J281" s="6"/>
      <c r="K281" s="6"/>
      <c r="L281" s="6"/>
      <c r="M281" s="6"/>
      <c r="N281" s="6"/>
    </row>
    <row r="282" spans="6:14">
      <c r="F282" s="4"/>
      <c r="G282" s="6"/>
      <c r="H282" s="6"/>
      <c r="I282" s="6"/>
      <c r="J282" s="6"/>
      <c r="K282" s="6"/>
      <c r="L282" s="6"/>
      <c r="M282" s="6"/>
      <c r="N282" s="6"/>
    </row>
    <row r="283" spans="6:14">
      <c r="F283" s="4"/>
      <c r="G283" s="6"/>
      <c r="H283" s="6"/>
      <c r="I283" s="6"/>
      <c r="J283" s="6"/>
      <c r="K283" s="6"/>
      <c r="L283" s="6"/>
      <c r="M283" s="6"/>
      <c r="N283" s="6"/>
    </row>
    <row r="284" spans="6:14">
      <c r="F284" s="4"/>
      <c r="G284" s="6"/>
      <c r="H284" s="6"/>
      <c r="I284" s="6"/>
      <c r="J284" s="6"/>
      <c r="K284" s="6"/>
      <c r="L284" s="6"/>
      <c r="M284" s="6"/>
      <c r="N284" s="6"/>
    </row>
    <row r="285" spans="6:14">
      <c r="F285" s="4"/>
      <c r="G285" s="6"/>
      <c r="H285" s="6"/>
      <c r="I285" s="6"/>
      <c r="J285" s="6"/>
      <c r="K285" s="6"/>
      <c r="L285" s="6"/>
      <c r="M285" s="6"/>
      <c r="N285" s="6"/>
    </row>
    <row r="286" spans="6:14">
      <c r="F286" s="4"/>
      <c r="G286" s="6"/>
      <c r="H286" s="6"/>
      <c r="I286" s="6"/>
      <c r="J286" s="6"/>
      <c r="K286" s="6"/>
      <c r="L286" s="6"/>
      <c r="M286" s="6"/>
      <c r="N286" s="6"/>
    </row>
    <row r="287" spans="6:14">
      <c r="F287" s="4"/>
      <c r="G287" s="6"/>
      <c r="H287" s="6"/>
      <c r="I287" s="6"/>
      <c r="J287" s="6"/>
      <c r="K287" s="6"/>
      <c r="L287" s="6"/>
      <c r="M287" s="6"/>
      <c r="N287" s="6"/>
    </row>
    <row r="288" spans="6:14">
      <c r="F288" s="4"/>
      <c r="G288" s="6"/>
      <c r="H288" s="6"/>
      <c r="I288" s="6"/>
      <c r="J288" s="6"/>
      <c r="K288" s="6"/>
      <c r="L288" s="6"/>
      <c r="M288" s="6"/>
      <c r="N288" s="6"/>
    </row>
    <row r="289" spans="6:14">
      <c r="F289" s="4"/>
      <c r="G289" s="6"/>
      <c r="H289" s="6"/>
      <c r="I289" s="6"/>
      <c r="J289" s="6"/>
      <c r="K289" s="6"/>
      <c r="L289" s="6"/>
      <c r="M289" s="6"/>
      <c r="N289" s="6"/>
    </row>
    <row r="290" spans="6:14">
      <c r="F290" s="4"/>
      <c r="G290" s="6"/>
      <c r="H290" s="6"/>
      <c r="I290" s="6"/>
      <c r="J290" s="6"/>
      <c r="K290" s="6"/>
      <c r="L290" s="6"/>
      <c r="M290" s="6"/>
      <c r="N290" s="6"/>
    </row>
    <row r="291" spans="6:14">
      <c r="F291" s="4"/>
      <c r="G291" s="6"/>
      <c r="H291" s="6"/>
      <c r="I291" s="6"/>
      <c r="J291" s="6"/>
      <c r="K291" s="6"/>
      <c r="L291" s="6"/>
      <c r="M291" s="6"/>
      <c r="N291" s="6"/>
    </row>
    <row r="292" spans="6:14">
      <c r="F292" s="4"/>
      <c r="G292" s="6"/>
      <c r="H292" s="6"/>
      <c r="I292" s="6"/>
      <c r="J292" s="6"/>
      <c r="K292" s="6"/>
      <c r="L292" s="6"/>
      <c r="M292" s="6"/>
      <c r="N292" s="6"/>
    </row>
    <row r="293" spans="6:14">
      <c r="F293" s="4"/>
      <c r="G293" s="6"/>
      <c r="H293" s="6"/>
      <c r="I293" s="6"/>
      <c r="J293" s="6"/>
      <c r="K293" s="6"/>
      <c r="L293" s="6"/>
      <c r="M293" s="6"/>
      <c r="N293" s="6"/>
    </row>
    <row r="294" spans="6:14">
      <c r="F294" s="4"/>
      <c r="G294" s="6"/>
      <c r="H294" s="6"/>
      <c r="I294" s="6"/>
      <c r="J294" s="6"/>
      <c r="K294" s="6"/>
      <c r="L294" s="6"/>
      <c r="M294" s="6"/>
      <c r="N294" s="6"/>
    </row>
    <row r="295" spans="6:14">
      <c r="F295" s="4"/>
      <c r="G295" s="6"/>
      <c r="H295" s="6"/>
      <c r="I295" s="6"/>
      <c r="J295" s="6"/>
      <c r="K295" s="6"/>
      <c r="L295" s="6"/>
      <c r="M295" s="6"/>
      <c r="N295" s="6"/>
    </row>
    <row r="296" spans="6:14">
      <c r="F296" s="4"/>
      <c r="G296" s="6"/>
      <c r="H296" s="6"/>
      <c r="I296" s="6"/>
      <c r="J296" s="6"/>
      <c r="K296" s="6"/>
      <c r="L296" s="6"/>
      <c r="M296" s="6"/>
      <c r="N296" s="6"/>
    </row>
    <row r="297" spans="6:14">
      <c r="F297" s="4"/>
      <c r="G297" s="6"/>
      <c r="H297" s="6"/>
      <c r="I297" s="6"/>
      <c r="J297" s="6"/>
      <c r="K297" s="6"/>
      <c r="L297" s="6"/>
      <c r="M297" s="6"/>
      <c r="N297" s="6"/>
    </row>
    <row r="298" spans="6:14">
      <c r="F298" s="4"/>
      <c r="G298" s="6"/>
      <c r="H298" s="6"/>
      <c r="I298" s="6"/>
      <c r="J298" s="6"/>
      <c r="K298" s="6"/>
      <c r="L298" s="6"/>
      <c r="M298" s="6"/>
      <c r="N298" s="6"/>
    </row>
    <row r="299" spans="6:14">
      <c r="F299" s="4"/>
      <c r="G299" s="6"/>
      <c r="H299" s="6"/>
      <c r="I299" s="6"/>
      <c r="J299" s="6"/>
      <c r="K299" s="6"/>
      <c r="L299" s="6"/>
      <c r="M299" s="6"/>
      <c r="N299" s="6"/>
    </row>
    <row r="300" spans="6:14">
      <c r="F300" s="4"/>
      <c r="G300" s="6"/>
      <c r="H300" s="6"/>
      <c r="I300" s="6"/>
      <c r="J300" s="6"/>
      <c r="K300" s="6"/>
      <c r="L300" s="6"/>
      <c r="M300" s="6"/>
      <c r="N300" s="6"/>
    </row>
    <row r="301" spans="6:14">
      <c r="F301" s="4"/>
      <c r="G301" s="6"/>
      <c r="H301" s="6"/>
      <c r="I301" s="6"/>
      <c r="J301" s="6"/>
      <c r="K301" s="6"/>
      <c r="L301" s="6"/>
      <c r="M301" s="6"/>
      <c r="N301" s="6"/>
    </row>
    <row r="302" spans="6:14">
      <c r="F302" s="4"/>
      <c r="G302" s="6"/>
      <c r="H302" s="6"/>
      <c r="I302" s="6"/>
      <c r="J302" s="6"/>
      <c r="K302" s="6"/>
      <c r="L302" s="6"/>
      <c r="M302" s="6"/>
      <c r="N302" s="6"/>
    </row>
    <row r="303" spans="6:14">
      <c r="F303" s="4"/>
      <c r="G303" s="6"/>
      <c r="H303" s="6"/>
      <c r="I303" s="6"/>
      <c r="J303" s="6"/>
      <c r="K303" s="6"/>
      <c r="L303" s="6"/>
      <c r="M303" s="6"/>
      <c r="N303" s="6"/>
    </row>
    <row r="304" spans="6:14">
      <c r="F304" s="4"/>
      <c r="G304" s="6"/>
      <c r="H304" s="6"/>
      <c r="I304" s="6"/>
      <c r="J304" s="6"/>
      <c r="K304" s="6"/>
      <c r="L304" s="6"/>
      <c r="M304" s="6"/>
      <c r="N304" s="6"/>
    </row>
    <row r="305" spans="6:14">
      <c r="F305" s="4"/>
      <c r="G305" s="6"/>
      <c r="H305" s="6"/>
      <c r="I305" s="6"/>
      <c r="J305" s="6"/>
      <c r="K305" s="6"/>
      <c r="L305" s="6"/>
      <c r="M305" s="6"/>
      <c r="N305" s="6"/>
    </row>
    <row r="306" spans="6:14">
      <c r="F306" s="4"/>
      <c r="G306" s="6"/>
      <c r="H306" s="6"/>
      <c r="I306" s="6"/>
      <c r="J306" s="6"/>
      <c r="K306" s="6"/>
      <c r="L306" s="6"/>
      <c r="M306" s="6"/>
      <c r="N306" s="6"/>
    </row>
    <row r="307" spans="6:14">
      <c r="F307" s="4"/>
      <c r="G307" s="6"/>
      <c r="H307" s="6"/>
      <c r="I307" s="6"/>
      <c r="J307" s="6"/>
      <c r="K307" s="6"/>
      <c r="L307" s="6"/>
      <c r="M307" s="6"/>
      <c r="N307" s="6"/>
    </row>
    <row r="308" spans="6:14">
      <c r="F308" s="4"/>
      <c r="G308" s="6"/>
      <c r="H308" s="6"/>
      <c r="I308" s="6"/>
      <c r="J308" s="6"/>
      <c r="K308" s="6"/>
      <c r="L308" s="6"/>
      <c r="M308" s="6"/>
      <c r="N308" s="6"/>
    </row>
    <row r="309" spans="6:14">
      <c r="F309" s="4"/>
      <c r="G309" s="6"/>
      <c r="H309" s="6"/>
      <c r="I309" s="6"/>
      <c r="J309" s="6"/>
      <c r="K309" s="6"/>
      <c r="L309" s="6"/>
      <c r="M309" s="6"/>
      <c r="N309" s="6"/>
    </row>
    <row r="310" spans="6:14">
      <c r="F310" s="4"/>
      <c r="G310" s="6"/>
      <c r="H310" s="6"/>
      <c r="I310" s="6"/>
      <c r="J310" s="6"/>
      <c r="K310" s="6"/>
      <c r="L310" s="6"/>
      <c r="M310" s="6"/>
      <c r="N310" s="6"/>
    </row>
    <row r="311" spans="6:14">
      <c r="F311" s="4"/>
      <c r="G311" s="6"/>
      <c r="H311" s="6"/>
      <c r="I311" s="6"/>
      <c r="J311" s="6"/>
      <c r="K311" s="6"/>
      <c r="L311" s="6"/>
      <c r="M311" s="6"/>
      <c r="N311" s="6"/>
    </row>
    <row r="312" spans="6:14">
      <c r="F312" s="4"/>
      <c r="G312" s="6"/>
      <c r="H312" s="6"/>
      <c r="I312" s="6"/>
      <c r="J312" s="6"/>
      <c r="K312" s="6"/>
      <c r="L312" s="6"/>
      <c r="M312" s="6"/>
      <c r="N312" s="6"/>
    </row>
    <row r="313" spans="6:14">
      <c r="F313" s="4"/>
      <c r="G313" s="6"/>
      <c r="H313" s="6"/>
      <c r="I313" s="6"/>
      <c r="J313" s="6"/>
      <c r="K313" s="6"/>
      <c r="L313" s="6"/>
      <c r="M313" s="6"/>
      <c r="N313" s="6"/>
    </row>
    <row r="314" spans="6:14">
      <c r="F314" s="4"/>
      <c r="G314" s="6"/>
      <c r="H314" s="6"/>
      <c r="I314" s="6"/>
      <c r="J314" s="6"/>
      <c r="K314" s="6"/>
      <c r="L314" s="6"/>
      <c r="M314" s="6"/>
      <c r="N314" s="6"/>
    </row>
    <row r="315" spans="6:14">
      <c r="F315" s="4"/>
      <c r="G315" s="6"/>
      <c r="H315" s="6"/>
      <c r="I315" s="6"/>
      <c r="J315" s="6"/>
      <c r="K315" s="6"/>
      <c r="L315" s="6"/>
      <c r="M315" s="6"/>
      <c r="N315" s="6"/>
    </row>
    <row r="316" spans="6:14">
      <c r="F316" s="4"/>
      <c r="G316" s="6"/>
      <c r="H316" s="6"/>
      <c r="I316" s="6"/>
      <c r="J316" s="6"/>
      <c r="K316" s="6"/>
      <c r="L316" s="6"/>
      <c r="M316" s="6"/>
      <c r="N316" s="6"/>
    </row>
    <row r="317" spans="6:14">
      <c r="F317" s="4"/>
      <c r="G317" s="6"/>
      <c r="H317" s="6"/>
      <c r="I317" s="6"/>
      <c r="J317" s="6"/>
      <c r="K317" s="6"/>
      <c r="L317" s="6"/>
      <c r="M317" s="6"/>
      <c r="N317" s="6"/>
    </row>
    <row r="318" spans="6:14">
      <c r="F318" s="4"/>
      <c r="G318" s="6"/>
      <c r="H318" s="6"/>
      <c r="I318" s="6"/>
      <c r="J318" s="6"/>
      <c r="K318" s="6"/>
      <c r="L318" s="6"/>
      <c r="M318" s="6"/>
      <c r="N318" s="6"/>
    </row>
    <row r="319" spans="6:14">
      <c r="F319" s="4"/>
      <c r="G319" s="6"/>
      <c r="H319" s="6"/>
      <c r="I319" s="6"/>
      <c r="J319" s="6"/>
      <c r="K319" s="6"/>
      <c r="L319" s="6"/>
      <c r="M319" s="6"/>
      <c r="N319" s="6"/>
    </row>
    <row r="320" spans="6:14">
      <c r="F320" s="4"/>
      <c r="G320" s="6"/>
      <c r="H320" s="6"/>
      <c r="I320" s="6"/>
      <c r="J320" s="6"/>
      <c r="K320" s="6"/>
      <c r="L320" s="6"/>
      <c r="M320" s="6"/>
      <c r="N320" s="6"/>
    </row>
    <row r="321" spans="6:14">
      <c r="F321" s="4"/>
      <c r="G321" s="6"/>
      <c r="H321" s="6"/>
      <c r="I321" s="6"/>
      <c r="J321" s="6"/>
      <c r="K321" s="6"/>
      <c r="L321" s="6"/>
      <c r="M321" s="6"/>
      <c r="N321" s="6"/>
    </row>
    <row r="322" spans="6:14">
      <c r="F322" s="4"/>
      <c r="G322" s="6"/>
      <c r="H322" s="6"/>
      <c r="I322" s="6"/>
      <c r="J322" s="6"/>
      <c r="K322" s="6"/>
      <c r="L322" s="6"/>
      <c r="M322" s="6"/>
      <c r="N322" s="6"/>
    </row>
    <row r="323" spans="6:14">
      <c r="F323" s="4"/>
      <c r="G323" s="6"/>
      <c r="H323" s="6"/>
      <c r="I323" s="6"/>
      <c r="J323" s="6"/>
      <c r="K323" s="6"/>
      <c r="L323" s="6"/>
      <c r="M323" s="6"/>
      <c r="N323" s="6"/>
    </row>
    <row r="324" spans="6:14">
      <c r="F324" s="4"/>
      <c r="G324" s="6"/>
      <c r="H324" s="6"/>
      <c r="I324" s="6"/>
      <c r="J324" s="6"/>
      <c r="K324" s="6"/>
      <c r="L324" s="6"/>
      <c r="M324" s="6"/>
      <c r="N324" s="6"/>
    </row>
    <row r="325" spans="6:14">
      <c r="F325" s="4"/>
      <c r="G325" s="6"/>
      <c r="H325" s="6"/>
      <c r="I325" s="6"/>
      <c r="J325" s="6"/>
      <c r="K325" s="6"/>
      <c r="L325" s="6"/>
      <c r="M325" s="6"/>
      <c r="N325" s="6"/>
    </row>
    <row r="326" spans="6:14">
      <c r="F326" s="4"/>
      <c r="G326" s="6"/>
      <c r="H326" s="6"/>
      <c r="I326" s="6"/>
      <c r="J326" s="6"/>
      <c r="K326" s="6"/>
      <c r="L326" s="6"/>
      <c r="M326" s="6"/>
      <c r="N326" s="6"/>
    </row>
    <row r="327" spans="6:14">
      <c r="F327" s="4"/>
      <c r="G327" s="6"/>
      <c r="H327" s="6"/>
      <c r="I327" s="6"/>
      <c r="J327" s="6"/>
      <c r="K327" s="6"/>
      <c r="L327" s="6"/>
      <c r="M327" s="6"/>
      <c r="N327" s="6"/>
    </row>
    <row r="328" spans="6:14">
      <c r="F328" s="4"/>
      <c r="G328" s="6"/>
      <c r="H328" s="6"/>
      <c r="I328" s="6"/>
      <c r="J328" s="6"/>
      <c r="K328" s="6"/>
      <c r="L328" s="6"/>
      <c r="M328" s="6"/>
      <c r="N328" s="6"/>
    </row>
    <row r="329" spans="6:14">
      <c r="F329" s="4"/>
      <c r="G329" s="6"/>
      <c r="H329" s="6"/>
      <c r="I329" s="6"/>
      <c r="J329" s="6"/>
      <c r="K329" s="6"/>
      <c r="L329" s="6"/>
      <c r="M329" s="6"/>
      <c r="N329" s="6"/>
    </row>
    <row r="330" spans="6:14">
      <c r="F330" s="4"/>
      <c r="G330" s="6"/>
      <c r="H330" s="6"/>
      <c r="I330" s="6"/>
      <c r="J330" s="6"/>
      <c r="K330" s="6"/>
      <c r="L330" s="6"/>
      <c r="M330" s="6"/>
      <c r="N330" s="6"/>
    </row>
    <row r="331" spans="6:14">
      <c r="F331" s="4"/>
      <c r="G331" s="6"/>
      <c r="H331" s="6"/>
      <c r="I331" s="6"/>
      <c r="J331" s="6"/>
      <c r="K331" s="6"/>
      <c r="L331" s="6"/>
      <c r="M331" s="6"/>
      <c r="N331" s="6"/>
    </row>
    <row r="332" spans="6:14">
      <c r="F332" s="4"/>
      <c r="G332" s="6"/>
      <c r="H332" s="6"/>
      <c r="I332" s="6"/>
      <c r="J332" s="6"/>
      <c r="K332" s="6"/>
      <c r="L332" s="6"/>
      <c r="M332" s="6"/>
      <c r="N332" s="6"/>
    </row>
    <row r="333" spans="6:14">
      <c r="F333" s="4"/>
      <c r="G333" s="6"/>
      <c r="H333" s="6"/>
      <c r="I333" s="6"/>
      <c r="J333" s="6"/>
      <c r="K333" s="6"/>
      <c r="L333" s="6"/>
      <c r="M333" s="6"/>
      <c r="N333" s="6"/>
    </row>
    <row r="334" spans="6:14">
      <c r="F334" s="4"/>
      <c r="G334" s="6"/>
      <c r="H334" s="6"/>
      <c r="I334" s="6"/>
      <c r="J334" s="6"/>
      <c r="K334" s="6"/>
      <c r="L334" s="6"/>
      <c r="M334" s="6"/>
      <c r="N334" s="6"/>
    </row>
    <row r="335" spans="6:14">
      <c r="F335" s="4"/>
      <c r="G335" s="6"/>
      <c r="H335" s="6"/>
      <c r="I335" s="6"/>
      <c r="J335" s="6"/>
      <c r="K335" s="6"/>
      <c r="L335" s="6"/>
      <c r="M335" s="6"/>
      <c r="N335" s="6"/>
    </row>
    <row r="336" spans="6:14">
      <c r="F336" s="4"/>
      <c r="G336" s="6"/>
      <c r="H336" s="6"/>
      <c r="I336" s="6"/>
      <c r="J336" s="6"/>
      <c r="K336" s="6"/>
      <c r="L336" s="6"/>
      <c r="M336" s="6"/>
      <c r="N336" s="6"/>
    </row>
    <row r="337" spans="6:14">
      <c r="F337" s="4"/>
      <c r="G337" s="6"/>
      <c r="H337" s="6"/>
      <c r="I337" s="6"/>
      <c r="J337" s="6"/>
      <c r="K337" s="6"/>
      <c r="L337" s="6"/>
      <c r="M337" s="6"/>
      <c r="N337" s="6"/>
    </row>
    <row r="338" spans="6:14">
      <c r="F338" s="4"/>
      <c r="G338" s="6"/>
      <c r="H338" s="6"/>
      <c r="I338" s="6"/>
      <c r="J338" s="6"/>
      <c r="K338" s="6"/>
      <c r="L338" s="6"/>
      <c r="M338" s="6"/>
      <c r="N338" s="6"/>
    </row>
    <row r="339" spans="6:14">
      <c r="F339" s="4"/>
      <c r="G339" s="6"/>
      <c r="H339" s="6"/>
      <c r="I339" s="6"/>
      <c r="J339" s="6"/>
      <c r="K339" s="6"/>
      <c r="L339" s="6"/>
      <c r="M339" s="6"/>
      <c r="N339" s="6"/>
    </row>
    <row r="340" spans="6:14">
      <c r="F340" s="4"/>
      <c r="G340" s="6"/>
      <c r="H340" s="6"/>
      <c r="I340" s="6"/>
      <c r="J340" s="6"/>
      <c r="K340" s="6"/>
      <c r="L340" s="6"/>
      <c r="M340" s="6"/>
      <c r="N340" s="6"/>
    </row>
    <row r="341" spans="6:14">
      <c r="F341" s="4"/>
      <c r="G341" s="6"/>
      <c r="H341" s="6"/>
      <c r="I341" s="6"/>
      <c r="J341" s="6"/>
      <c r="K341" s="6"/>
      <c r="L341" s="6"/>
      <c r="M341" s="6"/>
      <c r="N341" s="6"/>
    </row>
    <row r="342" spans="6:14">
      <c r="F342" s="4"/>
      <c r="G342" s="6"/>
      <c r="H342" s="6"/>
      <c r="I342" s="6"/>
      <c r="J342" s="6"/>
      <c r="K342" s="6"/>
      <c r="L342" s="6"/>
      <c r="M342" s="6"/>
      <c r="N342" s="6"/>
    </row>
    <row r="343" spans="6:14">
      <c r="F343" s="4"/>
      <c r="G343" s="6"/>
      <c r="H343" s="6"/>
      <c r="I343" s="6"/>
      <c r="J343" s="6"/>
      <c r="K343" s="6"/>
      <c r="L343" s="6"/>
      <c r="M343" s="6"/>
      <c r="N343" s="6"/>
    </row>
    <row r="344" spans="6:14">
      <c r="F344" s="4"/>
      <c r="G344" s="6"/>
      <c r="H344" s="6"/>
      <c r="I344" s="6"/>
      <c r="J344" s="6"/>
      <c r="K344" s="6"/>
      <c r="L344" s="6"/>
      <c r="M344" s="6"/>
      <c r="N344" s="6"/>
    </row>
    <row r="345" spans="6:14">
      <c r="F345" s="4"/>
      <c r="G345" s="6"/>
      <c r="H345" s="6"/>
      <c r="I345" s="6"/>
      <c r="J345" s="6"/>
      <c r="K345" s="6"/>
      <c r="L345" s="6"/>
      <c r="M345" s="6"/>
      <c r="N345" s="6"/>
    </row>
    <row r="346" spans="6:14">
      <c r="F346" s="4"/>
      <c r="G346" s="6"/>
      <c r="H346" s="6"/>
      <c r="I346" s="6"/>
      <c r="J346" s="6"/>
      <c r="K346" s="6"/>
      <c r="L346" s="6"/>
      <c r="M346" s="6"/>
      <c r="N346" s="6"/>
    </row>
    <row r="347" spans="6:14">
      <c r="F347" s="4"/>
      <c r="G347" s="6"/>
      <c r="H347" s="6"/>
      <c r="I347" s="6"/>
      <c r="J347" s="6"/>
      <c r="K347" s="6"/>
      <c r="L347" s="6"/>
      <c r="M347" s="6"/>
      <c r="N347" s="6"/>
    </row>
    <row r="348" spans="6:14">
      <c r="F348" s="4"/>
      <c r="G348" s="6"/>
      <c r="H348" s="6"/>
      <c r="I348" s="6"/>
      <c r="J348" s="6"/>
      <c r="K348" s="6"/>
      <c r="L348" s="6"/>
      <c r="M348" s="6"/>
      <c r="N348" s="6"/>
    </row>
    <row r="349" spans="6:14">
      <c r="F349" s="4"/>
      <c r="G349" s="6"/>
      <c r="H349" s="6"/>
      <c r="I349" s="6"/>
      <c r="J349" s="6"/>
      <c r="K349" s="6"/>
      <c r="L349" s="6"/>
      <c r="M349" s="6"/>
      <c r="N349" s="6"/>
    </row>
    <row r="350" spans="6:14">
      <c r="F350" s="4"/>
      <c r="G350" s="6"/>
      <c r="H350" s="6"/>
      <c r="I350" s="6"/>
      <c r="J350" s="6"/>
      <c r="K350" s="6"/>
      <c r="L350" s="6"/>
      <c r="M350" s="6"/>
      <c r="N350" s="6"/>
    </row>
    <row r="351" spans="6:14">
      <c r="F351" s="4"/>
      <c r="G351" s="6"/>
      <c r="H351" s="6"/>
      <c r="I351" s="6"/>
      <c r="J351" s="6"/>
      <c r="K351" s="6"/>
      <c r="L351" s="6"/>
      <c r="M351" s="6"/>
      <c r="N351" s="6"/>
    </row>
    <row r="352" spans="6:14">
      <c r="F352" s="4"/>
      <c r="G352" s="6"/>
      <c r="H352" s="6"/>
      <c r="I352" s="6"/>
      <c r="J352" s="6"/>
      <c r="K352" s="6"/>
      <c r="L352" s="6"/>
      <c r="M352" s="6"/>
      <c r="N352" s="6"/>
    </row>
    <row r="353" spans="6:14">
      <c r="F353" s="4"/>
      <c r="G353" s="6"/>
      <c r="H353" s="6"/>
      <c r="I353" s="6"/>
      <c r="J353" s="6"/>
      <c r="K353" s="6"/>
      <c r="L353" s="6"/>
      <c r="M353" s="6"/>
      <c r="N353" s="6"/>
    </row>
    <row r="354" spans="6:14">
      <c r="F354" s="4"/>
      <c r="G354" s="6"/>
      <c r="H354" s="6"/>
      <c r="I354" s="6"/>
      <c r="J354" s="6"/>
      <c r="K354" s="6"/>
      <c r="L354" s="6"/>
      <c r="M354" s="6"/>
      <c r="N354" s="6"/>
    </row>
    <row r="355" spans="6:14">
      <c r="F355" s="4"/>
      <c r="G355" s="6"/>
      <c r="H355" s="6"/>
      <c r="I355" s="6"/>
      <c r="J355" s="6"/>
      <c r="K355" s="6"/>
      <c r="L355" s="6"/>
      <c r="M355" s="6"/>
      <c r="N355" s="6"/>
    </row>
    <row r="356" spans="6:14">
      <c r="F356" s="4"/>
      <c r="G356" s="6"/>
      <c r="H356" s="6"/>
      <c r="I356" s="6"/>
      <c r="J356" s="6"/>
      <c r="K356" s="6"/>
      <c r="L356" s="6"/>
      <c r="M356" s="6"/>
      <c r="N356" s="6"/>
    </row>
    <row r="357" spans="6:14">
      <c r="F357" s="4"/>
      <c r="G357" s="6"/>
      <c r="H357" s="6"/>
      <c r="I357" s="6"/>
      <c r="J357" s="6"/>
      <c r="K357" s="6"/>
      <c r="L357" s="6"/>
      <c r="M357" s="6"/>
      <c r="N357" s="6"/>
    </row>
    <row r="358" spans="6:14">
      <c r="F358" s="4"/>
      <c r="G358" s="6"/>
      <c r="H358" s="6"/>
      <c r="I358" s="6"/>
      <c r="J358" s="6"/>
      <c r="K358" s="6"/>
      <c r="L358" s="6"/>
      <c r="M358" s="6"/>
      <c r="N358" s="6"/>
    </row>
    <row r="359" spans="6:14">
      <c r="F359" s="4"/>
      <c r="G359" s="6"/>
      <c r="H359" s="6"/>
      <c r="I359" s="6"/>
      <c r="J359" s="6"/>
      <c r="K359" s="6"/>
      <c r="L359" s="6"/>
      <c r="M359" s="6"/>
      <c r="N359" s="6"/>
    </row>
    <row r="360" spans="6:14">
      <c r="F360" s="4"/>
      <c r="G360" s="6"/>
      <c r="H360" s="6"/>
      <c r="I360" s="6"/>
      <c r="J360" s="6"/>
      <c r="K360" s="6"/>
      <c r="L360" s="6"/>
      <c r="M360" s="6"/>
      <c r="N360" s="6"/>
    </row>
    <row r="361" spans="6:14">
      <c r="F361" s="4"/>
      <c r="G361" s="6"/>
      <c r="H361" s="6"/>
      <c r="I361" s="6"/>
      <c r="J361" s="6"/>
      <c r="K361" s="6"/>
      <c r="L361" s="6"/>
      <c r="M361" s="6"/>
      <c r="N361" s="6"/>
    </row>
    <row r="362" spans="6:14">
      <c r="F362" s="4"/>
      <c r="G362" s="6"/>
      <c r="H362" s="6"/>
      <c r="I362" s="6"/>
      <c r="J362" s="6"/>
      <c r="K362" s="6"/>
      <c r="L362" s="6"/>
      <c r="M362" s="6"/>
      <c r="N362" s="6"/>
    </row>
    <row r="363" spans="6:14">
      <c r="F363" s="4"/>
      <c r="G363" s="6"/>
      <c r="H363" s="6"/>
      <c r="I363" s="6"/>
      <c r="J363" s="6"/>
      <c r="K363" s="6"/>
      <c r="L363" s="6"/>
      <c r="M363" s="6"/>
      <c r="N363" s="6"/>
    </row>
    <row r="364" spans="6:14">
      <c r="F364" s="4"/>
      <c r="G364" s="6"/>
      <c r="H364" s="6"/>
      <c r="I364" s="6"/>
      <c r="J364" s="6"/>
      <c r="K364" s="6"/>
      <c r="L364" s="6"/>
      <c r="M364" s="6"/>
      <c r="N364" s="6"/>
    </row>
    <row r="365" spans="6:14">
      <c r="F365" s="4"/>
      <c r="G365" s="6"/>
      <c r="H365" s="6"/>
      <c r="I365" s="6"/>
      <c r="J365" s="6"/>
      <c r="K365" s="6"/>
      <c r="L365" s="6"/>
      <c r="M365" s="6"/>
      <c r="N365" s="6"/>
    </row>
    <row r="366" spans="6:14">
      <c r="F366" s="4"/>
      <c r="G366" s="6"/>
      <c r="H366" s="6"/>
      <c r="I366" s="6"/>
      <c r="J366" s="6"/>
      <c r="K366" s="6"/>
      <c r="L366" s="6"/>
      <c r="M366" s="6"/>
      <c r="N366" s="6"/>
    </row>
    <row r="367" spans="6:14">
      <c r="F367" s="4"/>
      <c r="G367" s="6"/>
      <c r="H367" s="6"/>
      <c r="I367" s="6"/>
      <c r="J367" s="6"/>
      <c r="K367" s="6"/>
      <c r="L367" s="6"/>
      <c r="M367" s="6"/>
      <c r="N367" s="6"/>
    </row>
    <row r="368" spans="6:14">
      <c r="F368" s="4"/>
      <c r="G368" s="6"/>
      <c r="H368" s="6"/>
      <c r="I368" s="6"/>
      <c r="J368" s="6"/>
      <c r="K368" s="6"/>
      <c r="L368" s="6"/>
      <c r="M368" s="6"/>
      <c r="N368" s="6"/>
    </row>
    <row r="369" spans="6:14">
      <c r="F369" s="4"/>
      <c r="G369" s="6"/>
      <c r="H369" s="6"/>
      <c r="I369" s="6"/>
      <c r="J369" s="6"/>
      <c r="K369" s="6"/>
      <c r="L369" s="6"/>
      <c r="M369" s="6"/>
      <c r="N369" s="6"/>
    </row>
    <row r="370" spans="6:14">
      <c r="F370" s="4"/>
      <c r="G370" s="6"/>
      <c r="H370" s="6"/>
      <c r="I370" s="6"/>
      <c r="J370" s="6"/>
      <c r="K370" s="6"/>
      <c r="L370" s="6"/>
      <c r="M370" s="6"/>
      <c r="N370" s="6"/>
    </row>
    <row r="371" spans="6:14">
      <c r="F371" s="4"/>
      <c r="G371" s="6"/>
      <c r="H371" s="6"/>
      <c r="I371" s="6"/>
      <c r="J371" s="6"/>
      <c r="K371" s="6"/>
      <c r="L371" s="6"/>
      <c r="M371" s="6"/>
      <c r="N371" s="6"/>
    </row>
    <row r="372" spans="6:14">
      <c r="F372" s="4"/>
      <c r="G372" s="6"/>
      <c r="H372" s="6"/>
      <c r="I372" s="6"/>
      <c r="J372" s="6"/>
      <c r="K372" s="6"/>
      <c r="L372" s="6"/>
      <c r="M372" s="6"/>
      <c r="N372" s="6"/>
    </row>
    <row r="373" spans="6:14">
      <c r="F373" s="4"/>
      <c r="G373" s="6"/>
      <c r="H373" s="6"/>
      <c r="I373" s="6"/>
      <c r="J373" s="6"/>
      <c r="K373" s="6"/>
      <c r="L373" s="6"/>
      <c r="M373" s="6"/>
      <c r="N373" s="6"/>
    </row>
    <row r="374" spans="6:14">
      <c r="F374" s="4"/>
      <c r="G374" s="6"/>
      <c r="H374" s="6"/>
      <c r="I374" s="6"/>
      <c r="J374" s="6"/>
      <c r="K374" s="6"/>
      <c r="L374" s="6"/>
      <c r="M374" s="6"/>
      <c r="N374" s="6"/>
    </row>
    <row r="375" spans="6:14">
      <c r="F375" s="4"/>
      <c r="G375" s="6"/>
      <c r="H375" s="6"/>
      <c r="I375" s="6"/>
      <c r="J375" s="6"/>
      <c r="K375" s="6"/>
      <c r="L375" s="6"/>
      <c r="M375" s="6"/>
      <c r="N375" s="6"/>
    </row>
    <row r="376" spans="6:14">
      <c r="F376" s="4"/>
      <c r="G376" s="6"/>
      <c r="H376" s="6"/>
      <c r="I376" s="6"/>
      <c r="J376" s="6"/>
      <c r="K376" s="6"/>
      <c r="L376" s="6"/>
      <c r="M376" s="6"/>
      <c r="N376" s="6"/>
    </row>
    <row r="377" spans="6:14">
      <c r="F377" s="4"/>
      <c r="G377" s="6"/>
      <c r="H377" s="6"/>
      <c r="I377" s="6"/>
      <c r="J377" s="6"/>
      <c r="K377" s="6"/>
      <c r="L377" s="6"/>
      <c r="M377" s="6"/>
      <c r="N377" s="6"/>
    </row>
    <row r="378" spans="6:14">
      <c r="F378" s="4"/>
      <c r="G378" s="6"/>
      <c r="H378" s="6"/>
      <c r="I378" s="6"/>
      <c r="J378" s="6"/>
      <c r="K378" s="6"/>
      <c r="L378" s="6"/>
      <c r="M378" s="6"/>
      <c r="N378" s="6"/>
    </row>
    <row r="379" spans="6:14">
      <c r="F379" s="4"/>
      <c r="G379" s="6"/>
      <c r="H379" s="6"/>
      <c r="I379" s="6"/>
      <c r="J379" s="6"/>
      <c r="K379" s="6"/>
      <c r="L379" s="6"/>
      <c r="M379" s="6"/>
      <c r="N379" s="6"/>
    </row>
    <row r="380" spans="6:14">
      <c r="F380" s="4"/>
      <c r="G380" s="6"/>
      <c r="H380" s="6"/>
      <c r="I380" s="6"/>
      <c r="J380" s="6"/>
      <c r="K380" s="6"/>
      <c r="L380" s="6"/>
      <c r="M380" s="6"/>
      <c r="N380" s="6"/>
    </row>
    <row r="381" spans="6:14">
      <c r="F381" s="4"/>
      <c r="G381" s="6"/>
      <c r="H381" s="6"/>
      <c r="I381" s="6"/>
      <c r="J381" s="6"/>
      <c r="K381" s="6"/>
      <c r="L381" s="6"/>
      <c r="M381" s="6"/>
      <c r="N381" s="6"/>
    </row>
    <row r="382" spans="6:14">
      <c r="F382" s="4"/>
      <c r="G382" s="6"/>
      <c r="H382" s="6"/>
      <c r="I382" s="6"/>
      <c r="J382" s="6"/>
      <c r="K382" s="6"/>
      <c r="L382" s="6"/>
      <c r="M382" s="6"/>
      <c r="N382" s="6"/>
    </row>
    <row r="383" spans="6:14">
      <c r="F383" s="4"/>
      <c r="G383" s="6"/>
      <c r="H383" s="6"/>
      <c r="I383" s="6"/>
      <c r="J383" s="6"/>
      <c r="K383" s="6"/>
      <c r="L383" s="6"/>
      <c r="M383" s="6"/>
      <c r="N383" s="6"/>
    </row>
    <row r="384" spans="6:14">
      <c r="F384" s="4"/>
      <c r="G384" s="6"/>
      <c r="H384" s="6"/>
      <c r="I384" s="6"/>
      <c r="J384" s="6"/>
      <c r="K384" s="6"/>
      <c r="L384" s="6"/>
      <c r="M384" s="6"/>
      <c r="N384" s="6"/>
    </row>
    <row r="385" spans="6:14">
      <c r="F385" s="4"/>
      <c r="G385" s="6"/>
      <c r="H385" s="6"/>
      <c r="I385" s="6"/>
      <c r="J385" s="6"/>
      <c r="K385" s="6"/>
      <c r="L385" s="6"/>
      <c r="M385" s="6"/>
      <c r="N385" s="6"/>
    </row>
    <row r="386" spans="6:14">
      <c r="F386" s="4"/>
      <c r="G386" s="6"/>
      <c r="H386" s="6"/>
      <c r="I386" s="6"/>
      <c r="J386" s="6"/>
      <c r="K386" s="6"/>
      <c r="L386" s="6"/>
      <c r="M386" s="6"/>
      <c r="N386" s="6"/>
    </row>
    <row r="387" spans="6:14">
      <c r="F387" s="4"/>
      <c r="G387" s="6"/>
      <c r="H387" s="6"/>
      <c r="I387" s="6"/>
      <c r="J387" s="6"/>
      <c r="K387" s="6"/>
      <c r="L387" s="6"/>
      <c r="M387" s="6"/>
      <c r="N387" s="6"/>
    </row>
    <row r="388" spans="6:14">
      <c r="F388" s="4"/>
      <c r="G388" s="6"/>
      <c r="H388" s="6"/>
      <c r="I388" s="6"/>
      <c r="J388" s="6"/>
      <c r="K388" s="6"/>
      <c r="L388" s="6"/>
      <c r="M388" s="6"/>
      <c r="N388" s="6"/>
    </row>
    <row r="389" spans="6:14">
      <c r="F389" s="4"/>
      <c r="G389" s="6"/>
      <c r="H389" s="6"/>
      <c r="I389" s="6"/>
      <c r="J389" s="6"/>
      <c r="K389" s="6"/>
      <c r="L389" s="6"/>
      <c r="M389" s="6"/>
      <c r="N389" s="6"/>
    </row>
    <row r="390" spans="6:14">
      <c r="F390" s="4"/>
      <c r="G390" s="6"/>
      <c r="H390" s="6"/>
      <c r="I390" s="6"/>
      <c r="J390" s="6"/>
      <c r="K390" s="6"/>
      <c r="L390" s="6"/>
      <c r="M390" s="6"/>
      <c r="N390" s="6"/>
    </row>
    <row r="391" spans="6:14">
      <c r="F391" s="4"/>
      <c r="G391" s="6"/>
      <c r="H391" s="6"/>
      <c r="I391" s="6"/>
      <c r="J391" s="6"/>
      <c r="K391" s="6"/>
      <c r="L391" s="6"/>
      <c r="M391" s="6"/>
      <c r="N391" s="6"/>
    </row>
    <row r="392" spans="6:14">
      <c r="F392" s="4"/>
      <c r="G392" s="6"/>
      <c r="H392" s="6"/>
      <c r="I392" s="6"/>
      <c r="J392" s="6"/>
      <c r="K392" s="6"/>
      <c r="L392" s="6"/>
      <c r="M392" s="6"/>
      <c r="N392" s="6"/>
    </row>
    <row r="393" spans="6:14">
      <c r="F393" s="4"/>
      <c r="G393" s="6"/>
      <c r="H393" s="6"/>
      <c r="I393" s="6"/>
      <c r="J393" s="6"/>
      <c r="K393" s="6"/>
      <c r="L393" s="6"/>
      <c r="M393" s="6"/>
      <c r="N393" s="6"/>
    </row>
    <row r="394" spans="6:14">
      <c r="F394" s="4"/>
      <c r="G394" s="6"/>
      <c r="H394" s="6"/>
      <c r="I394" s="6"/>
      <c r="J394" s="6"/>
      <c r="K394" s="6"/>
      <c r="L394" s="6"/>
      <c r="M394" s="6"/>
      <c r="N394" s="6"/>
    </row>
    <row r="395" spans="6:14">
      <c r="F395" s="4"/>
      <c r="G395" s="6"/>
      <c r="H395" s="6"/>
      <c r="I395" s="6"/>
      <c r="J395" s="6"/>
      <c r="K395" s="6"/>
      <c r="L395" s="6"/>
      <c r="M395" s="6"/>
      <c r="N395" s="6"/>
    </row>
    <row r="396" spans="6:14">
      <c r="F396" s="4"/>
      <c r="G396" s="6"/>
      <c r="H396" s="6"/>
      <c r="I396" s="6"/>
      <c r="J396" s="6"/>
      <c r="K396" s="6"/>
      <c r="L396" s="6"/>
      <c r="M396" s="6"/>
      <c r="N396" s="6"/>
    </row>
    <row r="397" spans="6:14">
      <c r="F397" s="4"/>
      <c r="G397" s="6"/>
      <c r="H397" s="6"/>
      <c r="I397" s="6"/>
      <c r="J397" s="6"/>
      <c r="K397" s="6"/>
      <c r="L397" s="6"/>
      <c r="M397" s="6"/>
      <c r="N397" s="6"/>
    </row>
    <row r="398" spans="6:14">
      <c r="F398" s="4"/>
      <c r="G398" s="6"/>
      <c r="H398" s="6"/>
      <c r="I398" s="6"/>
      <c r="J398" s="6"/>
      <c r="K398" s="6"/>
      <c r="L398" s="6"/>
      <c r="M398" s="6"/>
      <c r="N398" s="6"/>
    </row>
    <row r="399" spans="6:14">
      <c r="F399" s="4"/>
      <c r="G399" s="6"/>
      <c r="H399" s="6"/>
      <c r="I399" s="6"/>
      <c r="J399" s="6"/>
      <c r="K399" s="6"/>
      <c r="L399" s="6"/>
      <c r="M399" s="6"/>
      <c r="N399" s="6"/>
    </row>
    <row r="400" spans="6:14">
      <c r="F400" s="4"/>
      <c r="G400" s="6"/>
      <c r="H400" s="6"/>
      <c r="I400" s="6"/>
      <c r="J400" s="6"/>
      <c r="K400" s="6"/>
      <c r="L400" s="6"/>
      <c r="M400" s="6"/>
      <c r="N400" s="6"/>
    </row>
    <row r="401" spans="6:14">
      <c r="F401" s="4"/>
      <c r="G401" s="6"/>
      <c r="H401" s="6"/>
      <c r="I401" s="6"/>
      <c r="J401" s="6"/>
      <c r="K401" s="6"/>
      <c r="L401" s="6"/>
      <c r="M401" s="6"/>
      <c r="N401" s="6"/>
    </row>
    <row r="402" spans="6:14">
      <c r="F402" s="4"/>
      <c r="G402" s="6"/>
      <c r="H402" s="6"/>
      <c r="I402" s="6"/>
      <c r="J402" s="6"/>
      <c r="K402" s="6"/>
      <c r="L402" s="6"/>
      <c r="M402" s="6"/>
      <c r="N402" s="6"/>
    </row>
    <row r="403" spans="6:14">
      <c r="F403" s="4"/>
      <c r="G403" s="6"/>
      <c r="H403" s="6"/>
      <c r="I403" s="6"/>
      <c r="J403" s="6"/>
      <c r="K403" s="6"/>
      <c r="L403" s="6"/>
      <c r="M403" s="6"/>
      <c r="N403" s="6"/>
    </row>
    <row r="404" spans="6:14">
      <c r="F404" s="4"/>
      <c r="G404" s="6"/>
      <c r="H404" s="6"/>
      <c r="I404" s="6"/>
      <c r="J404" s="6"/>
      <c r="K404" s="6"/>
      <c r="L404" s="6"/>
      <c r="M404" s="6"/>
      <c r="N404" s="6"/>
    </row>
    <row r="405" spans="6:14">
      <c r="F405" s="4"/>
      <c r="G405" s="6"/>
      <c r="H405" s="6"/>
      <c r="I405" s="6"/>
      <c r="J405" s="6"/>
      <c r="K405" s="6"/>
      <c r="L405" s="6"/>
      <c r="M405" s="6"/>
      <c r="N405" s="6"/>
    </row>
    <row r="406" spans="6:14">
      <c r="F406" s="4"/>
      <c r="G406" s="6"/>
      <c r="H406" s="6"/>
      <c r="I406" s="6"/>
      <c r="J406" s="6"/>
      <c r="K406" s="6"/>
      <c r="L406" s="6"/>
      <c r="M406" s="6"/>
      <c r="N406" s="6"/>
    </row>
    <row r="407" spans="6:14">
      <c r="F407" s="4"/>
      <c r="G407" s="6"/>
      <c r="H407" s="6"/>
      <c r="I407" s="6"/>
      <c r="J407" s="6"/>
      <c r="K407" s="6"/>
      <c r="L407" s="6"/>
      <c r="M407" s="6"/>
      <c r="N407" s="6"/>
    </row>
    <row r="408" spans="6:14">
      <c r="F408" s="4"/>
      <c r="G408" s="6"/>
      <c r="H408" s="6"/>
      <c r="I408" s="6"/>
      <c r="J408" s="6"/>
      <c r="K408" s="6"/>
      <c r="L408" s="6"/>
      <c r="M408" s="6"/>
      <c r="N408" s="6"/>
    </row>
    <row r="409" spans="6:14">
      <c r="F409" s="4"/>
      <c r="G409" s="6"/>
      <c r="H409" s="6"/>
      <c r="I409" s="6"/>
      <c r="J409" s="6"/>
      <c r="K409" s="6"/>
      <c r="L409" s="6"/>
      <c r="M409" s="6"/>
      <c r="N409" s="6"/>
    </row>
    <row r="410" spans="6:14">
      <c r="F410" s="4"/>
      <c r="G410" s="6"/>
      <c r="H410" s="6"/>
      <c r="I410" s="6"/>
      <c r="J410" s="6"/>
      <c r="K410" s="6"/>
      <c r="L410" s="6"/>
      <c r="M410" s="6"/>
      <c r="N410" s="6"/>
    </row>
    <row r="411" spans="6:14">
      <c r="F411" s="4"/>
      <c r="G411" s="6"/>
      <c r="H411" s="6"/>
      <c r="I411" s="6"/>
      <c r="J411" s="6"/>
      <c r="K411" s="6"/>
      <c r="L411" s="6"/>
      <c r="M411" s="6"/>
      <c r="N411" s="6"/>
    </row>
    <row r="412" spans="6:14">
      <c r="F412" s="4"/>
      <c r="G412" s="6"/>
      <c r="H412" s="6"/>
      <c r="I412" s="6"/>
      <c r="J412" s="6"/>
      <c r="K412" s="6"/>
      <c r="L412" s="6"/>
      <c r="M412" s="6"/>
      <c r="N412" s="6"/>
    </row>
    <row r="413" spans="6:14">
      <c r="F413" s="4"/>
      <c r="G413" s="6"/>
      <c r="H413" s="6"/>
      <c r="I413" s="6"/>
      <c r="J413" s="6"/>
      <c r="K413" s="6"/>
      <c r="L413" s="6"/>
      <c r="M413" s="6"/>
      <c r="N413" s="6"/>
    </row>
    <row r="414" spans="6:14">
      <c r="F414" s="4"/>
      <c r="G414" s="6"/>
      <c r="H414" s="6"/>
      <c r="I414" s="6"/>
      <c r="J414" s="6"/>
      <c r="K414" s="6"/>
      <c r="L414" s="6"/>
      <c r="M414" s="6"/>
      <c r="N414" s="6"/>
    </row>
    <row r="415" spans="6:14">
      <c r="F415" s="4"/>
      <c r="G415" s="6"/>
      <c r="H415" s="6"/>
      <c r="I415" s="6"/>
      <c r="J415" s="6"/>
      <c r="K415" s="6"/>
      <c r="L415" s="6"/>
      <c r="M415" s="6"/>
      <c r="N415" s="6"/>
    </row>
    <row r="416" spans="6:14">
      <c r="F416" s="4"/>
      <c r="G416" s="6"/>
      <c r="H416" s="6"/>
      <c r="I416" s="6"/>
      <c r="J416" s="6"/>
      <c r="K416" s="6"/>
      <c r="L416" s="6"/>
      <c r="M416" s="6"/>
      <c r="N416" s="6"/>
    </row>
    <row r="417" spans="6:14">
      <c r="F417" s="4"/>
      <c r="G417" s="6"/>
      <c r="H417" s="6"/>
      <c r="I417" s="6"/>
      <c r="J417" s="6"/>
      <c r="K417" s="6"/>
      <c r="L417" s="6"/>
      <c r="M417" s="6"/>
      <c r="N417" s="6"/>
    </row>
    <row r="418" spans="6:14">
      <c r="F418" s="4"/>
      <c r="G418" s="6"/>
      <c r="H418" s="6"/>
      <c r="I418" s="6"/>
      <c r="J418" s="6"/>
      <c r="K418" s="6"/>
      <c r="L418" s="6"/>
      <c r="M418" s="6"/>
      <c r="N418" s="6"/>
    </row>
    <row r="419" spans="6:14">
      <c r="F419" s="4"/>
      <c r="G419" s="6"/>
      <c r="H419" s="6"/>
      <c r="I419" s="6"/>
      <c r="J419" s="6"/>
      <c r="K419" s="6"/>
      <c r="L419" s="6"/>
      <c r="M419" s="6"/>
      <c r="N419" s="6"/>
    </row>
    <row r="420" spans="6:14">
      <c r="F420" s="4"/>
      <c r="G420" s="6"/>
      <c r="H420" s="6"/>
      <c r="I420" s="6"/>
      <c r="J420" s="6"/>
      <c r="K420" s="6"/>
      <c r="L420" s="6"/>
      <c r="M420" s="6"/>
      <c r="N420" s="6"/>
    </row>
    <row r="421" spans="6:14">
      <c r="F421" s="4"/>
      <c r="G421" s="6"/>
      <c r="H421" s="6"/>
      <c r="I421" s="6"/>
      <c r="J421" s="6"/>
      <c r="K421" s="6"/>
      <c r="L421" s="6"/>
      <c r="M421" s="6"/>
      <c r="N421" s="6"/>
    </row>
    <row r="422" spans="6:14">
      <c r="F422" s="4"/>
      <c r="G422" s="6"/>
      <c r="H422" s="6"/>
      <c r="I422" s="6"/>
      <c r="J422" s="6"/>
      <c r="K422" s="6"/>
      <c r="L422" s="6"/>
      <c r="M422" s="6"/>
      <c r="N422" s="6"/>
    </row>
    <row r="423" spans="6:14">
      <c r="F423" s="4"/>
      <c r="G423" s="6"/>
      <c r="H423" s="6"/>
      <c r="I423" s="6"/>
      <c r="J423" s="6"/>
      <c r="K423" s="6"/>
      <c r="L423" s="6"/>
      <c r="M423" s="6"/>
      <c r="N423" s="6"/>
    </row>
    <row r="424" spans="6:14">
      <c r="F424" s="4"/>
      <c r="G424" s="6"/>
      <c r="H424" s="6"/>
      <c r="I424" s="6"/>
      <c r="J424" s="6"/>
      <c r="K424" s="6"/>
      <c r="L424" s="6"/>
      <c r="M424" s="6"/>
      <c r="N424" s="6"/>
    </row>
    <row r="425" spans="6:14">
      <c r="F425" s="4"/>
      <c r="G425" s="6"/>
      <c r="H425" s="6"/>
      <c r="I425" s="6"/>
      <c r="J425" s="6"/>
      <c r="K425" s="6"/>
      <c r="L425" s="6"/>
      <c r="M425" s="6"/>
      <c r="N425" s="6"/>
    </row>
    <row r="426" spans="6:14">
      <c r="F426" s="4"/>
      <c r="G426" s="6"/>
      <c r="H426" s="6"/>
      <c r="I426" s="6"/>
      <c r="J426" s="6"/>
      <c r="K426" s="6"/>
      <c r="L426" s="6"/>
      <c r="M426" s="6"/>
      <c r="N426" s="6"/>
    </row>
    <row r="427" spans="6:14">
      <c r="F427" s="4"/>
      <c r="G427" s="6"/>
      <c r="H427" s="6"/>
      <c r="I427" s="6"/>
      <c r="J427" s="6"/>
      <c r="K427" s="6"/>
      <c r="L427" s="6"/>
      <c r="M427" s="6"/>
      <c r="N427" s="6"/>
    </row>
    <row r="428" spans="6:14">
      <c r="F428" s="4"/>
      <c r="G428" s="6"/>
      <c r="H428" s="6"/>
      <c r="I428" s="6"/>
      <c r="J428" s="6"/>
      <c r="K428" s="6"/>
      <c r="L428" s="6"/>
      <c r="M428" s="6"/>
      <c r="N428" s="6"/>
    </row>
    <row r="429" spans="6:14">
      <c r="F429" s="4"/>
      <c r="G429" s="6"/>
      <c r="H429" s="6"/>
      <c r="I429" s="6"/>
      <c r="J429" s="6"/>
      <c r="K429" s="6"/>
      <c r="L429" s="6"/>
      <c r="M429" s="6"/>
      <c r="N429" s="6"/>
    </row>
    <row r="430" spans="6:14">
      <c r="F430" s="4"/>
      <c r="G430" s="6"/>
      <c r="H430" s="6"/>
      <c r="I430" s="6"/>
      <c r="J430" s="6"/>
      <c r="K430" s="6"/>
      <c r="L430" s="6"/>
      <c r="M430" s="6"/>
      <c r="N430" s="6"/>
    </row>
    <row r="431" spans="6:14">
      <c r="F431" s="4"/>
      <c r="G431" s="6"/>
      <c r="H431" s="6"/>
      <c r="I431" s="6"/>
      <c r="J431" s="6"/>
      <c r="K431" s="6"/>
      <c r="L431" s="6"/>
      <c r="M431" s="6"/>
      <c r="N431" s="6"/>
    </row>
    <row r="432" spans="6:14">
      <c r="F432" s="4"/>
      <c r="G432" s="6"/>
      <c r="H432" s="6"/>
      <c r="I432" s="6"/>
      <c r="J432" s="6"/>
      <c r="K432" s="6"/>
      <c r="L432" s="6"/>
      <c r="M432" s="6"/>
      <c r="N432" s="6"/>
    </row>
    <row r="433" spans="6:14">
      <c r="F433" s="4"/>
      <c r="G433" s="6"/>
      <c r="H433" s="6"/>
      <c r="I433" s="6"/>
      <c r="J433" s="6"/>
      <c r="K433" s="6"/>
      <c r="L433" s="6"/>
      <c r="M433" s="6"/>
      <c r="N433" s="6"/>
    </row>
    <row r="434" spans="6:14">
      <c r="F434" s="4"/>
      <c r="G434" s="6"/>
      <c r="H434" s="6"/>
      <c r="I434" s="6"/>
      <c r="J434" s="6"/>
      <c r="K434" s="6"/>
      <c r="L434" s="6"/>
      <c r="M434" s="6"/>
      <c r="N434" s="6"/>
    </row>
    <row r="435" spans="6:14">
      <c r="F435" s="4"/>
      <c r="G435" s="6"/>
      <c r="H435" s="6"/>
      <c r="I435" s="6"/>
      <c r="J435" s="6"/>
      <c r="K435" s="6"/>
      <c r="L435" s="6"/>
      <c r="M435" s="6"/>
      <c r="N435" s="6"/>
    </row>
    <row r="436" spans="6:14">
      <c r="F436" s="4"/>
      <c r="G436" s="6"/>
      <c r="H436" s="6"/>
      <c r="I436" s="6"/>
      <c r="J436" s="6"/>
      <c r="K436" s="6"/>
      <c r="L436" s="6"/>
      <c r="M436" s="6"/>
      <c r="N436" s="6"/>
    </row>
    <row r="437" spans="6:14">
      <c r="F437" s="4"/>
      <c r="G437" s="6"/>
      <c r="H437" s="6"/>
      <c r="I437" s="6"/>
      <c r="J437" s="6"/>
      <c r="K437" s="6"/>
      <c r="L437" s="6"/>
      <c r="M437" s="6"/>
      <c r="N437" s="6"/>
    </row>
    <row r="438" spans="6:14">
      <c r="F438" s="4"/>
      <c r="G438" s="6"/>
      <c r="H438" s="6"/>
      <c r="I438" s="6"/>
      <c r="J438" s="6"/>
      <c r="K438" s="6"/>
      <c r="L438" s="6"/>
      <c r="M438" s="6"/>
      <c r="N438" s="6"/>
    </row>
    <row r="439" spans="6:14">
      <c r="F439" s="4"/>
      <c r="G439" s="6"/>
      <c r="H439" s="6"/>
      <c r="I439" s="6"/>
      <c r="J439" s="6"/>
      <c r="K439" s="6"/>
      <c r="L439" s="6"/>
      <c r="M439" s="6"/>
      <c r="N439" s="6"/>
    </row>
    <row r="440" spans="6:14">
      <c r="F440" s="4"/>
      <c r="G440" s="6"/>
      <c r="H440" s="6"/>
      <c r="I440" s="6"/>
      <c r="J440" s="6"/>
      <c r="K440" s="6"/>
      <c r="L440" s="6"/>
      <c r="M440" s="6"/>
      <c r="N440" s="6"/>
    </row>
    <row r="441" spans="6:14">
      <c r="F441" s="4"/>
      <c r="G441" s="6"/>
      <c r="H441" s="6"/>
      <c r="I441" s="6"/>
      <c r="J441" s="6"/>
      <c r="K441" s="6"/>
      <c r="L441" s="6"/>
      <c r="M441" s="6"/>
      <c r="N441" s="6"/>
    </row>
    <row r="442" spans="6:14">
      <c r="F442" s="4"/>
      <c r="G442" s="6"/>
      <c r="H442" s="6"/>
      <c r="I442" s="6"/>
      <c r="J442" s="6"/>
      <c r="K442" s="6"/>
      <c r="L442" s="6"/>
      <c r="M442" s="6"/>
      <c r="N442" s="6"/>
    </row>
    <row r="443" spans="6:14">
      <c r="F443" s="4"/>
      <c r="G443" s="6"/>
      <c r="H443" s="6"/>
      <c r="I443" s="6"/>
      <c r="J443" s="6"/>
      <c r="K443" s="6"/>
      <c r="L443" s="6"/>
      <c r="M443" s="6"/>
      <c r="N443" s="6"/>
    </row>
    <row r="444" spans="6:14">
      <c r="F444" s="4"/>
      <c r="G444" s="6"/>
      <c r="H444" s="6"/>
      <c r="I444" s="6"/>
      <c r="J444" s="6"/>
      <c r="K444" s="6"/>
      <c r="L444" s="6"/>
      <c r="M444" s="6"/>
      <c r="N444" s="6"/>
    </row>
    <row r="445" spans="6:14">
      <c r="F445" s="4"/>
      <c r="G445" s="6"/>
      <c r="H445" s="6"/>
      <c r="I445" s="6"/>
      <c r="J445" s="6"/>
      <c r="K445" s="6"/>
      <c r="L445" s="6"/>
      <c r="M445" s="6"/>
      <c r="N445" s="6"/>
    </row>
    <row r="446" spans="6:14">
      <c r="F446" s="4"/>
      <c r="G446" s="6"/>
      <c r="H446" s="6"/>
      <c r="I446" s="6"/>
      <c r="J446" s="6"/>
      <c r="K446" s="6"/>
      <c r="L446" s="6"/>
      <c r="M446" s="6"/>
      <c r="N446" s="6"/>
    </row>
    <row r="447" spans="6:14">
      <c r="F447" s="4"/>
      <c r="G447" s="6"/>
      <c r="H447" s="6"/>
      <c r="I447" s="6"/>
      <c r="J447" s="6"/>
      <c r="K447" s="6"/>
      <c r="L447" s="6"/>
      <c r="M447" s="6"/>
      <c r="N447" s="6"/>
    </row>
    <row r="448" spans="6:14">
      <c r="F448" s="4"/>
      <c r="G448" s="6"/>
      <c r="H448" s="6"/>
      <c r="I448" s="6"/>
      <c r="J448" s="6"/>
      <c r="K448" s="6"/>
      <c r="L448" s="6"/>
      <c r="M448" s="6"/>
      <c r="N448" s="6"/>
    </row>
    <row r="449" spans="6:14">
      <c r="F449" s="4"/>
      <c r="G449" s="6"/>
      <c r="H449" s="6"/>
      <c r="I449" s="6"/>
      <c r="J449" s="6"/>
      <c r="K449" s="6"/>
      <c r="L449" s="6"/>
      <c r="M449" s="6"/>
      <c r="N449" s="6"/>
    </row>
    <row r="450" spans="6:14">
      <c r="F450" s="4"/>
      <c r="G450" s="6"/>
      <c r="H450" s="6"/>
      <c r="I450" s="6"/>
      <c r="J450" s="6"/>
      <c r="K450" s="6"/>
      <c r="L450" s="6"/>
      <c r="M450" s="6"/>
      <c r="N450" s="6"/>
    </row>
    <row r="451" spans="6:14">
      <c r="F451" s="4"/>
      <c r="G451" s="6"/>
      <c r="H451" s="6"/>
      <c r="I451" s="6"/>
      <c r="J451" s="6"/>
      <c r="K451" s="6"/>
      <c r="L451" s="6"/>
      <c r="M451" s="6"/>
      <c r="N451" s="6"/>
    </row>
    <row r="452" spans="6:14">
      <c r="F452" s="4"/>
      <c r="G452" s="6"/>
      <c r="H452" s="6"/>
      <c r="I452" s="6"/>
      <c r="J452" s="6"/>
      <c r="K452" s="6"/>
      <c r="L452" s="6"/>
      <c r="M452" s="6"/>
      <c r="N452" s="6"/>
    </row>
    <row r="453" spans="6:14">
      <c r="F453" s="4"/>
      <c r="G453" s="6"/>
      <c r="H453" s="6"/>
      <c r="I453" s="6"/>
      <c r="J453" s="6"/>
      <c r="K453" s="6"/>
      <c r="L453" s="6"/>
      <c r="M453" s="6"/>
      <c r="N453" s="6"/>
    </row>
    <row r="454" spans="6:14">
      <c r="F454" s="4"/>
      <c r="G454" s="6"/>
      <c r="H454" s="6"/>
      <c r="I454" s="6"/>
      <c r="J454" s="6"/>
      <c r="K454" s="6"/>
      <c r="L454" s="6"/>
      <c r="M454" s="6"/>
      <c r="N454" s="6"/>
    </row>
    <row r="455" spans="6:14">
      <c r="F455" s="4"/>
      <c r="G455" s="6"/>
      <c r="H455" s="6"/>
      <c r="I455" s="6"/>
      <c r="J455" s="6"/>
      <c r="K455" s="6"/>
      <c r="L455" s="6"/>
      <c r="M455" s="6"/>
      <c r="N455" s="6"/>
    </row>
    <row r="456" spans="6:14">
      <c r="F456" s="4"/>
      <c r="G456" s="6"/>
      <c r="H456" s="6"/>
      <c r="I456" s="6"/>
      <c r="J456" s="6"/>
      <c r="K456" s="6"/>
      <c r="L456" s="6"/>
      <c r="M456" s="6"/>
      <c r="N456" s="6"/>
    </row>
    <row r="457" spans="6:14">
      <c r="F457" s="4"/>
      <c r="G457" s="6"/>
      <c r="H457" s="6"/>
      <c r="I457" s="6"/>
      <c r="J457" s="6"/>
      <c r="K457" s="6"/>
      <c r="L457" s="6"/>
      <c r="M457" s="6"/>
      <c r="N457" s="6"/>
    </row>
    <row r="458" spans="6:14">
      <c r="F458" s="4"/>
      <c r="G458" s="6"/>
      <c r="H458" s="6"/>
      <c r="I458" s="6"/>
      <c r="J458" s="6"/>
      <c r="K458" s="6"/>
      <c r="L458" s="6"/>
      <c r="M458" s="6"/>
      <c r="N458" s="6"/>
    </row>
    <row r="459" spans="6:14">
      <c r="F459" s="4"/>
      <c r="G459" s="6"/>
      <c r="H459" s="6"/>
      <c r="I459" s="6"/>
      <c r="J459" s="6"/>
      <c r="K459" s="6"/>
      <c r="L459" s="6"/>
      <c r="M459" s="6"/>
      <c r="N459" s="6"/>
    </row>
    <row r="460" spans="6:14">
      <c r="F460" s="4"/>
      <c r="G460" s="6"/>
      <c r="H460" s="6"/>
      <c r="I460" s="6"/>
      <c r="J460" s="6"/>
      <c r="K460" s="6"/>
      <c r="L460" s="6"/>
      <c r="M460" s="6"/>
      <c r="N460" s="6"/>
    </row>
    <row r="461" spans="6:14">
      <c r="F461" s="4"/>
      <c r="G461" s="6"/>
      <c r="H461" s="6"/>
      <c r="I461" s="6"/>
      <c r="J461" s="6"/>
      <c r="K461" s="6"/>
      <c r="L461" s="6"/>
      <c r="M461" s="6"/>
      <c r="N461" s="6"/>
    </row>
    <row r="462" spans="6:14">
      <c r="F462" s="4"/>
      <c r="G462" s="6"/>
      <c r="H462" s="6"/>
      <c r="I462" s="6"/>
      <c r="J462" s="6"/>
      <c r="K462" s="6"/>
      <c r="L462" s="6"/>
      <c r="M462" s="6"/>
      <c r="N462" s="6"/>
    </row>
    <row r="463" spans="6:14">
      <c r="F463" s="4"/>
      <c r="G463" s="6"/>
      <c r="H463" s="6"/>
      <c r="I463" s="6"/>
      <c r="J463" s="6"/>
      <c r="K463" s="6"/>
      <c r="L463" s="6"/>
      <c r="M463" s="6"/>
      <c r="N463" s="6"/>
    </row>
    <row r="464" spans="6:14">
      <c r="F464" s="4"/>
      <c r="G464" s="6"/>
      <c r="H464" s="6"/>
      <c r="I464" s="6"/>
      <c r="J464" s="6"/>
      <c r="K464" s="6"/>
      <c r="L464" s="6"/>
      <c r="M464" s="6"/>
      <c r="N464" s="6"/>
    </row>
    <row r="465" spans="6:14">
      <c r="F465" s="4"/>
      <c r="G465" s="6"/>
      <c r="H465" s="6"/>
      <c r="I465" s="6"/>
      <c r="J465" s="6"/>
      <c r="K465" s="6"/>
      <c r="L465" s="6"/>
      <c r="M465" s="6"/>
      <c r="N465" s="6"/>
    </row>
    <row r="466" spans="6:14">
      <c r="F466" s="4"/>
      <c r="G466" s="6"/>
      <c r="H466" s="6"/>
      <c r="I466" s="6"/>
      <c r="J466" s="6"/>
      <c r="K466" s="6"/>
      <c r="L466" s="6"/>
      <c r="M466" s="6"/>
      <c r="N466" s="6"/>
    </row>
    <row r="467" spans="6:14">
      <c r="F467" s="4"/>
      <c r="G467" s="6"/>
      <c r="H467" s="6"/>
      <c r="I467" s="6"/>
      <c r="J467" s="6"/>
      <c r="K467" s="6"/>
      <c r="L467" s="6"/>
      <c r="M467" s="6"/>
      <c r="N467" s="6"/>
    </row>
    <row r="468" spans="6:14">
      <c r="F468" s="4"/>
      <c r="G468" s="6"/>
      <c r="H468" s="6"/>
      <c r="I468" s="6"/>
      <c r="J468" s="6"/>
      <c r="K468" s="6"/>
      <c r="L468" s="6"/>
      <c r="M468" s="6"/>
      <c r="N468" s="6"/>
    </row>
    <row r="469" spans="6:14">
      <c r="F469" s="4"/>
      <c r="G469" s="6"/>
      <c r="H469" s="6"/>
      <c r="I469" s="6"/>
      <c r="J469" s="6"/>
      <c r="K469" s="6"/>
      <c r="L469" s="6"/>
      <c r="M469" s="6"/>
      <c r="N469" s="6"/>
    </row>
    <row r="470" spans="6:14">
      <c r="F470" s="4"/>
      <c r="G470" s="6"/>
      <c r="H470" s="6"/>
      <c r="I470" s="6"/>
      <c r="J470" s="6"/>
      <c r="K470" s="6"/>
      <c r="L470" s="6"/>
      <c r="M470" s="6"/>
      <c r="N470" s="6"/>
    </row>
    <row r="471" spans="6:14">
      <c r="F471" s="4"/>
      <c r="G471" s="6"/>
      <c r="H471" s="6"/>
      <c r="I471" s="6"/>
      <c r="J471" s="6"/>
      <c r="K471" s="6"/>
      <c r="L471" s="6"/>
      <c r="M471" s="6"/>
      <c r="N471" s="6"/>
    </row>
    <row r="472" spans="6:14">
      <c r="F472" s="4"/>
      <c r="G472" s="6"/>
      <c r="H472" s="6"/>
      <c r="I472" s="6"/>
      <c r="J472" s="6"/>
      <c r="K472" s="6"/>
      <c r="L472" s="6"/>
      <c r="M472" s="6"/>
      <c r="N472" s="6"/>
    </row>
    <row r="473" spans="6:14">
      <c r="F473" s="4"/>
      <c r="G473" s="6"/>
      <c r="H473" s="6"/>
      <c r="I473" s="6"/>
      <c r="J473" s="6"/>
      <c r="K473" s="6"/>
      <c r="L473" s="6"/>
      <c r="M473" s="6"/>
      <c r="N473" s="6"/>
    </row>
    <row r="474" spans="6:14">
      <c r="F474" s="4"/>
      <c r="G474" s="6"/>
      <c r="H474" s="6"/>
      <c r="I474" s="6"/>
      <c r="J474" s="6"/>
      <c r="K474" s="6"/>
      <c r="L474" s="6"/>
      <c r="M474" s="6"/>
      <c r="N474" s="6"/>
    </row>
    <row r="475" spans="6:14">
      <c r="F475" s="4"/>
      <c r="G475" s="6"/>
      <c r="H475" s="6"/>
      <c r="I475" s="6"/>
      <c r="J475" s="6"/>
      <c r="K475" s="6"/>
      <c r="L475" s="6"/>
      <c r="M475" s="6"/>
      <c r="N475" s="6"/>
    </row>
    <row r="476" spans="6:14">
      <c r="F476" s="4"/>
      <c r="G476" s="6"/>
      <c r="H476" s="6"/>
      <c r="I476" s="6"/>
      <c r="J476" s="6"/>
      <c r="K476" s="6"/>
      <c r="L476" s="6"/>
      <c r="M476" s="6"/>
      <c r="N476" s="6"/>
    </row>
    <row r="477" spans="6:14">
      <c r="F477" s="4"/>
      <c r="G477" s="6"/>
      <c r="H477" s="6"/>
      <c r="I477" s="6"/>
      <c r="J477" s="6"/>
      <c r="K477" s="6"/>
      <c r="L477" s="6"/>
      <c r="M477" s="6"/>
      <c r="N477" s="6"/>
    </row>
    <row r="478" spans="6:14">
      <c r="F478" s="4"/>
      <c r="G478" s="6"/>
      <c r="H478" s="6"/>
      <c r="I478" s="6"/>
      <c r="J478" s="6"/>
      <c r="K478" s="6"/>
      <c r="L478" s="6"/>
      <c r="M478" s="6"/>
      <c r="N478" s="6"/>
    </row>
    <row r="479" spans="6:14">
      <c r="F479" s="4"/>
      <c r="G479" s="6"/>
      <c r="H479" s="6"/>
      <c r="I479" s="6"/>
      <c r="J479" s="6"/>
      <c r="K479" s="6"/>
      <c r="L479" s="6"/>
      <c r="M479" s="6"/>
      <c r="N479" s="6"/>
    </row>
    <row r="480" spans="6:14">
      <c r="F480" s="4"/>
      <c r="G480" s="6"/>
      <c r="H480" s="6"/>
      <c r="I480" s="6"/>
      <c r="J480" s="6"/>
      <c r="K480" s="6"/>
      <c r="L480" s="6"/>
      <c r="M480" s="6"/>
      <c r="N480" s="6"/>
    </row>
    <row r="481" spans="6:14">
      <c r="F481" s="4"/>
      <c r="G481" s="6"/>
      <c r="H481" s="6"/>
      <c r="I481" s="6"/>
      <c r="J481" s="6"/>
      <c r="K481" s="6"/>
      <c r="L481" s="6"/>
      <c r="M481" s="6"/>
      <c r="N481" s="6"/>
    </row>
    <row r="482" spans="6:14">
      <c r="F482" s="4"/>
      <c r="G482" s="6"/>
      <c r="H482" s="6"/>
      <c r="I482" s="6"/>
      <c r="J482" s="6"/>
      <c r="K482" s="6"/>
      <c r="L482" s="6"/>
      <c r="M482" s="6"/>
      <c r="N482" s="6"/>
    </row>
    <row r="483" spans="6:14">
      <c r="F483" s="4"/>
      <c r="G483" s="6"/>
      <c r="H483" s="6"/>
      <c r="I483" s="6"/>
      <c r="J483" s="6"/>
      <c r="K483" s="6"/>
      <c r="L483" s="6"/>
      <c r="M483" s="6"/>
      <c r="N483" s="6"/>
    </row>
    <row r="484" spans="6:14">
      <c r="F484" s="4"/>
      <c r="G484" s="6"/>
      <c r="H484" s="6"/>
      <c r="I484" s="6"/>
      <c r="J484" s="6"/>
      <c r="K484" s="6"/>
      <c r="L484" s="6"/>
      <c r="M484" s="6"/>
      <c r="N484" s="6"/>
    </row>
    <row r="485" spans="6:14">
      <c r="F485" s="4"/>
      <c r="G485" s="6"/>
      <c r="H485" s="6"/>
      <c r="I485" s="6"/>
      <c r="J485" s="6"/>
      <c r="K485" s="6"/>
      <c r="L485" s="6"/>
      <c r="M485" s="6"/>
      <c r="N485" s="6"/>
    </row>
    <row r="486" spans="6:14">
      <c r="F486" s="4"/>
      <c r="G486" s="6"/>
      <c r="H486" s="6"/>
      <c r="I486" s="6"/>
      <c r="J486" s="6"/>
      <c r="K486" s="6"/>
      <c r="L486" s="6"/>
      <c r="M486" s="6"/>
      <c r="N486" s="6"/>
    </row>
    <row r="487" spans="6:14">
      <c r="F487" s="4"/>
      <c r="G487" s="6"/>
      <c r="H487" s="6"/>
      <c r="I487" s="6"/>
      <c r="J487" s="6"/>
      <c r="K487" s="6"/>
      <c r="L487" s="6"/>
      <c r="M487" s="6"/>
      <c r="N487" s="6"/>
    </row>
    <row r="488" spans="6:14">
      <c r="F488" s="4"/>
      <c r="G488" s="6"/>
      <c r="H488" s="6"/>
      <c r="I488" s="6"/>
      <c r="J488" s="6"/>
      <c r="K488" s="6"/>
      <c r="L488" s="6"/>
      <c r="M488" s="6"/>
      <c r="N488" s="6"/>
    </row>
    <row r="489" spans="6:14">
      <c r="F489" s="4"/>
      <c r="G489" s="6"/>
      <c r="H489" s="6"/>
      <c r="I489" s="6"/>
      <c r="J489" s="6"/>
      <c r="K489" s="6"/>
      <c r="L489" s="6"/>
      <c r="M489" s="6"/>
      <c r="N489" s="6"/>
    </row>
    <row r="490" spans="6:14">
      <c r="F490" s="4"/>
      <c r="G490" s="6"/>
      <c r="H490" s="6"/>
      <c r="I490" s="6"/>
      <c r="J490" s="6"/>
      <c r="K490" s="6"/>
      <c r="L490" s="6"/>
      <c r="M490" s="6"/>
      <c r="N490" s="6"/>
    </row>
    <row r="491" spans="6:14">
      <c r="F491" s="4"/>
      <c r="G491" s="6"/>
      <c r="H491" s="6"/>
      <c r="I491" s="6"/>
      <c r="J491" s="6"/>
      <c r="K491" s="6"/>
      <c r="L491" s="6"/>
      <c r="M491" s="6"/>
      <c r="N491" s="6"/>
    </row>
    <row r="492" spans="6:14">
      <c r="F492" s="4"/>
      <c r="G492" s="6"/>
      <c r="H492" s="6"/>
      <c r="I492" s="6"/>
      <c r="J492" s="6"/>
      <c r="K492" s="6"/>
      <c r="L492" s="6"/>
      <c r="M492" s="6"/>
      <c r="N492" s="6"/>
    </row>
    <row r="493" spans="6:14">
      <c r="F493" s="4"/>
      <c r="G493" s="6"/>
      <c r="H493" s="6"/>
      <c r="I493" s="6"/>
      <c r="J493" s="6"/>
      <c r="K493" s="6"/>
      <c r="L493" s="6"/>
      <c r="M493" s="6"/>
      <c r="N493" s="6"/>
    </row>
    <row r="494" spans="6:14">
      <c r="F494" s="4"/>
      <c r="G494" s="6"/>
      <c r="H494" s="6"/>
      <c r="I494" s="6"/>
      <c r="J494" s="6"/>
      <c r="K494" s="6"/>
      <c r="L494" s="6"/>
      <c r="M494" s="6"/>
      <c r="N494" s="6"/>
    </row>
    <row r="495" spans="6:14">
      <c r="F495" s="4"/>
      <c r="G495" s="6"/>
      <c r="H495" s="6"/>
      <c r="I495" s="6"/>
      <c r="J495" s="6"/>
      <c r="K495" s="6"/>
      <c r="L495" s="6"/>
      <c r="M495" s="6"/>
      <c r="N495" s="6"/>
    </row>
    <row r="496" spans="6:14">
      <c r="F496" s="4"/>
      <c r="G496" s="6"/>
      <c r="H496" s="6"/>
      <c r="I496" s="6"/>
      <c r="J496" s="6"/>
      <c r="K496" s="6"/>
      <c r="L496" s="6"/>
      <c r="M496" s="6"/>
      <c r="N496" s="6"/>
    </row>
    <row r="497" spans="6:14">
      <c r="F497" s="4"/>
      <c r="G497" s="6"/>
      <c r="H497" s="6"/>
      <c r="I497" s="6"/>
      <c r="J497" s="6"/>
      <c r="K497" s="6"/>
      <c r="L497" s="6"/>
      <c r="M497" s="6"/>
      <c r="N497" s="6"/>
    </row>
    <row r="498" spans="6:14">
      <c r="F498" s="4"/>
      <c r="G498" s="6"/>
      <c r="H498" s="6"/>
      <c r="I498" s="6"/>
      <c r="J498" s="6"/>
      <c r="K498" s="6"/>
      <c r="L498" s="6"/>
      <c r="M498" s="6"/>
      <c r="N498" s="6"/>
    </row>
    <row r="499" spans="6:14">
      <c r="F499" s="4"/>
      <c r="G499" s="6"/>
      <c r="H499" s="6"/>
      <c r="I499" s="6"/>
      <c r="J499" s="6"/>
      <c r="K499" s="6"/>
      <c r="L499" s="6"/>
      <c r="M499" s="6"/>
      <c r="N499" s="6"/>
    </row>
    <row r="500" spans="6:14">
      <c r="F500" s="4"/>
      <c r="G500" s="6"/>
      <c r="H500" s="6"/>
      <c r="I500" s="6"/>
      <c r="J500" s="6"/>
      <c r="K500" s="6"/>
      <c r="L500" s="6"/>
      <c r="M500" s="6"/>
      <c r="N500" s="6"/>
    </row>
    <row r="501" spans="6:14">
      <c r="F501" s="4"/>
      <c r="G501" s="6"/>
      <c r="H501" s="6"/>
      <c r="I501" s="6"/>
      <c r="J501" s="6"/>
      <c r="K501" s="6"/>
      <c r="L501" s="6"/>
      <c r="M501" s="6"/>
      <c r="N501" s="6"/>
    </row>
    <row r="502" spans="6:14">
      <c r="F502" s="4"/>
      <c r="G502" s="6"/>
      <c r="H502" s="6"/>
      <c r="I502" s="6"/>
      <c r="J502" s="6"/>
      <c r="K502" s="6"/>
      <c r="L502" s="6"/>
      <c r="M502" s="6"/>
      <c r="N502" s="6"/>
    </row>
    <row r="503" spans="6:14">
      <c r="F503" s="4"/>
      <c r="G503" s="6"/>
      <c r="H503" s="6"/>
      <c r="I503" s="6"/>
      <c r="J503" s="6"/>
      <c r="K503" s="6"/>
      <c r="L503" s="6"/>
      <c r="M503" s="6"/>
      <c r="N503" s="6"/>
    </row>
    <row r="504" spans="6:14">
      <c r="F504" s="4"/>
      <c r="G504" s="6"/>
      <c r="H504" s="6"/>
      <c r="I504" s="6"/>
      <c r="J504" s="6"/>
      <c r="K504" s="6"/>
      <c r="L504" s="6"/>
      <c r="M504" s="6"/>
      <c r="N504" s="6"/>
    </row>
    <row r="505" spans="6:14">
      <c r="F505" s="4"/>
      <c r="G505" s="6"/>
      <c r="H505" s="6"/>
      <c r="I505" s="6"/>
      <c r="J505" s="6"/>
      <c r="K505" s="6"/>
      <c r="L505" s="6"/>
      <c r="M505" s="6"/>
      <c r="N505" s="6"/>
    </row>
    <row r="506" spans="6:14">
      <c r="F506" s="4"/>
      <c r="G506" s="6"/>
      <c r="H506" s="6"/>
      <c r="I506" s="6"/>
      <c r="J506" s="6"/>
      <c r="K506" s="6"/>
      <c r="L506" s="6"/>
      <c r="M506" s="6"/>
      <c r="N506" s="6"/>
    </row>
    <row r="507" spans="6:14">
      <c r="F507" s="4"/>
      <c r="G507" s="6"/>
      <c r="H507" s="6"/>
      <c r="I507" s="6"/>
      <c r="J507" s="6"/>
      <c r="K507" s="6"/>
      <c r="L507" s="6"/>
      <c r="M507" s="6"/>
      <c r="N507" s="6"/>
    </row>
    <row r="508" spans="6:14">
      <c r="F508" s="4"/>
      <c r="G508" s="6"/>
      <c r="H508" s="6"/>
      <c r="I508" s="6"/>
      <c r="J508" s="6"/>
      <c r="K508" s="6"/>
      <c r="L508" s="6"/>
      <c r="M508" s="6"/>
      <c r="N508" s="6"/>
    </row>
    <row r="509" spans="6:14">
      <c r="F509" s="4"/>
      <c r="G509" s="6"/>
      <c r="H509" s="6"/>
      <c r="I509" s="6"/>
      <c r="J509" s="6"/>
      <c r="K509" s="6"/>
      <c r="L509" s="6"/>
      <c r="M509" s="6"/>
      <c r="N509" s="6"/>
    </row>
    <row r="510" spans="6:14">
      <c r="F510" s="4"/>
      <c r="G510" s="6"/>
      <c r="H510" s="6"/>
      <c r="I510" s="6"/>
      <c r="J510" s="6"/>
      <c r="K510" s="6"/>
      <c r="L510" s="6"/>
      <c r="M510" s="6"/>
      <c r="N510" s="6"/>
    </row>
    <row r="511" spans="6:14">
      <c r="F511" s="4"/>
      <c r="G511" s="6"/>
      <c r="H511" s="6"/>
      <c r="I511" s="6"/>
      <c r="J511" s="6"/>
      <c r="K511" s="6"/>
      <c r="L511" s="6"/>
      <c r="M511" s="6"/>
      <c r="N511" s="6"/>
    </row>
    <row r="512" spans="6:14">
      <c r="F512" s="4"/>
      <c r="G512" s="6"/>
      <c r="H512" s="6"/>
      <c r="I512" s="6"/>
      <c r="J512" s="6"/>
      <c r="K512" s="6"/>
      <c r="L512" s="6"/>
      <c r="M512" s="6"/>
      <c r="N512" s="6"/>
    </row>
    <row r="513" spans="6:14">
      <c r="F513" s="4"/>
      <c r="G513" s="6"/>
      <c r="H513" s="6"/>
      <c r="I513" s="6"/>
      <c r="J513" s="6"/>
      <c r="K513" s="6"/>
      <c r="L513" s="6"/>
      <c r="M513" s="6"/>
      <c r="N513" s="6"/>
    </row>
    <row r="514" spans="6:14">
      <c r="F514" s="4"/>
      <c r="G514" s="6"/>
      <c r="H514" s="6"/>
      <c r="I514" s="6"/>
      <c r="J514" s="6"/>
      <c r="K514" s="6"/>
      <c r="L514" s="6"/>
      <c r="M514" s="6"/>
      <c r="N514" s="6"/>
    </row>
    <row r="515" spans="6:14">
      <c r="F515" s="4"/>
      <c r="G515" s="6"/>
      <c r="H515" s="6"/>
      <c r="I515" s="6"/>
      <c r="J515" s="6"/>
      <c r="K515" s="6"/>
      <c r="L515" s="6"/>
      <c r="M515" s="6"/>
      <c r="N515" s="6"/>
    </row>
    <row r="516" spans="6:14">
      <c r="F516" s="4"/>
      <c r="G516" s="6"/>
      <c r="H516" s="6"/>
      <c r="I516" s="6"/>
      <c r="J516" s="6"/>
      <c r="K516" s="6"/>
      <c r="L516" s="6"/>
      <c r="M516" s="6"/>
      <c r="N516" s="6"/>
    </row>
    <row r="517" spans="6:14">
      <c r="F517" s="4"/>
      <c r="G517" s="6"/>
      <c r="H517" s="6"/>
      <c r="I517" s="6"/>
      <c r="J517" s="6"/>
      <c r="K517" s="6"/>
      <c r="L517" s="6"/>
      <c r="M517" s="6"/>
      <c r="N517" s="6"/>
    </row>
    <row r="518" spans="6:14">
      <c r="F518" s="4"/>
      <c r="G518" s="6"/>
      <c r="H518" s="6"/>
      <c r="I518" s="6"/>
      <c r="J518" s="6"/>
      <c r="K518" s="6"/>
      <c r="L518" s="6"/>
      <c r="M518" s="6"/>
      <c r="N518" s="6"/>
    </row>
    <row r="519" spans="6:14">
      <c r="F519" s="4"/>
      <c r="G519" s="6"/>
      <c r="H519" s="6"/>
      <c r="I519" s="6"/>
      <c r="J519" s="6"/>
      <c r="K519" s="6"/>
      <c r="L519" s="6"/>
      <c r="M519" s="6"/>
      <c r="N519" s="6"/>
    </row>
    <row r="520" spans="6:14">
      <c r="F520" s="4"/>
      <c r="G520" s="6"/>
      <c r="H520" s="6"/>
      <c r="I520" s="6"/>
      <c r="J520" s="6"/>
      <c r="K520" s="6"/>
      <c r="L520" s="6"/>
      <c r="M520" s="6"/>
      <c r="N520" s="6"/>
    </row>
    <row r="521" spans="6:14">
      <c r="F521" s="4"/>
      <c r="G521" s="6"/>
      <c r="H521" s="6"/>
      <c r="I521" s="6"/>
      <c r="J521" s="6"/>
      <c r="K521" s="6"/>
      <c r="L521" s="6"/>
      <c r="M521" s="6"/>
      <c r="N521" s="6"/>
    </row>
    <row r="522" spans="6:14">
      <c r="F522" s="4"/>
      <c r="G522" s="6"/>
      <c r="H522" s="6"/>
      <c r="I522" s="6"/>
      <c r="J522" s="6"/>
      <c r="K522" s="6"/>
      <c r="L522" s="6"/>
      <c r="M522" s="6"/>
      <c r="N522" s="6"/>
    </row>
    <row r="523" spans="6:14">
      <c r="F523" s="4"/>
      <c r="G523" s="6"/>
      <c r="H523" s="6"/>
      <c r="I523" s="6"/>
      <c r="J523" s="6"/>
      <c r="K523" s="6"/>
      <c r="L523" s="6"/>
      <c r="M523" s="6"/>
      <c r="N523" s="6"/>
    </row>
    <row r="524" spans="6:14">
      <c r="F524" s="4"/>
      <c r="G524" s="6"/>
      <c r="H524" s="6"/>
      <c r="I524" s="6"/>
      <c r="J524" s="6"/>
      <c r="K524" s="6"/>
      <c r="L524" s="6"/>
      <c r="M524" s="6"/>
      <c r="N524" s="6"/>
    </row>
    <row r="525" spans="6:14">
      <c r="F525" s="4"/>
      <c r="G525" s="6"/>
      <c r="H525" s="6"/>
      <c r="I525" s="6"/>
      <c r="J525" s="6"/>
      <c r="K525" s="6"/>
      <c r="L525" s="6"/>
      <c r="M525" s="6"/>
      <c r="N525" s="6"/>
    </row>
    <row r="526" spans="6:14">
      <c r="F526" s="4"/>
      <c r="G526" s="6"/>
      <c r="H526" s="6"/>
      <c r="I526" s="6"/>
      <c r="J526" s="6"/>
      <c r="K526" s="6"/>
      <c r="L526" s="6"/>
      <c r="M526" s="6"/>
      <c r="N526" s="6"/>
    </row>
    <row r="527" spans="6:14">
      <c r="F527" s="4"/>
      <c r="G527" s="6"/>
      <c r="H527" s="6"/>
      <c r="I527" s="6"/>
      <c r="J527" s="6"/>
      <c r="K527" s="6"/>
      <c r="L527" s="6"/>
      <c r="M527" s="6"/>
      <c r="N527" s="6"/>
    </row>
    <row r="528" spans="6:14">
      <c r="F528" s="4"/>
      <c r="G528" s="6"/>
      <c r="H528" s="6"/>
      <c r="I528" s="6"/>
      <c r="J528" s="6"/>
      <c r="K528" s="6"/>
      <c r="L528" s="6"/>
      <c r="M528" s="6"/>
      <c r="N528" s="6"/>
    </row>
    <row r="529" spans="6:14">
      <c r="F529" s="4"/>
      <c r="G529" s="6"/>
      <c r="H529" s="6"/>
      <c r="I529" s="6"/>
      <c r="J529" s="6"/>
      <c r="K529" s="6"/>
      <c r="L529" s="6"/>
      <c r="M529" s="6"/>
      <c r="N529" s="6"/>
    </row>
    <row r="530" spans="6:14">
      <c r="F530" s="4"/>
      <c r="G530" s="6"/>
      <c r="H530" s="6"/>
      <c r="I530" s="6"/>
      <c r="J530" s="6"/>
      <c r="K530" s="6"/>
      <c r="L530" s="6"/>
      <c r="M530" s="6"/>
      <c r="N530" s="6"/>
    </row>
    <row r="531" spans="6:14">
      <c r="F531" s="4"/>
      <c r="G531" s="6"/>
      <c r="H531" s="6"/>
      <c r="I531" s="6"/>
      <c r="J531" s="6"/>
      <c r="K531" s="6"/>
      <c r="L531" s="6"/>
      <c r="M531" s="6"/>
      <c r="N531" s="6"/>
    </row>
    <row r="532" spans="6:14">
      <c r="F532" s="4"/>
      <c r="G532" s="6"/>
      <c r="H532" s="6"/>
      <c r="I532" s="6"/>
      <c r="J532" s="6"/>
      <c r="K532" s="6"/>
      <c r="L532" s="6"/>
      <c r="M532" s="6"/>
      <c r="N532" s="6"/>
    </row>
    <row r="533" spans="6:14">
      <c r="F533" s="4"/>
      <c r="G533" s="6"/>
      <c r="H533" s="6"/>
      <c r="I533" s="6"/>
      <c r="J533" s="6"/>
      <c r="K533" s="6"/>
      <c r="L533" s="6"/>
      <c r="M533" s="6"/>
      <c r="N533" s="6"/>
    </row>
    <row r="534" spans="6:14">
      <c r="F534" s="4"/>
      <c r="G534" s="6"/>
      <c r="H534" s="6"/>
      <c r="I534" s="6"/>
      <c r="J534" s="6"/>
      <c r="K534" s="6"/>
      <c r="L534" s="6"/>
      <c r="M534" s="6"/>
      <c r="N534" s="6"/>
    </row>
    <row r="535" spans="6:14">
      <c r="F535" s="4"/>
      <c r="G535" s="6"/>
      <c r="H535" s="6"/>
      <c r="I535" s="6"/>
      <c r="J535" s="6"/>
      <c r="K535" s="6"/>
      <c r="L535" s="6"/>
      <c r="M535" s="6"/>
      <c r="N535" s="6"/>
    </row>
    <row r="536" spans="6:14">
      <c r="F536" s="4"/>
      <c r="G536" s="6"/>
      <c r="H536" s="6"/>
      <c r="I536" s="6"/>
      <c r="J536" s="6"/>
      <c r="K536" s="6"/>
      <c r="L536" s="6"/>
      <c r="M536" s="6"/>
      <c r="N536" s="6"/>
    </row>
    <row r="537" spans="6:14">
      <c r="F537" s="4"/>
      <c r="G537" s="6"/>
      <c r="H537" s="6"/>
      <c r="I537" s="6"/>
      <c r="J537" s="6"/>
      <c r="K537" s="6"/>
      <c r="L537" s="6"/>
      <c r="M537" s="6"/>
      <c r="N537" s="6"/>
    </row>
    <row r="538" spans="6:14">
      <c r="F538" s="4"/>
      <c r="G538" s="6"/>
      <c r="H538" s="6"/>
      <c r="I538" s="6"/>
      <c r="J538" s="6"/>
      <c r="K538" s="6"/>
      <c r="L538" s="6"/>
      <c r="M538" s="6"/>
      <c r="N538" s="6"/>
    </row>
    <row r="539" spans="6:14">
      <c r="F539" s="4"/>
      <c r="G539" s="6"/>
      <c r="H539" s="6"/>
      <c r="I539" s="6"/>
      <c r="J539" s="6"/>
      <c r="K539" s="6"/>
      <c r="L539" s="6"/>
      <c r="M539" s="6"/>
      <c r="N539" s="6"/>
    </row>
    <row r="540" spans="6:14">
      <c r="F540" s="4"/>
      <c r="G540" s="6"/>
      <c r="H540" s="6"/>
      <c r="I540" s="6"/>
      <c r="J540" s="6"/>
      <c r="K540" s="6"/>
      <c r="L540" s="6"/>
      <c r="M540" s="6"/>
      <c r="N540" s="6"/>
    </row>
    <row r="541" spans="6:14">
      <c r="F541" s="4"/>
      <c r="G541" s="6"/>
      <c r="H541" s="6"/>
      <c r="I541" s="6"/>
      <c r="J541" s="6"/>
      <c r="K541" s="6"/>
      <c r="L541" s="6"/>
      <c r="M541" s="6"/>
      <c r="N541" s="6"/>
    </row>
    <row r="542" spans="6:14">
      <c r="F542" s="4"/>
      <c r="G542" s="6"/>
      <c r="H542" s="6"/>
      <c r="I542" s="6"/>
      <c r="J542" s="6"/>
      <c r="K542" s="6"/>
      <c r="L542" s="6"/>
      <c r="M542" s="6"/>
      <c r="N542" s="6"/>
    </row>
    <row r="543" spans="6:14">
      <c r="F543" s="4"/>
      <c r="G543" s="6"/>
      <c r="H543" s="6"/>
      <c r="I543" s="6"/>
      <c r="J543" s="6"/>
      <c r="K543" s="6"/>
      <c r="L543" s="6"/>
      <c r="M543" s="6"/>
      <c r="N543" s="6"/>
    </row>
    <row r="544" spans="6:14">
      <c r="F544" s="4"/>
      <c r="G544" s="6"/>
      <c r="H544" s="6"/>
      <c r="I544" s="6"/>
      <c r="J544" s="6"/>
      <c r="K544" s="6"/>
      <c r="L544" s="6"/>
      <c r="M544" s="6"/>
      <c r="N544" s="6"/>
    </row>
    <row r="545" spans="6:14">
      <c r="F545" s="4"/>
      <c r="G545" s="6"/>
      <c r="H545" s="6"/>
      <c r="I545" s="6"/>
      <c r="J545" s="6"/>
      <c r="K545" s="6"/>
      <c r="L545" s="6"/>
      <c r="M545" s="6"/>
      <c r="N545" s="6"/>
    </row>
    <row r="546" spans="6:14">
      <c r="F546" s="4"/>
      <c r="G546" s="6"/>
      <c r="H546" s="6"/>
      <c r="I546" s="6"/>
      <c r="J546" s="6"/>
      <c r="K546" s="6"/>
      <c r="L546" s="6"/>
      <c r="M546" s="6"/>
      <c r="N546" s="6"/>
    </row>
    <row r="547" spans="6:14">
      <c r="F547" s="4"/>
      <c r="G547" s="6"/>
      <c r="H547" s="6"/>
      <c r="I547" s="6"/>
      <c r="J547" s="6"/>
      <c r="K547" s="6"/>
      <c r="L547" s="6"/>
      <c r="M547" s="6"/>
      <c r="N547" s="6"/>
    </row>
    <row r="548" spans="6:14">
      <c r="F548" s="4"/>
      <c r="G548" s="6"/>
      <c r="H548" s="6"/>
      <c r="I548" s="6"/>
      <c r="J548" s="6"/>
      <c r="K548" s="6"/>
      <c r="L548" s="6"/>
      <c r="M548" s="6"/>
      <c r="N548" s="6"/>
    </row>
    <row r="549" spans="6:14">
      <c r="F549" s="4"/>
      <c r="G549" s="6"/>
      <c r="H549" s="6"/>
      <c r="I549" s="6"/>
      <c r="J549" s="6"/>
      <c r="K549" s="6"/>
      <c r="L549" s="6"/>
      <c r="M549" s="6"/>
      <c r="N549" s="6"/>
    </row>
    <row r="550" spans="6:14">
      <c r="F550" s="4"/>
      <c r="G550" s="6"/>
      <c r="H550" s="6"/>
      <c r="I550" s="6"/>
      <c r="J550" s="6"/>
      <c r="K550" s="6"/>
      <c r="L550" s="6"/>
      <c r="M550" s="6"/>
      <c r="N550" s="6"/>
    </row>
    <row r="551" spans="6:14">
      <c r="F551" s="4"/>
      <c r="G551" s="6"/>
      <c r="H551" s="6"/>
      <c r="I551" s="6"/>
      <c r="J551" s="6"/>
      <c r="K551" s="6"/>
      <c r="L551" s="6"/>
      <c r="M551" s="6"/>
      <c r="N551" s="6"/>
    </row>
    <row r="552" spans="6:14">
      <c r="F552" s="4"/>
      <c r="G552" s="6"/>
      <c r="H552" s="6"/>
      <c r="I552" s="6"/>
      <c r="J552" s="6"/>
      <c r="K552" s="6"/>
      <c r="L552" s="6"/>
      <c r="M552" s="6"/>
      <c r="N552" s="6"/>
    </row>
    <row r="553" spans="6:14">
      <c r="F553" s="4"/>
      <c r="G553" s="6"/>
      <c r="H553" s="6"/>
      <c r="I553" s="6"/>
      <c r="J553" s="6"/>
      <c r="K553" s="6"/>
      <c r="L553" s="6"/>
      <c r="M553" s="6"/>
      <c r="N553" s="6"/>
    </row>
    <row r="554" spans="6:14">
      <c r="F554" s="4"/>
      <c r="G554" s="6"/>
      <c r="H554" s="6"/>
      <c r="I554" s="6"/>
      <c r="J554" s="6"/>
      <c r="K554" s="6"/>
      <c r="L554" s="6"/>
      <c r="M554" s="6"/>
      <c r="N554" s="6"/>
    </row>
    <row r="555" spans="6:14">
      <c r="F555" s="4"/>
      <c r="G555" s="6"/>
      <c r="H555" s="6"/>
      <c r="I555" s="6"/>
      <c r="J555" s="6"/>
      <c r="K555" s="6"/>
      <c r="L555" s="6"/>
      <c r="M555" s="6"/>
      <c r="N555" s="6"/>
    </row>
    <row r="556" spans="6:14">
      <c r="F556" s="4"/>
      <c r="G556" s="6"/>
      <c r="H556" s="6"/>
      <c r="I556" s="6"/>
      <c r="J556" s="6"/>
      <c r="K556" s="6"/>
      <c r="L556" s="6"/>
      <c r="M556" s="6"/>
      <c r="N556" s="6"/>
    </row>
    <row r="557" spans="6:14">
      <c r="F557" s="4"/>
      <c r="G557" s="6"/>
      <c r="H557" s="6"/>
      <c r="I557" s="6"/>
      <c r="J557" s="6"/>
      <c r="K557" s="6"/>
      <c r="L557" s="6"/>
      <c r="M557" s="6"/>
      <c r="N557" s="6"/>
    </row>
    <row r="558" spans="6:14">
      <c r="F558" s="4"/>
      <c r="G558" s="6"/>
      <c r="H558" s="6"/>
      <c r="I558" s="6"/>
      <c r="J558" s="6"/>
      <c r="K558" s="6"/>
      <c r="L558" s="6"/>
      <c r="M558" s="6"/>
      <c r="N558" s="6"/>
    </row>
    <row r="559" spans="6:14">
      <c r="F559" s="4"/>
      <c r="G559" s="6"/>
      <c r="H559" s="6"/>
      <c r="I559" s="6"/>
      <c r="J559" s="6"/>
      <c r="K559" s="6"/>
      <c r="L559" s="6"/>
      <c r="M559" s="6"/>
      <c r="N559" s="6"/>
    </row>
    <row r="560" spans="6:14">
      <c r="F560" s="4"/>
      <c r="G560" s="6"/>
      <c r="H560" s="6"/>
      <c r="I560" s="6"/>
      <c r="J560" s="6"/>
      <c r="K560" s="6"/>
      <c r="L560" s="6"/>
      <c r="M560" s="6"/>
      <c r="N560" s="6"/>
    </row>
    <row r="561" spans="6:14">
      <c r="F561" s="4"/>
      <c r="G561" s="6"/>
      <c r="H561" s="6"/>
      <c r="I561" s="6"/>
      <c r="J561" s="6"/>
      <c r="K561" s="6"/>
      <c r="L561" s="6"/>
      <c r="M561" s="6"/>
      <c r="N561" s="6"/>
    </row>
    <row r="562" spans="6:14">
      <c r="F562" s="4"/>
      <c r="G562" s="6"/>
      <c r="H562" s="6"/>
      <c r="I562" s="6"/>
      <c r="J562" s="6"/>
      <c r="K562" s="6"/>
      <c r="L562" s="6"/>
      <c r="M562" s="6"/>
      <c r="N562" s="6"/>
    </row>
    <row r="563" spans="6:14">
      <c r="F563" s="4"/>
      <c r="G563" s="6"/>
      <c r="H563" s="6"/>
      <c r="I563" s="6"/>
      <c r="J563" s="6"/>
      <c r="K563" s="6"/>
      <c r="L563" s="6"/>
      <c r="M563" s="6"/>
      <c r="N563" s="6"/>
    </row>
    <row r="564" spans="6:14">
      <c r="F564" s="4"/>
      <c r="G564" s="6"/>
      <c r="H564" s="6"/>
      <c r="I564" s="6"/>
      <c r="J564" s="6"/>
      <c r="K564" s="6"/>
      <c r="L564" s="6"/>
      <c r="M564" s="6"/>
      <c r="N564" s="6"/>
    </row>
    <row r="565" spans="6:14">
      <c r="F565" s="4"/>
      <c r="G565" s="6"/>
      <c r="H565" s="6"/>
      <c r="I565" s="6"/>
      <c r="J565" s="6"/>
      <c r="K565" s="6"/>
      <c r="L565" s="6"/>
      <c r="M565" s="6"/>
      <c r="N565" s="6"/>
    </row>
    <row r="566" spans="6:14">
      <c r="F566" s="4"/>
      <c r="G566" s="6"/>
      <c r="H566" s="6"/>
      <c r="I566" s="6"/>
      <c r="J566" s="6"/>
      <c r="K566" s="6"/>
      <c r="L566" s="6"/>
      <c r="M566" s="6"/>
      <c r="N566" s="6"/>
    </row>
    <row r="567" spans="6:14">
      <c r="F567" s="4"/>
      <c r="G567" s="6"/>
      <c r="H567" s="6"/>
      <c r="I567" s="6"/>
      <c r="J567" s="6"/>
      <c r="K567" s="6"/>
      <c r="L567" s="6"/>
      <c r="M567" s="6"/>
      <c r="N567" s="6"/>
    </row>
    <row r="568" spans="6:14">
      <c r="F568" s="4"/>
      <c r="G568" s="6"/>
      <c r="H568" s="6"/>
      <c r="I568" s="6"/>
      <c r="J568" s="6"/>
      <c r="K568" s="6"/>
      <c r="L568" s="6"/>
      <c r="M568" s="6"/>
      <c r="N568" s="6"/>
    </row>
    <row r="569" spans="6:14">
      <c r="F569" s="4"/>
      <c r="G569" s="6"/>
      <c r="H569" s="6"/>
      <c r="I569" s="6"/>
      <c r="J569" s="6"/>
      <c r="K569" s="6"/>
      <c r="L569" s="6"/>
      <c r="M569" s="6"/>
      <c r="N569" s="6"/>
    </row>
    <row r="570" spans="6:14">
      <c r="F570" s="4"/>
      <c r="G570" s="6"/>
      <c r="H570" s="6"/>
      <c r="I570" s="6"/>
      <c r="J570" s="6"/>
      <c r="K570" s="6"/>
      <c r="L570" s="6"/>
      <c r="M570" s="6"/>
      <c r="N570" s="6"/>
    </row>
    <row r="571" spans="6:14">
      <c r="F571" s="4"/>
      <c r="G571" s="6"/>
      <c r="H571" s="6"/>
      <c r="I571" s="6"/>
      <c r="J571" s="6"/>
      <c r="K571" s="6"/>
      <c r="L571" s="6"/>
      <c r="M571" s="6"/>
      <c r="N571" s="6"/>
    </row>
    <row r="572" spans="6:14">
      <c r="F572" s="4"/>
      <c r="G572" s="6"/>
      <c r="H572" s="6"/>
      <c r="I572" s="6"/>
      <c r="J572" s="6"/>
      <c r="K572" s="6"/>
      <c r="L572" s="6"/>
      <c r="M572" s="6"/>
      <c r="N572" s="6"/>
    </row>
    <row r="573" spans="6:14">
      <c r="F573" s="4"/>
      <c r="G573" s="6"/>
      <c r="H573" s="6"/>
      <c r="I573" s="6"/>
      <c r="J573" s="6"/>
      <c r="K573" s="6"/>
      <c r="L573" s="6"/>
      <c r="M573" s="6"/>
      <c r="N573" s="6"/>
    </row>
    <row r="574" spans="6:14">
      <c r="F574" s="4"/>
      <c r="G574" s="6"/>
      <c r="H574" s="6"/>
      <c r="I574" s="6"/>
      <c r="J574" s="6"/>
      <c r="K574" s="6"/>
      <c r="L574" s="6"/>
      <c r="M574" s="6"/>
      <c r="N574" s="6"/>
    </row>
    <row r="575" spans="6:14">
      <c r="F575" s="4"/>
      <c r="G575" s="6"/>
      <c r="H575" s="6"/>
      <c r="I575" s="6"/>
      <c r="J575" s="6"/>
      <c r="K575" s="6"/>
      <c r="L575" s="6"/>
      <c r="M575" s="6"/>
      <c r="N575" s="6"/>
    </row>
    <row r="576" spans="6:14">
      <c r="F576" s="4"/>
      <c r="G576" s="6"/>
      <c r="H576" s="6"/>
      <c r="I576" s="6"/>
      <c r="J576" s="6"/>
      <c r="K576" s="6"/>
      <c r="L576" s="6"/>
      <c r="M576" s="6"/>
      <c r="N576" s="6"/>
    </row>
    <row r="577" spans="6:14">
      <c r="F577" s="4"/>
      <c r="G577" s="6"/>
      <c r="H577" s="6"/>
      <c r="I577" s="6"/>
      <c r="J577" s="6"/>
      <c r="K577" s="6"/>
      <c r="L577" s="6"/>
      <c r="M577" s="6"/>
      <c r="N577" s="6"/>
    </row>
    <row r="578" spans="6:14">
      <c r="F578" s="4"/>
      <c r="G578" s="6"/>
      <c r="H578" s="6"/>
      <c r="I578" s="6"/>
      <c r="J578" s="6"/>
      <c r="K578" s="6"/>
      <c r="L578" s="6"/>
      <c r="M578" s="6"/>
      <c r="N578" s="6"/>
    </row>
    <row r="579" spans="6:14">
      <c r="F579" s="4"/>
      <c r="G579" s="6"/>
      <c r="H579" s="6"/>
      <c r="I579" s="6"/>
      <c r="J579" s="6"/>
      <c r="K579" s="6"/>
      <c r="L579" s="6"/>
      <c r="M579" s="6"/>
      <c r="N579" s="6"/>
    </row>
    <row r="580" spans="6:14">
      <c r="F580" s="4"/>
      <c r="G580" s="6"/>
      <c r="H580" s="6"/>
      <c r="I580" s="6"/>
      <c r="J580" s="6"/>
      <c r="K580" s="6"/>
      <c r="L580" s="6"/>
      <c r="M580" s="6"/>
      <c r="N580" s="6"/>
    </row>
    <row r="581" spans="6:14">
      <c r="F581" s="4"/>
      <c r="G581" s="6"/>
      <c r="H581" s="6"/>
      <c r="I581" s="6"/>
      <c r="J581" s="6"/>
      <c r="K581" s="6"/>
      <c r="L581" s="6"/>
      <c r="M581" s="6"/>
      <c r="N581" s="6"/>
    </row>
    <row r="582" spans="6:14">
      <c r="F582" s="4"/>
      <c r="G582" s="6"/>
      <c r="H582" s="6"/>
      <c r="I582" s="6"/>
      <c r="J582" s="6"/>
      <c r="K582" s="6"/>
      <c r="L582" s="6"/>
      <c r="M582" s="6"/>
      <c r="N582" s="6"/>
    </row>
    <row r="583" spans="6:14">
      <c r="F583" s="4"/>
      <c r="G583" s="6"/>
      <c r="H583" s="6"/>
      <c r="I583" s="6"/>
      <c r="J583" s="6"/>
      <c r="K583" s="6"/>
      <c r="L583" s="6"/>
      <c r="M583" s="6"/>
      <c r="N583" s="6"/>
    </row>
    <row r="584" spans="6:14">
      <c r="F584" s="4"/>
      <c r="G584" s="6"/>
      <c r="H584" s="6"/>
      <c r="I584" s="6"/>
      <c r="J584" s="6"/>
      <c r="K584" s="6"/>
      <c r="L584" s="6"/>
      <c r="M584" s="6"/>
      <c r="N584" s="6"/>
    </row>
    <row r="585" spans="6:14">
      <c r="F585" s="4"/>
      <c r="G585" s="6"/>
      <c r="H585" s="6"/>
      <c r="I585" s="6"/>
      <c r="J585" s="6"/>
      <c r="K585" s="6"/>
      <c r="L585" s="6"/>
      <c r="M585" s="6"/>
      <c r="N585" s="6"/>
    </row>
    <row r="586" spans="6:14">
      <c r="F586" s="4"/>
      <c r="G586" s="6"/>
      <c r="H586" s="6"/>
      <c r="I586" s="6"/>
      <c r="J586" s="6"/>
      <c r="K586" s="6"/>
      <c r="L586" s="6"/>
      <c r="M586" s="6"/>
      <c r="N586" s="6"/>
    </row>
    <row r="587" spans="6:14">
      <c r="F587" s="4"/>
      <c r="G587" s="6"/>
      <c r="H587" s="6"/>
      <c r="I587" s="6"/>
      <c r="J587" s="6"/>
      <c r="K587" s="6"/>
      <c r="L587" s="6"/>
      <c r="M587" s="6"/>
      <c r="N587" s="6"/>
    </row>
    <row r="588" spans="6:14">
      <c r="F588" s="4"/>
      <c r="G588" s="6"/>
      <c r="H588" s="6"/>
      <c r="I588" s="6"/>
      <c r="J588" s="6"/>
      <c r="K588" s="6"/>
      <c r="L588" s="6"/>
      <c r="M588" s="6"/>
      <c r="N588" s="6"/>
    </row>
    <row r="589" spans="6:14">
      <c r="F589" s="4"/>
      <c r="G589" s="6"/>
      <c r="H589" s="6"/>
      <c r="I589" s="6"/>
      <c r="J589" s="6"/>
      <c r="K589" s="6"/>
      <c r="L589" s="6"/>
      <c r="M589" s="6"/>
      <c r="N589" s="6"/>
    </row>
    <row r="590" spans="6:14">
      <c r="F590" s="4"/>
      <c r="G590" s="6"/>
      <c r="H590" s="6"/>
      <c r="I590" s="6"/>
      <c r="J590" s="6"/>
      <c r="K590" s="6"/>
      <c r="L590" s="6"/>
      <c r="M590" s="6"/>
      <c r="N590" s="6"/>
    </row>
    <row r="591" spans="6:14">
      <c r="F591" s="4"/>
      <c r="G591" s="6"/>
      <c r="H591" s="6"/>
      <c r="I591" s="6"/>
      <c r="J591" s="6"/>
      <c r="K591" s="6"/>
      <c r="L591" s="6"/>
      <c r="M591" s="6"/>
      <c r="N591" s="6"/>
    </row>
    <row r="592" spans="6:14">
      <c r="F592" s="4"/>
      <c r="G592" s="6"/>
      <c r="H592" s="6"/>
      <c r="I592" s="6"/>
      <c r="J592" s="6"/>
      <c r="K592" s="6"/>
      <c r="L592" s="6"/>
      <c r="M592" s="6"/>
      <c r="N592" s="6"/>
    </row>
    <row r="593" spans="6:14">
      <c r="F593" s="4"/>
      <c r="G593" s="6"/>
      <c r="H593" s="6"/>
      <c r="I593" s="6"/>
      <c r="J593" s="6"/>
      <c r="K593" s="6"/>
      <c r="L593" s="6"/>
      <c r="M593" s="6"/>
      <c r="N593" s="6"/>
    </row>
    <row r="594" spans="6:14">
      <c r="F594" s="4"/>
      <c r="G594" s="6"/>
      <c r="H594" s="6"/>
      <c r="I594" s="6"/>
      <c r="J594" s="6"/>
      <c r="K594" s="6"/>
      <c r="L594" s="6"/>
      <c r="M594" s="6"/>
      <c r="N594" s="6"/>
    </row>
    <row r="595" spans="6:14">
      <c r="F595" s="4"/>
      <c r="G595" s="6"/>
      <c r="H595" s="6"/>
      <c r="I595" s="6"/>
      <c r="J595" s="6"/>
      <c r="K595" s="6"/>
      <c r="L595" s="6"/>
      <c r="M595" s="6"/>
      <c r="N595" s="6"/>
    </row>
    <row r="596" spans="6:14">
      <c r="F596" s="4"/>
      <c r="G596" s="6"/>
      <c r="H596" s="6"/>
      <c r="I596" s="6"/>
      <c r="J596" s="6"/>
      <c r="K596" s="6"/>
      <c r="L596" s="6"/>
      <c r="M596" s="6"/>
      <c r="N596" s="6"/>
    </row>
    <row r="597" spans="6:14">
      <c r="F597" s="4"/>
      <c r="G597" s="6"/>
      <c r="H597" s="6"/>
      <c r="I597" s="6"/>
      <c r="J597" s="6"/>
      <c r="K597" s="6"/>
      <c r="L597" s="6"/>
      <c r="M597" s="6"/>
      <c r="N597" s="6"/>
    </row>
    <row r="598" spans="6:14">
      <c r="F598" s="4"/>
      <c r="G598" s="6"/>
      <c r="H598" s="6"/>
      <c r="I598" s="6"/>
      <c r="J598" s="6"/>
      <c r="K598" s="6"/>
      <c r="L598" s="6"/>
      <c r="M598" s="6"/>
      <c r="N598" s="6"/>
    </row>
    <row r="599" spans="6:14">
      <c r="F599" s="4"/>
      <c r="G599" s="6"/>
      <c r="H599" s="6"/>
      <c r="I599" s="6"/>
      <c r="J599" s="6"/>
      <c r="K599" s="6"/>
      <c r="L599" s="6"/>
      <c r="M599" s="6"/>
      <c r="N599" s="6"/>
    </row>
    <row r="600" spans="6:14">
      <c r="F600" s="4"/>
      <c r="G600" s="6"/>
      <c r="H600" s="6"/>
      <c r="I600" s="6"/>
      <c r="J600" s="6"/>
      <c r="K600" s="6"/>
      <c r="L600" s="6"/>
      <c r="M600" s="6"/>
      <c r="N600" s="6"/>
    </row>
    <row r="601" spans="6:14">
      <c r="F601" s="4"/>
      <c r="G601" s="6"/>
      <c r="H601" s="6"/>
      <c r="I601" s="6"/>
      <c r="J601" s="6"/>
      <c r="K601" s="6"/>
      <c r="L601" s="6"/>
      <c r="M601" s="6"/>
      <c r="N601" s="6"/>
    </row>
    <row r="602" spans="6:14">
      <c r="F602" s="4"/>
      <c r="G602" s="6"/>
      <c r="H602" s="6"/>
      <c r="I602" s="6"/>
      <c r="J602" s="6"/>
      <c r="K602" s="6"/>
      <c r="L602" s="6"/>
      <c r="M602" s="6"/>
      <c r="N602" s="6"/>
    </row>
    <row r="603" spans="6:14">
      <c r="F603" s="4"/>
      <c r="G603" s="6"/>
      <c r="H603" s="6"/>
      <c r="I603" s="6"/>
      <c r="J603" s="6"/>
      <c r="K603" s="6"/>
      <c r="L603" s="6"/>
      <c r="M603" s="6"/>
      <c r="N603" s="6"/>
    </row>
    <row r="604" spans="6:14">
      <c r="F604" s="4"/>
      <c r="G604" s="6"/>
      <c r="H604" s="6"/>
      <c r="I604" s="6"/>
      <c r="J604" s="6"/>
      <c r="K604" s="6"/>
      <c r="L604" s="6"/>
      <c r="M604" s="6"/>
      <c r="N604" s="6"/>
    </row>
    <row r="605" spans="6:14">
      <c r="F605" s="4"/>
      <c r="G605" s="6"/>
      <c r="H605" s="6"/>
      <c r="I605" s="6"/>
      <c r="J605" s="6"/>
      <c r="K605" s="6"/>
      <c r="L605" s="6"/>
      <c r="M605" s="6"/>
      <c r="N605" s="6"/>
    </row>
    <row r="606" spans="6:14">
      <c r="F606" s="4"/>
      <c r="G606" s="6"/>
      <c r="H606" s="6"/>
      <c r="I606" s="6"/>
      <c r="J606" s="6"/>
      <c r="K606" s="6"/>
      <c r="L606" s="6"/>
      <c r="M606" s="6"/>
      <c r="N606" s="6"/>
    </row>
    <row r="607" spans="6:14">
      <c r="F607" s="4"/>
      <c r="G607" s="6"/>
      <c r="H607" s="6"/>
      <c r="I607" s="6"/>
      <c r="J607" s="6"/>
      <c r="K607" s="6"/>
      <c r="L607" s="6"/>
      <c r="M607" s="6"/>
      <c r="N607" s="6"/>
    </row>
    <row r="608" spans="6:14">
      <c r="F608" s="4"/>
      <c r="G608" s="6"/>
      <c r="H608" s="6"/>
      <c r="I608" s="6"/>
      <c r="J608" s="6"/>
      <c r="K608" s="6"/>
      <c r="L608" s="6"/>
      <c r="M608" s="6"/>
      <c r="N608" s="6"/>
    </row>
    <row r="609" spans="6:14">
      <c r="F609" s="4"/>
      <c r="G609" s="6"/>
      <c r="H609" s="6"/>
      <c r="I609" s="6"/>
      <c r="J609" s="6"/>
      <c r="K609" s="6"/>
      <c r="L609" s="6"/>
      <c r="M609" s="6"/>
      <c r="N609" s="6"/>
    </row>
    <row r="610" spans="6:14">
      <c r="F610" s="4"/>
      <c r="G610" s="6"/>
      <c r="H610" s="6"/>
      <c r="I610" s="6"/>
      <c r="J610" s="6"/>
      <c r="K610" s="6"/>
      <c r="L610" s="6"/>
      <c r="M610" s="6"/>
      <c r="N610" s="6"/>
    </row>
    <row r="611" spans="6:14">
      <c r="F611" s="4"/>
      <c r="G611" s="6"/>
      <c r="H611" s="6"/>
      <c r="I611" s="6"/>
      <c r="J611" s="6"/>
      <c r="K611" s="6"/>
      <c r="L611" s="6"/>
      <c r="M611" s="6"/>
      <c r="N611" s="6"/>
    </row>
    <row r="612" spans="6:14">
      <c r="F612" s="4"/>
      <c r="G612" s="6"/>
      <c r="H612" s="6"/>
      <c r="I612" s="6"/>
      <c r="J612" s="6"/>
      <c r="K612" s="6"/>
      <c r="L612" s="6"/>
      <c r="M612" s="6"/>
      <c r="N612" s="6"/>
    </row>
    <row r="613" spans="6:14">
      <c r="F613" s="4"/>
      <c r="G613" s="6"/>
      <c r="H613" s="6"/>
      <c r="I613" s="6"/>
      <c r="J613" s="6"/>
      <c r="K613" s="6"/>
      <c r="L613" s="6"/>
      <c r="M613" s="6"/>
      <c r="N613" s="6"/>
    </row>
    <row r="614" spans="6:14">
      <c r="F614" s="4"/>
      <c r="G614" s="6"/>
      <c r="H614" s="6"/>
      <c r="I614" s="6"/>
      <c r="J614" s="6"/>
      <c r="K614" s="6"/>
      <c r="L614" s="6"/>
      <c r="M614" s="6"/>
      <c r="N614" s="6"/>
    </row>
    <row r="615" spans="6:14">
      <c r="F615" s="4"/>
      <c r="G615" s="6"/>
      <c r="H615" s="6"/>
      <c r="I615" s="6"/>
      <c r="J615" s="6"/>
      <c r="K615" s="6"/>
      <c r="L615" s="6"/>
      <c r="M615" s="6"/>
      <c r="N615" s="6"/>
    </row>
    <row r="616" spans="6:14">
      <c r="F616" s="4"/>
      <c r="G616" s="6"/>
      <c r="H616" s="6"/>
      <c r="I616" s="6"/>
      <c r="J616" s="6"/>
      <c r="K616" s="6"/>
      <c r="L616" s="6"/>
      <c r="M616" s="6"/>
      <c r="N616" s="6"/>
    </row>
    <row r="617" spans="6:14">
      <c r="F617" s="4"/>
      <c r="G617" s="6"/>
      <c r="H617" s="6"/>
      <c r="I617" s="6"/>
      <c r="J617" s="6"/>
      <c r="K617" s="6"/>
      <c r="L617" s="6"/>
      <c r="M617" s="6"/>
      <c r="N617" s="6"/>
    </row>
    <row r="618" spans="6:14">
      <c r="F618" s="4"/>
      <c r="G618" s="6"/>
      <c r="H618" s="6"/>
      <c r="I618" s="6"/>
      <c r="J618" s="6"/>
      <c r="K618" s="6"/>
      <c r="L618" s="6"/>
      <c r="M618" s="6"/>
      <c r="N618" s="6"/>
    </row>
    <row r="619" spans="6:14">
      <c r="F619" s="4"/>
      <c r="G619" s="6"/>
      <c r="H619" s="6"/>
      <c r="I619" s="6"/>
      <c r="J619" s="6"/>
      <c r="K619" s="6"/>
      <c r="L619" s="6"/>
      <c r="M619" s="6"/>
      <c r="N619" s="6"/>
    </row>
    <row r="620" spans="6:14">
      <c r="F620" s="4"/>
      <c r="G620" s="6"/>
      <c r="H620" s="6"/>
      <c r="I620" s="6"/>
      <c r="J620" s="6"/>
      <c r="K620" s="6"/>
      <c r="L620" s="6"/>
      <c r="M620" s="6"/>
      <c r="N620" s="6"/>
    </row>
    <row r="621" spans="6:14">
      <c r="F621" s="4"/>
      <c r="G621" s="6"/>
      <c r="H621" s="6"/>
      <c r="I621" s="6"/>
      <c r="J621" s="6"/>
      <c r="K621" s="6"/>
      <c r="L621" s="6"/>
      <c r="M621" s="6"/>
      <c r="N621" s="6"/>
    </row>
    <row r="622" spans="6:14">
      <c r="F622" s="4"/>
      <c r="G622" s="6"/>
      <c r="H622" s="6"/>
      <c r="I622" s="6"/>
      <c r="J622" s="6"/>
      <c r="K622" s="6"/>
      <c r="L622" s="6"/>
      <c r="M622" s="6"/>
      <c r="N622" s="6"/>
    </row>
    <row r="623" spans="6:14">
      <c r="F623" s="4"/>
      <c r="G623" s="6"/>
      <c r="H623" s="6"/>
      <c r="I623" s="6"/>
      <c r="J623" s="6"/>
      <c r="K623" s="6"/>
      <c r="L623" s="6"/>
      <c r="M623" s="6"/>
      <c r="N623" s="6"/>
    </row>
    <row r="624" spans="6:14">
      <c r="F624" s="4"/>
      <c r="G624" s="6"/>
      <c r="H624" s="6"/>
      <c r="I624" s="6"/>
      <c r="J624" s="6"/>
      <c r="K624" s="6"/>
      <c r="L624" s="6"/>
      <c r="M624" s="6"/>
      <c r="N624" s="6"/>
    </row>
    <row r="625" spans="6:14">
      <c r="F625" s="4"/>
      <c r="G625" s="6"/>
      <c r="H625" s="6"/>
      <c r="I625" s="6"/>
      <c r="J625" s="6"/>
      <c r="K625" s="6"/>
      <c r="L625" s="6"/>
      <c r="M625" s="6"/>
      <c r="N625" s="6"/>
    </row>
    <row r="626" spans="6:14">
      <c r="F626" s="4"/>
      <c r="G626" s="6"/>
      <c r="H626" s="6"/>
      <c r="I626" s="6"/>
      <c r="J626" s="6"/>
      <c r="K626" s="6"/>
      <c r="L626" s="6"/>
      <c r="M626" s="6"/>
      <c r="N626" s="6"/>
    </row>
    <row r="627" spans="6:14">
      <c r="F627" s="4"/>
      <c r="G627" s="6"/>
      <c r="H627" s="6"/>
      <c r="I627" s="6"/>
      <c r="J627" s="6"/>
      <c r="K627" s="6"/>
      <c r="L627" s="6"/>
      <c r="M627" s="6"/>
      <c r="N627" s="6"/>
    </row>
    <row r="628" spans="6:14">
      <c r="F628" s="4"/>
      <c r="G628" s="6"/>
      <c r="H628" s="6"/>
      <c r="I628" s="6"/>
      <c r="J628" s="6"/>
      <c r="K628" s="6"/>
      <c r="L628" s="6"/>
      <c r="M628" s="6"/>
      <c r="N628" s="6"/>
    </row>
    <row r="629" spans="6:14">
      <c r="F629" s="4"/>
      <c r="G629" s="6"/>
      <c r="H629" s="6"/>
      <c r="I629" s="6"/>
      <c r="J629" s="6"/>
      <c r="K629" s="6"/>
      <c r="L629" s="6"/>
      <c r="M629" s="6"/>
      <c r="N629" s="6"/>
    </row>
    <row r="630" spans="6:14">
      <c r="F630" s="4"/>
      <c r="G630" s="6"/>
      <c r="H630" s="6"/>
      <c r="I630" s="6"/>
      <c r="J630" s="6"/>
      <c r="K630" s="6"/>
      <c r="L630" s="6"/>
      <c r="M630" s="6"/>
      <c r="N630" s="6"/>
    </row>
    <row r="631" spans="6:14">
      <c r="F631" s="4"/>
      <c r="G631" s="6"/>
      <c r="H631" s="6"/>
      <c r="I631" s="6"/>
      <c r="J631" s="6"/>
      <c r="K631" s="6"/>
      <c r="L631" s="6"/>
      <c r="M631" s="6"/>
      <c r="N631" s="6"/>
    </row>
    <row r="632" spans="6:14">
      <c r="F632" s="4"/>
      <c r="G632" s="6"/>
      <c r="H632" s="6"/>
      <c r="I632" s="6"/>
      <c r="J632" s="6"/>
      <c r="K632" s="6"/>
      <c r="L632" s="6"/>
      <c r="M632" s="6"/>
      <c r="N632" s="6"/>
    </row>
    <row r="633" spans="6:14">
      <c r="F633" s="4"/>
      <c r="G633" s="6"/>
      <c r="H633" s="6"/>
      <c r="I633" s="6"/>
      <c r="J633" s="6"/>
      <c r="K633" s="6"/>
      <c r="L633" s="6"/>
      <c r="M633" s="6"/>
      <c r="N633" s="6"/>
    </row>
    <row r="634" spans="6:14">
      <c r="F634" s="4"/>
      <c r="G634" s="6"/>
      <c r="H634" s="6"/>
      <c r="I634" s="6"/>
      <c r="J634" s="6"/>
      <c r="K634" s="6"/>
      <c r="L634" s="6"/>
      <c r="M634" s="6"/>
      <c r="N634" s="6"/>
    </row>
    <row r="635" spans="6:14">
      <c r="F635" s="4"/>
      <c r="G635" s="6"/>
      <c r="H635" s="6"/>
      <c r="I635" s="6"/>
      <c r="J635" s="6"/>
      <c r="K635" s="6"/>
      <c r="L635" s="6"/>
      <c r="M635" s="6"/>
      <c r="N635" s="6"/>
    </row>
    <row r="636" spans="6:14">
      <c r="F636" s="4"/>
      <c r="G636" s="6"/>
      <c r="H636" s="6"/>
      <c r="I636" s="6"/>
      <c r="J636" s="6"/>
      <c r="K636" s="6"/>
      <c r="L636" s="6"/>
      <c r="M636" s="6"/>
      <c r="N636" s="6"/>
    </row>
    <row r="637" spans="6:14">
      <c r="F637" s="4"/>
      <c r="G637" s="6"/>
      <c r="H637" s="6"/>
      <c r="I637" s="6"/>
      <c r="J637" s="6"/>
      <c r="K637" s="6"/>
      <c r="L637" s="6"/>
      <c r="M637" s="6"/>
      <c r="N637" s="6"/>
    </row>
    <row r="638" spans="6:14">
      <c r="F638" s="4"/>
      <c r="G638" s="6"/>
      <c r="H638" s="6"/>
      <c r="I638" s="6"/>
      <c r="J638" s="6"/>
      <c r="K638" s="6"/>
      <c r="L638" s="6"/>
      <c r="M638" s="6"/>
      <c r="N638" s="6"/>
    </row>
    <row r="639" spans="6:14">
      <c r="F639" s="4"/>
      <c r="G639" s="6"/>
      <c r="H639" s="6"/>
      <c r="I639" s="6"/>
      <c r="J639" s="6"/>
      <c r="K639" s="6"/>
      <c r="L639" s="6"/>
      <c r="M639" s="6"/>
      <c r="N639" s="6"/>
    </row>
    <row r="640" spans="6:14">
      <c r="F640" s="4"/>
      <c r="G640" s="6"/>
      <c r="H640" s="6"/>
      <c r="I640" s="6"/>
      <c r="J640" s="6"/>
      <c r="K640" s="6"/>
      <c r="L640" s="6"/>
      <c r="M640" s="6"/>
      <c r="N640" s="6"/>
    </row>
    <row r="641" spans="6:14">
      <c r="F641" s="4"/>
      <c r="G641" s="6"/>
      <c r="H641" s="6"/>
      <c r="I641" s="6"/>
      <c r="J641" s="6"/>
      <c r="K641" s="6"/>
      <c r="L641" s="6"/>
      <c r="M641" s="6"/>
      <c r="N641" s="6"/>
    </row>
    <row r="642" spans="6:14">
      <c r="F642" s="4"/>
      <c r="G642" s="6"/>
      <c r="H642" s="6"/>
      <c r="I642" s="6"/>
      <c r="J642" s="6"/>
      <c r="K642" s="6"/>
      <c r="L642" s="6"/>
      <c r="M642" s="6"/>
      <c r="N642" s="6"/>
    </row>
    <row r="643" spans="6:14">
      <c r="F643" s="4"/>
      <c r="G643" s="6"/>
      <c r="H643" s="6"/>
      <c r="I643" s="6"/>
      <c r="J643" s="6"/>
      <c r="K643" s="6"/>
      <c r="L643" s="6"/>
      <c r="M643" s="6"/>
      <c r="N643" s="6"/>
    </row>
    <row r="644" spans="6:14">
      <c r="F644" s="4"/>
      <c r="G644" s="6"/>
      <c r="H644" s="6"/>
      <c r="I644" s="6"/>
      <c r="J644" s="6"/>
      <c r="K644" s="6"/>
      <c r="L644" s="6"/>
      <c r="M644" s="6"/>
      <c r="N644" s="6"/>
    </row>
    <row r="645" spans="6:14">
      <c r="F645" s="4"/>
      <c r="G645" s="6"/>
      <c r="H645" s="6"/>
      <c r="I645" s="6"/>
      <c r="J645" s="6"/>
      <c r="K645" s="6"/>
      <c r="L645" s="6"/>
      <c r="M645" s="6"/>
      <c r="N645" s="6"/>
    </row>
    <row r="646" spans="6:14">
      <c r="F646" s="4"/>
      <c r="G646" s="6"/>
      <c r="H646" s="6"/>
      <c r="I646" s="6"/>
      <c r="J646" s="6"/>
      <c r="K646" s="6"/>
      <c r="L646" s="6"/>
      <c r="M646" s="6"/>
      <c r="N646" s="6"/>
    </row>
    <row r="647" spans="6:14">
      <c r="F647" s="4"/>
      <c r="G647" s="6"/>
      <c r="H647" s="6"/>
      <c r="I647" s="6"/>
      <c r="J647" s="6"/>
      <c r="K647" s="6"/>
      <c r="L647" s="6"/>
      <c r="M647" s="6"/>
      <c r="N647" s="6"/>
    </row>
    <row r="648" spans="6:14">
      <c r="F648" s="4"/>
      <c r="G648" s="6"/>
      <c r="H648" s="6"/>
      <c r="I648" s="6"/>
      <c r="J648" s="6"/>
      <c r="K648" s="6"/>
      <c r="L648" s="6"/>
      <c r="M648" s="6"/>
      <c r="N648" s="6"/>
    </row>
    <row r="649" spans="6:14">
      <c r="F649" s="4"/>
      <c r="G649" s="6"/>
      <c r="H649" s="6"/>
      <c r="I649" s="6"/>
      <c r="J649" s="6"/>
      <c r="K649" s="6"/>
      <c r="L649" s="6"/>
      <c r="M649" s="6"/>
      <c r="N649" s="6"/>
    </row>
    <row r="650" spans="6:14">
      <c r="F650" s="4"/>
      <c r="G650" s="6"/>
      <c r="H650" s="6"/>
      <c r="I650" s="6"/>
      <c r="J650" s="6"/>
      <c r="K650" s="6"/>
      <c r="L650" s="6"/>
      <c r="M650" s="6"/>
      <c r="N650" s="6"/>
    </row>
    <row r="651" spans="6:14">
      <c r="F651" s="4"/>
      <c r="G651" s="6"/>
      <c r="H651" s="6"/>
      <c r="I651" s="6"/>
      <c r="J651" s="6"/>
      <c r="K651" s="6"/>
      <c r="L651" s="6"/>
      <c r="M651" s="6"/>
      <c r="N651" s="6"/>
    </row>
    <row r="652" spans="6:14">
      <c r="F652" s="4"/>
      <c r="G652" s="6"/>
      <c r="H652" s="6"/>
      <c r="I652" s="6"/>
      <c r="J652" s="6"/>
      <c r="K652" s="6"/>
      <c r="L652" s="6"/>
      <c r="M652" s="6"/>
      <c r="N652" s="6"/>
    </row>
    <row r="653" spans="6:14">
      <c r="F653" s="4"/>
      <c r="G653" s="6"/>
      <c r="H653" s="6"/>
      <c r="I653" s="6"/>
      <c r="J653" s="6"/>
      <c r="K653" s="6"/>
      <c r="L653" s="6"/>
      <c r="M653" s="6"/>
      <c r="N653" s="6"/>
    </row>
    <row r="654" spans="6:14">
      <c r="F654" s="4"/>
      <c r="G654" s="6"/>
      <c r="H654" s="6"/>
      <c r="I654" s="6"/>
      <c r="J654" s="6"/>
      <c r="K654" s="6"/>
      <c r="L654" s="6"/>
      <c r="M654" s="6"/>
      <c r="N654" s="6"/>
    </row>
    <row r="655" spans="6:14">
      <c r="F655" s="4"/>
      <c r="G655" s="6"/>
      <c r="H655" s="6"/>
      <c r="I655" s="6"/>
      <c r="J655" s="6"/>
      <c r="K655" s="6"/>
      <c r="L655" s="6"/>
      <c r="M655" s="6"/>
      <c r="N655" s="6"/>
    </row>
    <row r="656" spans="6:14">
      <c r="F656" s="4"/>
      <c r="G656" s="6"/>
      <c r="H656" s="6"/>
      <c r="I656" s="6"/>
      <c r="J656" s="6"/>
      <c r="K656" s="6"/>
      <c r="L656" s="6"/>
      <c r="M656" s="6"/>
      <c r="N656" s="6"/>
    </row>
    <row r="657" spans="6:14">
      <c r="F657" s="4"/>
      <c r="G657" s="6"/>
      <c r="H657" s="6"/>
      <c r="I657" s="6"/>
      <c r="J657" s="6"/>
      <c r="K657" s="6"/>
      <c r="L657" s="6"/>
      <c r="M657" s="6"/>
      <c r="N657" s="6"/>
    </row>
    <row r="658" spans="6:14">
      <c r="F658" s="4"/>
      <c r="G658" s="6"/>
      <c r="H658" s="6"/>
      <c r="I658" s="6"/>
      <c r="J658" s="6"/>
      <c r="K658" s="6"/>
      <c r="L658" s="6"/>
      <c r="M658" s="6"/>
      <c r="N658" s="6"/>
    </row>
    <row r="659" spans="6:14">
      <c r="F659" s="4"/>
      <c r="G659" s="6"/>
      <c r="H659" s="6"/>
      <c r="I659" s="6"/>
      <c r="J659" s="6"/>
      <c r="K659" s="6"/>
      <c r="L659" s="6"/>
      <c r="M659" s="6"/>
      <c r="N659" s="6"/>
    </row>
    <row r="660" spans="6:14">
      <c r="F660" s="4"/>
      <c r="G660" s="6"/>
      <c r="H660" s="6"/>
      <c r="I660" s="6"/>
      <c r="J660" s="6"/>
      <c r="K660" s="6"/>
      <c r="L660" s="6"/>
      <c r="M660" s="6"/>
      <c r="N660" s="6"/>
    </row>
    <row r="661" spans="6:14">
      <c r="F661" s="4"/>
      <c r="G661" s="6"/>
      <c r="H661" s="6"/>
      <c r="I661" s="6"/>
      <c r="J661" s="6"/>
      <c r="K661" s="6"/>
      <c r="L661" s="6"/>
      <c r="M661" s="6"/>
      <c r="N661" s="6"/>
    </row>
    <row r="662" spans="6:14">
      <c r="F662" s="4"/>
      <c r="G662" s="6"/>
      <c r="H662" s="6"/>
      <c r="I662" s="6"/>
      <c r="J662" s="6"/>
      <c r="K662" s="6"/>
      <c r="L662" s="6"/>
      <c r="M662" s="6"/>
      <c r="N662" s="6"/>
    </row>
    <row r="663" spans="6:14">
      <c r="F663" s="4"/>
      <c r="G663" s="6"/>
      <c r="H663" s="6"/>
      <c r="I663" s="6"/>
      <c r="J663" s="6"/>
      <c r="K663" s="6"/>
      <c r="L663" s="6"/>
      <c r="M663" s="6"/>
      <c r="N663" s="6"/>
    </row>
    <row r="664" spans="6:14">
      <c r="F664" s="4"/>
      <c r="G664" s="6"/>
      <c r="H664" s="6"/>
      <c r="I664" s="6"/>
      <c r="J664" s="6"/>
      <c r="K664" s="6"/>
      <c r="L664" s="6"/>
      <c r="M664" s="6"/>
      <c r="N664" s="6"/>
    </row>
    <row r="665" spans="6:14">
      <c r="F665" s="4"/>
      <c r="G665" s="6"/>
      <c r="H665" s="6"/>
      <c r="I665" s="6"/>
      <c r="J665" s="6"/>
      <c r="K665" s="6"/>
      <c r="L665" s="6"/>
      <c r="M665" s="6"/>
      <c r="N665" s="6"/>
    </row>
    <row r="666" spans="6:14">
      <c r="F666" s="4"/>
      <c r="G666" s="6"/>
      <c r="H666" s="6"/>
      <c r="I666" s="6"/>
      <c r="J666" s="6"/>
      <c r="K666" s="6"/>
      <c r="L666" s="6"/>
      <c r="M666" s="6"/>
      <c r="N666" s="6"/>
    </row>
    <row r="667" spans="6:14">
      <c r="F667" s="4"/>
      <c r="G667" s="6"/>
      <c r="H667" s="6"/>
      <c r="I667" s="6"/>
      <c r="J667" s="6"/>
      <c r="K667" s="6"/>
      <c r="L667" s="6"/>
      <c r="M667" s="6"/>
      <c r="N667" s="6"/>
    </row>
    <row r="668" spans="6:14">
      <c r="F668" s="4"/>
      <c r="G668" s="6"/>
      <c r="H668" s="6"/>
      <c r="I668" s="6"/>
      <c r="J668" s="6"/>
      <c r="K668" s="6"/>
      <c r="L668" s="6"/>
      <c r="M668" s="6"/>
      <c r="N668" s="6"/>
    </row>
    <row r="669" spans="6:14">
      <c r="F669" s="4"/>
      <c r="G669" s="6"/>
      <c r="H669" s="6"/>
      <c r="I669" s="6"/>
      <c r="J669" s="6"/>
      <c r="K669" s="6"/>
      <c r="L669" s="6"/>
      <c r="M669" s="6"/>
      <c r="N669" s="6"/>
    </row>
    <row r="670" spans="6:14">
      <c r="F670" s="4"/>
      <c r="G670" s="6"/>
      <c r="H670" s="6"/>
      <c r="I670" s="6"/>
      <c r="J670" s="6"/>
      <c r="K670" s="6"/>
      <c r="L670" s="6"/>
      <c r="M670" s="6"/>
      <c r="N670" s="6"/>
    </row>
    <row r="671" spans="6:14">
      <c r="F671" s="4"/>
      <c r="G671" s="6"/>
      <c r="H671" s="6"/>
      <c r="I671" s="6"/>
      <c r="J671" s="6"/>
      <c r="K671" s="6"/>
      <c r="L671" s="6"/>
      <c r="M671" s="6"/>
      <c r="N671" s="6"/>
    </row>
    <row r="672" spans="6:14">
      <c r="F672" s="4"/>
      <c r="G672" s="6"/>
      <c r="H672" s="6"/>
      <c r="I672" s="6"/>
      <c r="J672" s="6"/>
      <c r="K672" s="6"/>
      <c r="L672" s="6"/>
      <c r="M672" s="6"/>
      <c r="N672" s="6"/>
    </row>
    <row r="673" spans="6:14">
      <c r="F673" s="4"/>
      <c r="G673" s="6"/>
      <c r="H673" s="6"/>
      <c r="I673" s="6"/>
      <c r="J673" s="6"/>
      <c r="K673" s="6"/>
      <c r="L673" s="6"/>
      <c r="M673" s="6"/>
      <c r="N673" s="6"/>
    </row>
    <row r="674" spans="6:14">
      <c r="F674" s="4"/>
      <c r="G674" s="6"/>
      <c r="H674" s="6"/>
      <c r="I674" s="6"/>
      <c r="J674" s="6"/>
      <c r="K674" s="6"/>
      <c r="L674" s="6"/>
      <c r="M674" s="6"/>
      <c r="N674" s="6"/>
    </row>
    <row r="675" spans="6:14">
      <c r="F675" s="4"/>
      <c r="G675" s="6"/>
      <c r="H675" s="6"/>
      <c r="I675" s="6"/>
      <c r="J675" s="6"/>
      <c r="K675" s="6"/>
      <c r="L675" s="6"/>
      <c r="M675" s="6"/>
      <c r="N675" s="6"/>
    </row>
    <row r="676" spans="6:14">
      <c r="F676" s="4"/>
      <c r="G676" s="6"/>
      <c r="H676" s="6"/>
      <c r="I676" s="6"/>
      <c r="J676" s="6"/>
      <c r="K676" s="6"/>
      <c r="L676" s="6"/>
      <c r="M676" s="6"/>
      <c r="N676" s="6"/>
    </row>
    <row r="677" spans="6:14">
      <c r="F677" s="4"/>
      <c r="G677" s="6"/>
      <c r="H677" s="6"/>
      <c r="I677" s="6"/>
      <c r="J677" s="6"/>
      <c r="K677" s="6"/>
      <c r="L677" s="6"/>
      <c r="M677" s="6"/>
      <c r="N677" s="6"/>
    </row>
    <row r="678" spans="6:14">
      <c r="F678" s="4"/>
      <c r="G678" s="6"/>
      <c r="H678" s="6"/>
      <c r="I678" s="6"/>
      <c r="J678" s="6"/>
      <c r="K678" s="6"/>
      <c r="L678" s="6"/>
      <c r="M678" s="6"/>
      <c r="N678" s="6"/>
    </row>
    <row r="679" spans="6:14">
      <c r="F679" s="4"/>
      <c r="G679" s="6"/>
      <c r="H679" s="6"/>
      <c r="I679" s="6"/>
      <c r="J679" s="6"/>
      <c r="K679" s="6"/>
      <c r="L679" s="6"/>
      <c r="M679" s="6"/>
      <c r="N679" s="6"/>
    </row>
    <row r="680" spans="6:14">
      <c r="F680" s="4"/>
      <c r="G680" s="6"/>
      <c r="H680" s="6"/>
      <c r="I680" s="6"/>
      <c r="J680" s="6"/>
      <c r="K680" s="6"/>
      <c r="L680" s="6"/>
      <c r="M680" s="6"/>
      <c r="N680" s="6"/>
    </row>
    <row r="681" spans="6:14">
      <c r="F681" s="4"/>
      <c r="G681" s="6"/>
      <c r="H681" s="6"/>
      <c r="I681" s="6"/>
      <c r="J681" s="6"/>
      <c r="K681" s="6"/>
      <c r="L681" s="6"/>
      <c r="M681" s="6"/>
      <c r="N681" s="6"/>
    </row>
    <row r="682" spans="6:14">
      <c r="F682" s="4"/>
      <c r="G682" s="6"/>
      <c r="H682" s="6"/>
      <c r="I682" s="6"/>
      <c r="J682" s="6"/>
      <c r="K682" s="6"/>
      <c r="L682" s="6"/>
      <c r="M682" s="6"/>
      <c r="N682" s="6"/>
    </row>
    <row r="683" spans="6:14">
      <c r="F683" s="4"/>
      <c r="G683" s="6"/>
      <c r="H683" s="6"/>
      <c r="I683" s="6"/>
      <c r="J683" s="6"/>
      <c r="K683" s="6"/>
      <c r="L683" s="6"/>
      <c r="M683" s="6"/>
      <c r="N683" s="6"/>
    </row>
    <row r="684" spans="6:14">
      <c r="F684" s="4"/>
      <c r="G684" s="6"/>
      <c r="H684" s="6"/>
      <c r="I684" s="6"/>
      <c r="J684" s="6"/>
      <c r="K684" s="6"/>
      <c r="L684" s="6"/>
      <c r="M684" s="6"/>
      <c r="N684" s="6"/>
    </row>
    <row r="685" spans="6:14">
      <c r="F685" s="4"/>
      <c r="G685" s="6"/>
      <c r="H685" s="6"/>
      <c r="I685" s="6"/>
      <c r="J685" s="6"/>
      <c r="K685" s="6"/>
      <c r="L685" s="6"/>
      <c r="M685" s="6"/>
      <c r="N685" s="6"/>
    </row>
    <row r="686" spans="6:14">
      <c r="F686" s="4"/>
      <c r="G686" s="6"/>
      <c r="H686" s="6"/>
      <c r="I686" s="6"/>
      <c r="J686" s="6"/>
      <c r="K686" s="6"/>
      <c r="L686" s="6"/>
      <c r="M686" s="6"/>
      <c r="N686" s="6"/>
    </row>
    <row r="687" spans="6:14">
      <c r="F687" s="4"/>
      <c r="G687" s="6"/>
      <c r="H687" s="6"/>
      <c r="I687" s="6"/>
      <c r="J687" s="6"/>
      <c r="K687" s="6"/>
      <c r="L687" s="6"/>
      <c r="M687" s="6"/>
      <c r="N687" s="6"/>
    </row>
    <row r="688" spans="6:14">
      <c r="F688" s="4"/>
      <c r="G688" s="6"/>
      <c r="H688" s="6"/>
      <c r="I688" s="6"/>
      <c r="J688" s="6"/>
      <c r="K688" s="6"/>
      <c r="L688" s="6"/>
      <c r="M688" s="6"/>
      <c r="N688" s="6"/>
    </row>
    <row r="689" spans="6:14">
      <c r="F689" s="4"/>
      <c r="G689" s="6"/>
      <c r="H689" s="6"/>
      <c r="I689" s="6"/>
      <c r="J689" s="6"/>
      <c r="K689" s="6"/>
      <c r="L689" s="6"/>
      <c r="M689" s="6"/>
      <c r="N689" s="6"/>
    </row>
    <row r="690" spans="6:14">
      <c r="F690" s="4"/>
      <c r="G690" s="6"/>
      <c r="H690" s="6"/>
      <c r="I690" s="6"/>
      <c r="J690" s="6"/>
      <c r="K690" s="6"/>
      <c r="L690" s="6"/>
      <c r="M690" s="6"/>
      <c r="N690" s="6"/>
    </row>
    <row r="691" spans="6:14">
      <c r="F691" s="4"/>
      <c r="G691" s="6"/>
      <c r="H691" s="6"/>
      <c r="I691" s="6"/>
      <c r="J691" s="6"/>
      <c r="K691" s="6"/>
      <c r="L691" s="6"/>
      <c r="M691" s="6"/>
      <c r="N691" s="6"/>
    </row>
    <row r="692" spans="6:14">
      <c r="F692" s="4"/>
      <c r="G692" s="6"/>
      <c r="H692" s="6"/>
      <c r="I692" s="6"/>
      <c r="J692" s="6"/>
      <c r="K692" s="6"/>
      <c r="L692" s="6"/>
      <c r="M692" s="6"/>
      <c r="N692" s="6"/>
    </row>
    <row r="693" spans="6:14">
      <c r="F693" s="4"/>
      <c r="G693" s="6"/>
      <c r="H693" s="6"/>
      <c r="I693" s="6"/>
      <c r="J693" s="6"/>
      <c r="K693" s="6"/>
      <c r="L693" s="6"/>
      <c r="M693" s="6"/>
      <c r="N693" s="6"/>
    </row>
    <row r="694" spans="6:14">
      <c r="F694" s="4"/>
      <c r="G694" s="6"/>
      <c r="H694" s="6"/>
      <c r="I694" s="6"/>
      <c r="J694" s="6"/>
      <c r="K694" s="6"/>
      <c r="L694" s="6"/>
      <c r="M694" s="6"/>
      <c r="N694" s="6"/>
    </row>
    <row r="695" spans="6:14">
      <c r="F695" s="4"/>
      <c r="G695" s="6"/>
      <c r="H695" s="6"/>
      <c r="I695" s="6"/>
      <c r="J695" s="6"/>
      <c r="K695" s="6"/>
      <c r="L695" s="6"/>
      <c r="M695" s="6"/>
      <c r="N695" s="6"/>
    </row>
    <row r="696" spans="6:14">
      <c r="F696" s="4"/>
      <c r="G696" s="6"/>
      <c r="H696" s="6"/>
      <c r="I696" s="6"/>
      <c r="J696" s="6"/>
      <c r="K696" s="6"/>
      <c r="L696" s="6"/>
      <c r="M696" s="6"/>
      <c r="N696" s="6"/>
    </row>
    <row r="697" spans="6:14">
      <c r="F697" s="4"/>
      <c r="G697" s="6"/>
      <c r="H697" s="6"/>
      <c r="I697" s="6"/>
      <c r="J697" s="6"/>
      <c r="K697" s="6"/>
      <c r="L697" s="6"/>
      <c r="M697" s="6"/>
      <c r="N697" s="6"/>
    </row>
    <row r="698" spans="6:14">
      <c r="F698" s="4"/>
      <c r="G698" s="6"/>
      <c r="H698" s="6"/>
      <c r="I698" s="6"/>
      <c r="J698" s="6"/>
      <c r="K698" s="6"/>
      <c r="L698" s="6"/>
      <c r="M698" s="6"/>
      <c r="N698" s="6"/>
    </row>
    <row r="699" spans="6:14">
      <c r="F699" s="4"/>
      <c r="G699" s="6"/>
      <c r="H699" s="6"/>
      <c r="I699" s="6"/>
      <c r="J699" s="6"/>
      <c r="K699" s="6"/>
      <c r="L699" s="6"/>
      <c r="M699" s="6"/>
      <c r="N699" s="6"/>
    </row>
    <row r="700" spans="6:14">
      <c r="F700" s="4"/>
      <c r="G700" s="6"/>
      <c r="H700" s="6"/>
      <c r="I700" s="6"/>
      <c r="J700" s="6"/>
      <c r="K700" s="6"/>
      <c r="L700" s="6"/>
      <c r="M700" s="6"/>
      <c r="N700" s="6"/>
    </row>
    <row r="701" spans="6:14">
      <c r="F701" s="4"/>
      <c r="G701" s="6"/>
      <c r="H701" s="6"/>
      <c r="I701" s="6"/>
      <c r="J701" s="6"/>
      <c r="K701" s="6"/>
      <c r="L701" s="6"/>
      <c r="M701" s="6"/>
      <c r="N701" s="6"/>
    </row>
    <row r="702" spans="6:14">
      <c r="F702" s="4"/>
      <c r="G702" s="6"/>
      <c r="H702" s="6"/>
      <c r="I702" s="6"/>
      <c r="J702" s="6"/>
      <c r="K702" s="6"/>
      <c r="L702" s="6"/>
      <c r="M702" s="6"/>
      <c r="N702" s="6"/>
    </row>
    <row r="703" spans="6:14">
      <c r="F703" s="4"/>
      <c r="G703" s="6"/>
      <c r="H703" s="6"/>
      <c r="I703" s="6"/>
      <c r="J703" s="6"/>
      <c r="K703" s="6"/>
      <c r="L703" s="6"/>
      <c r="M703" s="6"/>
      <c r="N703" s="6"/>
    </row>
    <row r="704" spans="6:14">
      <c r="F704" s="4"/>
      <c r="G704" s="6"/>
      <c r="H704" s="6"/>
      <c r="I704" s="6"/>
      <c r="J704" s="6"/>
      <c r="K704" s="6"/>
      <c r="L704" s="6"/>
      <c r="M704" s="6"/>
      <c r="N704" s="6"/>
    </row>
    <row r="705" spans="6:14">
      <c r="F705" s="4"/>
      <c r="G705" s="6"/>
      <c r="H705" s="6"/>
      <c r="I705" s="6"/>
      <c r="J705" s="6"/>
      <c r="K705" s="6"/>
      <c r="L705" s="6"/>
      <c r="M705" s="6"/>
      <c r="N705" s="6"/>
    </row>
    <row r="706" spans="6:14">
      <c r="F706" s="4"/>
      <c r="G706" s="6"/>
      <c r="H706" s="6"/>
      <c r="I706" s="6"/>
      <c r="J706" s="6"/>
      <c r="K706" s="6"/>
      <c r="L706" s="6"/>
      <c r="M706" s="6"/>
      <c r="N706" s="6"/>
    </row>
    <row r="707" spans="6:14">
      <c r="F707" s="4"/>
      <c r="G707" s="6"/>
      <c r="H707" s="6"/>
      <c r="I707" s="6"/>
      <c r="J707" s="6"/>
      <c r="K707" s="6"/>
      <c r="L707" s="6"/>
      <c r="M707" s="6"/>
      <c r="N707" s="6"/>
    </row>
    <row r="708" spans="6:14">
      <c r="F708" s="4"/>
      <c r="G708" s="6"/>
      <c r="H708" s="6"/>
      <c r="I708" s="6"/>
      <c r="J708" s="6"/>
      <c r="K708" s="6"/>
      <c r="L708" s="6"/>
      <c r="M708" s="6"/>
      <c r="N708" s="6"/>
    </row>
    <row r="709" spans="6:14">
      <c r="F709" s="4"/>
      <c r="G709" s="6"/>
      <c r="H709" s="6"/>
      <c r="I709" s="6"/>
      <c r="J709" s="6"/>
      <c r="K709" s="6"/>
      <c r="L709" s="6"/>
      <c r="M709" s="6"/>
      <c r="N709" s="6"/>
    </row>
    <row r="710" spans="6:14">
      <c r="F710" s="4"/>
      <c r="G710" s="6"/>
      <c r="H710" s="6"/>
      <c r="I710" s="6"/>
      <c r="J710" s="6"/>
      <c r="K710" s="6"/>
      <c r="L710" s="6"/>
      <c r="M710" s="6"/>
      <c r="N710" s="6"/>
    </row>
    <row r="711" spans="6:14">
      <c r="F711" s="4"/>
      <c r="G711" s="6"/>
      <c r="H711" s="6"/>
      <c r="I711" s="6"/>
      <c r="J711" s="6"/>
      <c r="K711" s="6"/>
      <c r="L711" s="6"/>
      <c r="M711" s="6"/>
      <c r="N711" s="6"/>
    </row>
    <row r="712" spans="6:14">
      <c r="F712" s="4"/>
      <c r="G712" s="6"/>
      <c r="H712" s="6"/>
      <c r="I712" s="6"/>
      <c r="J712" s="6"/>
      <c r="K712" s="6"/>
      <c r="L712" s="6"/>
      <c r="M712" s="6"/>
      <c r="N712" s="6"/>
    </row>
    <row r="713" spans="6:14">
      <c r="F713" s="4"/>
      <c r="G713" s="6"/>
      <c r="H713" s="6"/>
      <c r="I713" s="6"/>
      <c r="J713" s="6"/>
      <c r="K713" s="6"/>
      <c r="L713" s="6"/>
      <c r="M713" s="6"/>
      <c r="N713" s="6"/>
    </row>
    <row r="714" spans="6:14">
      <c r="F714" s="4"/>
      <c r="G714" s="6"/>
      <c r="H714" s="6"/>
      <c r="I714" s="6"/>
      <c r="J714" s="6"/>
      <c r="K714" s="6"/>
      <c r="L714" s="6"/>
      <c r="M714" s="6"/>
      <c r="N714" s="6"/>
    </row>
    <row r="715" spans="6:14">
      <c r="F715" s="4"/>
      <c r="G715" s="6"/>
      <c r="H715" s="6"/>
      <c r="I715" s="6"/>
      <c r="J715" s="6"/>
      <c r="K715" s="6"/>
      <c r="L715" s="6"/>
      <c r="M715" s="6"/>
      <c r="N715" s="6"/>
    </row>
    <row r="716" spans="6:14">
      <c r="F716" s="4"/>
      <c r="G716" s="6"/>
      <c r="H716" s="6"/>
      <c r="I716" s="6"/>
      <c r="J716" s="6"/>
      <c r="K716" s="6"/>
      <c r="L716" s="6"/>
      <c r="M716" s="6"/>
      <c r="N716" s="6"/>
    </row>
    <row r="717" spans="6:14">
      <c r="F717" s="4"/>
      <c r="G717" s="6"/>
      <c r="H717" s="6"/>
      <c r="I717" s="6"/>
      <c r="J717" s="6"/>
      <c r="K717" s="6"/>
      <c r="L717" s="6"/>
      <c r="M717" s="6"/>
      <c r="N717" s="6"/>
    </row>
    <row r="718" spans="6:14">
      <c r="F718" s="4"/>
      <c r="G718" s="6"/>
      <c r="H718" s="6"/>
      <c r="I718" s="6"/>
      <c r="J718" s="6"/>
      <c r="K718" s="6"/>
      <c r="L718" s="6"/>
      <c r="M718" s="6"/>
      <c r="N718" s="6"/>
    </row>
    <row r="719" spans="6:14">
      <c r="F719" s="4"/>
      <c r="G719" s="6"/>
      <c r="H719" s="6"/>
      <c r="I719" s="6"/>
      <c r="J719" s="6"/>
      <c r="K719" s="6"/>
      <c r="L719" s="6"/>
      <c r="M719" s="6"/>
      <c r="N719" s="6"/>
    </row>
    <row r="720" spans="6:14">
      <c r="F720" s="4"/>
      <c r="G720" s="6"/>
      <c r="H720" s="6"/>
      <c r="I720" s="6"/>
      <c r="J720" s="6"/>
      <c r="K720" s="6"/>
      <c r="L720" s="6"/>
      <c r="M720" s="6"/>
      <c r="N720" s="6"/>
    </row>
    <row r="721" spans="6:14">
      <c r="F721" s="4"/>
      <c r="G721" s="6"/>
      <c r="H721" s="6"/>
      <c r="I721" s="6"/>
      <c r="J721" s="6"/>
      <c r="K721" s="6"/>
      <c r="L721" s="6"/>
      <c r="M721" s="6"/>
      <c r="N721" s="6"/>
    </row>
    <row r="722" spans="6:14">
      <c r="F722" s="4"/>
      <c r="G722" s="6"/>
      <c r="H722" s="6"/>
      <c r="I722" s="6"/>
      <c r="J722" s="6"/>
      <c r="K722" s="6"/>
      <c r="L722" s="6"/>
      <c r="M722" s="6"/>
      <c r="N722" s="6"/>
    </row>
    <row r="723" spans="6:14">
      <c r="F723" s="4"/>
      <c r="G723" s="6"/>
      <c r="H723" s="6"/>
      <c r="I723" s="6"/>
      <c r="J723" s="6"/>
      <c r="K723" s="6"/>
      <c r="L723" s="6"/>
      <c r="M723" s="6"/>
      <c r="N723" s="6"/>
    </row>
    <row r="724" spans="6:14">
      <c r="F724" s="4"/>
      <c r="G724" s="6"/>
      <c r="H724" s="6"/>
      <c r="I724" s="6"/>
      <c r="J724" s="6"/>
      <c r="K724" s="6"/>
      <c r="L724" s="6"/>
      <c r="M724" s="6"/>
      <c r="N724" s="6"/>
    </row>
    <row r="725" spans="6:14">
      <c r="F725" s="4"/>
      <c r="G725" s="6"/>
      <c r="H725" s="6"/>
      <c r="I725" s="6"/>
      <c r="J725" s="6"/>
      <c r="K725" s="6"/>
      <c r="L725" s="6"/>
      <c r="M725" s="6"/>
      <c r="N725" s="6"/>
    </row>
    <row r="726" spans="6:14">
      <c r="F726" s="4"/>
      <c r="G726" s="6"/>
      <c r="H726" s="6"/>
      <c r="I726" s="6"/>
      <c r="J726" s="6"/>
      <c r="K726" s="6"/>
      <c r="L726" s="6"/>
      <c r="M726" s="6"/>
      <c r="N726" s="6"/>
    </row>
    <row r="727" spans="6:14">
      <c r="F727" s="4"/>
      <c r="G727" s="6"/>
      <c r="H727" s="6"/>
      <c r="I727" s="6"/>
      <c r="J727" s="6"/>
      <c r="K727" s="6"/>
      <c r="L727" s="6"/>
      <c r="M727" s="6"/>
      <c r="N727" s="6"/>
    </row>
    <row r="728" spans="6:14">
      <c r="F728" s="4"/>
      <c r="G728" s="6"/>
      <c r="H728" s="6"/>
      <c r="I728" s="6"/>
      <c r="J728" s="6"/>
      <c r="K728" s="6"/>
      <c r="L728" s="6"/>
      <c r="M728" s="6"/>
      <c r="N728" s="6"/>
    </row>
    <row r="729" spans="6:14">
      <c r="F729" s="4"/>
      <c r="G729" s="6"/>
      <c r="H729" s="6"/>
      <c r="I729" s="6"/>
      <c r="J729" s="6"/>
      <c r="K729" s="6"/>
      <c r="L729" s="6"/>
      <c r="M729" s="6"/>
      <c r="N729" s="6"/>
    </row>
    <row r="730" spans="6:14">
      <c r="F730" s="4"/>
      <c r="G730" s="6"/>
      <c r="H730" s="6"/>
      <c r="I730" s="6"/>
      <c r="J730" s="6"/>
      <c r="K730" s="6"/>
      <c r="L730" s="6"/>
      <c r="M730" s="6"/>
      <c r="N730" s="6"/>
    </row>
    <row r="731" spans="6:14">
      <c r="F731" s="4"/>
      <c r="G731" s="6"/>
      <c r="H731" s="6"/>
      <c r="I731" s="6"/>
      <c r="J731" s="6"/>
      <c r="K731" s="6"/>
      <c r="L731" s="6"/>
      <c r="M731" s="6"/>
      <c r="N731" s="6"/>
    </row>
    <row r="732" spans="6:14">
      <c r="F732" s="4"/>
      <c r="G732" s="6"/>
      <c r="H732" s="6"/>
      <c r="I732" s="6"/>
      <c r="J732" s="6"/>
      <c r="K732" s="6"/>
      <c r="L732" s="6"/>
      <c r="M732" s="6"/>
      <c r="N732" s="6"/>
    </row>
    <row r="733" spans="6:14">
      <c r="F733" s="4"/>
      <c r="G733" s="6"/>
      <c r="H733" s="6"/>
      <c r="I733" s="6"/>
      <c r="J733" s="6"/>
      <c r="K733" s="6"/>
      <c r="L733" s="6"/>
      <c r="M733" s="6"/>
      <c r="N733" s="6"/>
    </row>
    <row r="734" spans="6:14">
      <c r="F734" s="4"/>
      <c r="G734" s="6"/>
      <c r="H734" s="6"/>
      <c r="I734" s="6"/>
      <c r="J734" s="6"/>
      <c r="K734" s="6"/>
      <c r="L734" s="6"/>
      <c r="M734" s="6"/>
      <c r="N734" s="6"/>
    </row>
    <row r="735" spans="6:14">
      <c r="F735" s="4"/>
      <c r="G735" s="6"/>
      <c r="H735" s="6"/>
      <c r="I735" s="6"/>
      <c r="J735" s="6"/>
      <c r="K735" s="6"/>
      <c r="L735" s="6"/>
      <c r="M735" s="6"/>
      <c r="N735" s="6"/>
    </row>
    <row r="736" spans="6:14">
      <c r="F736" s="4"/>
      <c r="G736" s="6"/>
      <c r="H736" s="6"/>
      <c r="I736" s="6"/>
      <c r="J736" s="6"/>
      <c r="K736" s="6"/>
      <c r="L736" s="6"/>
      <c r="M736" s="6"/>
      <c r="N736" s="6"/>
    </row>
    <row r="737" spans="6:14">
      <c r="F737" s="4"/>
      <c r="G737" s="6"/>
      <c r="H737" s="6"/>
      <c r="I737" s="6"/>
      <c r="J737" s="6"/>
      <c r="K737" s="6"/>
      <c r="L737" s="6"/>
      <c r="M737" s="6"/>
      <c r="N737" s="6"/>
    </row>
    <row r="738" spans="6:14">
      <c r="F738" s="4"/>
      <c r="G738" s="6"/>
      <c r="H738" s="6"/>
      <c r="I738" s="6"/>
      <c r="J738" s="6"/>
      <c r="K738" s="6"/>
      <c r="L738" s="6"/>
      <c r="M738" s="6"/>
      <c r="N738" s="6"/>
    </row>
    <row r="739" spans="6:14">
      <c r="F739" s="4"/>
      <c r="G739" s="6"/>
      <c r="H739" s="6"/>
      <c r="I739" s="6"/>
      <c r="J739" s="6"/>
      <c r="K739" s="6"/>
      <c r="L739" s="6"/>
      <c r="M739" s="6"/>
      <c r="N739" s="6"/>
    </row>
    <row r="740" spans="6:14">
      <c r="F740" s="4"/>
      <c r="G740" s="6"/>
      <c r="H740" s="6"/>
      <c r="I740" s="6"/>
      <c r="J740" s="6"/>
      <c r="K740" s="6"/>
      <c r="L740" s="6"/>
      <c r="M740" s="6"/>
      <c r="N740" s="6"/>
    </row>
    <row r="741" spans="6:14">
      <c r="F741" s="4"/>
      <c r="G741" s="6"/>
      <c r="H741" s="6"/>
      <c r="I741" s="6"/>
      <c r="J741" s="6"/>
      <c r="K741" s="6"/>
      <c r="L741" s="6"/>
      <c r="M741" s="6"/>
      <c r="N741" s="6"/>
    </row>
    <row r="742" spans="6:14">
      <c r="F742" s="4"/>
      <c r="G742" s="6"/>
      <c r="H742" s="6"/>
      <c r="I742" s="6"/>
      <c r="J742" s="6"/>
      <c r="K742" s="6"/>
      <c r="L742" s="6"/>
      <c r="M742" s="6"/>
      <c r="N742" s="6"/>
    </row>
    <row r="743" spans="6:14">
      <c r="F743" s="4"/>
      <c r="G743" s="6"/>
      <c r="H743" s="6"/>
      <c r="I743" s="6"/>
      <c r="J743" s="6"/>
      <c r="K743" s="6"/>
      <c r="L743" s="6"/>
      <c r="M743" s="6"/>
      <c r="N743" s="6"/>
    </row>
    <row r="744" spans="6:14">
      <c r="F744" s="4"/>
      <c r="G744" s="6"/>
      <c r="H744" s="6"/>
      <c r="I744" s="6"/>
      <c r="J744" s="6"/>
      <c r="K744" s="6"/>
      <c r="L744" s="6"/>
      <c r="M744" s="6"/>
      <c r="N744" s="6"/>
    </row>
    <row r="745" spans="6:14">
      <c r="F745" s="4"/>
      <c r="G745" s="6"/>
      <c r="H745" s="6"/>
      <c r="I745" s="6"/>
      <c r="J745" s="6"/>
      <c r="K745" s="6"/>
      <c r="L745" s="6"/>
      <c r="M745" s="6"/>
      <c r="N745" s="6"/>
    </row>
    <row r="746" spans="6:14">
      <c r="F746" s="4"/>
      <c r="G746" s="6"/>
      <c r="H746" s="6"/>
      <c r="I746" s="6"/>
      <c r="J746" s="6"/>
      <c r="K746" s="6"/>
      <c r="L746" s="6"/>
      <c r="M746" s="6"/>
      <c r="N746" s="6"/>
    </row>
    <row r="747" spans="6:14">
      <c r="F747" s="4"/>
      <c r="G747" s="6"/>
      <c r="H747" s="6"/>
      <c r="I747" s="6"/>
      <c r="J747" s="6"/>
      <c r="K747" s="6"/>
      <c r="L747" s="6"/>
      <c r="M747" s="6"/>
      <c r="N747" s="6"/>
    </row>
    <row r="748" spans="6:14">
      <c r="F748" s="4"/>
      <c r="G748" s="6"/>
      <c r="H748" s="6"/>
      <c r="I748" s="6"/>
      <c r="J748" s="6"/>
      <c r="K748" s="6"/>
      <c r="L748" s="6"/>
      <c r="M748" s="6"/>
      <c r="N748" s="6"/>
    </row>
    <row r="749" spans="6:14">
      <c r="F749" s="4"/>
      <c r="G749" s="6"/>
      <c r="H749" s="6"/>
      <c r="I749" s="6"/>
      <c r="J749" s="6"/>
      <c r="K749" s="6"/>
      <c r="L749" s="6"/>
      <c r="M749" s="6"/>
      <c r="N749" s="6"/>
    </row>
    <row r="750" spans="6:14">
      <c r="F750" s="4"/>
      <c r="G750" s="6"/>
      <c r="H750" s="6"/>
      <c r="I750" s="6"/>
      <c r="J750" s="6"/>
      <c r="K750" s="6"/>
      <c r="L750" s="6"/>
      <c r="M750" s="6"/>
      <c r="N750" s="6"/>
    </row>
    <row r="751" spans="6:14">
      <c r="F751" s="4"/>
      <c r="G751" s="6"/>
      <c r="H751" s="6"/>
      <c r="I751" s="6"/>
      <c r="J751" s="6"/>
      <c r="K751" s="6"/>
      <c r="L751" s="6"/>
      <c r="M751" s="6"/>
      <c r="N751" s="6"/>
    </row>
    <row r="752" spans="6:14">
      <c r="F752" s="4"/>
      <c r="G752" s="6"/>
      <c r="H752" s="6"/>
      <c r="I752" s="6"/>
      <c r="J752" s="6"/>
      <c r="K752" s="6"/>
      <c r="L752" s="6"/>
      <c r="M752" s="6"/>
      <c r="N752" s="6"/>
    </row>
    <row r="753" spans="6:14">
      <c r="F753" s="4"/>
      <c r="G753" s="6"/>
      <c r="H753" s="6"/>
      <c r="I753" s="6"/>
      <c r="J753" s="6"/>
      <c r="K753" s="6"/>
      <c r="L753" s="6"/>
      <c r="M753" s="6"/>
      <c r="N753" s="6"/>
    </row>
    <row r="754" spans="6:14">
      <c r="F754" s="4"/>
      <c r="G754" s="6"/>
      <c r="H754" s="6"/>
      <c r="I754" s="6"/>
      <c r="J754" s="6"/>
      <c r="K754" s="6"/>
      <c r="L754" s="6"/>
      <c r="M754" s="6"/>
      <c r="N754" s="6"/>
    </row>
    <row r="755" spans="6:14">
      <c r="F755" s="4"/>
      <c r="G755" s="6"/>
      <c r="H755" s="6"/>
      <c r="I755" s="6"/>
      <c r="J755" s="6"/>
      <c r="K755" s="6"/>
      <c r="L755" s="6"/>
      <c r="M755" s="6"/>
      <c r="N755" s="6"/>
    </row>
    <row r="756" spans="6:14">
      <c r="F756" s="4"/>
      <c r="G756" s="6"/>
      <c r="H756" s="6"/>
      <c r="I756" s="6"/>
      <c r="J756" s="6"/>
      <c r="K756" s="6"/>
      <c r="L756" s="6"/>
      <c r="M756" s="6"/>
      <c r="N756" s="6"/>
    </row>
    <row r="757" spans="6:14">
      <c r="F757" s="4"/>
      <c r="G757" s="6"/>
      <c r="H757" s="6"/>
      <c r="I757" s="6"/>
      <c r="J757" s="6"/>
      <c r="K757" s="6"/>
      <c r="L757" s="6"/>
      <c r="M757" s="6"/>
      <c r="N757" s="6"/>
    </row>
    <row r="758" spans="6:14">
      <c r="F758" s="4"/>
      <c r="G758" s="6"/>
      <c r="H758" s="6"/>
      <c r="I758" s="6"/>
      <c r="J758" s="6"/>
      <c r="K758" s="6"/>
      <c r="L758" s="6"/>
      <c r="M758" s="6"/>
      <c r="N758" s="6"/>
    </row>
    <row r="759" spans="6:14">
      <c r="F759" s="4"/>
      <c r="G759" s="6"/>
      <c r="H759" s="6"/>
      <c r="I759" s="6"/>
      <c r="J759" s="6"/>
      <c r="K759" s="6"/>
      <c r="L759" s="6"/>
      <c r="M759" s="6"/>
      <c r="N759" s="6"/>
    </row>
    <row r="760" spans="6:14">
      <c r="F760" s="4"/>
      <c r="G760" s="6"/>
      <c r="H760" s="6"/>
      <c r="I760" s="6"/>
      <c r="J760" s="6"/>
      <c r="K760" s="6"/>
      <c r="L760" s="6"/>
      <c r="M760" s="6"/>
      <c r="N760" s="6"/>
    </row>
    <row r="761" spans="6:14">
      <c r="F761" s="4"/>
      <c r="G761" s="6"/>
      <c r="H761" s="6"/>
      <c r="I761" s="6"/>
      <c r="J761" s="6"/>
      <c r="K761" s="6"/>
      <c r="L761" s="6"/>
      <c r="M761" s="6"/>
      <c r="N761" s="6"/>
    </row>
    <row r="762" spans="6:14">
      <c r="F762" s="4"/>
      <c r="G762" s="6"/>
      <c r="H762" s="6"/>
      <c r="I762" s="6"/>
      <c r="J762" s="6"/>
      <c r="K762" s="6"/>
      <c r="L762" s="6"/>
      <c r="M762" s="6"/>
      <c r="N762" s="6"/>
    </row>
    <row r="763" spans="6:14">
      <c r="F763" s="4"/>
      <c r="G763" s="6"/>
      <c r="H763" s="6"/>
      <c r="I763" s="6"/>
      <c r="J763" s="6"/>
      <c r="K763" s="6"/>
      <c r="L763" s="6"/>
      <c r="M763" s="6"/>
      <c r="N763" s="6"/>
    </row>
    <row r="764" spans="6:14">
      <c r="F764" s="4"/>
      <c r="G764" s="6"/>
      <c r="H764" s="6"/>
      <c r="I764" s="6"/>
      <c r="J764" s="6"/>
      <c r="K764" s="6"/>
      <c r="L764" s="6"/>
      <c r="M764" s="6"/>
      <c r="N764" s="6"/>
    </row>
    <row r="765" spans="6:14">
      <c r="F765" s="4"/>
      <c r="G765" s="6"/>
      <c r="H765" s="6"/>
      <c r="I765" s="6"/>
      <c r="J765" s="6"/>
      <c r="K765" s="6"/>
      <c r="L765" s="6"/>
      <c r="M765" s="6"/>
      <c r="N765" s="6"/>
    </row>
    <row r="766" spans="6:14">
      <c r="F766" s="4"/>
      <c r="G766" s="6"/>
      <c r="H766" s="6"/>
      <c r="I766" s="6"/>
      <c r="J766" s="6"/>
      <c r="K766" s="6"/>
      <c r="L766" s="6"/>
      <c r="M766" s="6"/>
      <c r="N766" s="6"/>
    </row>
    <row r="767" spans="6:14">
      <c r="F767" s="4"/>
      <c r="G767" s="6"/>
      <c r="H767" s="6"/>
      <c r="I767" s="6"/>
      <c r="J767" s="6"/>
      <c r="K767" s="6"/>
      <c r="L767" s="6"/>
      <c r="M767" s="6"/>
      <c r="N767" s="6"/>
    </row>
    <row r="768" spans="6:14">
      <c r="F768" s="4"/>
      <c r="G768" s="6"/>
      <c r="H768" s="6"/>
      <c r="I768" s="6"/>
      <c r="J768" s="6"/>
      <c r="K768" s="6"/>
      <c r="L768" s="6"/>
      <c r="M768" s="6"/>
      <c r="N768" s="6"/>
    </row>
    <row r="769" spans="6:14">
      <c r="F769" s="4"/>
      <c r="G769" s="6"/>
      <c r="H769" s="6"/>
      <c r="I769" s="6"/>
      <c r="J769" s="6"/>
      <c r="K769" s="6"/>
      <c r="L769" s="6"/>
      <c r="M769" s="6"/>
      <c r="N769" s="6"/>
    </row>
    <row r="770" spans="6:14">
      <c r="F770" s="4"/>
      <c r="G770" s="6"/>
      <c r="H770" s="6"/>
      <c r="I770" s="6"/>
      <c r="J770" s="6"/>
      <c r="K770" s="6"/>
      <c r="L770" s="6"/>
      <c r="M770" s="6"/>
      <c r="N770" s="6"/>
    </row>
    <row r="771" spans="6:14">
      <c r="F771" s="4"/>
      <c r="G771" s="6"/>
      <c r="H771" s="6"/>
      <c r="I771" s="6"/>
      <c r="J771" s="6"/>
      <c r="K771" s="6"/>
      <c r="L771" s="6"/>
      <c r="M771" s="6"/>
      <c r="N771" s="6"/>
    </row>
    <row r="772" spans="6:14">
      <c r="F772" s="4"/>
      <c r="G772" s="6"/>
      <c r="H772" s="6"/>
      <c r="I772" s="6"/>
      <c r="J772" s="6"/>
      <c r="K772" s="6"/>
      <c r="L772" s="6"/>
      <c r="M772" s="6"/>
      <c r="N772" s="6"/>
    </row>
    <row r="773" spans="6:14">
      <c r="F773" s="4"/>
      <c r="G773" s="6"/>
      <c r="H773" s="6"/>
      <c r="I773" s="6"/>
      <c r="J773" s="6"/>
      <c r="K773" s="6"/>
      <c r="L773" s="6"/>
      <c r="M773" s="6"/>
      <c r="N773" s="6"/>
    </row>
    <row r="774" spans="6:14">
      <c r="F774" s="4"/>
      <c r="G774" s="6"/>
      <c r="H774" s="6"/>
      <c r="I774" s="6"/>
      <c r="J774" s="6"/>
      <c r="K774" s="6"/>
      <c r="L774" s="6"/>
      <c r="M774" s="6"/>
      <c r="N774" s="6"/>
    </row>
    <row r="775" spans="6:14">
      <c r="F775" s="4"/>
      <c r="G775" s="6"/>
      <c r="H775" s="6"/>
      <c r="I775" s="6"/>
      <c r="J775" s="6"/>
      <c r="K775" s="6"/>
      <c r="L775" s="6"/>
      <c r="M775" s="6"/>
      <c r="N775" s="6"/>
    </row>
    <row r="776" spans="6:14">
      <c r="F776" s="4"/>
      <c r="G776" s="6"/>
      <c r="H776" s="6"/>
      <c r="I776" s="6"/>
      <c r="J776" s="6"/>
      <c r="K776" s="6"/>
      <c r="L776" s="6"/>
      <c r="M776" s="6"/>
      <c r="N776" s="6"/>
    </row>
    <row r="777" spans="6:14">
      <c r="F777" s="4"/>
      <c r="G777" s="6"/>
      <c r="H777" s="6"/>
      <c r="I777" s="6"/>
      <c r="J777" s="6"/>
      <c r="K777" s="6"/>
      <c r="L777" s="6"/>
      <c r="M777" s="6"/>
      <c r="N777" s="6"/>
    </row>
    <row r="778" spans="6:14">
      <c r="F778" s="4"/>
      <c r="G778" s="6"/>
      <c r="H778" s="6"/>
      <c r="I778" s="6"/>
      <c r="J778" s="6"/>
      <c r="K778" s="6"/>
      <c r="L778" s="6"/>
      <c r="M778" s="6"/>
      <c r="N778" s="6"/>
    </row>
    <row r="779" spans="6:14">
      <c r="F779" s="4"/>
      <c r="G779" s="6"/>
      <c r="H779" s="6"/>
      <c r="I779" s="6"/>
      <c r="J779" s="6"/>
      <c r="K779" s="6"/>
      <c r="L779" s="6"/>
      <c r="M779" s="6"/>
      <c r="N779" s="6"/>
    </row>
    <row r="780" spans="6:14">
      <c r="F780" s="4"/>
      <c r="G780" s="6"/>
      <c r="H780" s="6"/>
      <c r="I780" s="6"/>
      <c r="J780" s="6"/>
      <c r="K780" s="6"/>
      <c r="L780" s="6"/>
      <c r="M780" s="6"/>
      <c r="N780" s="6"/>
    </row>
    <row r="781" spans="6:14">
      <c r="F781" s="4"/>
      <c r="G781" s="6"/>
      <c r="H781" s="6"/>
      <c r="I781" s="6"/>
      <c r="J781" s="6"/>
      <c r="K781" s="6"/>
      <c r="L781" s="6"/>
      <c r="M781" s="6"/>
      <c r="N781" s="6"/>
    </row>
    <row r="782" spans="6:14">
      <c r="F782" s="4"/>
      <c r="G782" s="6"/>
      <c r="H782" s="6"/>
      <c r="I782" s="6"/>
      <c r="J782" s="6"/>
      <c r="K782" s="6"/>
      <c r="L782" s="6"/>
      <c r="M782" s="6"/>
      <c r="N782" s="6"/>
    </row>
    <row r="783" spans="6:14">
      <c r="F783" s="4"/>
      <c r="G783" s="6"/>
      <c r="H783" s="6"/>
      <c r="I783" s="6"/>
      <c r="J783" s="6"/>
      <c r="K783" s="6"/>
      <c r="L783" s="6"/>
      <c r="M783" s="6"/>
      <c r="N783" s="6"/>
    </row>
    <row r="784" spans="6:14">
      <c r="F784" s="4"/>
      <c r="G784" s="6"/>
      <c r="H784" s="6"/>
      <c r="I784" s="6"/>
      <c r="J784" s="6"/>
      <c r="K784" s="6"/>
      <c r="L784" s="6"/>
      <c r="M784" s="6"/>
      <c r="N784" s="6"/>
    </row>
    <row r="785" spans="6:14">
      <c r="F785" s="4"/>
      <c r="G785" s="6"/>
      <c r="H785" s="6"/>
      <c r="I785" s="6"/>
      <c r="J785" s="6"/>
      <c r="K785" s="6"/>
      <c r="L785" s="6"/>
      <c r="M785" s="6"/>
      <c r="N785" s="6"/>
    </row>
    <row r="786" spans="6:14">
      <c r="F786" s="4"/>
      <c r="G786" s="6"/>
      <c r="H786" s="6"/>
      <c r="I786" s="6"/>
      <c r="J786" s="6"/>
      <c r="K786" s="6"/>
      <c r="L786" s="6"/>
      <c r="M786" s="6"/>
      <c r="N786" s="6"/>
    </row>
    <row r="787" spans="6:14">
      <c r="F787" s="4"/>
      <c r="G787" s="6"/>
      <c r="H787" s="6"/>
      <c r="I787" s="6"/>
      <c r="J787" s="6"/>
      <c r="K787" s="6"/>
      <c r="L787" s="6"/>
      <c r="M787" s="6"/>
      <c r="N787" s="6"/>
    </row>
    <row r="788" spans="6:14">
      <c r="F788" s="4"/>
      <c r="G788" s="6"/>
      <c r="H788" s="6"/>
      <c r="I788" s="6"/>
      <c r="J788" s="6"/>
      <c r="K788" s="6"/>
      <c r="L788" s="6"/>
      <c r="M788" s="6"/>
      <c r="N788" s="6"/>
    </row>
    <row r="789" spans="6:14">
      <c r="F789" s="4"/>
      <c r="G789" s="6"/>
      <c r="H789" s="6"/>
      <c r="I789" s="6"/>
      <c r="J789" s="6"/>
      <c r="K789" s="6"/>
      <c r="L789" s="6"/>
      <c r="M789" s="6"/>
      <c r="N789" s="6"/>
    </row>
    <row r="790" spans="6:14">
      <c r="F790" s="4"/>
      <c r="G790" s="6"/>
      <c r="H790" s="6"/>
      <c r="I790" s="6"/>
      <c r="J790" s="6"/>
      <c r="K790" s="6"/>
      <c r="L790" s="6"/>
      <c r="M790" s="6"/>
      <c r="N790" s="6"/>
    </row>
    <row r="791" spans="6:14">
      <c r="F791" s="4"/>
      <c r="G791" s="6"/>
      <c r="H791" s="6"/>
      <c r="I791" s="6"/>
      <c r="J791" s="6"/>
      <c r="K791" s="6"/>
      <c r="L791" s="6"/>
      <c r="M791" s="6"/>
      <c r="N791" s="6"/>
    </row>
    <row r="792" spans="6:14">
      <c r="F792" s="4"/>
      <c r="G792" s="6"/>
      <c r="H792" s="6"/>
      <c r="I792" s="6"/>
      <c r="J792" s="6"/>
      <c r="K792" s="6"/>
      <c r="L792" s="6"/>
      <c r="M792" s="6"/>
      <c r="N792" s="6"/>
    </row>
    <row r="793" spans="6:14">
      <c r="F793" s="4"/>
      <c r="G793" s="6"/>
      <c r="H793" s="6"/>
      <c r="I793" s="6"/>
      <c r="J793" s="6"/>
      <c r="K793" s="6"/>
      <c r="L793" s="6"/>
      <c r="M793" s="6"/>
      <c r="N793" s="6"/>
    </row>
    <row r="794" spans="6:14">
      <c r="F794" s="4"/>
      <c r="G794" s="6"/>
      <c r="H794" s="6"/>
      <c r="I794" s="6"/>
      <c r="J794" s="6"/>
      <c r="K794" s="6"/>
      <c r="L794" s="6"/>
      <c r="M794" s="6"/>
      <c r="N794" s="6"/>
    </row>
    <row r="795" spans="6:14">
      <c r="F795" s="4"/>
      <c r="G795" s="6"/>
      <c r="H795" s="6"/>
      <c r="I795" s="6"/>
      <c r="J795" s="6"/>
      <c r="K795" s="6"/>
      <c r="L795" s="6"/>
      <c r="M795" s="6"/>
      <c r="N795" s="6"/>
    </row>
    <row r="796" spans="6:14">
      <c r="F796" s="4"/>
      <c r="G796" s="6"/>
      <c r="H796" s="6"/>
      <c r="I796" s="6"/>
      <c r="J796" s="6"/>
      <c r="K796" s="6"/>
      <c r="L796" s="6"/>
      <c r="M796" s="6"/>
      <c r="N796" s="6"/>
    </row>
    <row r="797" spans="6:14">
      <c r="F797" s="4"/>
      <c r="G797" s="6"/>
      <c r="H797" s="6"/>
      <c r="I797" s="6"/>
      <c r="J797" s="6"/>
      <c r="K797" s="6"/>
      <c r="L797" s="6"/>
      <c r="M797" s="6"/>
      <c r="N797" s="6"/>
    </row>
    <row r="798" spans="6:14">
      <c r="F798" s="4"/>
      <c r="G798" s="6"/>
      <c r="H798" s="6"/>
      <c r="I798" s="6"/>
      <c r="J798" s="6"/>
      <c r="K798" s="6"/>
      <c r="L798" s="6"/>
      <c r="M798" s="6"/>
      <c r="N798" s="6"/>
    </row>
    <row r="799" spans="6:14">
      <c r="F799" s="4"/>
      <c r="G799" s="6"/>
      <c r="H799" s="6"/>
      <c r="I799" s="6"/>
      <c r="J799" s="6"/>
      <c r="K799" s="6"/>
      <c r="L799" s="6"/>
      <c r="M799" s="6"/>
      <c r="N799" s="6"/>
    </row>
    <row r="800" spans="6:14">
      <c r="F800" s="4"/>
      <c r="G800" s="6"/>
      <c r="H800" s="6"/>
      <c r="I800" s="6"/>
      <c r="J800" s="6"/>
      <c r="K800" s="6"/>
      <c r="L800" s="6"/>
      <c r="M800" s="6"/>
      <c r="N800" s="6"/>
    </row>
    <row r="801" spans="6:14">
      <c r="F801" s="4"/>
      <c r="G801" s="6"/>
      <c r="H801" s="6"/>
      <c r="I801" s="6"/>
      <c r="J801" s="6"/>
      <c r="K801" s="6"/>
      <c r="L801" s="6"/>
      <c r="M801" s="6"/>
      <c r="N801" s="6"/>
    </row>
    <row r="802" spans="6:14">
      <c r="F802" s="4"/>
      <c r="G802" s="6"/>
      <c r="H802" s="6"/>
      <c r="I802" s="6"/>
      <c r="J802" s="6"/>
      <c r="K802" s="6"/>
      <c r="L802" s="6"/>
      <c r="M802" s="6"/>
      <c r="N802" s="6"/>
    </row>
    <row r="803" spans="6:14">
      <c r="F803" s="4"/>
      <c r="G803" s="6"/>
      <c r="H803" s="6"/>
      <c r="I803" s="6"/>
      <c r="J803" s="6"/>
      <c r="K803" s="6"/>
      <c r="L803" s="6"/>
      <c r="M803" s="6"/>
      <c r="N803" s="6"/>
    </row>
    <row r="804" spans="6:14">
      <c r="F804" s="4"/>
      <c r="G804" s="6"/>
      <c r="H804" s="6"/>
      <c r="I804" s="6"/>
      <c r="J804" s="6"/>
      <c r="K804" s="6"/>
      <c r="L804" s="6"/>
      <c r="M804" s="6"/>
      <c r="N804" s="6"/>
    </row>
    <row r="805" spans="6:14">
      <c r="F805" s="4"/>
      <c r="G805" s="6"/>
      <c r="H805" s="6"/>
      <c r="I805" s="6"/>
      <c r="J805" s="6"/>
      <c r="K805" s="6"/>
      <c r="L805" s="6"/>
      <c r="M805" s="6"/>
      <c r="N805" s="6"/>
    </row>
    <row r="806" spans="6:14">
      <c r="F806" s="4"/>
      <c r="G806" s="6"/>
      <c r="H806" s="6"/>
      <c r="I806" s="6"/>
      <c r="J806" s="6"/>
      <c r="K806" s="6"/>
      <c r="L806" s="6"/>
      <c r="M806" s="6"/>
      <c r="N806" s="6"/>
    </row>
    <row r="807" spans="6:14">
      <c r="F807" s="4"/>
      <c r="G807" s="6"/>
      <c r="H807" s="6"/>
      <c r="I807" s="6"/>
      <c r="J807" s="6"/>
      <c r="K807" s="6"/>
      <c r="L807" s="6"/>
      <c r="M807" s="6"/>
      <c r="N807" s="6"/>
    </row>
    <row r="808" spans="6:14">
      <c r="F808" s="4"/>
      <c r="G808" s="6"/>
      <c r="H808" s="6"/>
      <c r="I808" s="6"/>
      <c r="J808" s="6"/>
      <c r="K808" s="6"/>
      <c r="L808" s="6"/>
      <c r="M808" s="6"/>
      <c r="N808" s="6"/>
    </row>
    <row r="809" spans="6:14">
      <c r="F809" s="4"/>
      <c r="G809" s="6"/>
      <c r="H809" s="6"/>
      <c r="I809" s="6"/>
      <c r="J809" s="6"/>
      <c r="K809" s="6"/>
      <c r="L809" s="6"/>
      <c r="M809" s="6"/>
      <c r="N809" s="6"/>
    </row>
    <row r="810" spans="6:14">
      <c r="F810" s="4"/>
      <c r="G810" s="6"/>
      <c r="H810" s="6"/>
      <c r="I810" s="6"/>
      <c r="J810" s="6"/>
      <c r="K810" s="6"/>
      <c r="L810" s="6"/>
      <c r="M810" s="6"/>
      <c r="N810" s="6"/>
    </row>
    <row r="811" spans="6:14">
      <c r="F811" s="4"/>
      <c r="G811" s="6"/>
      <c r="H811" s="6"/>
      <c r="I811" s="6"/>
      <c r="J811" s="6"/>
      <c r="K811" s="6"/>
      <c r="L811" s="6"/>
      <c r="M811" s="6"/>
      <c r="N811" s="6"/>
    </row>
    <row r="812" spans="6:14">
      <c r="F812" s="4"/>
      <c r="G812" s="6"/>
      <c r="H812" s="6"/>
      <c r="I812" s="6"/>
      <c r="J812" s="6"/>
      <c r="K812" s="6"/>
      <c r="L812" s="6"/>
      <c r="M812" s="6"/>
      <c r="N812" s="6"/>
    </row>
    <row r="813" spans="6:14">
      <c r="F813" s="4"/>
      <c r="G813" s="6"/>
      <c r="H813" s="6"/>
      <c r="I813" s="6"/>
      <c r="J813" s="6"/>
      <c r="K813" s="6"/>
      <c r="L813" s="6"/>
      <c r="M813" s="6"/>
      <c r="N813" s="6"/>
    </row>
    <row r="814" spans="6:14">
      <c r="F814" s="4"/>
      <c r="G814" s="6"/>
      <c r="H814" s="6"/>
      <c r="I814" s="6"/>
      <c r="J814" s="6"/>
      <c r="K814" s="6"/>
      <c r="L814" s="6"/>
      <c r="M814" s="6"/>
      <c r="N814" s="6"/>
    </row>
    <row r="815" spans="6:14">
      <c r="F815" s="4"/>
      <c r="G815" s="6"/>
      <c r="H815" s="6"/>
      <c r="I815" s="6"/>
      <c r="J815" s="6"/>
      <c r="K815" s="6"/>
      <c r="L815" s="6"/>
      <c r="M815" s="6"/>
      <c r="N815" s="6"/>
    </row>
    <row r="816" spans="6:14">
      <c r="F816" s="4"/>
      <c r="G816" s="6"/>
      <c r="H816" s="6"/>
      <c r="I816" s="6"/>
      <c r="J816" s="6"/>
      <c r="K816" s="6"/>
      <c r="L816" s="6"/>
      <c r="M816" s="6"/>
      <c r="N816" s="6"/>
    </row>
    <row r="817" spans="6:14">
      <c r="F817" s="4"/>
      <c r="G817" s="6"/>
      <c r="H817" s="6"/>
      <c r="I817" s="6"/>
      <c r="J817" s="6"/>
      <c r="K817" s="6"/>
      <c r="L817" s="6"/>
      <c r="M817" s="6"/>
      <c r="N817" s="6"/>
    </row>
    <row r="818" spans="6:14">
      <c r="F818" s="4"/>
      <c r="G818" s="6"/>
      <c r="H818" s="6"/>
      <c r="I818" s="6"/>
      <c r="J818" s="6"/>
      <c r="K818" s="6"/>
      <c r="L818" s="6"/>
      <c r="M818" s="6"/>
      <c r="N818" s="6"/>
    </row>
    <row r="819" spans="6:14">
      <c r="F819" s="4"/>
      <c r="G819" s="6"/>
      <c r="H819" s="6"/>
      <c r="I819" s="6"/>
      <c r="J819" s="6"/>
      <c r="K819" s="6"/>
      <c r="L819" s="6"/>
      <c r="M819" s="6"/>
      <c r="N819" s="6"/>
    </row>
    <row r="820" spans="6:14">
      <c r="F820" s="4"/>
      <c r="G820" s="6"/>
      <c r="H820" s="6"/>
      <c r="I820" s="6"/>
      <c r="J820" s="6"/>
      <c r="K820" s="6"/>
      <c r="L820" s="6"/>
      <c r="M820" s="6"/>
      <c r="N820" s="6"/>
    </row>
    <row r="821" spans="6:14">
      <c r="F821" s="4"/>
      <c r="G821" s="6"/>
      <c r="H821" s="6"/>
      <c r="I821" s="6"/>
      <c r="J821" s="6"/>
      <c r="K821" s="6"/>
      <c r="L821" s="6"/>
      <c r="M821" s="6"/>
      <c r="N821" s="6"/>
    </row>
    <row r="822" spans="6:14">
      <c r="F822" s="4"/>
      <c r="G822" s="6"/>
      <c r="H822" s="6"/>
      <c r="I822" s="6"/>
      <c r="J822" s="6"/>
      <c r="K822" s="6"/>
      <c r="L822" s="6"/>
      <c r="M822" s="6"/>
      <c r="N822" s="6"/>
    </row>
    <row r="823" spans="6:14">
      <c r="F823" s="4"/>
      <c r="G823" s="6"/>
      <c r="H823" s="6"/>
      <c r="I823" s="6"/>
      <c r="J823" s="6"/>
      <c r="K823" s="6"/>
      <c r="L823" s="6"/>
      <c r="M823" s="6"/>
      <c r="N823" s="6"/>
    </row>
    <row r="824" spans="6:14">
      <c r="F824" s="4"/>
      <c r="G824" s="6"/>
      <c r="H824" s="6"/>
      <c r="I824" s="6"/>
      <c r="J824" s="6"/>
      <c r="K824" s="6"/>
      <c r="L824" s="6"/>
      <c r="M824" s="6"/>
      <c r="N824" s="6"/>
    </row>
    <row r="825" spans="6:14">
      <c r="F825" s="4"/>
      <c r="G825" s="6"/>
      <c r="H825" s="6"/>
      <c r="I825" s="6"/>
      <c r="J825" s="6"/>
      <c r="K825" s="6"/>
      <c r="L825" s="6"/>
      <c r="M825" s="6"/>
      <c r="N825" s="6"/>
    </row>
    <row r="826" spans="6:14">
      <c r="F826" s="4"/>
      <c r="G826" s="6"/>
      <c r="H826" s="6"/>
      <c r="I826" s="6"/>
      <c r="J826" s="6"/>
      <c r="K826" s="6"/>
      <c r="L826" s="6"/>
      <c r="M826" s="6"/>
      <c r="N826" s="6"/>
    </row>
    <row r="827" spans="6:14">
      <c r="F827" s="4"/>
      <c r="G827" s="6"/>
      <c r="H827" s="6"/>
      <c r="I827" s="6"/>
      <c r="J827" s="6"/>
      <c r="K827" s="6"/>
      <c r="L827" s="6"/>
      <c r="M827" s="6"/>
      <c r="N827" s="6"/>
    </row>
    <row r="828" spans="6:14">
      <c r="F828" s="4"/>
      <c r="G828" s="6"/>
      <c r="H828" s="6"/>
      <c r="I828" s="6"/>
      <c r="J828" s="6"/>
      <c r="K828" s="6"/>
      <c r="L828" s="6"/>
      <c r="M828" s="6"/>
      <c r="N828" s="6"/>
    </row>
    <row r="829" spans="6:14">
      <c r="F829" s="4"/>
      <c r="G829" s="6"/>
      <c r="H829" s="6"/>
      <c r="I829" s="6"/>
      <c r="J829" s="6"/>
      <c r="K829" s="6"/>
      <c r="L829" s="6"/>
      <c r="M829" s="6"/>
      <c r="N829" s="6"/>
    </row>
    <row r="830" spans="6:14">
      <c r="F830" s="4"/>
      <c r="G830" s="6"/>
      <c r="H830" s="6"/>
      <c r="I830" s="6"/>
      <c r="J830" s="6"/>
      <c r="K830" s="6"/>
      <c r="L830" s="6"/>
      <c r="M830" s="6"/>
      <c r="N830" s="6"/>
    </row>
    <row r="831" spans="6:14">
      <c r="F831" s="4"/>
      <c r="G831" s="6"/>
      <c r="H831" s="6"/>
      <c r="I831" s="6"/>
      <c r="J831" s="6"/>
      <c r="K831" s="6"/>
      <c r="L831" s="6"/>
      <c r="M831" s="6"/>
      <c r="N831" s="6"/>
    </row>
    <row r="832" spans="6:14">
      <c r="F832" s="4"/>
      <c r="G832" s="6"/>
      <c r="H832" s="6"/>
      <c r="I832" s="6"/>
      <c r="J832" s="6"/>
      <c r="K832" s="6"/>
      <c r="L832" s="6"/>
      <c r="M832" s="6"/>
      <c r="N832" s="6"/>
    </row>
    <row r="833" spans="6:14">
      <c r="F833" s="4"/>
      <c r="G833" s="6"/>
      <c r="H833" s="6"/>
      <c r="I833" s="6"/>
      <c r="J833" s="6"/>
      <c r="K833" s="6"/>
      <c r="L833" s="6"/>
      <c r="M833" s="6"/>
      <c r="N833" s="6"/>
    </row>
    <row r="834" spans="6:14">
      <c r="F834" s="4"/>
      <c r="G834" s="6"/>
      <c r="H834" s="6"/>
      <c r="I834" s="6"/>
      <c r="J834" s="6"/>
      <c r="K834" s="6"/>
      <c r="L834" s="6"/>
      <c r="M834" s="6"/>
      <c r="N834" s="6"/>
    </row>
    <row r="835" spans="6:14">
      <c r="F835" s="4"/>
      <c r="G835" s="6"/>
      <c r="H835" s="6"/>
      <c r="I835" s="6"/>
      <c r="J835" s="6"/>
      <c r="K835" s="6"/>
      <c r="L835" s="6"/>
      <c r="M835" s="6"/>
      <c r="N835" s="6"/>
    </row>
    <row r="836" spans="6:14">
      <c r="F836" s="4"/>
      <c r="G836" s="6"/>
      <c r="H836" s="6"/>
      <c r="I836" s="6"/>
      <c r="J836" s="6"/>
      <c r="K836" s="6"/>
      <c r="L836" s="6"/>
      <c r="M836" s="6"/>
      <c r="N836" s="6"/>
    </row>
    <row r="837" spans="6:14">
      <c r="F837" s="4"/>
      <c r="G837" s="6"/>
      <c r="H837" s="6"/>
      <c r="I837" s="6"/>
      <c r="J837" s="6"/>
      <c r="K837" s="6"/>
      <c r="L837" s="6"/>
      <c r="M837" s="6"/>
      <c r="N837" s="6"/>
    </row>
    <row r="838" spans="6:14">
      <c r="F838" s="4"/>
      <c r="G838" s="6"/>
      <c r="H838" s="6"/>
      <c r="I838" s="6"/>
      <c r="J838" s="6"/>
      <c r="K838" s="6"/>
      <c r="L838" s="6"/>
      <c r="M838" s="6"/>
      <c r="N838" s="6"/>
    </row>
    <row r="839" spans="6:14">
      <c r="F839" s="4"/>
      <c r="G839" s="6"/>
      <c r="H839" s="6"/>
      <c r="I839" s="6"/>
      <c r="J839" s="6"/>
      <c r="K839" s="6"/>
      <c r="L839" s="6"/>
      <c r="M839" s="6"/>
      <c r="N839" s="6"/>
    </row>
    <row r="840" spans="6:14">
      <c r="F840" s="4"/>
      <c r="G840" s="6"/>
      <c r="H840" s="6"/>
      <c r="I840" s="6"/>
      <c r="J840" s="6"/>
      <c r="K840" s="6"/>
      <c r="L840" s="6"/>
      <c r="M840" s="6"/>
      <c r="N840" s="6"/>
    </row>
    <row r="841" spans="6:14">
      <c r="F841" s="4"/>
      <c r="G841" s="6"/>
      <c r="H841" s="6"/>
      <c r="I841" s="6"/>
      <c r="J841" s="6"/>
      <c r="K841" s="6"/>
      <c r="L841" s="6"/>
      <c r="M841" s="6"/>
      <c r="N841" s="6"/>
    </row>
    <row r="842" spans="6:14">
      <c r="F842" s="4"/>
      <c r="G842" s="6"/>
      <c r="H842" s="6"/>
      <c r="I842" s="6"/>
      <c r="J842" s="6"/>
      <c r="K842" s="6"/>
      <c r="L842" s="6"/>
      <c r="M842" s="6"/>
      <c r="N842" s="6"/>
    </row>
    <row r="843" spans="6:14">
      <c r="F843" s="4"/>
      <c r="G843" s="6"/>
      <c r="H843" s="6"/>
      <c r="I843" s="6"/>
      <c r="J843" s="6"/>
      <c r="K843" s="6"/>
      <c r="L843" s="6"/>
      <c r="M843" s="6"/>
      <c r="N843" s="6"/>
    </row>
    <row r="844" spans="6:14">
      <c r="F844" s="4"/>
      <c r="G844" s="6"/>
      <c r="H844" s="6"/>
      <c r="I844" s="6"/>
      <c r="J844" s="6"/>
      <c r="K844" s="6"/>
      <c r="L844" s="6"/>
      <c r="M844" s="6"/>
      <c r="N844" s="6"/>
    </row>
    <row r="845" spans="6:14">
      <c r="F845" s="4"/>
      <c r="G845" s="6"/>
      <c r="H845" s="6"/>
      <c r="I845" s="6"/>
      <c r="J845" s="6"/>
      <c r="K845" s="6"/>
      <c r="L845" s="6"/>
      <c r="M845" s="6"/>
      <c r="N845" s="6"/>
    </row>
    <row r="846" spans="6:14">
      <c r="F846" s="4"/>
      <c r="G846" s="6"/>
      <c r="H846" s="6"/>
      <c r="I846" s="6"/>
      <c r="J846" s="6"/>
      <c r="K846" s="6"/>
      <c r="L846" s="6"/>
      <c r="M846" s="6"/>
      <c r="N846" s="6"/>
    </row>
    <row r="847" spans="6:14">
      <c r="F847" s="4"/>
      <c r="G847" s="6"/>
      <c r="H847" s="6"/>
      <c r="I847" s="6"/>
      <c r="J847" s="6"/>
      <c r="K847" s="6"/>
      <c r="L847" s="6"/>
      <c r="M847" s="6"/>
      <c r="N847" s="6"/>
    </row>
    <row r="848" spans="6:14">
      <c r="F848" s="4"/>
      <c r="G848" s="6"/>
      <c r="H848" s="6"/>
      <c r="I848" s="6"/>
      <c r="J848" s="6"/>
      <c r="K848" s="6"/>
      <c r="L848" s="6"/>
      <c r="M848" s="6"/>
      <c r="N848" s="6"/>
    </row>
    <row r="849" spans="6:14">
      <c r="F849" s="4"/>
      <c r="G849" s="6"/>
      <c r="H849" s="6"/>
      <c r="I849" s="6"/>
      <c r="J849" s="6"/>
      <c r="K849" s="6"/>
      <c r="L849" s="6"/>
      <c r="M849" s="6"/>
      <c r="N849" s="6"/>
    </row>
    <row r="850" spans="6:14">
      <c r="F850" s="4"/>
      <c r="G850" s="6"/>
      <c r="H850" s="6"/>
      <c r="I850" s="6"/>
      <c r="J850" s="6"/>
      <c r="K850" s="6"/>
      <c r="L850" s="6"/>
      <c r="M850" s="6"/>
      <c r="N850" s="6"/>
    </row>
    <row r="851" spans="6:14">
      <c r="F851" s="4"/>
      <c r="G851" s="6"/>
      <c r="H851" s="6"/>
      <c r="I851" s="6"/>
      <c r="J851" s="6"/>
      <c r="K851" s="6"/>
      <c r="L851" s="6"/>
      <c r="M851" s="6"/>
      <c r="N851" s="6"/>
    </row>
    <row r="852" spans="6:14">
      <c r="F852" s="4"/>
      <c r="G852" s="6"/>
      <c r="H852" s="6"/>
      <c r="I852" s="6"/>
      <c r="J852" s="6"/>
      <c r="K852" s="6"/>
      <c r="L852" s="6"/>
      <c r="M852" s="6"/>
      <c r="N852" s="6"/>
    </row>
    <row r="853" spans="6:14">
      <c r="F853" s="4"/>
      <c r="G853" s="6"/>
      <c r="H853" s="6"/>
      <c r="I853" s="6"/>
      <c r="J853" s="6"/>
      <c r="K853" s="6"/>
      <c r="L853" s="6"/>
      <c r="M853" s="6"/>
      <c r="N853" s="6"/>
    </row>
    <row r="854" spans="6:14">
      <c r="F854" s="4"/>
      <c r="G854" s="6"/>
      <c r="H854" s="6"/>
      <c r="I854" s="6"/>
      <c r="J854" s="6"/>
      <c r="K854" s="6"/>
      <c r="L854" s="6"/>
      <c r="M854" s="6"/>
      <c r="N854" s="6"/>
    </row>
    <row r="855" spans="6:14">
      <c r="F855" s="4"/>
      <c r="G855" s="6"/>
      <c r="H855" s="6"/>
      <c r="I855" s="6"/>
      <c r="J855" s="6"/>
      <c r="K855" s="6"/>
      <c r="L855" s="6"/>
      <c r="M855" s="6"/>
      <c r="N855" s="6"/>
    </row>
    <row r="856" spans="6:14">
      <c r="F856" s="4"/>
      <c r="G856" s="6"/>
      <c r="H856" s="6"/>
      <c r="I856" s="6"/>
      <c r="J856" s="6"/>
      <c r="K856" s="6"/>
      <c r="L856" s="6"/>
      <c r="M856" s="6"/>
      <c r="N856" s="6"/>
    </row>
    <row r="857" spans="6:14">
      <c r="F857" s="4"/>
      <c r="G857" s="6"/>
      <c r="H857" s="6"/>
      <c r="I857" s="6"/>
      <c r="J857" s="6"/>
      <c r="K857" s="6"/>
      <c r="L857" s="6"/>
      <c r="M857" s="6"/>
      <c r="N857" s="6"/>
    </row>
    <row r="858" spans="6:14">
      <c r="F858" s="4"/>
      <c r="G858" s="6"/>
      <c r="H858" s="6"/>
      <c r="I858" s="6"/>
      <c r="J858" s="6"/>
      <c r="K858" s="6"/>
      <c r="L858" s="6"/>
      <c r="M858" s="6"/>
      <c r="N858" s="6"/>
    </row>
    <row r="859" spans="6:14">
      <c r="F859" s="4"/>
      <c r="G859" s="6"/>
      <c r="H859" s="6"/>
      <c r="I859" s="6"/>
      <c r="J859" s="6"/>
      <c r="K859" s="6"/>
      <c r="L859" s="6"/>
      <c r="M859" s="6"/>
      <c r="N859" s="6"/>
    </row>
    <row r="860" spans="6:14">
      <c r="F860" s="4"/>
      <c r="G860" s="6"/>
      <c r="H860" s="6"/>
      <c r="I860" s="6"/>
      <c r="J860" s="6"/>
      <c r="K860" s="6"/>
      <c r="L860" s="6"/>
      <c r="M860" s="6"/>
      <c r="N860" s="6"/>
    </row>
    <row r="861" spans="6:14">
      <c r="F861" s="4"/>
      <c r="G861" s="6"/>
      <c r="H861" s="6"/>
      <c r="I861" s="6"/>
      <c r="J861" s="6"/>
      <c r="K861" s="6"/>
      <c r="L861" s="6"/>
      <c r="M861" s="6"/>
      <c r="N861" s="6"/>
    </row>
    <row r="862" spans="6:14">
      <c r="F862" s="4"/>
      <c r="G862" s="6"/>
      <c r="H862" s="6"/>
      <c r="I862" s="6"/>
      <c r="J862" s="6"/>
      <c r="K862" s="6"/>
      <c r="L862" s="6"/>
      <c r="M862" s="6"/>
      <c r="N862" s="6"/>
    </row>
    <row r="863" spans="6:14">
      <c r="F863" s="4"/>
      <c r="G863" s="6"/>
      <c r="H863" s="6"/>
      <c r="I863" s="6"/>
      <c r="J863" s="6"/>
      <c r="K863" s="6"/>
      <c r="L863" s="6"/>
      <c r="M863" s="6"/>
      <c r="N863" s="6"/>
    </row>
    <row r="864" spans="6:14">
      <c r="F864" s="4"/>
      <c r="G864" s="6"/>
      <c r="H864" s="6"/>
      <c r="I864" s="6"/>
      <c r="J864" s="6"/>
      <c r="K864" s="6"/>
      <c r="L864" s="6"/>
      <c r="M864" s="6"/>
      <c r="N864" s="6"/>
    </row>
    <row r="865" spans="6:14">
      <c r="F865" s="4"/>
      <c r="G865" s="6"/>
      <c r="H865" s="6"/>
      <c r="I865" s="6"/>
      <c r="J865" s="6"/>
      <c r="K865" s="6"/>
      <c r="L865" s="6"/>
      <c r="M865" s="6"/>
      <c r="N865" s="6"/>
    </row>
    <row r="866" spans="6:14">
      <c r="F866" s="4"/>
      <c r="G866" s="6"/>
      <c r="H866" s="6"/>
      <c r="I866" s="6"/>
      <c r="J866" s="6"/>
      <c r="K866" s="6"/>
      <c r="L866" s="6"/>
      <c r="M866" s="6"/>
      <c r="N866" s="6"/>
    </row>
    <row r="867" spans="6:14">
      <c r="F867" s="4"/>
      <c r="G867" s="6"/>
      <c r="H867" s="6"/>
      <c r="I867" s="6"/>
      <c r="J867" s="6"/>
      <c r="K867" s="6"/>
      <c r="L867" s="6"/>
      <c r="M867" s="6"/>
      <c r="N867" s="6"/>
    </row>
    <row r="868" spans="6:14">
      <c r="F868" s="4"/>
      <c r="G868" s="6"/>
      <c r="H868" s="6"/>
      <c r="I868" s="6"/>
      <c r="J868" s="6"/>
      <c r="K868" s="6"/>
      <c r="L868" s="6"/>
      <c r="M868" s="6"/>
      <c r="N868" s="6"/>
    </row>
    <row r="869" spans="6:14">
      <c r="F869" s="4"/>
      <c r="G869" s="6"/>
      <c r="H869" s="6"/>
      <c r="I869" s="6"/>
      <c r="J869" s="6"/>
      <c r="K869" s="6"/>
      <c r="L869" s="6"/>
      <c r="M869" s="6"/>
      <c r="N869" s="6"/>
    </row>
    <row r="870" spans="6:14">
      <c r="F870" s="4"/>
      <c r="G870" s="6"/>
      <c r="H870" s="6"/>
      <c r="I870" s="6"/>
      <c r="J870" s="6"/>
      <c r="K870" s="6"/>
      <c r="L870" s="6"/>
      <c r="M870" s="6"/>
      <c r="N870" s="6"/>
    </row>
    <row r="871" spans="6:14">
      <c r="F871" s="4"/>
      <c r="G871" s="6"/>
      <c r="H871" s="6"/>
      <c r="I871" s="6"/>
      <c r="J871" s="6"/>
      <c r="K871" s="6"/>
      <c r="L871" s="6"/>
      <c r="M871" s="6"/>
      <c r="N871" s="6"/>
    </row>
    <row r="872" spans="6:14">
      <c r="F872" s="4"/>
      <c r="G872" s="6"/>
      <c r="H872" s="6"/>
      <c r="I872" s="6"/>
      <c r="J872" s="6"/>
      <c r="K872" s="6"/>
      <c r="L872" s="6"/>
      <c r="M872" s="6"/>
      <c r="N872" s="6"/>
    </row>
    <row r="873" spans="6:14">
      <c r="F873" s="4"/>
      <c r="G873" s="6"/>
      <c r="H873" s="6"/>
      <c r="I873" s="6"/>
      <c r="J873" s="6"/>
      <c r="K873" s="6"/>
      <c r="L873" s="6"/>
      <c r="M873" s="6"/>
      <c r="N873" s="6"/>
    </row>
    <row r="874" spans="6:14">
      <c r="F874" s="4"/>
      <c r="G874" s="6"/>
      <c r="H874" s="6"/>
      <c r="I874" s="6"/>
      <c r="J874" s="6"/>
      <c r="K874" s="6"/>
      <c r="L874" s="6"/>
      <c r="M874" s="6"/>
      <c r="N874" s="6"/>
    </row>
    <row r="875" spans="6:14">
      <c r="F875" s="4"/>
      <c r="G875" s="6"/>
      <c r="H875" s="6"/>
      <c r="I875" s="6"/>
      <c r="J875" s="6"/>
      <c r="K875" s="6"/>
      <c r="L875" s="6"/>
      <c r="M875" s="6"/>
      <c r="N875" s="6"/>
    </row>
    <row r="876" spans="6:14">
      <c r="F876" s="4"/>
      <c r="G876" s="6"/>
      <c r="H876" s="6"/>
      <c r="I876" s="6"/>
      <c r="J876" s="6"/>
      <c r="K876" s="6"/>
      <c r="L876" s="6"/>
      <c r="M876" s="6"/>
      <c r="N876" s="6"/>
    </row>
    <row r="877" spans="6:14">
      <c r="F877" s="4"/>
      <c r="G877" s="6"/>
      <c r="H877" s="6"/>
      <c r="I877" s="6"/>
      <c r="J877" s="6"/>
      <c r="K877" s="6"/>
      <c r="L877" s="6"/>
      <c r="M877" s="6"/>
      <c r="N877" s="6"/>
    </row>
    <row r="878" spans="6:14">
      <c r="F878" s="4"/>
      <c r="G878" s="6"/>
      <c r="H878" s="6"/>
      <c r="I878" s="6"/>
      <c r="J878" s="6"/>
      <c r="K878" s="6"/>
      <c r="L878" s="6"/>
      <c r="M878" s="6"/>
      <c r="N878" s="6"/>
    </row>
    <row r="879" spans="6:14">
      <c r="F879" s="4"/>
      <c r="G879" s="6"/>
      <c r="H879" s="6"/>
      <c r="I879" s="6"/>
      <c r="J879" s="6"/>
      <c r="K879" s="6"/>
      <c r="L879" s="6"/>
      <c r="M879" s="6"/>
      <c r="N879" s="6"/>
    </row>
    <row r="880" spans="6:14">
      <c r="F880" s="4"/>
      <c r="G880" s="6"/>
      <c r="H880" s="6"/>
      <c r="I880" s="6"/>
      <c r="J880" s="6"/>
      <c r="K880" s="6"/>
      <c r="L880" s="6"/>
      <c r="M880" s="6"/>
      <c r="N880" s="6"/>
    </row>
    <row r="881" spans="6:14">
      <c r="F881" s="4"/>
      <c r="G881" s="6"/>
      <c r="H881" s="6"/>
      <c r="I881" s="6"/>
      <c r="J881" s="6"/>
      <c r="K881" s="6"/>
      <c r="L881" s="6"/>
      <c r="M881" s="6"/>
      <c r="N881" s="6"/>
    </row>
    <row r="882" spans="6:14">
      <c r="F882" s="4"/>
      <c r="G882" s="6"/>
      <c r="H882" s="6"/>
      <c r="I882" s="6"/>
      <c r="J882" s="6"/>
      <c r="K882" s="6"/>
      <c r="L882" s="6"/>
      <c r="M882" s="6"/>
      <c r="N882" s="6"/>
    </row>
    <row r="883" spans="6:14">
      <c r="F883" s="4"/>
      <c r="G883" s="6"/>
      <c r="H883" s="6"/>
      <c r="I883" s="6"/>
      <c r="J883" s="6"/>
      <c r="K883" s="6"/>
      <c r="L883" s="6"/>
      <c r="M883" s="6"/>
      <c r="N883" s="6"/>
    </row>
    <row r="884" spans="6:14">
      <c r="F884" s="4"/>
      <c r="G884" s="6"/>
      <c r="H884" s="6"/>
      <c r="I884" s="6"/>
      <c r="J884" s="6"/>
      <c r="K884" s="6"/>
      <c r="L884" s="6"/>
      <c r="M884" s="6"/>
      <c r="N884" s="6"/>
    </row>
    <row r="885" spans="6:14">
      <c r="F885" s="4"/>
      <c r="G885" s="6"/>
      <c r="H885" s="6"/>
      <c r="I885" s="6"/>
      <c r="J885" s="6"/>
      <c r="K885" s="6"/>
      <c r="L885" s="6"/>
      <c r="M885" s="6"/>
      <c r="N885" s="6"/>
    </row>
    <row r="886" spans="6:14">
      <c r="F886" s="4"/>
      <c r="G886" s="6"/>
      <c r="H886" s="6"/>
      <c r="I886" s="6"/>
      <c r="J886" s="6"/>
      <c r="K886" s="6"/>
      <c r="L886" s="6"/>
      <c r="M886" s="6"/>
      <c r="N886" s="6"/>
    </row>
    <row r="887" spans="6:14">
      <c r="F887" s="4"/>
      <c r="G887" s="6"/>
      <c r="H887" s="6"/>
      <c r="I887" s="6"/>
      <c r="J887" s="6"/>
      <c r="K887" s="6"/>
      <c r="L887" s="6"/>
      <c r="M887" s="6"/>
      <c r="N887" s="6"/>
    </row>
    <row r="888" spans="6:14">
      <c r="F888" s="4"/>
      <c r="G888" s="6"/>
      <c r="H888" s="6"/>
      <c r="I888" s="6"/>
      <c r="J888" s="6"/>
      <c r="K888" s="6"/>
      <c r="L888" s="6"/>
      <c r="M888" s="6"/>
      <c r="N888" s="6"/>
    </row>
    <row r="889" spans="6:14">
      <c r="F889" s="4"/>
      <c r="G889" s="6"/>
      <c r="H889" s="6"/>
      <c r="I889" s="6"/>
      <c r="J889" s="6"/>
      <c r="K889" s="6"/>
      <c r="L889" s="6"/>
      <c r="M889" s="6"/>
      <c r="N889" s="6"/>
    </row>
    <row r="890" spans="6:14">
      <c r="F890" s="4"/>
      <c r="G890" s="6"/>
      <c r="H890" s="6"/>
      <c r="I890" s="6"/>
      <c r="J890" s="6"/>
      <c r="K890" s="6"/>
      <c r="L890" s="6"/>
      <c r="M890" s="6"/>
      <c r="N890" s="6"/>
    </row>
    <row r="891" spans="6:14">
      <c r="F891" s="4"/>
      <c r="G891" s="6"/>
      <c r="H891" s="6"/>
      <c r="I891" s="6"/>
      <c r="J891" s="6"/>
      <c r="K891" s="6"/>
      <c r="L891" s="6"/>
      <c r="M891" s="6"/>
      <c r="N891" s="6"/>
    </row>
    <row r="892" spans="6:14">
      <c r="F892" s="4"/>
      <c r="G892" s="6"/>
      <c r="H892" s="6"/>
      <c r="I892" s="6"/>
      <c r="J892" s="6"/>
      <c r="K892" s="6"/>
      <c r="L892" s="6"/>
      <c r="M892" s="6"/>
      <c r="N892" s="6"/>
    </row>
    <row r="893" spans="6:14">
      <c r="F893" s="4"/>
      <c r="G893" s="6"/>
      <c r="H893" s="6"/>
      <c r="I893" s="6"/>
      <c r="J893" s="6"/>
      <c r="K893" s="6"/>
      <c r="L893" s="6"/>
      <c r="M893" s="6"/>
      <c r="N893" s="6"/>
    </row>
    <row r="894" spans="6:14">
      <c r="F894" s="4"/>
      <c r="G894" s="6"/>
      <c r="H894" s="6"/>
      <c r="I894" s="6"/>
      <c r="J894" s="6"/>
      <c r="K894" s="6"/>
      <c r="L894" s="6"/>
      <c r="M894" s="6"/>
      <c r="N894" s="6"/>
    </row>
    <row r="895" spans="6:14">
      <c r="F895" s="4"/>
      <c r="G895" s="6"/>
      <c r="H895" s="6"/>
      <c r="I895" s="6"/>
      <c r="J895" s="6"/>
      <c r="K895" s="6"/>
      <c r="L895" s="6"/>
      <c r="M895" s="6"/>
      <c r="N895" s="6"/>
    </row>
    <row r="896" spans="6:14">
      <c r="F896" s="4"/>
      <c r="G896" s="6"/>
      <c r="H896" s="6"/>
      <c r="I896" s="6"/>
      <c r="J896" s="6"/>
      <c r="K896" s="6"/>
      <c r="L896" s="6"/>
      <c r="M896" s="6"/>
      <c r="N896" s="6"/>
    </row>
    <row r="897" spans="6:14">
      <c r="F897" s="4"/>
      <c r="G897" s="6"/>
      <c r="H897" s="6"/>
      <c r="I897" s="6"/>
      <c r="J897" s="6"/>
      <c r="K897" s="6"/>
      <c r="L897" s="6"/>
      <c r="M897" s="6"/>
      <c r="N897" s="6"/>
    </row>
    <row r="898" spans="6:14">
      <c r="F898" s="4"/>
      <c r="G898" s="6"/>
      <c r="H898" s="6"/>
      <c r="I898" s="6"/>
      <c r="J898" s="6"/>
      <c r="K898" s="6"/>
      <c r="L898" s="6"/>
      <c r="M898" s="6"/>
      <c r="N898" s="6"/>
    </row>
    <row r="899" spans="6:14">
      <c r="F899" s="4"/>
      <c r="G899" s="6"/>
      <c r="H899" s="6"/>
      <c r="I899" s="6"/>
      <c r="J899" s="6"/>
      <c r="K899" s="6"/>
      <c r="L899" s="6"/>
      <c r="M899" s="6"/>
      <c r="N899" s="6"/>
    </row>
    <row r="900" spans="6:14">
      <c r="F900" s="4"/>
      <c r="G900" s="6"/>
      <c r="H900" s="6"/>
      <c r="I900" s="6"/>
      <c r="J900" s="6"/>
      <c r="K900" s="6"/>
      <c r="L900" s="6"/>
      <c r="M900" s="6"/>
      <c r="N900" s="6"/>
    </row>
    <row r="901" spans="6:14">
      <c r="F901" s="4"/>
      <c r="G901" s="6"/>
      <c r="H901" s="6"/>
      <c r="I901" s="6"/>
      <c r="J901" s="6"/>
      <c r="K901" s="6"/>
      <c r="L901" s="6"/>
      <c r="M901" s="6"/>
      <c r="N901" s="6"/>
    </row>
    <row r="902" spans="6:14">
      <c r="F902" s="4"/>
      <c r="G902" s="6"/>
      <c r="H902" s="6"/>
      <c r="I902" s="6"/>
      <c r="J902" s="6"/>
      <c r="K902" s="6"/>
      <c r="L902" s="6"/>
      <c r="M902" s="6"/>
      <c r="N902" s="6"/>
    </row>
    <row r="903" spans="6:14">
      <c r="F903" s="4"/>
      <c r="G903" s="6"/>
      <c r="H903" s="6"/>
      <c r="I903" s="6"/>
      <c r="J903" s="6"/>
      <c r="K903" s="6"/>
      <c r="L903" s="6"/>
      <c r="M903" s="6"/>
      <c r="N903" s="6"/>
    </row>
    <row r="904" spans="6:14">
      <c r="F904" s="4"/>
      <c r="G904" s="6"/>
      <c r="H904" s="6"/>
      <c r="I904" s="6"/>
      <c r="J904" s="6"/>
      <c r="K904" s="6"/>
      <c r="L904" s="6"/>
      <c r="M904" s="6"/>
      <c r="N904" s="6"/>
    </row>
    <row r="905" spans="6:14">
      <c r="F905" s="4"/>
      <c r="G905" s="6"/>
      <c r="H905" s="6"/>
      <c r="I905" s="6"/>
      <c r="J905" s="6"/>
      <c r="K905" s="6"/>
      <c r="L905" s="6"/>
      <c r="M905" s="6"/>
      <c r="N905" s="6"/>
    </row>
    <row r="906" spans="6:14">
      <c r="F906" s="4"/>
      <c r="G906" s="6"/>
      <c r="H906" s="6"/>
      <c r="I906" s="6"/>
      <c r="J906" s="6"/>
      <c r="K906" s="6"/>
      <c r="L906" s="6"/>
      <c r="M906" s="6"/>
      <c r="N906" s="6"/>
    </row>
    <row r="907" spans="6:14">
      <c r="F907" s="4"/>
      <c r="G907" s="6"/>
      <c r="H907" s="6"/>
      <c r="I907" s="6"/>
      <c r="J907" s="6"/>
      <c r="K907" s="6"/>
      <c r="L907" s="6"/>
      <c r="M907" s="6"/>
      <c r="N907" s="6"/>
    </row>
    <row r="908" spans="6:14">
      <c r="F908" s="4"/>
      <c r="G908" s="6"/>
      <c r="H908" s="6"/>
      <c r="I908" s="6"/>
      <c r="J908" s="6"/>
      <c r="K908" s="6"/>
      <c r="L908" s="6"/>
      <c r="M908" s="6"/>
      <c r="N908" s="6"/>
    </row>
    <row r="909" spans="6:14">
      <c r="F909" s="4"/>
      <c r="G909" s="6"/>
      <c r="H909" s="6"/>
      <c r="I909" s="6"/>
      <c r="J909" s="6"/>
      <c r="K909" s="6"/>
      <c r="L909" s="6"/>
      <c r="M909" s="6"/>
      <c r="N909" s="6"/>
    </row>
    <row r="910" spans="6:14">
      <c r="F910" s="4"/>
      <c r="G910" s="6"/>
      <c r="H910" s="6"/>
      <c r="I910" s="6"/>
      <c r="J910" s="6"/>
      <c r="K910" s="6"/>
      <c r="L910" s="6"/>
      <c r="M910" s="6"/>
      <c r="N910" s="6"/>
    </row>
    <row r="911" spans="6:14">
      <c r="F911" s="4"/>
      <c r="G911" s="6"/>
      <c r="H911" s="6"/>
      <c r="I911" s="6"/>
      <c r="J911" s="6"/>
      <c r="K911" s="6"/>
      <c r="L911" s="6"/>
      <c r="M911" s="6"/>
      <c r="N911" s="6"/>
    </row>
    <row r="912" spans="6:14">
      <c r="F912" s="4"/>
      <c r="G912" s="6"/>
      <c r="H912" s="6"/>
      <c r="I912" s="6"/>
      <c r="J912" s="6"/>
      <c r="K912" s="6"/>
      <c r="L912" s="6"/>
      <c r="M912" s="6"/>
      <c r="N912" s="6"/>
    </row>
    <row r="913" spans="6:14">
      <c r="F913" s="4"/>
      <c r="G913" s="6"/>
      <c r="H913" s="6"/>
      <c r="I913" s="6"/>
      <c r="J913" s="6"/>
      <c r="K913" s="6"/>
      <c r="L913" s="6"/>
      <c r="M913" s="6"/>
      <c r="N913" s="6"/>
    </row>
    <row r="914" spans="6:14">
      <c r="F914" s="4"/>
      <c r="G914" s="6"/>
      <c r="H914" s="6"/>
      <c r="I914" s="6"/>
      <c r="J914" s="6"/>
      <c r="K914" s="6"/>
      <c r="L914" s="6"/>
      <c r="M914" s="6"/>
      <c r="N914" s="6"/>
    </row>
    <row r="915" spans="6:14">
      <c r="F915" s="4"/>
      <c r="G915" s="6"/>
      <c r="H915" s="6"/>
      <c r="I915" s="6"/>
      <c r="J915" s="6"/>
      <c r="K915" s="6"/>
      <c r="L915" s="6"/>
      <c r="M915" s="6"/>
      <c r="N915" s="6"/>
    </row>
    <row r="916" spans="6:14">
      <c r="F916" s="4"/>
      <c r="G916" s="6"/>
      <c r="H916" s="6"/>
      <c r="I916" s="6"/>
      <c r="J916" s="6"/>
      <c r="K916" s="6"/>
      <c r="L916" s="6"/>
      <c r="M916" s="6"/>
      <c r="N916" s="6"/>
    </row>
    <row r="917" spans="6:14">
      <c r="F917" s="4"/>
      <c r="G917" s="6"/>
      <c r="H917" s="6"/>
      <c r="I917" s="6"/>
      <c r="J917" s="6"/>
      <c r="K917" s="6"/>
      <c r="L917" s="6"/>
      <c r="M917" s="6"/>
      <c r="N917" s="6"/>
    </row>
    <row r="918" spans="6:14">
      <c r="F918" s="4"/>
      <c r="G918" s="6"/>
      <c r="H918" s="6"/>
      <c r="I918" s="6"/>
      <c r="J918" s="6"/>
      <c r="K918" s="6"/>
      <c r="L918" s="6"/>
      <c r="M918" s="6"/>
      <c r="N918" s="6"/>
    </row>
    <row r="919" spans="6:14">
      <c r="F919" s="4"/>
      <c r="G919" s="6"/>
      <c r="H919" s="6"/>
      <c r="I919" s="6"/>
      <c r="J919" s="6"/>
      <c r="K919" s="6"/>
      <c r="L919" s="6"/>
      <c r="M919" s="6"/>
      <c r="N919" s="6"/>
    </row>
    <row r="920" spans="6:14">
      <c r="F920" s="4"/>
      <c r="G920" s="6"/>
      <c r="H920" s="6"/>
      <c r="I920" s="6"/>
      <c r="J920" s="6"/>
      <c r="K920" s="6"/>
      <c r="L920" s="6"/>
      <c r="M920" s="6"/>
      <c r="N920" s="6"/>
    </row>
    <row r="921" spans="6:14">
      <c r="F921" s="4"/>
      <c r="G921" s="6"/>
      <c r="H921" s="6"/>
      <c r="I921" s="6"/>
      <c r="J921" s="6"/>
      <c r="K921" s="6"/>
      <c r="L921" s="6"/>
      <c r="M921" s="6"/>
      <c r="N921" s="6"/>
    </row>
    <row r="922" spans="6:14">
      <c r="F922" s="4"/>
      <c r="G922" s="6"/>
      <c r="H922" s="6"/>
      <c r="I922" s="6"/>
      <c r="J922" s="6"/>
      <c r="K922" s="6"/>
      <c r="L922" s="6"/>
      <c r="M922" s="6"/>
      <c r="N922" s="6"/>
    </row>
    <row r="923" spans="6:14">
      <c r="F923" s="4"/>
      <c r="G923" s="6"/>
      <c r="H923" s="6"/>
      <c r="I923" s="6"/>
      <c r="J923" s="6"/>
      <c r="K923" s="6"/>
      <c r="L923" s="6"/>
      <c r="M923" s="6"/>
      <c r="N923" s="6"/>
    </row>
    <row r="924" spans="6:14">
      <c r="F924" s="4"/>
      <c r="G924" s="6"/>
      <c r="H924" s="6"/>
      <c r="I924" s="6"/>
      <c r="J924" s="6"/>
      <c r="K924" s="6"/>
      <c r="L924" s="6"/>
      <c r="M924" s="6"/>
      <c r="N924" s="6"/>
    </row>
    <row r="925" spans="6:14">
      <c r="F925" s="4"/>
      <c r="G925" s="6"/>
      <c r="H925" s="6"/>
      <c r="I925" s="6"/>
      <c r="J925" s="6"/>
      <c r="K925" s="6"/>
      <c r="L925" s="6"/>
      <c r="M925" s="6"/>
      <c r="N925" s="6"/>
    </row>
    <row r="926" spans="6:14">
      <c r="F926" s="4"/>
      <c r="G926" s="6"/>
      <c r="H926" s="6"/>
      <c r="I926" s="6"/>
      <c r="J926" s="6"/>
      <c r="K926" s="6"/>
      <c r="L926" s="6"/>
      <c r="M926" s="6"/>
      <c r="N926" s="6"/>
    </row>
    <row r="927" spans="6:14">
      <c r="F927" s="4"/>
      <c r="G927" s="6"/>
      <c r="H927" s="6"/>
      <c r="I927" s="6"/>
      <c r="J927" s="6"/>
      <c r="K927" s="6"/>
      <c r="L927" s="6"/>
      <c r="M927" s="6"/>
      <c r="N927" s="6"/>
    </row>
    <row r="928" spans="6:14">
      <c r="F928" s="4"/>
      <c r="G928" s="6"/>
      <c r="H928" s="6"/>
      <c r="I928" s="6"/>
      <c r="J928" s="6"/>
      <c r="K928" s="6"/>
      <c r="L928" s="6"/>
      <c r="M928" s="6"/>
      <c r="N928" s="6"/>
    </row>
    <row r="929" spans="6:14">
      <c r="F929" s="4"/>
      <c r="G929" s="6"/>
      <c r="H929" s="6"/>
      <c r="I929" s="6"/>
      <c r="J929" s="6"/>
      <c r="K929" s="6"/>
      <c r="L929" s="6"/>
      <c r="M929" s="6"/>
      <c r="N929" s="6"/>
    </row>
    <row r="930" spans="6:14">
      <c r="F930" s="4"/>
      <c r="G930" s="6"/>
      <c r="H930" s="6"/>
      <c r="I930" s="6"/>
      <c r="J930" s="6"/>
      <c r="K930" s="6"/>
      <c r="L930" s="6"/>
      <c r="M930" s="6"/>
      <c r="N930" s="6"/>
    </row>
    <row r="931" spans="6:14">
      <c r="F931" s="4"/>
      <c r="G931" s="6"/>
      <c r="H931" s="6"/>
      <c r="I931" s="6"/>
      <c r="J931" s="6"/>
      <c r="K931" s="6"/>
      <c r="L931" s="6"/>
      <c r="M931" s="6"/>
      <c r="N931" s="6"/>
    </row>
    <row r="932" spans="6:14">
      <c r="F932" s="4"/>
      <c r="G932" s="6"/>
      <c r="H932" s="6"/>
      <c r="I932" s="6"/>
      <c r="J932" s="6"/>
      <c r="K932" s="6"/>
      <c r="L932" s="6"/>
      <c r="M932" s="6"/>
      <c r="N932" s="6"/>
    </row>
    <row r="933" spans="6:14">
      <c r="F933" s="4"/>
      <c r="G933" s="6"/>
      <c r="H933" s="6"/>
      <c r="I933" s="6"/>
      <c r="J933" s="6"/>
      <c r="K933" s="6"/>
      <c r="L933" s="6"/>
      <c r="M933" s="6"/>
      <c r="N933" s="6"/>
    </row>
    <row r="934" spans="6:14">
      <c r="F934" s="4"/>
      <c r="G934" s="6"/>
      <c r="H934" s="6"/>
      <c r="I934" s="6"/>
      <c r="J934" s="6"/>
      <c r="K934" s="6"/>
      <c r="L934" s="6"/>
      <c r="M934" s="6"/>
      <c r="N934" s="6"/>
    </row>
    <row r="935" spans="6:14">
      <c r="F935" s="4"/>
      <c r="G935" s="6"/>
      <c r="H935" s="6"/>
      <c r="I935" s="6"/>
      <c r="J935" s="6"/>
      <c r="K935" s="6"/>
      <c r="L935" s="6"/>
      <c r="M935" s="6"/>
      <c r="N935" s="6"/>
    </row>
    <row r="936" spans="6:14">
      <c r="F936" s="4"/>
      <c r="G936" s="6"/>
      <c r="H936" s="6"/>
      <c r="I936" s="6"/>
      <c r="J936" s="6"/>
      <c r="K936" s="6"/>
      <c r="L936" s="6"/>
      <c r="M936" s="6"/>
      <c r="N936" s="6"/>
    </row>
    <row r="937" spans="6:14">
      <c r="F937" s="4"/>
      <c r="G937" s="6"/>
      <c r="H937" s="6"/>
      <c r="I937" s="6"/>
      <c r="J937" s="6"/>
      <c r="K937" s="6"/>
      <c r="L937" s="6"/>
      <c r="M937" s="6"/>
      <c r="N937" s="6"/>
    </row>
    <row r="938" spans="6:14">
      <c r="F938" s="4"/>
      <c r="G938" s="6"/>
      <c r="H938" s="6"/>
      <c r="I938" s="6"/>
      <c r="J938" s="6"/>
      <c r="K938" s="6"/>
      <c r="L938" s="6"/>
      <c r="M938" s="6"/>
      <c r="N938" s="6"/>
    </row>
    <row r="939" spans="6:14">
      <c r="F939" s="4"/>
      <c r="G939" s="6"/>
      <c r="H939" s="6"/>
      <c r="I939" s="6"/>
      <c r="J939" s="6"/>
      <c r="K939" s="6"/>
      <c r="L939" s="6"/>
      <c r="M939" s="6"/>
      <c r="N939" s="6"/>
    </row>
    <row r="940" spans="6:14">
      <c r="F940" s="4"/>
      <c r="G940" s="6"/>
      <c r="H940" s="6"/>
      <c r="I940" s="6"/>
      <c r="J940" s="6"/>
      <c r="K940" s="6"/>
      <c r="L940" s="6"/>
      <c r="M940" s="6"/>
      <c r="N940" s="6"/>
    </row>
    <row r="941" spans="6:14">
      <c r="F941" s="4"/>
      <c r="G941" s="6"/>
      <c r="H941" s="6"/>
      <c r="I941" s="6"/>
      <c r="J941" s="6"/>
      <c r="K941" s="6"/>
      <c r="L941" s="6"/>
      <c r="M941" s="6"/>
      <c r="N941" s="6"/>
    </row>
    <row r="942" spans="6:14">
      <c r="F942" s="4"/>
      <c r="G942" s="6"/>
      <c r="H942" s="6"/>
      <c r="I942" s="6"/>
      <c r="J942" s="6"/>
      <c r="K942" s="6"/>
      <c r="L942" s="6"/>
      <c r="M942" s="6"/>
      <c r="N942" s="6"/>
    </row>
    <row r="943" spans="6:14">
      <c r="F943" s="4"/>
      <c r="G943" s="6"/>
      <c r="H943" s="6"/>
      <c r="I943" s="6"/>
      <c r="J943" s="6"/>
      <c r="K943" s="6"/>
      <c r="L943" s="6"/>
      <c r="M943" s="6"/>
      <c r="N943" s="6"/>
    </row>
    <row r="944" spans="6:14">
      <c r="F944" s="4"/>
      <c r="G944" s="6"/>
      <c r="H944" s="6"/>
      <c r="I944" s="6"/>
      <c r="J944" s="6"/>
      <c r="K944" s="6"/>
      <c r="L944" s="6"/>
      <c r="M944" s="6"/>
      <c r="N944" s="6"/>
    </row>
    <row r="945" spans="6:14">
      <c r="F945" s="4"/>
      <c r="G945" s="6"/>
      <c r="H945" s="6"/>
      <c r="I945" s="6"/>
      <c r="J945" s="6"/>
      <c r="K945" s="6"/>
      <c r="L945" s="6"/>
      <c r="M945" s="6"/>
      <c r="N945" s="6"/>
    </row>
    <row r="946" spans="6:14">
      <c r="F946" s="4"/>
      <c r="G946" s="6"/>
      <c r="H946" s="6"/>
      <c r="I946" s="6"/>
      <c r="J946" s="6"/>
      <c r="K946" s="6"/>
      <c r="L946" s="6"/>
      <c r="M946" s="6"/>
      <c r="N946" s="6"/>
    </row>
    <row r="947" spans="6:14">
      <c r="F947" s="4"/>
      <c r="G947" s="6"/>
      <c r="H947" s="6"/>
      <c r="I947" s="6"/>
      <c r="J947" s="6"/>
      <c r="K947" s="6"/>
      <c r="L947" s="6"/>
      <c r="M947" s="6"/>
      <c r="N947" s="6"/>
    </row>
    <row r="948" spans="6:14">
      <c r="F948" s="4"/>
      <c r="G948" s="6"/>
      <c r="H948" s="6"/>
      <c r="I948" s="6"/>
      <c r="J948" s="6"/>
      <c r="K948" s="6"/>
      <c r="L948" s="6"/>
      <c r="M948" s="6"/>
      <c r="N948" s="6"/>
    </row>
    <row r="949" spans="6:14">
      <c r="F949" s="4"/>
      <c r="G949" s="6"/>
      <c r="H949" s="6"/>
      <c r="I949" s="6"/>
      <c r="J949" s="6"/>
      <c r="K949" s="6"/>
      <c r="L949" s="6"/>
      <c r="M949" s="6"/>
      <c r="N949" s="6"/>
    </row>
    <row r="950" spans="6:14">
      <c r="F950" s="4"/>
      <c r="G950" s="6"/>
      <c r="H950" s="6"/>
      <c r="I950" s="6"/>
      <c r="J950" s="6"/>
      <c r="K950" s="6"/>
      <c r="L950" s="6"/>
      <c r="M950" s="6"/>
      <c r="N950" s="6"/>
    </row>
    <row r="951" spans="6:14">
      <c r="F951" s="4"/>
      <c r="G951" s="6"/>
      <c r="H951" s="6"/>
      <c r="I951" s="6"/>
      <c r="J951" s="6"/>
      <c r="K951" s="6"/>
      <c r="L951" s="6"/>
      <c r="M951" s="6"/>
      <c r="N951" s="6"/>
    </row>
    <row r="952" spans="6:14">
      <c r="F952" s="4"/>
      <c r="G952" s="6"/>
      <c r="H952" s="6"/>
      <c r="I952" s="6"/>
      <c r="J952" s="6"/>
      <c r="K952" s="6"/>
      <c r="L952" s="6"/>
      <c r="M952" s="6"/>
      <c r="N952" s="6"/>
    </row>
    <row r="953" spans="6:14">
      <c r="F953" s="4"/>
      <c r="G953" s="6"/>
      <c r="H953" s="6"/>
      <c r="I953" s="6"/>
      <c r="J953" s="6"/>
      <c r="K953" s="6"/>
      <c r="L953" s="6"/>
      <c r="M953" s="6"/>
      <c r="N953" s="6"/>
    </row>
    <row r="954" spans="6:14">
      <c r="F954" s="4"/>
      <c r="G954" s="6"/>
      <c r="H954" s="6"/>
      <c r="I954" s="6"/>
      <c r="J954" s="6"/>
      <c r="K954" s="6"/>
      <c r="L954" s="6"/>
      <c r="M954" s="6"/>
      <c r="N954" s="6"/>
    </row>
    <row r="955" spans="6:14">
      <c r="F955" s="4"/>
      <c r="G955" s="6"/>
      <c r="H955" s="6"/>
      <c r="I955" s="6"/>
      <c r="J955" s="6"/>
      <c r="K955" s="6"/>
      <c r="L955" s="6"/>
      <c r="M955" s="6"/>
      <c r="N955" s="6"/>
    </row>
    <row r="956" spans="6:14">
      <c r="F956" s="4"/>
      <c r="G956" s="6"/>
      <c r="H956" s="6"/>
      <c r="I956" s="6"/>
      <c r="J956" s="6"/>
      <c r="K956" s="6"/>
      <c r="L956" s="6"/>
      <c r="M956" s="6"/>
      <c r="N956" s="6"/>
    </row>
    <row r="957" spans="6:14">
      <c r="F957" s="4"/>
      <c r="G957" s="6"/>
      <c r="H957" s="6"/>
      <c r="I957" s="6"/>
      <c r="J957" s="6"/>
      <c r="K957" s="6"/>
      <c r="L957" s="6"/>
      <c r="M957" s="6"/>
      <c r="N957" s="6"/>
    </row>
    <row r="958" spans="6:14">
      <c r="F958" s="4"/>
      <c r="G958" s="6"/>
      <c r="H958" s="6"/>
      <c r="I958" s="6"/>
      <c r="J958" s="6"/>
      <c r="K958" s="6"/>
      <c r="L958" s="6"/>
      <c r="M958" s="6"/>
      <c r="N958" s="6"/>
    </row>
    <row r="959" spans="6:14">
      <c r="F959" s="4"/>
      <c r="G959" s="6"/>
      <c r="H959" s="6"/>
      <c r="I959" s="6"/>
      <c r="J959" s="6"/>
      <c r="K959" s="6"/>
      <c r="L959" s="6"/>
      <c r="M959" s="6"/>
      <c r="N959" s="6"/>
    </row>
    <row r="960" spans="6:14">
      <c r="F960" s="4"/>
      <c r="G960" s="6"/>
      <c r="H960" s="6"/>
      <c r="I960" s="6"/>
      <c r="J960" s="6"/>
      <c r="K960" s="6"/>
      <c r="L960" s="6"/>
      <c r="M960" s="6"/>
      <c r="N960" s="6"/>
    </row>
    <row r="961" spans="6:14">
      <c r="F961" s="4"/>
      <c r="G961" s="6"/>
      <c r="H961" s="6"/>
      <c r="I961" s="6"/>
      <c r="J961" s="6"/>
      <c r="K961" s="6"/>
      <c r="L961" s="6"/>
      <c r="M961" s="6"/>
      <c r="N961" s="6"/>
    </row>
    <row r="962" spans="6:14">
      <c r="F962" s="4"/>
      <c r="G962" s="6"/>
      <c r="H962" s="6"/>
      <c r="I962" s="6"/>
      <c r="J962" s="6"/>
      <c r="K962" s="6"/>
      <c r="L962" s="6"/>
      <c r="M962" s="6"/>
      <c r="N962" s="6"/>
    </row>
    <row r="963" spans="6:14">
      <c r="F963" s="4"/>
      <c r="G963" s="6"/>
      <c r="H963" s="6"/>
      <c r="I963" s="6"/>
      <c r="J963" s="6"/>
      <c r="K963" s="6"/>
      <c r="L963" s="6"/>
      <c r="M963" s="6"/>
      <c r="N963" s="6"/>
    </row>
    <row r="964" spans="6:14">
      <c r="F964" s="4"/>
      <c r="G964" s="6"/>
      <c r="H964" s="6"/>
      <c r="I964" s="6"/>
      <c r="J964" s="6"/>
      <c r="K964" s="6"/>
      <c r="L964" s="6"/>
      <c r="M964" s="6"/>
      <c r="N964" s="6"/>
    </row>
    <row r="965" spans="6:14">
      <c r="F965" s="4"/>
      <c r="G965" s="6"/>
      <c r="H965" s="6"/>
      <c r="I965" s="6"/>
      <c r="J965" s="6"/>
      <c r="K965" s="6"/>
      <c r="L965" s="6"/>
      <c r="M965" s="6"/>
      <c r="N965" s="6"/>
    </row>
    <row r="966" spans="6:14">
      <c r="F966" s="4"/>
      <c r="G966" s="6"/>
      <c r="H966" s="6"/>
      <c r="I966" s="6"/>
      <c r="J966" s="6"/>
      <c r="K966" s="6"/>
      <c r="L966" s="6"/>
      <c r="M966" s="6"/>
      <c r="N966" s="6"/>
    </row>
    <row r="967" spans="6:14">
      <c r="F967" s="4"/>
      <c r="G967" s="6"/>
      <c r="H967" s="6"/>
      <c r="I967" s="6"/>
      <c r="J967" s="6"/>
      <c r="K967" s="6"/>
      <c r="L967" s="6"/>
      <c r="M967" s="6"/>
      <c r="N967" s="6"/>
    </row>
    <row r="968" spans="6:14">
      <c r="F968" s="4"/>
      <c r="G968" s="6"/>
      <c r="H968" s="6"/>
      <c r="I968" s="6"/>
      <c r="J968" s="6"/>
      <c r="K968" s="6"/>
      <c r="L968" s="6"/>
      <c r="M968" s="6"/>
      <c r="N968" s="6"/>
    </row>
    <row r="969" spans="6:14">
      <c r="F969" s="4"/>
      <c r="G969" s="6"/>
      <c r="H969" s="6"/>
      <c r="I969" s="6"/>
      <c r="J969" s="6"/>
      <c r="K969" s="6"/>
      <c r="L969" s="6"/>
      <c r="M969" s="6"/>
      <c r="N969" s="6"/>
    </row>
    <row r="970" spans="6:14">
      <c r="F970" s="4"/>
      <c r="G970" s="6"/>
      <c r="H970" s="6"/>
      <c r="I970" s="6"/>
      <c r="J970" s="6"/>
      <c r="K970" s="6"/>
      <c r="L970" s="6"/>
      <c r="M970" s="6"/>
      <c r="N970" s="6"/>
    </row>
    <row r="971" spans="6:14">
      <c r="F971" s="4"/>
      <c r="G971" s="6"/>
      <c r="H971" s="6"/>
      <c r="I971" s="6"/>
      <c r="J971" s="6"/>
      <c r="K971" s="6"/>
      <c r="L971" s="6"/>
      <c r="M971" s="6"/>
      <c r="N971" s="6"/>
    </row>
    <row r="972" spans="6:14">
      <c r="F972" s="4"/>
      <c r="G972" s="6"/>
      <c r="H972" s="6"/>
      <c r="I972" s="6"/>
      <c r="J972" s="6"/>
      <c r="K972" s="6"/>
      <c r="L972" s="6"/>
      <c r="M972" s="6"/>
      <c r="N972" s="6"/>
    </row>
    <row r="973" spans="6:14">
      <c r="F973" s="4"/>
      <c r="G973" s="6"/>
      <c r="H973" s="6"/>
      <c r="I973" s="6"/>
      <c r="J973" s="6"/>
      <c r="K973" s="6"/>
      <c r="L973" s="6"/>
      <c r="M973" s="6"/>
      <c r="N973" s="6"/>
    </row>
    <row r="974" spans="6:14">
      <c r="F974" s="4"/>
      <c r="G974" s="6"/>
      <c r="H974" s="6"/>
      <c r="I974" s="6"/>
      <c r="J974" s="6"/>
      <c r="K974" s="6"/>
      <c r="L974" s="6"/>
      <c r="M974" s="6"/>
      <c r="N974" s="6"/>
    </row>
    <row r="975" spans="6:14">
      <c r="F975" s="4"/>
      <c r="G975" s="6"/>
      <c r="H975" s="6"/>
      <c r="I975" s="6"/>
      <c r="J975" s="6"/>
      <c r="K975" s="6"/>
      <c r="L975" s="6"/>
      <c r="M975" s="6"/>
      <c r="N975" s="6"/>
    </row>
    <row r="976" spans="6:14">
      <c r="F976" s="4"/>
      <c r="G976" s="6"/>
      <c r="H976" s="6"/>
      <c r="I976" s="6"/>
      <c r="J976" s="6"/>
      <c r="K976" s="6"/>
      <c r="L976" s="6"/>
      <c r="M976" s="6"/>
      <c r="N976" s="6"/>
    </row>
    <row r="977" spans="6:14">
      <c r="F977" s="4"/>
      <c r="G977" s="6"/>
      <c r="H977" s="6"/>
      <c r="I977" s="6"/>
      <c r="J977" s="6"/>
      <c r="K977" s="6"/>
      <c r="L977" s="6"/>
      <c r="M977" s="6"/>
      <c r="N977" s="6"/>
    </row>
    <row r="978" spans="6:14">
      <c r="F978" s="4"/>
      <c r="G978" s="6"/>
      <c r="H978" s="6"/>
      <c r="I978" s="6"/>
      <c r="J978" s="6"/>
      <c r="K978" s="6"/>
      <c r="L978" s="6"/>
      <c r="M978" s="6"/>
      <c r="N978" s="6"/>
    </row>
    <row r="979" spans="6:14">
      <c r="F979" s="4"/>
      <c r="G979" s="6"/>
      <c r="H979" s="6"/>
      <c r="I979" s="6"/>
      <c r="J979" s="6"/>
      <c r="K979" s="6"/>
      <c r="L979" s="6"/>
      <c r="M979" s="6"/>
      <c r="N979" s="6"/>
    </row>
    <row r="980" spans="6:14">
      <c r="F980" s="4"/>
      <c r="G980" s="6"/>
      <c r="H980" s="6"/>
      <c r="I980" s="6"/>
      <c r="J980" s="6"/>
      <c r="K980" s="6"/>
      <c r="L980" s="6"/>
      <c r="M980" s="6"/>
      <c r="N980" s="6"/>
    </row>
    <row r="981" spans="6:14">
      <c r="F981" s="4"/>
      <c r="G981" s="6"/>
      <c r="H981" s="6"/>
      <c r="I981" s="6"/>
      <c r="J981" s="6"/>
      <c r="K981" s="6"/>
      <c r="L981" s="6"/>
      <c r="M981" s="6"/>
      <c r="N981" s="6"/>
    </row>
    <row r="982" spans="6:14">
      <c r="F982" s="4"/>
      <c r="G982" s="6"/>
      <c r="H982" s="6"/>
      <c r="I982" s="6"/>
      <c r="J982" s="6"/>
      <c r="K982" s="6"/>
      <c r="L982" s="6"/>
      <c r="M982" s="6"/>
      <c r="N982" s="6"/>
    </row>
    <row r="983" spans="6:14">
      <c r="F983" s="4"/>
      <c r="G983" s="6"/>
      <c r="H983" s="6"/>
      <c r="I983" s="6"/>
      <c r="J983" s="6"/>
      <c r="K983" s="6"/>
      <c r="L983" s="6"/>
      <c r="M983" s="6"/>
      <c r="N983" s="6"/>
    </row>
    <row r="984" spans="6:14">
      <c r="F984" s="4"/>
      <c r="G984" s="6"/>
      <c r="H984" s="6"/>
      <c r="I984" s="6"/>
      <c r="J984" s="6"/>
      <c r="K984" s="6"/>
      <c r="L984" s="6"/>
      <c r="M984" s="6"/>
      <c r="N984" s="6"/>
    </row>
    <row r="985" spans="6:14">
      <c r="F985" s="4"/>
      <c r="G985" s="6"/>
      <c r="H985" s="6"/>
      <c r="I985" s="6"/>
      <c r="J985" s="6"/>
      <c r="K985" s="6"/>
      <c r="L985" s="6"/>
      <c r="M985" s="6"/>
      <c r="N985" s="6"/>
    </row>
    <row r="986" spans="6:14">
      <c r="F986" s="4"/>
      <c r="G986" s="6"/>
      <c r="H986" s="6"/>
      <c r="I986" s="6"/>
      <c r="J986" s="6"/>
      <c r="K986" s="6"/>
      <c r="L986" s="6"/>
      <c r="M986" s="6"/>
      <c r="N986" s="6"/>
    </row>
    <row r="987" spans="6:14">
      <c r="F987" s="4"/>
      <c r="G987" s="6"/>
      <c r="H987" s="6"/>
      <c r="I987" s="6"/>
      <c r="J987" s="6"/>
      <c r="K987" s="6"/>
      <c r="L987" s="6"/>
      <c r="M987" s="6"/>
      <c r="N987" s="6"/>
    </row>
    <row r="988" spans="6:14">
      <c r="F988" s="4"/>
      <c r="G988" s="6"/>
      <c r="H988" s="6"/>
      <c r="I988" s="6"/>
      <c r="J988" s="6"/>
      <c r="K988" s="6"/>
      <c r="L988" s="6"/>
      <c r="M988" s="6"/>
      <c r="N988" s="6"/>
    </row>
    <row r="989" spans="6:14">
      <c r="F989" s="4"/>
      <c r="G989" s="6"/>
      <c r="H989" s="6"/>
      <c r="I989" s="6"/>
      <c r="J989" s="6"/>
      <c r="K989" s="6"/>
      <c r="L989" s="6"/>
      <c r="M989" s="6"/>
      <c r="N989" s="6"/>
    </row>
    <row r="990" spans="6:14">
      <c r="F990" s="4"/>
      <c r="G990" s="6"/>
      <c r="H990" s="6"/>
      <c r="I990" s="6"/>
      <c r="J990" s="6"/>
      <c r="K990" s="6"/>
      <c r="L990" s="6"/>
      <c r="M990" s="6"/>
      <c r="N990" s="6"/>
    </row>
    <row r="991" spans="6:14">
      <c r="F991" s="4"/>
      <c r="G991" s="6"/>
      <c r="H991" s="6"/>
      <c r="I991" s="6"/>
      <c r="J991" s="6"/>
      <c r="K991" s="6"/>
      <c r="L991" s="6"/>
      <c r="M991" s="6"/>
      <c r="N991" s="6"/>
    </row>
    <row r="992" spans="6:14">
      <c r="F992" s="4"/>
      <c r="G992" s="6"/>
      <c r="H992" s="6"/>
      <c r="I992" s="6"/>
      <c r="J992" s="6"/>
      <c r="K992" s="6"/>
      <c r="L992" s="6"/>
      <c r="M992" s="6"/>
      <c r="N992" s="6"/>
    </row>
    <row r="993" spans="6:14">
      <c r="F993" s="4"/>
      <c r="G993" s="6"/>
      <c r="H993" s="6"/>
      <c r="I993" s="6"/>
      <c r="J993" s="6"/>
      <c r="K993" s="6"/>
      <c r="L993" s="6"/>
      <c r="M993" s="6"/>
      <c r="N993" s="6"/>
    </row>
    <row r="994" spans="6:14">
      <c r="F994" s="4"/>
      <c r="G994" s="6"/>
      <c r="H994" s="6"/>
      <c r="I994" s="6"/>
      <c r="J994" s="6"/>
      <c r="K994" s="6"/>
      <c r="L994" s="6"/>
      <c r="M994" s="6"/>
      <c r="N994" s="6"/>
    </row>
    <row r="995" spans="6:14">
      <c r="F995" s="4"/>
      <c r="G995" s="6"/>
      <c r="H995" s="6"/>
      <c r="I995" s="6"/>
      <c r="J995" s="6"/>
      <c r="K995" s="6"/>
      <c r="L995" s="6"/>
      <c r="M995" s="6"/>
      <c r="N995" s="6"/>
    </row>
    <row r="996" spans="6:14">
      <c r="F996" s="4"/>
      <c r="G996" s="6"/>
      <c r="H996" s="6"/>
      <c r="I996" s="6"/>
      <c r="J996" s="6"/>
      <c r="K996" s="6"/>
      <c r="L996" s="6"/>
      <c r="M996" s="6"/>
      <c r="N996" s="6"/>
    </row>
    <row r="997" spans="6:14">
      <c r="F997" s="4"/>
      <c r="G997" s="6"/>
      <c r="H997" s="6"/>
      <c r="I997" s="6"/>
      <c r="J997" s="6"/>
      <c r="K997" s="6"/>
      <c r="L997" s="6"/>
      <c r="M997" s="6"/>
      <c r="N997" s="6"/>
    </row>
    <row r="998" spans="6:14">
      <c r="F998" s="4"/>
      <c r="G998" s="6"/>
      <c r="H998" s="6"/>
      <c r="I998" s="6"/>
      <c r="J998" s="6"/>
      <c r="K998" s="6"/>
      <c r="L998" s="6"/>
      <c r="M998" s="6"/>
      <c r="N998" s="6"/>
    </row>
    <row r="999" spans="6:14">
      <c r="F999" s="4"/>
      <c r="G999" s="6"/>
      <c r="H999" s="6"/>
      <c r="I999" s="6"/>
      <c r="J999" s="6"/>
      <c r="K999" s="6"/>
      <c r="L999" s="6"/>
      <c r="M999" s="6"/>
      <c r="N999" s="6"/>
    </row>
    <row r="1000" spans="6:14">
      <c r="F1000" s="4"/>
      <c r="G1000" s="6"/>
      <c r="H1000" s="6"/>
      <c r="I1000" s="6"/>
      <c r="J1000" s="6"/>
      <c r="K1000" s="6"/>
      <c r="L1000" s="6"/>
      <c r="M1000" s="6"/>
      <c r="N1000" s="6"/>
    </row>
    <row r="1001" spans="6:14">
      <c r="F1001" s="4"/>
      <c r="G1001" s="6"/>
      <c r="H1001" s="6"/>
      <c r="I1001" s="6"/>
      <c r="J1001" s="6"/>
      <c r="K1001" s="6"/>
      <c r="L1001" s="6"/>
      <c r="M1001" s="6"/>
      <c r="N1001" s="6"/>
    </row>
    <row r="1002" spans="6:14">
      <c r="F1002" s="4"/>
      <c r="G1002" s="6"/>
      <c r="H1002" s="6"/>
      <c r="I1002" s="6"/>
      <c r="J1002" s="6"/>
      <c r="K1002" s="6"/>
      <c r="L1002" s="6"/>
      <c r="M1002" s="6"/>
      <c r="N1002" s="6"/>
    </row>
    <row r="1003" spans="6:14">
      <c r="F1003" s="4"/>
      <c r="G1003" s="6"/>
      <c r="H1003" s="6"/>
      <c r="I1003" s="6"/>
      <c r="J1003" s="6"/>
      <c r="K1003" s="6"/>
      <c r="L1003" s="6"/>
      <c r="M1003" s="6"/>
      <c r="N1003" s="6"/>
    </row>
    <row r="1004" spans="6:14">
      <c r="F1004" s="4"/>
      <c r="G1004" s="6"/>
      <c r="H1004" s="6"/>
      <c r="I1004" s="6"/>
      <c r="J1004" s="6"/>
      <c r="K1004" s="6"/>
      <c r="L1004" s="6"/>
      <c r="M1004" s="6"/>
      <c r="N1004" s="6"/>
    </row>
    <row r="1005" spans="6:14">
      <c r="F1005" s="4"/>
      <c r="G1005" s="6"/>
      <c r="H1005" s="6"/>
      <c r="I1005" s="6"/>
      <c r="J1005" s="6"/>
      <c r="K1005" s="6"/>
      <c r="L1005" s="6"/>
      <c r="M1005" s="6"/>
      <c r="N1005" s="6"/>
    </row>
    <row r="1006" spans="6:14">
      <c r="F1006" s="4"/>
      <c r="G1006" s="6"/>
      <c r="H1006" s="6"/>
      <c r="I1006" s="6"/>
      <c r="J1006" s="6"/>
      <c r="K1006" s="6"/>
      <c r="L1006" s="6"/>
      <c r="M1006" s="6"/>
      <c r="N1006" s="6"/>
    </row>
    <row r="1007" spans="6:14">
      <c r="F1007" s="4"/>
      <c r="G1007" s="6"/>
      <c r="H1007" s="6"/>
      <c r="I1007" s="6"/>
      <c r="J1007" s="6"/>
      <c r="K1007" s="6"/>
      <c r="L1007" s="6"/>
      <c r="M1007" s="6"/>
      <c r="N1007" s="6"/>
    </row>
    <row r="1008" spans="6:14">
      <c r="F1008" s="4"/>
      <c r="G1008" s="6"/>
      <c r="H1008" s="6"/>
      <c r="I1008" s="6"/>
      <c r="J1008" s="6"/>
      <c r="K1008" s="6"/>
      <c r="L1008" s="6"/>
      <c r="M1008" s="6"/>
      <c r="N1008" s="6"/>
    </row>
    <row r="1009" spans="6:14">
      <c r="F1009" s="4"/>
      <c r="G1009" s="6"/>
      <c r="H1009" s="6"/>
      <c r="I1009" s="6"/>
      <c r="J1009" s="6"/>
      <c r="K1009" s="6"/>
      <c r="L1009" s="6"/>
      <c r="M1009" s="6"/>
      <c r="N1009" s="6"/>
    </row>
    <row r="1010" spans="6:14">
      <c r="F1010" s="4"/>
      <c r="G1010" s="6"/>
      <c r="H1010" s="6"/>
      <c r="I1010" s="6"/>
      <c r="J1010" s="6"/>
      <c r="K1010" s="6"/>
      <c r="L1010" s="6"/>
      <c r="M1010" s="6"/>
      <c r="N1010" s="6"/>
    </row>
    <row r="1011" spans="6:14">
      <c r="F1011" s="4"/>
      <c r="G1011" s="6"/>
      <c r="H1011" s="6"/>
      <c r="I1011" s="6"/>
      <c r="J1011" s="6"/>
      <c r="K1011" s="6"/>
      <c r="L1011" s="6"/>
      <c r="M1011" s="6"/>
      <c r="N1011" s="6"/>
    </row>
    <row r="1012" spans="6:14">
      <c r="F1012" s="4"/>
      <c r="G1012" s="6"/>
      <c r="H1012" s="6"/>
      <c r="I1012" s="6"/>
      <c r="J1012" s="6"/>
      <c r="K1012" s="6"/>
      <c r="L1012" s="6"/>
      <c r="M1012" s="6"/>
      <c r="N1012" s="6"/>
    </row>
    <row r="1013" spans="6:14">
      <c r="F1013" s="4"/>
      <c r="G1013" s="6"/>
      <c r="H1013" s="6"/>
      <c r="I1013" s="6"/>
      <c r="J1013" s="6"/>
      <c r="K1013" s="6"/>
      <c r="L1013" s="6"/>
      <c r="M1013" s="6"/>
      <c r="N1013" s="6"/>
    </row>
    <row r="1014" spans="6:14">
      <c r="F1014" s="4"/>
      <c r="G1014" s="6"/>
      <c r="H1014" s="6"/>
      <c r="I1014" s="6"/>
      <c r="J1014" s="6"/>
      <c r="K1014" s="6"/>
      <c r="L1014" s="6"/>
      <c r="M1014" s="6"/>
      <c r="N1014" s="6"/>
    </row>
    <row r="1015" spans="6:14">
      <c r="F1015" s="4"/>
      <c r="G1015" s="6"/>
      <c r="H1015" s="6"/>
      <c r="I1015" s="6"/>
      <c r="J1015" s="6"/>
      <c r="K1015" s="6"/>
      <c r="L1015" s="6"/>
      <c r="M1015" s="6"/>
      <c r="N1015" s="6"/>
    </row>
    <row r="1016" spans="6:14">
      <c r="F1016" s="4"/>
      <c r="G1016" s="6"/>
      <c r="H1016" s="6"/>
      <c r="I1016" s="6"/>
      <c r="J1016" s="6"/>
      <c r="K1016" s="6"/>
      <c r="L1016" s="6"/>
      <c r="M1016" s="6"/>
      <c r="N1016" s="6"/>
    </row>
    <row r="1017" spans="6:14">
      <c r="F1017" s="4"/>
      <c r="G1017" s="6"/>
      <c r="H1017" s="6"/>
      <c r="I1017" s="6"/>
      <c r="J1017" s="6"/>
      <c r="K1017" s="6"/>
      <c r="L1017" s="6"/>
      <c r="M1017" s="6"/>
      <c r="N1017" s="6"/>
    </row>
    <row r="1018" spans="6:14">
      <c r="F1018" s="4"/>
      <c r="G1018" s="6"/>
      <c r="H1018" s="6"/>
      <c r="I1018" s="6"/>
      <c r="J1018" s="6"/>
      <c r="K1018" s="6"/>
      <c r="L1018" s="6"/>
      <c r="M1018" s="6"/>
      <c r="N1018" s="6"/>
    </row>
    <row r="1019" spans="6:14">
      <c r="F1019" s="4"/>
      <c r="G1019" s="6"/>
      <c r="H1019" s="6"/>
      <c r="I1019" s="6"/>
      <c r="J1019" s="6"/>
      <c r="K1019" s="6"/>
      <c r="L1019" s="6"/>
      <c r="M1019" s="6"/>
      <c r="N1019" s="6"/>
    </row>
    <row r="1020" spans="6:14">
      <c r="F1020" s="4"/>
      <c r="G1020" s="6"/>
      <c r="H1020" s="6"/>
      <c r="I1020" s="6"/>
      <c r="J1020" s="6"/>
      <c r="K1020" s="6"/>
      <c r="L1020" s="6"/>
      <c r="M1020" s="6"/>
      <c r="N1020" s="6"/>
    </row>
    <row r="1021" spans="6:14">
      <c r="F1021" s="4"/>
      <c r="G1021" s="6"/>
      <c r="H1021" s="6"/>
      <c r="I1021" s="6"/>
      <c r="J1021" s="6"/>
      <c r="K1021" s="6"/>
      <c r="L1021" s="6"/>
      <c r="M1021" s="6"/>
      <c r="N1021" s="6"/>
    </row>
    <row r="1022" spans="6:14">
      <c r="F1022" s="4"/>
      <c r="G1022" s="6"/>
      <c r="H1022" s="6"/>
      <c r="I1022" s="6"/>
      <c r="J1022" s="6"/>
      <c r="K1022" s="6"/>
      <c r="L1022" s="6"/>
      <c r="M1022" s="6"/>
      <c r="N1022" s="6"/>
    </row>
    <row r="1023" spans="6:14">
      <c r="F1023" s="4"/>
      <c r="G1023" s="6"/>
      <c r="H1023" s="6"/>
      <c r="I1023" s="6"/>
      <c r="J1023" s="6"/>
      <c r="K1023" s="6"/>
      <c r="L1023" s="6"/>
      <c r="M1023" s="6"/>
      <c r="N1023" s="6"/>
    </row>
    <row r="1024" spans="6:14">
      <c r="F1024" s="4"/>
      <c r="G1024" s="6"/>
      <c r="H1024" s="6"/>
      <c r="I1024" s="6"/>
      <c r="J1024" s="6"/>
      <c r="K1024" s="6"/>
      <c r="L1024" s="6"/>
      <c r="M1024" s="6"/>
      <c r="N1024" s="6"/>
    </row>
    <row r="1025" spans="6:14">
      <c r="F1025" s="4"/>
      <c r="G1025" s="6"/>
      <c r="H1025" s="6"/>
      <c r="I1025" s="6"/>
      <c r="J1025" s="6"/>
      <c r="K1025" s="6"/>
      <c r="L1025" s="6"/>
      <c r="M1025" s="6"/>
      <c r="N1025" s="6"/>
    </row>
    <row r="1026" spans="6:14">
      <c r="F1026" s="4"/>
      <c r="G1026" s="6"/>
      <c r="H1026" s="6"/>
      <c r="I1026" s="6"/>
      <c r="J1026" s="6"/>
      <c r="K1026" s="6"/>
      <c r="L1026" s="6"/>
      <c r="M1026" s="6"/>
      <c r="N1026" s="6"/>
    </row>
    <row r="1027" spans="6:14">
      <c r="F1027" s="4"/>
      <c r="G1027" s="6"/>
      <c r="H1027" s="6"/>
      <c r="I1027" s="6"/>
      <c r="J1027" s="6"/>
      <c r="K1027" s="6"/>
      <c r="L1027" s="6"/>
      <c r="M1027" s="6"/>
      <c r="N1027" s="6"/>
    </row>
    <row r="1028" spans="6:14">
      <c r="F1028" s="4"/>
      <c r="G1028" s="6"/>
      <c r="H1028" s="6"/>
      <c r="I1028" s="6"/>
      <c r="J1028" s="6"/>
      <c r="K1028" s="6"/>
      <c r="L1028" s="6"/>
      <c r="M1028" s="6"/>
      <c r="N1028" s="6"/>
    </row>
    <row r="1029" spans="6:14">
      <c r="F1029" s="4"/>
      <c r="G1029" s="6"/>
      <c r="H1029" s="6"/>
      <c r="I1029" s="6"/>
      <c r="J1029" s="6"/>
      <c r="K1029" s="6"/>
      <c r="L1029" s="6"/>
      <c r="M1029" s="6"/>
      <c r="N1029" s="6"/>
    </row>
    <row r="1030" spans="6:14">
      <c r="F1030" s="4"/>
      <c r="G1030" s="6"/>
      <c r="H1030" s="6"/>
      <c r="I1030" s="6"/>
      <c r="J1030" s="6"/>
      <c r="K1030" s="6"/>
      <c r="L1030" s="6"/>
      <c r="M1030" s="6"/>
      <c r="N1030" s="6"/>
    </row>
    <row r="1031" spans="6:14">
      <c r="F1031" s="4"/>
      <c r="G1031" s="6"/>
      <c r="H1031" s="6"/>
      <c r="I1031" s="6"/>
      <c r="J1031" s="6"/>
      <c r="K1031" s="6"/>
      <c r="L1031" s="6"/>
      <c r="M1031" s="6"/>
      <c r="N1031" s="6"/>
    </row>
    <row r="1032" spans="6:14">
      <c r="F1032" s="4"/>
      <c r="G1032" s="6"/>
      <c r="H1032" s="6"/>
      <c r="I1032" s="6"/>
      <c r="J1032" s="6"/>
      <c r="K1032" s="6"/>
      <c r="L1032" s="6"/>
      <c r="M1032" s="6"/>
      <c r="N1032" s="6"/>
    </row>
    <row r="1033" spans="6:14">
      <c r="F1033" s="4"/>
      <c r="G1033" s="6"/>
      <c r="H1033" s="6"/>
      <c r="I1033" s="6"/>
      <c r="J1033" s="6"/>
      <c r="K1033" s="6"/>
      <c r="L1033" s="6"/>
      <c r="M1033" s="6"/>
      <c r="N1033" s="6"/>
    </row>
    <row r="1034" spans="6:14">
      <c r="F1034" s="4"/>
      <c r="G1034" s="6"/>
      <c r="H1034" s="6"/>
      <c r="I1034" s="6"/>
      <c r="J1034" s="6"/>
      <c r="K1034" s="6"/>
      <c r="L1034" s="6"/>
      <c r="M1034" s="6"/>
      <c r="N1034" s="6"/>
    </row>
    <row r="1035" spans="6:14">
      <c r="F1035" s="4"/>
      <c r="G1035" s="6"/>
      <c r="H1035" s="6"/>
      <c r="I1035" s="6"/>
      <c r="J1035" s="6"/>
      <c r="K1035" s="6"/>
      <c r="L1035" s="6"/>
      <c r="M1035" s="6"/>
      <c r="N1035" s="6"/>
    </row>
    <row r="1036" spans="6:14">
      <c r="F1036" s="4"/>
      <c r="G1036" s="6"/>
      <c r="H1036" s="6"/>
      <c r="I1036" s="6"/>
      <c r="J1036" s="6"/>
      <c r="K1036" s="6"/>
      <c r="L1036" s="6"/>
      <c r="M1036" s="6"/>
      <c r="N1036" s="6"/>
    </row>
    <row r="1037" spans="6:14">
      <c r="F1037" s="4"/>
      <c r="G1037" s="6"/>
      <c r="H1037" s="6"/>
      <c r="I1037" s="6"/>
      <c r="J1037" s="6"/>
      <c r="K1037" s="6"/>
      <c r="L1037" s="6"/>
      <c r="M1037" s="6"/>
      <c r="N1037" s="6"/>
    </row>
    <row r="1038" spans="6:14">
      <c r="F1038" s="4"/>
      <c r="G1038" s="6"/>
      <c r="H1038" s="6"/>
      <c r="I1038" s="6"/>
      <c r="J1038" s="6"/>
      <c r="K1038" s="6"/>
      <c r="L1038" s="6"/>
      <c r="M1038" s="6"/>
      <c r="N1038" s="6"/>
    </row>
    <row r="1039" spans="6:14">
      <c r="F1039" s="4"/>
      <c r="G1039" s="6"/>
      <c r="H1039" s="6"/>
      <c r="I1039" s="6"/>
      <c r="J1039" s="6"/>
      <c r="K1039" s="6"/>
      <c r="L1039" s="6"/>
      <c r="M1039" s="6"/>
      <c r="N1039" s="6"/>
    </row>
    <row r="1040" spans="6:14">
      <c r="F1040" s="4"/>
      <c r="G1040" s="6"/>
      <c r="H1040" s="6"/>
      <c r="I1040" s="6"/>
      <c r="J1040" s="6"/>
      <c r="K1040" s="6"/>
      <c r="L1040" s="6"/>
      <c r="M1040" s="6"/>
      <c r="N1040" s="6"/>
    </row>
    <row r="1041" spans="6:14">
      <c r="F1041" s="4"/>
      <c r="G1041" s="6"/>
      <c r="H1041" s="6"/>
      <c r="I1041" s="6"/>
      <c r="J1041" s="6"/>
      <c r="K1041" s="6"/>
      <c r="L1041" s="6"/>
      <c r="M1041" s="6"/>
      <c r="N1041" s="6"/>
    </row>
    <row r="1042" spans="6:14">
      <c r="G1042" s="6"/>
      <c r="H1042" s="6"/>
      <c r="I1042" s="6"/>
      <c r="J1042" s="6"/>
      <c r="K1042" s="6"/>
      <c r="L1042" s="6"/>
      <c r="M1042" s="6"/>
      <c r="N1042" s="6"/>
    </row>
    <row r="1043" spans="6:14">
      <c r="G1043" s="6"/>
      <c r="H1043" s="6"/>
      <c r="I1043" s="6"/>
      <c r="J1043" s="6"/>
      <c r="K1043" s="6"/>
      <c r="L1043" s="6"/>
      <c r="M1043" s="6"/>
      <c r="N1043" s="6"/>
    </row>
    <row r="1044" spans="6:14">
      <c r="G1044" s="6"/>
      <c r="H1044" s="6"/>
      <c r="I1044" s="6"/>
      <c r="J1044" s="6"/>
      <c r="K1044" s="6"/>
      <c r="L1044" s="6"/>
      <c r="M1044" s="6"/>
      <c r="N1044" s="6"/>
    </row>
    <row r="1045" spans="6:14">
      <c r="G1045" s="6"/>
      <c r="H1045" s="6"/>
      <c r="I1045" s="6"/>
      <c r="J1045" s="6"/>
      <c r="K1045" s="6"/>
      <c r="L1045" s="6"/>
      <c r="M1045" s="6"/>
      <c r="N1045" s="6"/>
    </row>
    <row r="1046" spans="6:14">
      <c r="G1046" s="6"/>
      <c r="H1046" s="6"/>
      <c r="I1046" s="6"/>
      <c r="J1046" s="6"/>
      <c r="K1046" s="6"/>
      <c r="L1046" s="6"/>
      <c r="M1046" s="6"/>
      <c r="N1046" s="6"/>
    </row>
    <row r="1047" spans="6:14">
      <c r="G1047" s="6"/>
      <c r="H1047" s="6"/>
      <c r="I1047" s="6"/>
      <c r="J1047" s="6"/>
      <c r="K1047" s="6"/>
      <c r="L1047" s="6"/>
      <c r="M1047" s="6"/>
      <c r="N1047" s="6"/>
    </row>
    <row r="1048" spans="6:14">
      <c r="G1048" s="6"/>
      <c r="H1048" s="6"/>
      <c r="I1048" s="6"/>
      <c r="J1048" s="6"/>
      <c r="K1048" s="6"/>
      <c r="L1048" s="6"/>
      <c r="M1048" s="6"/>
      <c r="N1048" s="6"/>
    </row>
    <row r="1049" spans="6:14">
      <c r="G1049" s="6"/>
      <c r="H1049" s="6"/>
      <c r="I1049" s="6"/>
      <c r="J1049" s="6"/>
      <c r="K1049" s="6"/>
      <c r="L1049" s="6"/>
      <c r="M1049" s="6"/>
      <c r="N1049" s="6"/>
    </row>
    <row r="1050" spans="6:14">
      <c r="G1050" s="6"/>
      <c r="H1050" s="6"/>
      <c r="I1050" s="6"/>
      <c r="J1050" s="6"/>
      <c r="K1050" s="6"/>
      <c r="L1050" s="6"/>
      <c r="M1050" s="6"/>
      <c r="N1050" s="6"/>
    </row>
    <row r="1051" spans="6:14">
      <c r="G1051" s="6"/>
      <c r="H1051" s="6"/>
      <c r="I1051" s="6"/>
      <c r="J1051" s="6"/>
      <c r="K1051" s="6"/>
      <c r="L1051" s="6"/>
      <c r="M1051" s="6"/>
      <c r="N1051" s="6"/>
    </row>
  </sheetData>
  <mergeCells count="8">
    <mergeCell ref="A26:F26"/>
    <mergeCell ref="D28:E28"/>
    <mergeCell ref="A59:F59"/>
    <mergeCell ref="A1:F1"/>
    <mergeCell ref="A2:F2"/>
    <mergeCell ref="A7:B7"/>
    <mergeCell ref="A9:F9"/>
    <mergeCell ref="D11:E11"/>
  </mergeCells>
  <pageMargins left="0" right="0" top="0" bottom="0" header="0" footer="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Y1051"/>
  <sheetViews>
    <sheetView workbookViewId="0"/>
  </sheetViews>
  <sheetFormatPr defaultColWidth="12.5703125" defaultRowHeight="15.75" customHeight="1"/>
  <cols>
    <col min="1" max="1" width="38.7109375" customWidth="1"/>
    <col min="2" max="2" width="8.140625" customWidth="1"/>
    <col min="3" max="3" width="15" customWidth="1"/>
    <col min="4" max="4" width="22.140625" customWidth="1"/>
    <col min="5" max="5" width="20.5703125" customWidth="1"/>
    <col min="6" max="6" width="22.140625" customWidth="1"/>
    <col min="7" max="7" width="14.42578125" customWidth="1"/>
    <col min="8" max="8" width="15.140625" customWidth="1"/>
    <col min="9" max="9" width="15.85546875" customWidth="1"/>
    <col min="13" max="13" width="12.5703125" hidden="1"/>
  </cols>
  <sheetData>
    <row r="1" spans="1:14">
      <c r="A1" s="147" t="s">
        <v>6</v>
      </c>
      <c r="B1" s="159"/>
      <c r="C1" s="159"/>
      <c r="D1" s="159"/>
      <c r="E1" s="159"/>
      <c r="F1" s="159"/>
      <c r="G1" s="6"/>
      <c r="H1" s="6"/>
      <c r="I1" s="6"/>
      <c r="J1" s="6"/>
      <c r="K1" s="6"/>
      <c r="L1" s="6"/>
      <c r="M1" s="5" t="s">
        <v>27</v>
      </c>
      <c r="N1" s="6"/>
    </row>
    <row r="2" spans="1:14">
      <c r="A2" s="153" t="s">
        <v>28</v>
      </c>
      <c r="B2" s="159"/>
      <c r="C2" s="159"/>
      <c r="D2" s="159"/>
      <c r="E2" s="159"/>
      <c r="F2" s="159"/>
      <c r="G2" s="6"/>
      <c r="H2" s="6"/>
      <c r="I2" s="6"/>
      <c r="J2" s="6"/>
      <c r="K2" s="6"/>
      <c r="L2" s="6"/>
      <c r="M2" s="6"/>
      <c r="N2" s="6"/>
    </row>
    <row r="3" spans="1:14">
      <c r="A3" s="8" t="s">
        <v>30</v>
      </c>
      <c r="B3" s="8" t="s">
        <v>31</v>
      </c>
      <c r="C3" s="8" t="s">
        <v>32</v>
      </c>
      <c r="D3" s="8" t="s">
        <v>33</v>
      </c>
      <c r="E3" s="8"/>
      <c r="F3" s="9"/>
      <c r="G3" s="6"/>
      <c r="H3" s="6"/>
      <c r="I3" s="6"/>
      <c r="J3" s="6"/>
      <c r="K3" s="6"/>
      <c r="L3" s="6"/>
      <c r="M3" s="6"/>
      <c r="N3" s="6"/>
    </row>
    <row r="4" spans="1:14">
      <c r="A4" s="10" t="s">
        <v>121</v>
      </c>
      <c r="B4" s="11">
        <v>0.01</v>
      </c>
      <c r="C4" s="11">
        <v>31.25</v>
      </c>
      <c r="D4" s="11">
        <v>1000</v>
      </c>
      <c r="E4" s="8" t="s">
        <v>36</v>
      </c>
      <c r="F4" s="76" t="s">
        <v>118</v>
      </c>
      <c r="G4" s="6"/>
      <c r="H4" s="6"/>
      <c r="I4" s="6"/>
      <c r="J4" s="6"/>
      <c r="K4" s="6"/>
      <c r="L4" s="6"/>
      <c r="M4" s="6"/>
      <c r="N4" s="6"/>
    </row>
    <row r="5" spans="1:14">
      <c r="A5" s="7"/>
      <c r="B5" s="7"/>
      <c r="C5" s="7"/>
      <c r="D5" s="8"/>
      <c r="E5" s="7" t="s">
        <v>39</v>
      </c>
      <c r="F5" s="76" t="s">
        <v>118</v>
      </c>
      <c r="G5" s="6"/>
      <c r="H5" s="6"/>
      <c r="I5" s="6"/>
      <c r="J5" s="6"/>
      <c r="K5" s="6"/>
      <c r="L5" s="6"/>
      <c r="M5" s="6"/>
      <c r="N5" s="6"/>
    </row>
    <row r="6" spans="1:14">
      <c r="A6" s="7"/>
      <c r="B6" s="7"/>
      <c r="C6" s="7"/>
      <c r="D6" s="8"/>
      <c r="E6" s="8"/>
      <c r="F6" s="9"/>
      <c r="G6" s="6"/>
      <c r="H6" s="6"/>
      <c r="I6" s="6"/>
      <c r="J6" s="6"/>
      <c r="K6" s="6"/>
      <c r="L6" s="6"/>
      <c r="M6" s="6"/>
      <c r="N6" s="6"/>
    </row>
    <row r="7" spans="1:14">
      <c r="A7" s="152"/>
      <c r="B7" s="159"/>
      <c r="C7" s="6"/>
      <c r="D7" s="13" t="s">
        <v>43</v>
      </c>
      <c r="E7" s="6"/>
      <c r="F7" s="7" t="s">
        <v>44</v>
      </c>
      <c r="G7" s="6"/>
      <c r="H7" s="6"/>
      <c r="I7" s="6"/>
      <c r="J7" s="6"/>
      <c r="K7" s="6"/>
      <c r="L7" s="6"/>
      <c r="M7" s="39"/>
      <c r="N7" s="6"/>
    </row>
    <row r="8" spans="1:14">
      <c r="A8" s="2" t="s">
        <v>34</v>
      </c>
      <c r="B8" s="15">
        <v>0.10630000000000001</v>
      </c>
      <c r="C8" s="6"/>
      <c r="D8" s="16">
        <v>128.16</v>
      </c>
      <c r="E8" s="17"/>
      <c r="F8" s="65">
        <v>128.16</v>
      </c>
      <c r="G8" s="6"/>
      <c r="H8" s="6"/>
      <c r="I8" s="6"/>
      <c r="J8" s="6"/>
      <c r="K8" s="6"/>
      <c r="L8" s="6"/>
      <c r="M8" s="39"/>
      <c r="N8" s="6"/>
    </row>
    <row r="9" spans="1:14">
      <c r="A9" s="146" t="s">
        <v>2</v>
      </c>
      <c r="B9" s="159"/>
      <c r="C9" s="159"/>
      <c r="D9" s="159"/>
      <c r="E9" s="159"/>
      <c r="F9" s="159"/>
      <c r="G9" s="6"/>
      <c r="H9" s="6"/>
      <c r="I9" s="6"/>
      <c r="J9" s="6"/>
      <c r="K9" s="6"/>
      <c r="L9" s="6"/>
      <c r="M9" s="6"/>
      <c r="N9" s="6"/>
    </row>
    <row r="10" spans="1:14">
      <c r="A10" s="6"/>
      <c r="B10" s="17"/>
      <c r="C10" s="6"/>
      <c r="D10" s="8"/>
      <c r="E10" s="18" t="s">
        <v>48</v>
      </c>
      <c r="G10" s="6"/>
      <c r="H10" s="6"/>
      <c r="I10" s="6"/>
      <c r="J10" s="6"/>
      <c r="K10" s="6"/>
      <c r="L10" s="6"/>
      <c r="M10" s="6"/>
      <c r="N10" s="6"/>
    </row>
    <row r="11" spans="1:14">
      <c r="A11" s="6"/>
      <c r="B11" s="17"/>
      <c r="C11" s="6"/>
      <c r="D11" s="150" t="s">
        <v>50</v>
      </c>
      <c r="E11" s="159"/>
      <c r="G11" s="6"/>
      <c r="H11" s="6"/>
      <c r="I11" s="6"/>
      <c r="J11" s="6"/>
      <c r="K11" s="6"/>
      <c r="L11" s="6"/>
      <c r="M11" s="5" t="s">
        <v>51</v>
      </c>
      <c r="N11" s="6"/>
    </row>
    <row r="12" spans="1:14">
      <c r="A12" s="6"/>
      <c r="B12" s="17"/>
      <c r="C12" s="6"/>
      <c r="D12" s="19" t="s">
        <v>52</v>
      </c>
      <c r="E12" s="20">
        <v>5000</v>
      </c>
      <c r="G12" s="6"/>
      <c r="H12" s="6"/>
      <c r="I12" s="6"/>
      <c r="J12" s="6"/>
      <c r="K12" s="6"/>
      <c r="L12" s="6"/>
      <c r="M12" s="6" t="s">
        <v>53</v>
      </c>
      <c r="N12" s="6"/>
    </row>
    <row r="13" spans="1:14">
      <c r="A13" s="6"/>
      <c r="B13" s="17"/>
      <c r="C13" s="6"/>
      <c r="D13" s="19" t="s">
        <v>54</v>
      </c>
      <c r="E13" s="54">
        <v>0.1</v>
      </c>
      <c r="G13" s="6"/>
      <c r="H13" s="6"/>
      <c r="I13" s="6"/>
      <c r="J13" s="6"/>
      <c r="K13" s="6"/>
      <c r="L13" s="6"/>
      <c r="M13" s="6" t="s">
        <v>55</v>
      </c>
      <c r="N13" s="6"/>
    </row>
    <row r="14" spans="1:14">
      <c r="A14" s="6"/>
      <c r="B14" s="17"/>
      <c r="C14" s="6"/>
      <c r="D14" s="19" t="s">
        <v>56</v>
      </c>
      <c r="E14" s="46">
        <f>E12*E13</f>
        <v>500</v>
      </c>
      <c r="G14" s="7"/>
      <c r="H14" s="6"/>
      <c r="I14" s="6"/>
      <c r="J14" s="6"/>
      <c r="K14" s="6"/>
      <c r="L14" s="6"/>
      <c r="M14" s="5" t="s">
        <v>58</v>
      </c>
      <c r="N14" s="6"/>
    </row>
    <row r="15" spans="1:14">
      <c r="A15" s="5" t="s">
        <v>59</v>
      </c>
      <c r="B15" s="17"/>
      <c r="C15" s="6"/>
      <c r="D15" s="22" t="s">
        <v>60</v>
      </c>
      <c r="E15" s="13"/>
      <c r="F15" s="77" t="s">
        <v>61</v>
      </c>
      <c r="G15" s="6"/>
      <c r="H15" s="6"/>
      <c r="I15" s="6"/>
      <c r="J15" s="6"/>
      <c r="K15" s="6"/>
      <c r="L15" s="6"/>
      <c r="M15" s="14">
        <v>0</v>
      </c>
      <c r="N15" s="6"/>
    </row>
    <row r="16" spans="1:14">
      <c r="A16" s="24" t="s">
        <v>63</v>
      </c>
      <c r="B16" s="67">
        <f>B8*1.15</f>
        <v>0.12224499999999999</v>
      </c>
      <c r="C16" s="6"/>
      <c r="D16" s="26" t="s">
        <v>119</v>
      </c>
      <c r="E16" s="13" t="s">
        <v>47</v>
      </c>
      <c r="F16" s="78" t="s">
        <v>119</v>
      </c>
      <c r="G16" s="5"/>
      <c r="H16" s="6"/>
      <c r="I16" s="6"/>
      <c r="J16" s="6"/>
      <c r="K16" s="6"/>
      <c r="L16" s="6"/>
      <c r="M16" s="14">
        <v>1</v>
      </c>
      <c r="N16" s="6"/>
    </row>
    <row r="17" spans="1:25">
      <c r="A17" s="6"/>
      <c r="B17" s="67"/>
      <c r="C17" s="6"/>
      <c r="D17" s="73">
        <f>DOLLARFR((DOLLARDE(D8, 32))+B16,32)</f>
        <v>128.1991184</v>
      </c>
      <c r="E17" s="11">
        <f>DOLLARFR(DOLLARDE(D17,32)-DOLLARDE(D19,32),32)*100/32</f>
        <v>0.24449000000004162</v>
      </c>
      <c r="F17" s="74">
        <f>DOLLARFR((DOLLARDE(F8, 32))-B16,32)</f>
        <v>128.12088159999999</v>
      </c>
      <c r="G17" s="5"/>
      <c r="H17" s="6"/>
      <c r="I17" s="6"/>
      <c r="J17" s="6"/>
      <c r="K17" s="6"/>
      <c r="L17" s="6"/>
      <c r="M17" s="14">
        <v>2</v>
      </c>
      <c r="N17" s="6"/>
      <c r="O17" s="6"/>
      <c r="P17" s="6"/>
      <c r="Q17" s="6"/>
      <c r="R17" s="6"/>
      <c r="S17" s="6"/>
      <c r="T17" s="6"/>
      <c r="U17" s="6"/>
      <c r="V17" s="6"/>
      <c r="W17" s="6"/>
      <c r="X17" s="6"/>
      <c r="Y17" s="6"/>
    </row>
    <row r="18" spans="1:25">
      <c r="A18" s="6"/>
      <c r="B18" s="68"/>
      <c r="C18" s="6"/>
      <c r="D18" s="32" t="s">
        <v>67</v>
      </c>
      <c r="E18" s="13" t="s">
        <v>122</v>
      </c>
      <c r="F18" s="33" t="s">
        <v>67</v>
      </c>
      <c r="G18" s="5"/>
      <c r="H18" s="6"/>
      <c r="I18" s="6"/>
      <c r="J18" s="6"/>
      <c r="K18" s="6"/>
      <c r="L18" s="6"/>
      <c r="M18" s="14">
        <v>3</v>
      </c>
      <c r="N18" s="6"/>
    </row>
    <row r="19" spans="1:25">
      <c r="A19" s="6"/>
      <c r="B19" s="68"/>
      <c r="C19" s="6"/>
      <c r="D19" s="73">
        <f>DOLLARFR((DOLLARDE(F8, 32))-B16,32)</f>
        <v>128.12088159999999</v>
      </c>
      <c r="E19" s="11">
        <f>E14/E17/1000</f>
        <v>2.0450734181353631</v>
      </c>
      <c r="F19" s="74">
        <f>DOLLARFR((DOLLARDE(D8, 32))+B16,32)</f>
        <v>128.1991184</v>
      </c>
      <c r="G19" s="5"/>
      <c r="H19" s="6"/>
      <c r="I19" s="6"/>
      <c r="J19" s="6"/>
      <c r="K19" s="6"/>
      <c r="L19" s="6"/>
      <c r="M19" s="14">
        <v>4</v>
      </c>
      <c r="N19" s="6"/>
    </row>
    <row r="20" spans="1:25">
      <c r="A20" s="17"/>
      <c r="B20" s="68"/>
      <c r="C20" s="6"/>
      <c r="D20" s="32" t="s">
        <v>71</v>
      </c>
      <c r="E20" s="13"/>
      <c r="F20" s="33" t="s">
        <v>71</v>
      </c>
      <c r="G20" s="5"/>
      <c r="H20" s="6"/>
      <c r="I20" s="6"/>
      <c r="J20" s="6"/>
      <c r="K20" s="6"/>
      <c r="L20" s="6"/>
      <c r="M20" s="14">
        <v>5</v>
      </c>
      <c r="N20" s="6"/>
    </row>
    <row r="21" spans="1:25">
      <c r="A21" s="6"/>
      <c r="B21" s="67"/>
      <c r="C21" s="6"/>
      <c r="D21" s="73">
        <f>DOLLARFR((DOLLARDE(D8, 32))+B8,32)</f>
        <v>128.194016</v>
      </c>
      <c r="E21" s="11"/>
      <c r="F21" s="74">
        <f>DOLLARFR((DOLLARDE(F8, 32))-B8,32)</f>
        <v>128.12598399999999</v>
      </c>
      <c r="G21" s="6"/>
      <c r="H21" s="6"/>
      <c r="I21" s="6"/>
      <c r="J21" s="6"/>
      <c r="K21" s="6"/>
      <c r="L21" s="6"/>
      <c r="M21" s="14">
        <v>6</v>
      </c>
      <c r="N21" s="6"/>
    </row>
    <row r="22" spans="1:25">
      <c r="A22" s="17" t="s">
        <v>73</v>
      </c>
      <c r="B22" s="68"/>
      <c r="D22" s="32" t="s">
        <v>73</v>
      </c>
      <c r="E22" s="11"/>
      <c r="F22" s="33" t="s">
        <v>73</v>
      </c>
      <c r="G22" s="6"/>
      <c r="H22" s="6"/>
      <c r="I22" s="6"/>
      <c r="J22" s="6"/>
      <c r="K22" s="6"/>
      <c r="L22" s="6"/>
      <c r="M22" s="14">
        <v>7</v>
      </c>
      <c r="N22" s="6"/>
    </row>
    <row r="23" spans="1:25">
      <c r="A23" s="6">
        <f>A19</f>
        <v>0</v>
      </c>
      <c r="B23" s="67">
        <f>B8*0.1</f>
        <v>1.0630000000000001E-2</v>
      </c>
      <c r="D23" s="79">
        <f>DOLLARFR((DOLLARDE(D8, 32))+B23,32)</f>
        <v>128.16340159999999</v>
      </c>
      <c r="E23" s="11"/>
      <c r="F23" s="80">
        <f>DOLLARFR((DOLLARDE(F8, 32))-B23,32)</f>
        <v>128.15659840000001</v>
      </c>
      <c r="G23" s="6"/>
      <c r="H23" s="6"/>
      <c r="I23" s="6"/>
      <c r="J23" s="6"/>
      <c r="K23" s="6"/>
      <c r="L23" s="6"/>
      <c r="M23" s="14">
        <v>8</v>
      </c>
      <c r="N23" s="6"/>
    </row>
    <row r="24" spans="1:25">
      <c r="D24" s="32" t="s">
        <v>74</v>
      </c>
      <c r="E24" s="31"/>
      <c r="F24" s="33" t="s">
        <v>76</v>
      </c>
      <c r="G24" s="6"/>
      <c r="H24" s="6"/>
      <c r="I24" s="6"/>
      <c r="J24" s="6"/>
      <c r="K24" s="6"/>
      <c r="L24" s="6"/>
      <c r="M24" s="14">
        <v>9</v>
      </c>
      <c r="N24" s="6"/>
    </row>
    <row r="25" spans="1:25">
      <c r="D25" s="73">
        <f>DOLLARFR((DOLLARDE(F8, 32))-B8,32)</f>
        <v>128.12598399999999</v>
      </c>
      <c r="E25" s="11"/>
      <c r="F25" s="74">
        <f>DOLLARFR((DOLLARDE(D8, 32))+B8,32)</f>
        <v>128.194016</v>
      </c>
      <c r="G25" s="6"/>
      <c r="H25" s="6"/>
      <c r="I25" s="6"/>
      <c r="J25" s="6"/>
      <c r="K25" s="6"/>
      <c r="L25" s="6"/>
      <c r="M25" s="14">
        <v>10</v>
      </c>
      <c r="N25" s="6"/>
    </row>
    <row r="26" spans="1:25">
      <c r="A26" s="146" t="s">
        <v>77</v>
      </c>
      <c r="B26" s="159"/>
      <c r="C26" s="159"/>
      <c r="D26" s="159"/>
      <c r="E26" s="159"/>
      <c r="F26" s="159"/>
      <c r="G26" s="6"/>
      <c r="H26" s="6"/>
      <c r="I26" s="6"/>
      <c r="J26" s="6"/>
      <c r="K26" s="6"/>
      <c r="L26" s="81"/>
      <c r="M26" s="14">
        <v>11</v>
      </c>
      <c r="N26" s="6"/>
    </row>
    <row r="27" spans="1:25">
      <c r="A27" s="6"/>
      <c r="B27" s="17"/>
      <c r="C27" s="6"/>
      <c r="D27" s="6"/>
      <c r="E27" s="18" t="s">
        <v>48</v>
      </c>
      <c r="G27" s="6"/>
      <c r="H27" s="6"/>
      <c r="I27" s="6"/>
      <c r="J27" s="6"/>
      <c r="K27" s="6"/>
      <c r="L27" s="6"/>
      <c r="M27" s="14">
        <v>12</v>
      </c>
      <c r="N27" s="6"/>
    </row>
    <row r="28" spans="1:25">
      <c r="A28" s="6"/>
      <c r="B28" s="17"/>
      <c r="C28" s="6"/>
      <c r="D28" s="152" t="s">
        <v>78</v>
      </c>
      <c r="E28" s="159"/>
      <c r="G28" s="6"/>
      <c r="H28" s="6"/>
      <c r="I28" s="6"/>
      <c r="J28" s="6"/>
      <c r="K28" s="6"/>
      <c r="L28" s="6"/>
      <c r="M28" s="14">
        <v>13</v>
      </c>
      <c r="N28" s="6"/>
    </row>
    <row r="29" spans="1:25">
      <c r="A29" s="6"/>
      <c r="B29" s="17"/>
      <c r="C29" s="6"/>
      <c r="D29" s="19" t="s">
        <v>52</v>
      </c>
      <c r="E29" s="20">
        <v>4000</v>
      </c>
      <c r="G29" s="6"/>
      <c r="H29" s="6"/>
      <c r="I29" s="6"/>
      <c r="J29" s="6"/>
      <c r="K29" s="6"/>
      <c r="L29" s="6"/>
      <c r="M29" s="14">
        <v>14</v>
      </c>
      <c r="N29" s="6"/>
    </row>
    <row r="30" spans="1:25">
      <c r="A30" s="6"/>
      <c r="B30" s="17"/>
      <c r="C30" s="6"/>
      <c r="D30" s="19" t="s">
        <v>54</v>
      </c>
      <c r="E30" s="21">
        <v>2.5000000000000001E-2</v>
      </c>
      <c r="G30" s="6"/>
      <c r="H30" s="6"/>
      <c r="I30" s="6"/>
      <c r="J30" s="6"/>
      <c r="K30" s="6"/>
      <c r="L30" s="6"/>
      <c r="M30" s="14">
        <v>15</v>
      </c>
      <c r="N30" s="6"/>
    </row>
    <row r="31" spans="1:25">
      <c r="A31" s="6"/>
      <c r="B31" s="17"/>
      <c r="C31" s="6"/>
      <c r="D31" s="19" t="s">
        <v>56</v>
      </c>
      <c r="E31" s="25">
        <f>E29*E30</f>
        <v>100</v>
      </c>
      <c r="G31" s="6"/>
      <c r="H31" s="6"/>
      <c r="I31" s="6"/>
      <c r="J31" s="6"/>
      <c r="K31" s="6"/>
      <c r="L31" s="6"/>
      <c r="M31" s="14">
        <v>16</v>
      </c>
      <c r="N31" s="6"/>
    </row>
    <row r="32" spans="1:25">
      <c r="A32" s="5" t="s">
        <v>79</v>
      </c>
      <c r="B32" s="17"/>
      <c r="C32" s="6"/>
      <c r="D32" s="40" t="s">
        <v>80</v>
      </c>
      <c r="E32" s="13"/>
      <c r="F32" s="41" t="s">
        <v>81</v>
      </c>
      <c r="G32" s="6"/>
      <c r="H32" s="6"/>
      <c r="I32" s="6"/>
      <c r="J32" s="6"/>
      <c r="K32" s="6"/>
      <c r="L32" s="6"/>
      <c r="M32" s="14">
        <v>17</v>
      </c>
      <c r="N32" s="6"/>
    </row>
    <row r="33" spans="1:14">
      <c r="A33" s="24" t="s">
        <v>65</v>
      </c>
      <c r="B33" s="17"/>
      <c r="C33" s="6"/>
      <c r="D33" s="33" t="s">
        <v>119</v>
      </c>
      <c r="E33" s="13" t="s">
        <v>47</v>
      </c>
      <c r="F33" s="32" t="s">
        <v>119</v>
      </c>
      <c r="G33" s="6"/>
      <c r="H33" s="6"/>
      <c r="I33" s="6"/>
      <c r="J33" s="6"/>
      <c r="K33" s="6"/>
      <c r="L33" s="6"/>
      <c r="M33" s="14">
        <v>18</v>
      </c>
      <c r="N33" s="6"/>
    </row>
    <row r="34" spans="1:14">
      <c r="A34" s="6"/>
      <c r="B34" s="67">
        <f>B8*0.9</f>
        <v>9.5670000000000005E-2</v>
      </c>
      <c r="C34" s="6"/>
      <c r="D34" s="74">
        <f>DOLLARFR((DOLLARDE(D8, 32))+B34,32)</f>
        <v>128.19061440000002</v>
      </c>
      <c r="E34" s="11">
        <f>DOLLARFR(DOLLARDE(D36,32)-DOLLARDE(D34,32),32)*100/32</f>
        <v>0.12755999999995993</v>
      </c>
      <c r="F34" s="73">
        <f>DOLLARFR((DOLLARDE(F8, 32))-B34,32)</f>
        <v>128.12938560000001</v>
      </c>
      <c r="G34" s="6"/>
      <c r="H34" s="6"/>
      <c r="I34" s="6"/>
      <c r="J34" s="6"/>
      <c r="K34" s="6"/>
      <c r="L34" s="6"/>
      <c r="M34" s="14">
        <v>19</v>
      </c>
      <c r="N34" s="6"/>
    </row>
    <row r="35" spans="1:14">
      <c r="A35" s="6" t="s">
        <v>82</v>
      </c>
      <c r="B35" s="68"/>
      <c r="C35" s="6"/>
      <c r="D35" s="33" t="s">
        <v>67</v>
      </c>
      <c r="E35" s="13" t="s">
        <v>122</v>
      </c>
      <c r="F35" s="32" t="s">
        <v>67</v>
      </c>
      <c r="G35" s="6"/>
      <c r="H35" s="6"/>
      <c r="I35" s="6"/>
      <c r="J35" s="6"/>
      <c r="K35" s="6"/>
      <c r="L35" s="6"/>
      <c r="M35" s="14">
        <v>20</v>
      </c>
      <c r="N35" s="6"/>
    </row>
    <row r="36" spans="1:14">
      <c r="A36" s="6">
        <f>A34</f>
        <v>0</v>
      </c>
      <c r="B36" s="67">
        <f>B8*1.05*2</f>
        <v>0.22323000000000001</v>
      </c>
      <c r="C36" s="6"/>
      <c r="D36" s="74">
        <f>DOLLARFR((DOLLARDE(D8, 32))+B36,32)</f>
        <v>128.2314336</v>
      </c>
      <c r="E36" s="11">
        <f>E31/E34/1000</f>
        <v>0.78394481028560226</v>
      </c>
      <c r="F36" s="73">
        <f>DOLLARFR((DOLLARDE(F8, 32))-B36,32)</f>
        <v>128.08856639999999</v>
      </c>
      <c r="G36" s="6"/>
      <c r="H36" s="6"/>
      <c r="I36" s="6"/>
      <c r="J36" s="6"/>
      <c r="K36" s="6"/>
      <c r="L36" s="6"/>
      <c r="M36" s="7" t="s">
        <v>83</v>
      </c>
      <c r="N36" s="6"/>
    </row>
    <row r="37" spans="1:14">
      <c r="A37" s="6" t="s">
        <v>84</v>
      </c>
      <c r="B37" s="68"/>
      <c r="C37" s="6"/>
      <c r="D37" s="33" t="s">
        <v>85</v>
      </c>
      <c r="E37" s="13"/>
      <c r="F37" s="32" t="s">
        <v>85</v>
      </c>
      <c r="G37" s="6"/>
      <c r="H37" s="6"/>
      <c r="I37" s="6"/>
      <c r="J37" s="6"/>
      <c r="K37" s="6"/>
      <c r="L37" s="6"/>
      <c r="M37" s="6" t="s">
        <v>86</v>
      </c>
      <c r="N37" s="6"/>
    </row>
    <row r="38" spans="1:14">
      <c r="A38" s="6">
        <f>A34</f>
        <v>0</v>
      </c>
      <c r="B38" s="67">
        <f>B8*0.1</f>
        <v>1.0630000000000001E-2</v>
      </c>
      <c r="C38" s="6"/>
      <c r="D38" s="74">
        <f>DOLLARFR((DOLLARDE(D8, 32))+B38,32)</f>
        <v>128.16340159999999</v>
      </c>
      <c r="E38" s="13"/>
      <c r="F38" s="73">
        <f>DOLLARFR((DOLLARDE(F8, 32))-B38,32)</f>
        <v>128.15659840000001</v>
      </c>
      <c r="G38" s="6"/>
      <c r="H38" s="6"/>
      <c r="I38" s="6"/>
      <c r="J38" s="6"/>
      <c r="K38" s="6"/>
      <c r="L38" s="6"/>
      <c r="M38" s="6" t="s">
        <v>62</v>
      </c>
      <c r="N38" s="6"/>
    </row>
    <row r="39" spans="1:14">
      <c r="A39" s="6"/>
      <c r="B39" s="68"/>
      <c r="C39" s="6"/>
      <c r="D39" s="33" t="s">
        <v>76</v>
      </c>
      <c r="E39" s="13"/>
      <c r="F39" s="32" t="s">
        <v>74</v>
      </c>
      <c r="G39" s="6"/>
      <c r="H39" s="6"/>
      <c r="I39" s="6"/>
      <c r="J39" s="6"/>
      <c r="K39" s="6"/>
      <c r="L39" s="6"/>
      <c r="M39" s="6"/>
      <c r="N39" s="6"/>
    </row>
    <row r="40" spans="1:14">
      <c r="A40" s="6"/>
      <c r="B40" s="68"/>
      <c r="C40" s="6"/>
      <c r="D40" s="74">
        <f>DOLLARFR((DOLLARDE(F8, 32))-B8,32)</f>
        <v>128.12598399999999</v>
      </c>
      <c r="E40" s="31"/>
      <c r="F40" s="73">
        <f>DOLLARFR((DOLLARDE(D8, 32))+B8,32)</f>
        <v>128.194016</v>
      </c>
      <c r="G40" s="6"/>
      <c r="H40" s="6"/>
      <c r="I40" s="6"/>
      <c r="J40" s="6"/>
      <c r="K40" s="6"/>
      <c r="L40" s="6"/>
      <c r="M40" s="6"/>
      <c r="N40" s="6"/>
    </row>
    <row r="41" spans="1:14">
      <c r="A41" s="5" t="s">
        <v>87</v>
      </c>
      <c r="B41" s="68"/>
      <c r="C41" s="6"/>
      <c r="D41" s="40" t="s">
        <v>88</v>
      </c>
      <c r="E41" s="11"/>
      <c r="F41" s="41" t="s">
        <v>89</v>
      </c>
      <c r="G41" s="6"/>
      <c r="H41" s="6"/>
      <c r="I41" s="6"/>
      <c r="J41" s="6"/>
      <c r="K41" s="6"/>
      <c r="L41" s="6"/>
      <c r="M41" s="6"/>
      <c r="N41" s="6"/>
    </row>
    <row r="42" spans="1:14">
      <c r="A42" s="6" t="s">
        <v>65</v>
      </c>
      <c r="B42" s="68"/>
      <c r="C42" s="6"/>
      <c r="D42" s="33" t="s">
        <v>119</v>
      </c>
      <c r="E42" s="13" t="s">
        <v>47</v>
      </c>
      <c r="F42" s="32" t="s">
        <v>119</v>
      </c>
      <c r="G42" s="6"/>
      <c r="H42" s="6"/>
      <c r="I42" s="6"/>
      <c r="J42" s="6"/>
      <c r="K42" s="6"/>
      <c r="L42" s="6"/>
      <c r="M42" s="6"/>
      <c r="N42" s="6"/>
    </row>
    <row r="43" spans="1:14">
      <c r="A43" s="6">
        <f>A34</f>
        <v>0</v>
      </c>
      <c r="B43" s="67">
        <f>B8*0.9*2</f>
        <v>0.19134000000000001</v>
      </c>
      <c r="C43" s="6"/>
      <c r="D43" s="74">
        <f>DOLLARFR((DOLLARDE(D8, 32))+B43,32)</f>
        <v>128.22122880000001</v>
      </c>
      <c r="E43" s="11">
        <f>DOLLARFR(DOLLARDE(D45,32)-DOLLARDE(D43,32),32)*100/32</f>
        <v>0.13074900000003709</v>
      </c>
      <c r="F43" s="73">
        <f>DOLLARFR((DOLLARDE(F8, 32))-B43,32)</f>
        <v>128.09877119999999</v>
      </c>
      <c r="G43" s="6"/>
      <c r="H43" s="6"/>
      <c r="I43" s="6"/>
      <c r="J43" s="6"/>
      <c r="K43" s="6"/>
      <c r="L43" s="6"/>
      <c r="M43" s="6"/>
      <c r="N43" s="6"/>
    </row>
    <row r="44" spans="1:14">
      <c r="A44" s="6" t="s">
        <v>82</v>
      </c>
      <c r="B44" s="69"/>
      <c r="C44" s="6"/>
      <c r="D44" s="33" t="s">
        <v>67</v>
      </c>
      <c r="E44" s="13" t="s">
        <v>122</v>
      </c>
      <c r="F44" s="32" t="s">
        <v>67</v>
      </c>
      <c r="G44" s="6"/>
      <c r="H44" s="6"/>
      <c r="I44" s="6"/>
      <c r="J44" s="6"/>
      <c r="K44" s="6"/>
      <c r="L44" s="6"/>
      <c r="M44" s="6"/>
      <c r="N44" s="6"/>
    </row>
    <row r="45" spans="1:14">
      <c r="A45" s="6">
        <f>A43</f>
        <v>0</v>
      </c>
      <c r="B45" s="67">
        <f>B8*1.01*3</f>
        <v>0.32208900000000001</v>
      </c>
      <c r="C45" s="6"/>
      <c r="D45" s="74">
        <f>DOLLARFR((DOLLARDE(D8, 32))+B45,32)</f>
        <v>128.26306848000002</v>
      </c>
      <c r="E45" s="11">
        <f>E31/E43/1000</f>
        <v>0.76482420515622784</v>
      </c>
      <c r="F45" s="73">
        <f>DOLLARFR((DOLLARDE(F8, 32))-B45,32)</f>
        <v>128.05693152000001</v>
      </c>
      <c r="G45" s="6"/>
      <c r="H45" s="6"/>
      <c r="I45" s="6"/>
      <c r="J45" s="6"/>
      <c r="K45" s="6"/>
      <c r="L45" s="6"/>
      <c r="M45" s="6"/>
      <c r="N45" s="6"/>
    </row>
    <row r="46" spans="1:14">
      <c r="A46" s="6" t="s">
        <v>84</v>
      </c>
      <c r="B46" s="68"/>
      <c r="C46" s="6"/>
      <c r="D46" s="33" t="s">
        <v>85</v>
      </c>
      <c r="E46" s="13"/>
      <c r="F46" s="32" t="s">
        <v>85</v>
      </c>
      <c r="G46" s="6"/>
      <c r="H46" s="6"/>
      <c r="I46" s="6"/>
      <c r="J46" s="6"/>
      <c r="K46" s="6"/>
      <c r="L46" s="6"/>
      <c r="M46" s="6"/>
      <c r="N46" s="6"/>
    </row>
    <row r="47" spans="1:14">
      <c r="A47" s="6">
        <f>A43</f>
        <v>0</v>
      </c>
      <c r="B47" s="67">
        <f>B8*0.1</f>
        <v>1.0630000000000001E-2</v>
      </c>
      <c r="C47" s="6"/>
      <c r="D47" s="74">
        <f>DOLLARFR((DOLLARDE(D8, 32))+B47,32)</f>
        <v>128.16340159999999</v>
      </c>
      <c r="E47" s="13"/>
      <c r="F47" s="73">
        <f>DOLLARFR((DOLLARDE(F8, 32))-B47,32)</f>
        <v>128.15659840000001</v>
      </c>
      <c r="G47" s="6"/>
      <c r="H47" s="6"/>
      <c r="I47" s="6"/>
      <c r="J47" s="6"/>
      <c r="K47" s="6"/>
      <c r="L47" s="6"/>
      <c r="M47" s="6"/>
      <c r="N47" s="6"/>
    </row>
    <row r="48" spans="1:14">
      <c r="A48" s="6"/>
      <c r="B48" s="67"/>
      <c r="C48" s="6"/>
      <c r="D48" s="33" t="s">
        <v>76</v>
      </c>
      <c r="E48" s="13"/>
      <c r="F48" s="32" t="s">
        <v>74</v>
      </c>
      <c r="G48" s="6"/>
      <c r="H48" s="6"/>
      <c r="I48" s="6"/>
      <c r="J48" s="6"/>
      <c r="K48" s="6"/>
      <c r="L48" s="6"/>
      <c r="M48" s="6"/>
      <c r="N48" s="6"/>
    </row>
    <row r="49" spans="1:25">
      <c r="A49" s="6"/>
      <c r="B49" s="67"/>
      <c r="C49" s="6"/>
      <c r="D49" s="74">
        <f>DOLLARFR((DOLLARDE(F8, 32))-B8,32)</f>
        <v>128.12598399999999</v>
      </c>
      <c r="E49" s="31"/>
      <c r="F49" s="73">
        <f>DOLLARFR((DOLLARDE(D8, 32))+B8,32)</f>
        <v>128.194016</v>
      </c>
      <c r="G49" s="6"/>
      <c r="H49" s="6"/>
      <c r="I49" s="6"/>
      <c r="J49" s="6"/>
      <c r="K49" s="6"/>
      <c r="L49" s="6"/>
      <c r="M49" s="6"/>
      <c r="N49" s="6"/>
    </row>
    <row r="50" spans="1:25">
      <c r="A50" s="5" t="s">
        <v>90</v>
      </c>
      <c r="B50" s="68"/>
      <c r="C50" s="6"/>
      <c r="D50" s="40" t="s">
        <v>91</v>
      </c>
      <c r="E50" s="11"/>
      <c r="F50" s="41" t="s">
        <v>92</v>
      </c>
      <c r="G50" s="6"/>
      <c r="H50" s="6"/>
      <c r="I50" s="6"/>
      <c r="J50" s="6"/>
      <c r="K50" s="6"/>
      <c r="L50" s="6"/>
      <c r="M50" s="6"/>
      <c r="N50" s="6"/>
    </row>
    <row r="51" spans="1:25">
      <c r="A51" s="6" t="s">
        <v>65</v>
      </c>
      <c r="B51" s="68"/>
      <c r="C51" s="6"/>
      <c r="D51" s="33" t="s">
        <v>119</v>
      </c>
      <c r="E51" s="13" t="s">
        <v>47</v>
      </c>
      <c r="F51" s="32" t="s">
        <v>119</v>
      </c>
      <c r="G51" s="6"/>
      <c r="H51" s="6"/>
      <c r="I51" s="6"/>
      <c r="J51" s="6"/>
      <c r="K51" s="6"/>
      <c r="L51" s="6"/>
      <c r="M51" s="6"/>
      <c r="N51" s="6"/>
    </row>
    <row r="52" spans="1:25">
      <c r="A52" s="6">
        <f>A43</f>
        <v>0</v>
      </c>
      <c r="B52" s="67">
        <f>B8*0.9*3</f>
        <v>0.28700999999999999</v>
      </c>
      <c r="C52" s="6"/>
      <c r="D52" s="74">
        <f>DOLLARFR((DOLLARDE(D8, 32))+B52,32)</f>
        <v>128.2518432</v>
      </c>
      <c r="E52" s="11">
        <f>DOLLARFR(DOLLARDE(D54,32)-DOLLARDE(D52,32),32)*100/32</f>
        <v>0.14031599999998434</v>
      </c>
      <c r="F52" s="73">
        <f>DOLLARFR((DOLLARDE(F8, 32))-B52,32)</f>
        <v>128.0681568</v>
      </c>
      <c r="G52" s="6"/>
      <c r="H52" s="6"/>
      <c r="I52" s="6"/>
      <c r="J52" s="6"/>
      <c r="K52" s="6"/>
      <c r="L52" s="81"/>
      <c r="M52" s="6"/>
      <c r="N52" s="6"/>
    </row>
    <row r="53" spans="1:25">
      <c r="A53" s="6" t="s">
        <v>82</v>
      </c>
      <c r="B53" s="69"/>
      <c r="C53" s="6"/>
      <c r="D53" s="33" t="s">
        <v>67</v>
      </c>
      <c r="E53" s="13" t="s">
        <v>122</v>
      </c>
      <c r="F53" s="32" t="s">
        <v>67</v>
      </c>
      <c r="G53" s="6"/>
      <c r="H53" s="6"/>
      <c r="I53" s="6"/>
      <c r="J53" s="6"/>
      <c r="K53" s="6"/>
      <c r="L53" s="6"/>
      <c r="M53" s="6"/>
      <c r="N53" s="6"/>
    </row>
    <row r="54" spans="1:25">
      <c r="A54" s="6">
        <f>A52</f>
        <v>0</v>
      </c>
      <c r="B54" s="67">
        <f>B8*1.005*4</f>
        <v>0.42732599999999998</v>
      </c>
      <c r="C54" s="6"/>
      <c r="D54" s="74">
        <f>DOLLARFR((DOLLARDE(D8, 32))+B54,32)</f>
        <v>128.29674431999999</v>
      </c>
      <c r="E54" s="11">
        <f>E31/E52/1000</f>
        <v>0.71267710025949393</v>
      </c>
      <c r="F54" s="73">
        <f>DOLLARFR((DOLLARDE(F8, 32))-B54,32)</f>
        <v>128.02325568000001</v>
      </c>
      <c r="G54" s="6"/>
      <c r="H54" s="6"/>
      <c r="I54" s="6"/>
      <c r="J54" s="6"/>
      <c r="K54" s="6"/>
      <c r="L54" s="6"/>
      <c r="M54" s="6"/>
      <c r="N54" s="6"/>
    </row>
    <row r="55" spans="1:25">
      <c r="A55" s="6" t="s">
        <v>84</v>
      </c>
      <c r="B55" s="68"/>
      <c r="C55" s="6"/>
      <c r="D55" s="33" t="s">
        <v>85</v>
      </c>
      <c r="E55" s="13"/>
      <c r="F55" s="32" t="s">
        <v>85</v>
      </c>
      <c r="G55" s="6"/>
      <c r="H55" s="6"/>
      <c r="I55" s="6"/>
      <c r="J55" s="6"/>
      <c r="K55" s="6"/>
      <c r="L55" s="81"/>
      <c r="M55" s="6"/>
      <c r="N55" s="6"/>
    </row>
    <row r="56" spans="1:25">
      <c r="A56" s="6">
        <f>A52</f>
        <v>0</v>
      </c>
      <c r="B56" s="67">
        <f>B8*0.1</f>
        <v>1.0630000000000001E-2</v>
      </c>
      <c r="C56" s="6"/>
      <c r="D56" s="74">
        <f>DOLLARFR((DOLLARDE(D8, 32))+B56,32)</f>
        <v>128.16340159999999</v>
      </c>
      <c r="E56" s="13"/>
      <c r="F56" s="73">
        <f>DOLLARFR((DOLLARDE(F8, 32))-B56,32)</f>
        <v>128.15659840000001</v>
      </c>
      <c r="G56" s="6"/>
      <c r="H56" s="6"/>
      <c r="I56" s="6"/>
      <c r="J56" s="6"/>
      <c r="K56" s="6"/>
      <c r="L56" s="81"/>
      <c r="M56" s="6"/>
      <c r="N56" s="6"/>
      <c r="O56" s="6"/>
      <c r="P56" s="6"/>
      <c r="Q56" s="6"/>
      <c r="R56" s="6"/>
      <c r="S56" s="6"/>
      <c r="T56" s="6"/>
      <c r="U56" s="6"/>
      <c r="V56" s="6"/>
      <c r="W56" s="6"/>
      <c r="X56" s="6"/>
      <c r="Y56" s="6"/>
    </row>
    <row r="57" spans="1:25">
      <c r="A57" s="6"/>
      <c r="B57" s="42"/>
      <c r="C57" s="6"/>
      <c r="D57" s="33" t="s">
        <v>76</v>
      </c>
      <c r="E57" s="13"/>
      <c r="F57" s="32" t="s">
        <v>74</v>
      </c>
      <c r="G57" s="6"/>
      <c r="H57" s="6"/>
      <c r="I57" s="6"/>
      <c r="J57" s="6"/>
      <c r="K57" s="6"/>
      <c r="L57" s="81"/>
      <c r="M57" s="6"/>
      <c r="N57" s="6"/>
      <c r="O57" s="6"/>
      <c r="P57" s="6"/>
      <c r="Q57" s="6"/>
      <c r="R57" s="6"/>
      <c r="S57" s="6"/>
      <c r="T57" s="6"/>
      <c r="U57" s="6"/>
      <c r="V57" s="6"/>
      <c r="W57" s="6"/>
      <c r="X57" s="6"/>
      <c r="Y57" s="6"/>
    </row>
    <row r="58" spans="1:25">
      <c r="A58" s="6"/>
      <c r="B58" s="42"/>
      <c r="C58" s="6"/>
      <c r="D58" s="74">
        <f>DOLLARFR((DOLLARDE(F8, 32))-B8,32)</f>
        <v>128.12598399999999</v>
      </c>
      <c r="E58" s="11"/>
      <c r="F58" s="73">
        <f>DOLLARFR((DOLLARDE(D8, 32))+B8,32)</f>
        <v>128.194016</v>
      </c>
      <c r="G58" s="6"/>
      <c r="H58" s="6"/>
      <c r="I58" s="6"/>
      <c r="J58" s="6"/>
      <c r="K58" s="6"/>
      <c r="L58" s="81"/>
      <c r="M58" s="6"/>
      <c r="N58" s="6"/>
    </row>
    <row r="59" spans="1:25">
      <c r="A59" s="146"/>
      <c r="B59" s="159"/>
      <c r="C59" s="159"/>
      <c r="D59" s="159"/>
      <c r="E59" s="159"/>
      <c r="F59" s="159"/>
      <c r="G59" s="6"/>
      <c r="H59" s="6"/>
      <c r="I59" s="6"/>
      <c r="J59" s="6"/>
      <c r="K59" s="6"/>
      <c r="L59" s="81"/>
      <c r="M59" s="6"/>
      <c r="N59" s="6"/>
    </row>
    <row r="60" spans="1:25">
      <c r="A60" s="5"/>
      <c r="B60" s="17"/>
      <c r="C60" s="6"/>
      <c r="D60" s="6"/>
      <c r="E60" s="6"/>
      <c r="F60" s="6"/>
      <c r="G60" s="6"/>
      <c r="H60" s="6"/>
      <c r="I60" s="6"/>
      <c r="J60" s="6"/>
      <c r="K60" s="6"/>
      <c r="L60" s="81"/>
      <c r="M60" s="6"/>
      <c r="N60" s="6"/>
    </row>
    <row r="61" spans="1:25">
      <c r="A61" s="24"/>
      <c r="B61" s="25"/>
      <c r="C61" s="6"/>
      <c r="D61" s="6"/>
      <c r="E61" s="6"/>
      <c r="F61" s="6"/>
      <c r="G61" s="6"/>
      <c r="H61" s="6"/>
      <c r="I61" s="6"/>
      <c r="J61" s="6"/>
      <c r="K61" s="6"/>
      <c r="L61" s="81"/>
      <c r="M61" s="6"/>
      <c r="N61" s="6"/>
    </row>
    <row r="62" spans="1:25">
      <c r="A62" s="14"/>
      <c r="B62" s="25"/>
      <c r="C62" s="6"/>
      <c r="D62" s="6"/>
      <c r="E62" s="6"/>
      <c r="F62" s="6"/>
      <c r="G62" s="6"/>
      <c r="H62" s="6"/>
      <c r="I62" s="6"/>
      <c r="J62" s="6"/>
      <c r="K62" s="6"/>
      <c r="L62" s="81"/>
      <c r="M62" s="6"/>
      <c r="N62" s="6"/>
    </row>
    <row r="63" spans="1:25">
      <c r="A63" s="6"/>
      <c r="B63" s="11"/>
      <c r="C63" s="6"/>
      <c r="D63" s="6"/>
      <c r="E63" s="6"/>
      <c r="F63" s="6"/>
      <c r="G63" s="6"/>
      <c r="H63" s="6"/>
      <c r="I63" s="6"/>
      <c r="J63" s="6"/>
      <c r="K63" s="6"/>
      <c r="L63" s="81"/>
      <c r="M63" s="6"/>
      <c r="N63" s="6"/>
    </row>
    <row r="64" spans="1:25">
      <c r="C64" s="6"/>
      <c r="D64" s="6"/>
      <c r="E64" s="6"/>
      <c r="F64" s="6"/>
      <c r="G64" s="6"/>
      <c r="H64" s="6"/>
      <c r="I64" s="6"/>
      <c r="J64" s="6"/>
      <c r="K64" s="6"/>
      <c r="L64" s="6"/>
      <c r="M64" s="6"/>
      <c r="N64" s="6"/>
    </row>
    <row r="65" spans="3:25">
      <c r="C65" s="6"/>
      <c r="D65" s="6"/>
      <c r="E65" s="6"/>
      <c r="F65" s="6"/>
      <c r="G65" s="6"/>
      <c r="H65" s="6"/>
      <c r="I65" s="6"/>
      <c r="J65" s="6"/>
      <c r="K65" s="6"/>
      <c r="L65" s="6"/>
      <c r="M65" s="6"/>
      <c r="N65" s="6"/>
    </row>
    <row r="66" spans="3:25">
      <c r="C66" s="6"/>
      <c r="D66" s="6"/>
      <c r="E66" s="6"/>
      <c r="F66" s="6"/>
      <c r="G66" s="6"/>
      <c r="H66" s="6"/>
      <c r="I66" s="6"/>
      <c r="J66" s="6"/>
      <c r="K66" s="6"/>
      <c r="L66" s="6"/>
      <c r="M66" s="6"/>
      <c r="N66" s="6"/>
    </row>
    <row r="67" spans="3:25">
      <c r="G67" s="6"/>
      <c r="H67" s="6"/>
      <c r="I67" s="6"/>
      <c r="J67" s="6"/>
      <c r="K67" s="6"/>
      <c r="L67" s="6"/>
      <c r="M67" s="6"/>
      <c r="N67" s="6"/>
      <c r="O67" s="6"/>
      <c r="P67" s="6"/>
      <c r="Q67" s="6"/>
      <c r="R67" s="6"/>
      <c r="S67" s="6"/>
      <c r="T67" s="6"/>
      <c r="U67" s="6"/>
      <c r="V67" s="6"/>
      <c r="W67" s="6"/>
      <c r="X67" s="6"/>
      <c r="Y67" s="6"/>
    </row>
    <row r="68" spans="3:25">
      <c r="G68" s="6"/>
      <c r="H68" s="6"/>
      <c r="I68" s="6"/>
      <c r="J68" s="6"/>
      <c r="K68" s="6"/>
      <c r="L68" s="6"/>
      <c r="M68" s="6"/>
      <c r="N68" s="6"/>
    </row>
    <row r="69" spans="3:25">
      <c r="G69" s="6"/>
      <c r="H69" s="6"/>
      <c r="I69" s="6"/>
      <c r="J69" s="6"/>
      <c r="K69" s="6"/>
      <c r="L69" s="6"/>
      <c r="M69" s="6"/>
      <c r="N69" s="6"/>
    </row>
    <row r="70" spans="3:25">
      <c r="G70" s="6"/>
      <c r="H70" s="6"/>
      <c r="I70" s="6"/>
      <c r="J70" s="6"/>
      <c r="K70" s="6"/>
      <c r="L70" s="6"/>
      <c r="M70" s="6"/>
      <c r="N70" s="6"/>
    </row>
    <row r="71" spans="3:25">
      <c r="G71" s="6"/>
      <c r="H71" s="6"/>
      <c r="I71" s="6"/>
      <c r="J71" s="6"/>
      <c r="K71" s="6"/>
      <c r="L71" s="6"/>
      <c r="M71" s="6"/>
      <c r="N71" s="6"/>
    </row>
    <row r="72" spans="3:25">
      <c r="G72" s="6"/>
      <c r="H72" s="6"/>
      <c r="I72" s="6"/>
      <c r="J72" s="6"/>
      <c r="K72" s="6"/>
      <c r="L72" s="6"/>
      <c r="M72" s="6"/>
      <c r="N72" s="6"/>
    </row>
    <row r="73" spans="3:25">
      <c r="G73" s="6"/>
      <c r="H73" s="6"/>
      <c r="I73" s="6"/>
      <c r="J73" s="6"/>
      <c r="K73" s="6"/>
      <c r="L73" s="6"/>
      <c r="M73" s="6"/>
      <c r="N73" s="6"/>
    </row>
    <row r="74" spans="3:25">
      <c r="G74" s="6"/>
      <c r="H74" s="6"/>
      <c r="I74" s="6"/>
      <c r="J74" s="6"/>
      <c r="K74" s="6"/>
      <c r="L74" s="6"/>
      <c r="M74" s="6"/>
      <c r="N74" s="6"/>
    </row>
    <row r="75" spans="3:25">
      <c r="G75" s="6"/>
      <c r="H75" s="6"/>
      <c r="I75" s="6"/>
      <c r="J75" s="6"/>
      <c r="K75" s="6"/>
      <c r="L75" s="6"/>
      <c r="M75" s="6"/>
      <c r="N75" s="6"/>
    </row>
    <row r="76" spans="3:25">
      <c r="G76" s="6"/>
      <c r="H76" s="6"/>
      <c r="I76" s="6"/>
      <c r="J76" s="6"/>
      <c r="K76" s="6"/>
      <c r="L76" s="6"/>
      <c r="M76" s="6"/>
      <c r="N76" s="6"/>
    </row>
    <row r="77" spans="3:25">
      <c r="G77" s="6"/>
      <c r="H77" s="6"/>
      <c r="I77" s="6"/>
      <c r="J77" s="6"/>
      <c r="K77" s="6"/>
      <c r="L77" s="6"/>
      <c r="M77" s="6"/>
      <c r="N77" s="6"/>
    </row>
    <row r="78" spans="3:25">
      <c r="G78" s="6"/>
      <c r="H78" s="6"/>
      <c r="I78" s="6"/>
      <c r="J78" s="6"/>
      <c r="K78" s="6"/>
      <c r="L78" s="6"/>
      <c r="M78" s="6"/>
      <c r="N78" s="6"/>
    </row>
    <row r="79" spans="3:25">
      <c r="D79" s="19"/>
      <c r="E79" s="9"/>
      <c r="F79" s="4"/>
      <c r="G79" s="6"/>
      <c r="H79" s="6"/>
      <c r="I79" s="6"/>
      <c r="J79" s="6"/>
      <c r="K79" s="6"/>
      <c r="L79" s="6"/>
      <c r="M79" s="6"/>
      <c r="N79" s="6"/>
    </row>
    <row r="80" spans="3:25">
      <c r="E80" s="18"/>
      <c r="F80" s="4"/>
      <c r="G80" s="6"/>
      <c r="H80" s="6"/>
      <c r="I80" s="6"/>
      <c r="J80" s="6"/>
      <c r="K80" s="6"/>
      <c r="L80" s="6"/>
      <c r="M80" s="6"/>
      <c r="N80" s="6"/>
    </row>
    <row r="81" spans="6:14">
      <c r="F81" s="4"/>
      <c r="G81" s="6"/>
      <c r="H81" s="6"/>
      <c r="I81" s="6"/>
      <c r="J81" s="6"/>
      <c r="K81" s="6"/>
      <c r="L81" s="6"/>
      <c r="M81" s="6"/>
      <c r="N81" s="6"/>
    </row>
    <row r="82" spans="6:14">
      <c r="F82" s="4"/>
      <c r="G82" s="6"/>
      <c r="H82" s="6"/>
      <c r="I82" s="6"/>
      <c r="J82" s="6"/>
      <c r="K82" s="6"/>
      <c r="L82" s="6"/>
      <c r="M82" s="6"/>
      <c r="N82" s="6"/>
    </row>
    <row r="83" spans="6:14">
      <c r="F83" s="4"/>
      <c r="G83" s="6"/>
      <c r="H83" s="6"/>
      <c r="I83" s="6"/>
      <c r="J83" s="6"/>
      <c r="K83" s="6"/>
      <c r="L83" s="6"/>
      <c r="M83" s="6"/>
      <c r="N83" s="6"/>
    </row>
    <row r="84" spans="6:14">
      <c r="F84" s="4"/>
      <c r="G84" s="6"/>
      <c r="H84" s="6"/>
      <c r="I84" s="6"/>
      <c r="J84" s="6"/>
      <c r="K84" s="6"/>
      <c r="L84" s="6"/>
      <c r="M84" s="6"/>
      <c r="N84" s="6"/>
    </row>
    <row r="85" spans="6:14">
      <c r="F85" s="4"/>
      <c r="G85" s="6"/>
      <c r="H85" s="6"/>
      <c r="I85" s="6"/>
      <c r="J85" s="6"/>
      <c r="K85" s="6"/>
      <c r="L85" s="6"/>
      <c r="M85" s="6"/>
      <c r="N85" s="6"/>
    </row>
    <row r="86" spans="6:14">
      <c r="F86" s="4"/>
      <c r="G86" s="6"/>
      <c r="H86" s="6"/>
      <c r="I86" s="6"/>
      <c r="J86" s="6"/>
      <c r="K86" s="6"/>
      <c r="L86" s="6"/>
      <c r="M86" s="6"/>
      <c r="N86" s="6"/>
    </row>
    <row r="87" spans="6:14">
      <c r="F87" s="4"/>
      <c r="G87" s="6"/>
      <c r="H87" s="6"/>
      <c r="I87" s="6"/>
      <c r="J87" s="6"/>
      <c r="K87" s="6"/>
      <c r="L87" s="6"/>
      <c r="M87" s="6"/>
      <c r="N87" s="6"/>
    </row>
    <row r="88" spans="6:14">
      <c r="F88" s="4"/>
      <c r="G88" s="6"/>
      <c r="H88" s="6"/>
      <c r="I88" s="6"/>
      <c r="J88" s="6"/>
      <c r="K88" s="6"/>
      <c r="L88" s="6"/>
      <c r="M88" s="6"/>
      <c r="N88" s="6"/>
    </row>
    <row r="89" spans="6:14">
      <c r="F89" s="4"/>
      <c r="G89" s="6"/>
      <c r="H89" s="6"/>
      <c r="I89" s="6"/>
      <c r="J89" s="6"/>
      <c r="K89" s="6"/>
      <c r="L89" s="6"/>
      <c r="M89" s="6"/>
      <c r="N89" s="6"/>
    </row>
    <row r="90" spans="6:14">
      <c r="F90" s="4"/>
      <c r="G90" s="6"/>
      <c r="H90" s="6"/>
      <c r="I90" s="6"/>
      <c r="J90" s="6"/>
      <c r="K90" s="6"/>
      <c r="L90" s="6"/>
      <c r="M90" s="6"/>
      <c r="N90" s="6"/>
    </row>
    <row r="91" spans="6:14">
      <c r="F91" s="4"/>
      <c r="G91" s="6"/>
      <c r="H91" s="6"/>
      <c r="I91" s="6"/>
      <c r="J91" s="6"/>
      <c r="K91" s="6"/>
      <c r="L91" s="6"/>
      <c r="M91" s="6"/>
      <c r="N91" s="6"/>
    </row>
    <row r="92" spans="6:14">
      <c r="F92" s="4"/>
      <c r="G92" s="6"/>
      <c r="H92" s="6"/>
      <c r="I92" s="6"/>
      <c r="J92" s="6"/>
      <c r="K92" s="6"/>
      <c r="L92" s="6"/>
      <c r="M92" s="6"/>
      <c r="N92" s="6"/>
    </row>
    <row r="93" spans="6:14">
      <c r="F93" s="4"/>
      <c r="G93" s="6"/>
      <c r="H93" s="6"/>
      <c r="I93" s="6"/>
      <c r="J93" s="6"/>
      <c r="K93" s="6"/>
      <c r="L93" s="6"/>
      <c r="M93" s="6"/>
      <c r="N93" s="6"/>
    </row>
    <row r="94" spans="6:14">
      <c r="F94" s="4"/>
      <c r="G94" s="6"/>
      <c r="H94" s="6"/>
      <c r="I94" s="6"/>
      <c r="J94" s="6"/>
      <c r="K94" s="6"/>
      <c r="L94" s="6"/>
      <c r="M94" s="6"/>
      <c r="N94" s="6"/>
    </row>
    <row r="95" spans="6:14">
      <c r="F95" s="4"/>
      <c r="G95" s="6"/>
      <c r="H95" s="6"/>
      <c r="I95" s="6"/>
      <c r="J95" s="6"/>
      <c r="K95" s="6"/>
      <c r="L95" s="6"/>
      <c r="M95" s="6"/>
      <c r="N95" s="6"/>
    </row>
    <row r="96" spans="6:14">
      <c r="F96" s="4"/>
      <c r="G96" s="6"/>
      <c r="H96" s="6"/>
      <c r="I96" s="6"/>
      <c r="J96" s="6"/>
      <c r="K96" s="6"/>
      <c r="L96" s="6"/>
      <c r="M96" s="6"/>
      <c r="N96" s="6"/>
    </row>
    <row r="97" spans="6:14">
      <c r="F97" s="4"/>
      <c r="G97" s="6"/>
      <c r="H97" s="6"/>
      <c r="I97" s="6"/>
      <c r="J97" s="6"/>
      <c r="K97" s="6"/>
      <c r="L97" s="6"/>
      <c r="M97" s="6"/>
      <c r="N97" s="6"/>
    </row>
    <row r="98" spans="6:14">
      <c r="F98" s="4"/>
      <c r="G98" s="6"/>
      <c r="H98" s="6"/>
      <c r="I98" s="6"/>
      <c r="J98" s="6"/>
      <c r="K98" s="6"/>
      <c r="L98" s="6"/>
      <c r="M98" s="6"/>
      <c r="N98" s="6"/>
    </row>
    <row r="99" spans="6:14">
      <c r="F99" s="4"/>
      <c r="G99" s="6"/>
      <c r="H99" s="6"/>
      <c r="I99" s="6"/>
      <c r="J99" s="6"/>
      <c r="K99" s="6"/>
      <c r="L99" s="6"/>
      <c r="M99" s="6"/>
      <c r="N99" s="6"/>
    </row>
    <row r="100" spans="6:14">
      <c r="F100" s="4"/>
      <c r="G100" s="6"/>
      <c r="H100" s="6"/>
      <c r="I100" s="6"/>
      <c r="J100" s="6"/>
      <c r="K100" s="6"/>
      <c r="L100" s="6"/>
      <c r="M100" s="6"/>
      <c r="N100" s="6"/>
    </row>
    <row r="101" spans="6:14">
      <c r="F101" s="4"/>
      <c r="G101" s="6"/>
      <c r="H101" s="6"/>
      <c r="I101" s="6"/>
      <c r="J101" s="6"/>
      <c r="K101" s="6"/>
      <c r="L101" s="6"/>
      <c r="M101" s="6"/>
      <c r="N101" s="6"/>
    </row>
    <row r="102" spans="6:14">
      <c r="F102" s="4"/>
      <c r="G102" s="6"/>
      <c r="H102" s="6"/>
      <c r="I102" s="6"/>
      <c r="J102" s="6"/>
      <c r="K102" s="6"/>
      <c r="L102" s="6"/>
      <c r="M102" s="6"/>
      <c r="N102" s="6"/>
    </row>
    <row r="103" spans="6:14">
      <c r="F103" s="4"/>
      <c r="G103" s="6"/>
      <c r="H103" s="6"/>
      <c r="I103" s="6"/>
      <c r="J103" s="6"/>
      <c r="K103" s="6"/>
      <c r="L103" s="6"/>
      <c r="M103" s="6"/>
      <c r="N103" s="6"/>
    </row>
    <row r="104" spans="6:14">
      <c r="F104" s="4"/>
      <c r="G104" s="6"/>
      <c r="H104" s="6"/>
      <c r="I104" s="6"/>
      <c r="J104" s="6"/>
      <c r="K104" s="6"/>
      <c r="L104" s="6"/>
      <c r="M104" s="6"/>
      <c r="N104" s="6"/>
    </row>
    <row r="105" spans="6:14">
      <c r="F105" s="4"/>
      <c r="G105" s="6"/>
      <c r="H105" s="6"/>
      <c r="I105" s="6"/>
      <c r="J105" s="6"/>
      <c r="K105" s="6"/>
      <c r="L105" s="6"/>
      <c r="M105" s="6"/>
      <c r="N105" s="6"/>
    </row>
    <row r="106" spans="6:14">
      <c r="F106" s="4"/>
      <c r="G106" s="6"/>
      <c r="H106" s="6"/>
      <c r="I106" s="6"/>
      <c r="J106" s="6"/>
      <c r="K106" s="6"/>
      <c r="L106" s="6"/>
      <c r="M106" s="6"/>
      <c r="N106" s="6"/>
    </row>
    <row r="107" spans="6:14">
      <c r="F107" s="4"/>
      <c r="G107" s="6"/>
      <c r="H107" s="6"/>
      <c r="I107" s="6"/>
      <c r="J107" s="6"/>
      <c r="K107" s="6"/>
      <c r="L107" s="6"/>
      <c r="M107" s="6"/>
      <c r="N107" s="6"/>
    </row>
    <row r="108" spans="6:14">
      <c r="F108" s="4"/>
      <c r="G108" s="6"/>
      <c r="H108" s="6"/>
      <c r="I108" s="6"/>
      <c r="J108" s="6"/>
      <c r="K108" s="6"/>
      <c r="L108" s="6"/>
      <c r="M108" s="6"/>
      <c r="N108" s="6"/>
    </row>
    <row r="109" spans="6:14">
      <c r="F109" s="4"/>
      <c r="G109" s="6"/>
      <c r="H109" s="6"/>
      <c r="I109" s="6"/>
      <c r="J109" s="6"/>
      <c r="K109" s="6"/>
      <c r="L109" s="6"/>
      <c r="M109" s="6"/>
      <c r="N109" s="6"/>
    </row>
    <row r="110" spans="6:14">
      <c r="F110" s="4"/>
      <c r="G110" s="6"/>
      <c r="H110" s="6"/>
      <c r="I110" s="6"/>
      <c r="J110" s="6"/>
      <c r="K110" s="6"/>
      <c r="L110" s="6"/>
      <c r="M110" s="6"/>
      <c r="N110" s="6"/>
    </row>
    <row r="111" spans="6:14">
      <c r="F111" s="4"/>
      <c r="G111" s="6"/>
      <c r="H111" s="6"/>
      <c r="I111" s="6"/>
      <c r="J111" s="6"/>
      <c r="K111" s="6"/>
      <c r="L111" s="6"/>
      <c r="M111" s="6"/>
      <c r="N111" s="6"/>
    </row>
    <row r="112" spans="6:14">
      <c r="F112" s="4"/>
      <c r="G112" s="6"/>
      <c r="H112" s="6"/>
      <c r="I112" s="6"/>
      <c r="J112" s="6"/>
      <c r="K112" s="6"/>
      <c r="L112" s="6"/>
      <c r="M112" s="6"/>
      <c r="N112" s="6"/>
    </row>
    <row r="113" spans="6:14">
      <c r="F113" s="4"/>
      <c r="G113" s="6"/>
      <c r="H113" s="6"/>
      <c r="I113" s="6"/>
      <c r="J113" s="6"/>
      <c r="K113" s="6"/>
      <c r="L113" s="6"/>
      <c r="M113" s="6"/>
      <c r="N113" s="6"/>
    </row>
    <row r="114" spans="6:14">
      <c r="F114" s="4"/>
      <c r="G114" s="6"/>
      <c r="H114" s="6"/>
      <c r="I114" s="6"/>
      <c r="J114" s="6"/>
      <c r="K114" s="6"/>
      <c r="L114" s="6"/>
      <c r="M114" s="6"/>
      <c r="N114" s="6"/>
    </row>
    <row r="115" spans="6:14">
      <c r="F115" s="4"/>
      <c r="G115" s="6"/>
      <c r="H115" s="6"/>
      <c r="I115" s="6"/>
      <c r="J115" s="6"/>
      <c r="K115" s="6"/>
      <c r="L115" s="6"/>
      <c r="M115" s="6"/>
      <c r="N115" s="6"/>
    </row>
    <row r="116" spans="6:14">
      <c r="F116" s="4"/>
      <c r="G116" s="6"/>
      <c r="H116" s="6"/>
      <c r="I116" s="6"/>
      <c r="J116" s="6"/>
      <c r="K116" s="6"/>
      <c r="L116" s="6"/>
      <c r="M116" s="6"/>
      <c r="N116" s="6"/>
    </row>
    <row r="117" spans="6:14">
      <c r="F117" s="4"/>
      <c r="G117" s="6"/>
      <c r="H117" s="6"/>
      <c r="I117" s="6"/>
      <c r="J117" s="6"/>
      <c r="K117" s="6"/>
      <c r="L117" s="6"/>
      <c r="M117" s="6"/>
      <c r="N117" s="6"/>
    </row>
    <row r="118" spans="6:14">
      <c r="F118" s="4"/>
      <c r="G118" s="6"/>
      <c r="H118" s="6"/>
      <c r="I118" s="6"/>
      <c r="J118" s="6"/>
      <c r="K118" s="6"/>
      <c r="L118" s="6"/>
      <c r="M118" s="6"/>
      <c r="N118" s="6"/>
    </row>
    <row r="119" spans="6:14">
      <c r="F119" s="4"/>
      <c r="G119" s="6"/>
      <c r="H119" s="6"/>
      <c r="I119" s="6"/>
      <c r="J119" s="6"/>
      <c r="K119" s="6"/>
      <c r="L119" s="6"/>
      <c r="M119" s="6"/>
      <c r="N119" s="6"/>
    </row>
    <row r="120" spans="6:14">
      <c r="F120" s="4"/>
      <c r="G120" s="6"/>
      <c r="H120" s="6"/>
      <c r="I120" s="6"/>
      <c r="J120" s="6"/>
      <c r="K120" s="6"/>
      <c r="L120" s="6"/>
      <c r="M120" s="6"/>
      <c r="N120" s="6"/>
    </row>
    <row r="121" spans="6:14">
      <c r="F121" s="4"/>
      <c r="G121" s="6"/>
      <c r="H121" s="6"/>
      <c r="I121" s="6"/>
      <c r="J121" s="6"/>
      <c r="K121" s="6"/>
      <c r="L121" s="6"/>
      <c r="M121" s="6"/>
      <c r="N121" s="6"/>
    </row>
    <row r="122" spans="6:14">
      <c r="F122" s="4"/>
      <c r="G122" s="6"/>
      <c r="H122" s="6"/>
      <c r="I122" s="6"/>
      <c r="J122" s="6"/>
      <c r="K122" s="6"/>
      <c r="L122" s="6"/>
      <c r="M122" s="6"/>
      <c r="N122" s="6"/>
    </row>
    <row r="123" spans="6:14">
      <c r="F123" s="4"/>
      <c r="G123" s="6"/>
      <c r="H123" s="6"/>
      <c r="I123" s="6"/>
      <c r="J123" s="6"/>
      <c r="K123" s="6"/>
      <c r="L123" s="6"/>
      <c r="M123" s="6"/>
      <c r="N123" s="6"/>
    </row>
    <row r="124" spans="6:14">
      <c r="F124" s="4"/>
      <c r="G124" s="6"/>
      <c r="H124" s="6"/>
      <c r="I124" s="6"/>
      <c r="J124" s="6"/>
      <c r="K124" s="6"/>
      <c r="L124" s="6"/>
      <c r="M124" s="6"/>
      <c r="N124" s="6"/>
    </row>
    <row r="125" spans="6:14">
      <c r="F125" s="4"/>
      <c r="G125" s="6"/>
      <c r="H125" s="6"/>
      <c r="I125" s="6"/>
      <c r="J125" s="6"/>
      <c r="K125" s="6"/>
      <c r="L125" s="6"/>
      <c r="M125" s="6"/>
      <c r="N125" s="6"/>
    </row>
    <row r="126" spans="6:14">
      <c r="F126" s="4"/>
      <c r="G126" s="6"/>
      <c r="H126" s="6"/>
      <c r="I126" s="6"/>
      <c r="J126" s="6"/>
      <c r="K126" s="6"/>
      <c r="L126" s="6"/>
      <c r="M126" s="6"/>
      <c r="N126" s="6"/>
    </row>
    <row r="127" spans="6:14">
      <c r="F127" s="4"/>
      <c r="G127" s="6"/>
      <c r="H127" s="6"/>
      <c r="I127" s="6"/>
      <c r="J127" s="6"/>
      <c r="K127" s="6"/>
      <c r="L127" s="6"/>
      <c r="M127" s="6"/>
      <c r="N127" s="6"/>
    </row>
    <row r="128" spans="6:14">
      <c r="F128" s="4"/>
      <c r="G128" s="6"/>
      <c r="H128" s="6"/>
      <c r="I128" s="6"/>
      <c r="J128" s="6"/>
      <c r="K128" s="6"/>
      <c r="L128" s="6"/>
      <c r="M128" s="6"/>
      <c r="N128" s="6"/>
    </row>
    <row r="129" spans="6:14">
      <c r="F129" s="4"/>
      <c r="G129" s="6"/>
      <c r="H129" s="6"/>
      <c r="I129" s="6"/>
      <c r="J129" s="6"/>
      <c r="K129" s="6"/>
      <c r="L129" s="6"/>
      <c r="M129" s="6"/>
      <c r="N129" s="6"/>
    </row>
    <row r="130" spans="6:14">
      <c r="F130" s="4"/>
      <c r="G130" s="6"/>
      <c r="H130" s="6"/>
      <c r="I130" s="6"/>
      <c r="J130" s="6"/>
      <c r="K130" s="6"/>
      <c r="L130" s="6"/>
      <c r="M130" s="6"/>
      <c r="N130" s="6"/>
    </row>
    <row r="131" spans="6:14">
      <c r="F131" s="4"/>
      <c r="G131" s="6"/>
      <c r="H131" s="6"/>
      <c r="I131" s="6"/>
      <c r="J131" s="6"/>
      <c r="K131" s="6"/>
      <c r="L131" s="6"/>
      <c r="M131" s="6"/>
      <c r="N131" s="6"/>
    </row>
    <row r="132" spans="6:14">
      <c r="F132" s="4"/>
      <c r="G132" s="6"/>
      <c r="H132" s="6"/>
      <c r="I132" s="6"/>
      <c r="J132" s="6"/>
      <c r="K132" s="6"/>
      <c r="L132" s="6"/>
      <c r="M132" s="6"/>
      <c r="N132" s="6"/>
    </row>
    <row r="133" spans="6:14">
      <c r="F133" s="4"/>
      <c r="G133" s="6"/>
      <c r="H133" s="6"/>
      <c r="I133" s="6"/>
      <c r="J133" s="6"/>
      <c r="K133" s="6"/>
      <c r="L133" s="6"/>
      <c r="M133" s="6"/>
      <c r="N133" s="6"/>
    </row>
    <row r="134" spans="6:14">
      <c r="F134" s="4"/>
      <c r="G134" s="6"/>
      <c r="H134" s="6"/>
      <c r="I134" s="6"/>
      <c r="J134" s="6"/>
      <c r="K134" s="6"/>
      <c r="L134" s="6"/>
      <c r="M134" s="6"/>
      <c r="N134" s="6"/>
    </row>
    <row r="135" spans="6:14">
      <c r="F135" s="4"/>
      <c r="G135" s="6"/>
      <c r="H135" s="6"/>
      <c r="I135" s="6"/>
      <c r="J135" s="6"/>
      <c r="K135" s="6"/>
      <c r="L135" s="6"/>
      <c r="M135" s="6"/>
      <c r="N135" s="6"/>
    </row>
    <row r="136" spans="6:14">
      <c r="F136" s="4"/>
      <c r="G136" s="6"/>
      <c r="H136" s="6"/>
      <c r="I136" s="6"/>
      <c r="J136" s="6"/>
      <c r="K136" s="6"/>
      <c r="L136" s="6"/>
      <c r="M136" s="6"/>
      <c r="N136" s="6"/>
    </row>
    <row r="137" spans="6:14">
      <c r="F137" s="4"/>
      <c r="G137" s="6"/>
      <c r="H137" s="6"/>
      <c r="I137" s="6"/>
      <c r="J137" s="6"/>
      <c r="K137" s="6"/>
      <c r="L137" s="6"/>
      <c r="M137" s="6"/>
      <c r="N137" s="6"/>
    </row>
    <row r="138" spans="6:14">
      <c r="F138" s="4"/>
      <c r="G138" s="6"/>
      <c r="H138" s="6"/>
      <c r="I138" s="6"/>
      <c r="J138" s="6"/>
      <c r="K138" s="6"/>
      <c r="L138" s="6"/>
      <c r="M138" s="6"/>
      <c r="N138" s="6"/>
    </row>
    <row r="139" spans="6:14">
      <c r="F139" s="4"/>
      <c r="G139" s="6"/>
      <c r="H139" s="6"/>
      <c r="I139" s="6"/>
      <c r="J139" s="6"/>
      <c r="K139" s="6"/>
      <c r="L139" s="6"/>
      <c r="M139" s="6"/>
      <c r="N139" s="6"/>
    </row>
    <row r="140" spans="6:14">
      <c r="F140" s="4"/>
      <c r="G140" s="6"/>
      <c r="H140" s="6"/>
      <c r="I140" s="6"/>
      <c r="J140" s="6"/>
      <c r="K140" s="6"/>
      <c r="L140" s="6"/>
      <c r="M140" s="6"/>
      <c r="N140" s="6"/>
    </row>
    <row r="141" spans="6:14">
      <c r="F141" s="4"/>
      <c r="G141" s="6"/>
      <c r="H141" s="6"/>
      <c r="I141" s="6"/>
      <c r="J141" s="6"/>
      <c r="K141" s="6"/>
      <c r="L141" s="6"/>
      <c r="M141" s="6"/>
      <c r="N141" s="6"/>
    </row>
    <row r="142" spans="6:14">
      <c r="F142" s="4"/>
      <c r="G142" s="6"/>
      <c r="H142" s="6"/>
      <c r="I142" s="6"/>
      <c r="J142" s="6"/>
      <c r="K142" s="6"/>
      <c r="L142" s="6"/>
      <c r="M142" s="6"/>
      <c r="N142" s="6"/>
    </row>
    <row r="143" spans="6:14">
      <c r="F143" s="4"/>
      <c r="G143" s="6"/>
      <c r="H143" s="6"/>
      <c r="I143" s="6"/>
      <c r="J143" s="6"/>
      <c r="K143" s="6"/>
      <c r="L143" s="6"/>
      <c r="M143" s="6"/>
      <c r="N143" s="6"/>
    </row>
    <row r="144" spans="6:14">
      <c r="F144" s="4"/>
      <c r="G144" s="6"/>
      <c r="H144" s="6"/>
      <c r="I144" s="6"/>
      <c r="J144" s="6"/>
      <c r="K144" s="6"/>
      <c r="L144" s="6"/>
      <c r="M144" s="6"/>
      <c r="N144" s="6"/>
    </row>
    <row r="145" spans="6:14">
      <c r="F145" s="4"/>
      <c r="G145" s="6"/>
      <c r="H145" s="6"/>
      <c r="I145" s="6"/>
      <c r="J145" s="6"/>
      <c r="K145" s="6"/>
      <c r="L145" s="6"/>
      <c r="M145" s="6"/>
      <c r="N145" s="6"/>
    </row>
    <row r="146" spans="6:14">
      <c r="F146" s="4"/>
      <c r="G146" s="6"/>
      <c r="H146" s="6"/>
      <c r="I146" s="6"/>
      <c r="J146" s="6"/>
      <c r="K146" s="6"/>
      <c r="L146" s="6"/>
      <c r="M146" s="6"/>
      <c r="N146" s="6"/>
    </row>
    <row r="147" spans="6:14">
      <c r="F147" s="4"/>
      <c r="G147" s="6"/>
      <c r="H147" s="6"/>
      <c r="I147" s="6"/>
      <c r="J147" s="6"/>
      <c r="K147" s="6"/>
      <c r="L147" s="6"/>
      <c r="M147" s="6"/>
      <c r="N147" s="6"/>
    </row>
    <row r="148" spans="6:14">
      <c r="F148" s="4"/>
      <c r="G148" s="6"/>
      <c r="H148" s="6"/>
      <c r="I148" s="6"/>
      <c r="J148" s="6"/>
      <c r="K148" s="6"/>
      <c r="L148" s="6"/>
      <c r="M148" s="6"/>
      <c r="N148" s="6"/>
    </row>
    <row r="149" spans="6:14">
      <c r="F149" s="4"/>
      <c r="G149" s="6"/>
      <c r="H149" s="6"/>
      <c r="I149" s="6"/>
      <c r="J149" s="6"/>
      <c r="K149" s="6"/>
      <c r="L149" s="6"/>
      <c r="M149" s="6"/>
      <c r="N149" s="6"/>
    </row>
    <row r="150" spans="6:14">
      <c r="F150" s="4"/>
      <c r="G150" s="6"/>
      <c r="H150" s="6"/>
      <c r="I150" s="6"/>
      <c r="J150" s="6"/>
      <c r="K150" s="6"/>
      <c r="L150" s="6"/>
      <c r="M150" s="6"/>
      <c r="N150" s="6"/>
    </row>
    <row r="151" spans="6:14">
      <c r="F151" s="4"/>
      <c r="G151" s="6"/>
      <c r="H151" s="6"/>
      <c r="I151" s="6"/>
      <c r="J151" s="6"/>
      <c r="K151" s="6"/>
      <c r="L151" s="6"/>
      <c r="M151" s="6"/>
      <c r="N151" s="6"/>
    </row>
    <row r="152" spans="6:14">
      <c r="F152" s="4"/>
      <c r="G152" s="6"/>
      <c r="H152" s="6"/>
      <c r="I152" s="6"/>
      <c r="J152" s="6"/>
      <c r="K152" s="6"/>
      <c r="L152" s="6"/>
      <c r="M152" s="6"/>
      <c r="N152" s="6"/>
    </row>
    <row r="153" spans="6:14">
      <c r="F153" s="4"/>
      <c r="G153" s="6"/>
      <c r="H153" s="6"/>
      <c r="I153" s="6"/>
      <c r="J153" s="6"/>
      <c r="K153" s="6"/>
      <c r="L153" s="6"/>
      <c r="M153" s="6"/>
      <c r="N153" s="6"/>
    </row>
    <row r="154" spans="6:14">
      <c r="F154" s="4"/>
      <c r="G154" s="6"/>
      <c r="H154" s="6"/>
      <c r="I154" s="6"/>
      <c r="J154" s="6"/>
      <c r="K154" s="6"/>
      <c r="L154" s="6"/>
      <c r="M154" s="6"/>
      <c r="N154" s="6"/>
    </row>
    <row r="155" spans="6:14">
      <c r="F155" s="4"/>
      <c r="G155" s="6"/>
      <c r="H155" s="6"/>
      <c r="I155" s="6"/>
      <c r="J155" s="6"/>
      <c r="K155" s="6"/>
      <c r="L155" s="6"/>
      <c r="M155" s="6"/>
      <c r="N155" s="6"/>
    </row>
    <row r="156" spans="6:14">
      <c r="F156" s="4"/>
      <c r="G156" s="6"/>
      <c r="H156" s="6"/>
      <c r="I156" s="6"/>
      <c r="J156" s="6"/>
      <c r="K156" s="6"/>
      <c r="L156" s="6"/>
      <c r="M156" s="6"/>
      <c r="N156" s="6"/>
    </row>
    <row r="157" spans="6:14">
      <c r="F157" s="4"/>
      <c r="G157" s="6"/>
      <c r="H157" s="6"/>
      <c r="I157" s="6"/>
      <c r="J157" s="6"/>
      <c r="K157" s="6"/>
      <c r="L157" s="6"/>
      <c r="M157" s="6"/>
      <c r="N157" s="6"/>
    </row>
    <row r="158" spans="6:14">
      <c r="F158" s="4"/>
      <c r="G158" s="6"/>
      <c r="H158" s="6"/>
      <c r="I158" s="6"/>
      <c r="J158" s="6"/>
      <c r="K158" s="6"/>
      <c r="L158" s="6"/>
      <c r="M158" s="6"/>
      <c r="N158" s="6"/>
    </row>
    <row r="159" spans="6:14">
      <c r="F159" s="4"/>
      <c r="G159" s="6"/>
      <c r="H159" s="6"/>
      <c r="I159" s="6"/>
      <c r="J159" s="6"/>
      <c r="K159" s="6"/>
      <c r="L159" s="6"/>
      <c r="M159" s="6"/>
      <c r="N159" s="6"/>
    </row>
    <row r="160" spans="6:14">
      <c r="F160" s="4"/>
      <c r="G160" s="6"/>
      <c r="H160" s="6"/>
      <c r="I160" s="6"/>
      <c r="J160" s="6"/>
      <c r="K160" s="6"/>
      <c r="L160" s="6"/>
      <c r="M160" s="6"/>
      <c r="N160" s="6"/>
    </row>
    <row r="161" spans="6:14">
      <c r="F161" s="4"/>
      <c r="G161" s="6"/>
      <c r="H161" s="6"/>
      <c r="I161" s="6"/>
      <c r="J161" s="6"/>
      <c r="K161" s="6"/>
      <c r="L161" s="6"/>
      <c r="M161" s="6"/>
      <c r="N161" s="6"/>
    </row>
    <row r="162" spans="6:14">
      <c r="F162" s="4"/>
      <c r="G162" s="6"/>
      <c r="H162" s="6"/>
      <c r="I162" s="6"/>
      <c r="J162" s="6"/>
      <c r="K162" s="6"/>
      <c r="L162" s="6"/>
      <c r="M162" s="6"/>
      <c r="N162" s="6"/>
    </row>
    <row r="163" spans="6:14">
      <c r="F163" s="4"/>
      <c r="G163" s="6"/>
      <c r="H163" s="6"/>
      <c r="I163" s="6"/>
      <c r="J163" s="6"/>
      <c r="K163" s="6"/>
      <c r="L163" s="6"/>
      <c r="M163" s="6"/>
      <c r="N163" s="6"/>
    </row>
    <row r="164" spans="6:14">
      <c r="F164" s="4"/>
      <c r="G164" s="6"/>
      <c r="H164" s="6"/>
      <c r="I164" s="6"/>
      <c r="J164" s="6"/>
      <c r="K164" s="6"/>
      <c r="L164" s="6"/>
      <c r="M164" s="6"/>
      <c r="N164" s="6"/>
    </row>
    <row r="165" spans="6:14">
      <c r="F165" s="4"/>
      <c r="G165" s="6"/>
      <c r="H165" s="6"/>
      <c r="I165" s="6"/>
      <c r="J165" s="6"/>
      <c r="K165" s="6"/>
      <c r="L165" s="6"/>
      <c r="M165" s="6"/>
      <c r="N165" s="6"/>
    </row>
    <row r="166" spans="6:14">
      <c r="F166" s="4"/>
      <c r="G166" s="6"/>
      <c r="H166" s="6"/>
      <c r="I166" s="6"/>
      <c r="J166" s="6"/>
      <c r="K166" s="6"/>
      <c r="L166" s="6"/>
      <c r="M166" s="6"/>
      <c r="N166" s="6"/>
    </row>
    <row r="167" spans="6:14">
      <c r="F167" s="4"/>
      <c r="G167" s="6"/>
      <c r="H167" s="6"/>
      <c r="I167" s="6"/>
      <c r="J167" s="6"/>
      <c r="K167" s="6"/>
      <c r="L167" s="6"/>
      <c r="M167" s="6"/>
      <c r="N167" s="6"/>
    </row>
    <row r="168" spans="6:14">
      <c r="F168" s="4"/>
      <c r="G168" s="6"/>
      <c r="H168" s="6"/>
      <c r="I168" s="6"/>
      <c r="J168" s="6"/>
      <c r="K168" s="6"/>
      <c r="L168" s="6"/>
      <c r="M168" s="6"/>
      <c r="N168" s="6"/>
    </row>
    <row r="169" spans="6:14">
      <c r="F169" s="4"/>
      <c r="G169" s="6"/>
      <c r="H169" s="6"/>
      <c r="I169" s="6"/>
      <c r="J169" s="6"/>
      <c r="K169" s="6"/>
      <c r="L169" s="6"/>
      <c r="M169" s="6"/>
      <c r="N169" s="6"/>
    </row>
    <row r="170" spans="6:14">
      <c r="F170" s="4"/>
      <c r="G170" s="6"/>
      <c r="H170" s="6"/>
      <c r="I170" s="6"/>
      <c r="J170" s="6"/>
      <c r="K170" s="6"/>
      <c r="L170" s="6"/>
      <c r="M170" s="6"/>
      <c r="N170" s="6"/>
    </row>
    <row r="171" spans="6:14">
      <c r="F171" s="4"/>
      <c r="G171" s="6"/>
      <c r="H171" s="6"/>
      <c r="I171" s="6"/>
      <c r="J171" s="6"/>
      <c r="K171" s="6"/>
      <c r="L171" s="6"/>
      <c r="M171" s="6"/>
      <c r="N171" s="6"/>
    </row>
    <row r="172" spans="6:14">
      <c r="F172" s="4"/>
      <c r="G172" s="6"/>
      <c r="H172" s="6"/>
      <c r="I172" s="6"/>
      <c r="J172" s="6"/>
      <c r="K172" s="6"/>
      <c r="L172" s="6"/>
      <c r="M172" s="6"/>
      <c r="N172" s="6"/>
    </row>
    <row r="173" spans="6:14">
      <c r="F173" s="4"/>
      <c r="G173" s="6"/>
      <c r="H173" s="6"/>
      <c r="I173" s="6"/>
      <c r="J173" s="6"/>
      <c r="K173" s="6"/>
      <c r="L173" s="6"/>
      <c r="M173" s="6"/>
      <c r="N173" s="6"/>
    </row>
    <row r="174" spans="6:14">
      <c r="F174" s="4"/>
      <c r="G174" s="6"/>
      <c r="H174" s="6"/>
      <c r="I174" s="6"/>
      <c r="J174" s="6"/>
      <c r="K174" s="6"/>
      <c r="L174" s="6"/>
      <c r="M174" s="6"/>
      <c r="N174" s="6"/>
    </row>
    <row r="175" spans="6:14">
      <c r="F175" s="4"/>
      <c r="G175" s="6"/>
      <c r="H175" s="6"/>
      <c r="I175" s="6"/>
      <c r="J175" s="6"/>
      <c r="K175" s="6"/>
      <c r="L175" s="6"/>
      <c r="M175" s="6"/>
      <c r="N175" s="6"/>
    </row>
    <row r="176" spans="6:14">
      <c r="F176" s="4"/>
      <c r="G176" s="6"/>
      <c r="H176" s="6"/>
      <c r="I176" s="6"/>
      <c r="J176" s="6"/>
      <c r="K176" s="6"/>
      <c r="L176" s="6"/>
      <c r="M176" s="6"/>
      <c r="N176" s="6"/>
    </row>
    <row r="177" spans="6:14">
      <c r="F177" s="4"/>
      <c r="G177" s="6"/>
      <c r="H177" s="6"/>
      <c r="I177" s="6"/>
      <c r="J177" s="6"/>
      <c r="K177" s="6"/>
      <c r="L177" s="6"/>
      <c r="M177" s="6"/>
      <c r="N177" s="6"/>
    </row>
    <row r="178" spans="6:14">
      <c r="F178" s="4"/>
      <c r="G178" s="6"/>
      <c r="H178" s="6"/>
      <c r="I178" s="6"/>
      <c r="J178" s="6"/>
      <c r="K178" s="6"/>
      <c r="L178" s="6"/>
      <c r="M178" s="6"/>
      <c r="N178" s="6"/>
    </row>
    <row r="179" spans="6:14">
      <c r="F179" s="4"/>
      <c r="G179" s="6"/>
      <c r="H179" s="6"/>
      <c r="I179" s="6"/>
      <c r="J179" s="6"/>
      <c r="K179" s="6"/>
      <c r="L179" s="6"/>
      <c r="M179" s="6"/>
      <c r="N179" s="6"/>
    </row>
    <row r="180" spans="6:14">
      <c r="F180" s="4"/>
      <c r="G180" s="6"/>
      <c r="H180" s="6"/>
      <c r="I180" s="6"/>
      <c r="J180" s="6"/>
      <c r="K180" s="6"/>
      <c r="L180" s="6"/>
      <c r="M180" s="6"/>
      <c r="N180" s="6"/>
    </row>
    <row r="181" spans="6:14">
      <c r="F181" s="4"/>
      <c r="G181" s="6"/>
      <c r="H181" s="6"/>
      <c r="I181" s="6"/>
      <c r="J181" s="6"/>
      <c r="K181" s="6"/>
      <c r="L181" s="6"/>
      <c r="M181" s="6"/>
      <c r="N181" s="6"/>
    </row>
    <row r="182" spans="6:14">
      <c r="F182" s="4"/>
      <c r="G182" s="6"/>
      <c r="H182" s="6"/>
      <c r="I182" s="6"/>
      <c r="J182" s="6"/>
      <c r="K182" s="6"/>
      <c r="L182" s="6"/>
      <c r="M182" s="6"/>
      <c r="N182" s="6"/>
    </row>
    <row r="183" spans="6:14">
      <c r="F183" s="4"/>
      <c r="G183" s="6"/>
      <c r="H183" s="6"/>
      <c r="I183" s="6"/>
      <c r="J183" s="6"/>
      <c r="K183" s="6"/>
      <c r="L183" s="6"/>
      <c r="M183" s="6"/>
      <c r="N183" s="6"/>
    </row>
    <row r="184" spans="6:14">
      <c r="F184" s="4"/>
      <c r="G184" s="6"/>
      <c r="H184" s="6"/>
      <c r="I184" s="6"/>
      <c r="J184" s="6"/>
      <c r="K184" s="6"/>
      <c r="L184" s="6"/>
      <c r="M184" s="6"/>
      <c r="N184" s="6"/>
    </row>
    <row r="185" spans="6:14">
      <c r="F185" s="4"/>
      <c r="G185" s="6"/>
      <c r="H185" s="6"/>
      <c r="I185" s="6"/>
      <c r="J185" s="6"/>
      <c r="K185" s="6"/>
      <c r="L185" s="6"/>
      <c r="M185" s="6"/>
      <c r="N185" s="6"/>
    </row>
    <row r="186" spans="6:14">
      <c r="F186" s="4"/>
      <c r="G186" s="6"/>
      <c r="H186" s="6"/>
      <c r="I186" s="6"/>
      <c r="J186" s="6"/>
      <c r="K186" s="6"/>
      <c r="L186" s="6"/>
      <c r="M186" s="6"/>
      <c r="N186" s="6"/>
    </row>
    <row r="187" spans="6:14">
      <c r="F187" s="4"/>
      <c r="G187" s="6"/>
      <c r="H187" s="6"/>
      <c r="I187" s="6"/>
      <c r="J187" s="6"/>
      <c r="K187" s="6"/>
      <c r="L187" s="6"/>
      <c r="M187" s="6"/>
      <c r="N187" s="6"/>
    </row>
    <row r="188" spans="6:14">
      <c r="F188" s="4"/>
      <c r="G188" s="6"/>
      <c r="H188" s="6"/>
      <c r="I188" s="6"/>
      <c r="J188" s="6"/>
      <c r="K188" s="6"/>
      <c r="L188" s="6"/>
      <c r="M188" s="6"/>
      <c r="N188" s="6"/>
    </row>
    <row r="189" spans="6:14">
      <c r="F189" s="4"/>
      <c r="G189" s="6"/>
      <c r="H189" s="6"/>
      <c r="I189" s="6"/>
      <c r="J189" s="6"/>
      <c r="K189" s="6"/>
      <c r="L189" s="6"/>
      <c r="M189" s="6"/>
      <c r="N189" s="6"/>
    </row>
    <row r="190" spans="6:14">
      <c r="F190" s="4"/>
      <c r="G190" s="6"/>
      <c r="H190" s="6"/>
      <c r="I190" s="6"/>
      <c r="J190" s="6"/>
      <c r="K190" s="6"/>
      <c r="L190" s="6"/>
      <c r="M190" s="6"/>
      <c r="N190" s="6"/>
    </row>
    <row r="191" spans="6:14">
      <c r="F191" s="4"/>
      <c r="G191" s="6"/>
      <c r="H191" s="6"/>
      <c r="I191" s="6"/>
      <c r="J191" s="6"/>
      <c r="K191" s="6"/>
      <c r="L191" s="6"/>
      <c r="M191" s="6"/>
      <c r="N191" s="6"/>
    </row>
    <row r="192" spans="6:14">
      <c r="F192" s="4"/>
      <c r="G192" s="6"/>
      <c r="H192" s="6"/>
      <c r="I192" s="6"/>
      <c r="J192" s="6"/>
      <c r="K192" s="6"/>
      <c r="L192" s="6"/>
      <c r="M192" s="6"/>
      <c r="N192" s="6"/>
    </row>
    <row r="193" spans="6:14">
      <c r="F193" s="4"/>
      <c r="G193" s="6"/>
      <c r="H193" s="6"/>
      <c r="I193" s="6"/>
      <c r="J193" s="6"/>
      <c r="K193" s="6"/>
      <c r="L193" s="6"/>
      <c r="M193" s="6"/>
      <c r="N193" s="6"/>
    </row>
    <row r="194" spans="6:14">
      <c r="F194" s="4"/>
      <c r="G194" s="6"/>
      <c r="H194" s="6"/>
      <c r="I194" s="6"/>
      <c r="J194" s="6"/>
      <c r="K194" s="6"/>
      <c r="L194" s="6"/>
      <c r="M194" s="6"/>
      <c r="N194" s="6"/>
    </row>
    <row r="195" spans="6:14">
      <c r="F195" s="4"/>
      <c r="G195" s="6"/>
      <c r="H195" s="6"/>
      <c r="I195" s="6"/>
      <c r="J195" s="6"/>
      <c r="K195" s="6"/>
      <c r="L195" s="6"/>
      <c r="M195" s="6"/>
      <c r="N195" s="6"/>
    </row>
    <row r="196" spans="6:14">
      <c r="F196" s="4"/>
      <c r="G196" s="6"/>
      <c r="H196" s="6"/>
      <c r="I196" s="6"/>
      <c r="J196" s="6"/>
      <c r="K196" s="6"/>
      <c r="L196" s="6"/>
      <c r="M196" s="6"/>
      <c r="N196" s="6"/>
    </row>
    <row r="197" spans="6:14">
      <c r="F197" s="4"/>
      <c r="G197" s="6"/>
      <c r="H197" s="6"/>
      <c r="I197" s="6"/>
      <c r="J197" s="6"/>
      <c r="K197" s="6"/>
      <c r="L197" s="6"/>
      <c r="M197" s="6"/>
      <c r="N197" s="6"/>
    </row>
    <row r="198" spans="6:14">
      <c r="F198" s="4"/>
      <c r="G198" s="6"/>
      <c r="H198" s="6"/>
      <c r="I198" s="6"/>
      <c r="J198" s="6"/>
      <c r="K198" s="6"/>
      <c r="L198" s="6"/>
      <c r="M198" s="6"/>
      <c r="N198" s="6"/>
    </row>
    <row r="199" spans="6:14">
      <c r="F199" s="4"/>
      <c r="G199" s="6"/>
      <c r="H199" s="6"/>
      <c r="I199" s="6"/>
      <c r="J199" s="6"/>
      <c r="K199" s="6"/>
      <c r="L199" s="6"/>
      <c r="M199" s="6"/>
      <c r="N199" s="6"/>
    </row>
    <row r="200" spans="6:14">
      <c r="F200" s="4"/>
      <c r="G200" s="6"/>
      <c r="H200" s="6"/>
      <c r="I200" s="6"/>
      <c r="J200" s="6"/>
      <c r="K200" s="6"/>
      <c r="L200" s="6"/>
      <c r="M200" s="6"/>
      <c r="N200" s="6"/>
    </row>
    <row r="201" spans="6:14">
      <c r="F201" s="4"/>
      <c r="G201" s="6"/>
      <c r="H201" s="6"/>
      <c r="I201" s="6"/>
      <c r="J201" s="6"/>
      <c r="K201" s="6"/>
      <c r="L201" s="6"/>
      <c r="M201" s="6"/>
      <c r="N201" s="6"/>
    </row>
    <row r="202" spans="6:14">
      <c r="F202" s="4"/>
      <c r="G202" s="6"/>
      <c r="H202" s="6"/>
      <c r="I202" s="6"/>
      <c r="J202" s="6"/>
      <c r="K202" s="6"/>
      <c r="L202" s="6"/>
      <c r="M202" s="6"/>
      <c r="N202" s="6"/>
    </row>
    <row r="203" spans="6:14">
      <c r="F203" s="4"/>
      <c r="G203" s="6"/>
      <c r="H203" s="6"/>
      <c r="I203" s="6"/>
      <c r="J203" s="6"/>
      <c r="K203" s="6"/>
      <c r="L203" s="6"/>
      <c r="M203" s="6"/>
      <c r="N203" s="6"/>
    </row>
    <row r="204" spans="6:14">
      <c r="F204" s="4"/>
      <c r="G204" s="6"/>
      <c r="H204" s="6"/>
      <c r="I204" s="6"/>
      <c r="J204" s="6"/>
      <c r="K204" s="6"/>
      <c r="L204" s="6"/>
      <c r="M204" s="6"/>
      <c r="N204" s="6"/>
    </row>
    <row r="205" spans="6:14">
      <c r="F205" s="4"/>
      <c r="G205" s="6"/>
      <c r="H205" s="6"/>
      <c r="I205" s="6"/>
      <c r="J205" s="6"/>
      <c r="K205" s="6"/>
      <c r="L205" s="6"/>
      <c r="M205" s="6"/>
      <c r="N205" s="6"/>
    </row>
    <row r="206" spans="6:14">
      <c r="F206" s="4"/>
      <c r="G206" s="6"/>
      <c r="H206" s="6"/>
      <c r="I206" s="6"/>
      <c r="J206" s="6"/>
      <c r="K206" s="6"/>
      <c r="L206" s="6"/>
      <c r="M206" s="6"/>
      <c r="N206" s="6"/>
    </row>
    <row r="207" spans="6:14">
      <c r="F207" s="4"/>
      <c r="G207" s="6"/>
      <c r="H207" s="6"/>
      <c r="I207" s="6"/>
      <c r="J207" s="6"/>
      <c r="K207" s="6"/>
      <c r="L207" s="6"/>
      <c r="M207" s="6"/>
      <c r="N207" s="6"/>
    </row>
    <row r="208" spans="6:14">
      <c r="F208" s="4"/>
      <c r="G208" s="6"/>
      <c r="H208" s="6"/>
      <c r="I208" s="6"/>
      <c r="J208" s="6"/>
      <c r="K208" s="6"/>
      <c r="L208" s="6"/>
      <c r="M208" s="6"/>
      <c r="N208" s="6"/>
    </row>
    <row r="209" spans="6:14">
      <c r="F209" s="4"/>
      <c r="G209" s="6"/>
      <c r="H209" s="6"/>
      <c r="I209" s="6"/>
      <c r="J209" s="6"/>
      <c r="K209" s="6"/>
      <c r="L209" s="6"/>
      <c r="M209" s="6"/>
      <c r="N209" s="6"/>
    </row>
    <row r="210" spans="6:14">
      <c r="F210" s="4"/>
      <c r="G210" s="6"/>
      <c r="H210" s="6"/>
      <c r="I210" s="6"/>
      <c r="J210" s="6"/>
      <c r="K210" s="6"/>
      <c r="L210" s="6"/>
      <c r="M210" s="6"/>
      <c r="N210" s="6"/>
    </row>
    <row r="211" spans="6:14">
      <c r="F211" s="4"/>
      <c r="G211" s="6"/>
      <c r="H211" s="6"/>
      <c r="I211" s="6"/>
      <c r="J211" s="6"/>
      <c r="K211" s="6"/>
      <c r="L211" s="6"/>
      <c r="M211" s="6"/>
      <c r="N211" s="6"/>
    </row>
    <row r="212" spans="6:14">
      <c r="F212" s="4"/>
      <c r="G212" s="6"/>
      <c r="H212" s="6"/>
      <c r="I212" s="6"/>
      <c r="J212" s="6"/>
      <c r="K212" s="6"/>
      <c r="L212" s="6"/>
      <c r="M212" s="6"/>
      <c r="N212" s="6"/>
    </row>
    <row r="213" spans="6:14">
      <c r="F213" s="4"/>
      <c r="G213" s="6"/>
      <c r="H213" s="6"/>
      <c r="I213" s="6"/>
      <c r="J213" s="6"/>
      <c r="K213" s="6"/>
      <c r="L213" s="6"/>
      <c r="M213" s="6"/>
      <c r="N213" s="6"/>
    </row>
    <row r="214" spans="6:14">
      <c r="F214" s="4"/>
      <c r="G214" s="6"/>
      <c r="H214" s="6"/>
      <c r="I214" s="6"/>
      <c r="J214" s="6"/>
      <c r="K214" s="6"/>
      <c r="L214" s="6"/>
      <c r="M214" s="6"/>
      <c r="N214" s="6"/>
    </row>
    <row r="215" spans="6:14">
      <c r="F215" s="4"/>
      <c r="G215" s="6"/>
      <c r="H215" s="6"/>
      <c r="I215" s="6"/>
      <c r="J215" s="6"/>
      <c r="K215" s="6"/>
      <c r="L215" s="6"/>
      <c r="M215" s="6"/>
      <c r="N215" s="6"/>
    </row>
    <row r="216" spans="6:14">
      <c r="F216" s="4"/>
      <c r="G216" s="6"/>
      <c r="H216" s="6"/>
      <c r="I216" s="6"/>
      <c r="J216" s="6"/>
      <c r="K216" s="6"/>
      <c r="L216" s="6"/>
      <c r="M216" s="6"/>
      <c r="N216" s="6"/>
    </row>
    <row r="217" spans="6:14">
      <c r="F217" s="4"/>
      <c r="G217" s="6"/>
      <c r="H217" s="6"/>
      <c r="I217" s="6"/>
      <c r="J217" s="6"/>
      <c r="K217" s="6"/>
      <c r="L217" s="6"/>
      <c r="M217" s="6"/>
      <c r="N217" s="6"/>
    </row>
    <row r="218" spans="6:14">
      <c r="F218" s="4"/>
      <c r="G218" s="6"/>
      <c r="H218" s="6"/>
      <c r="I218" s="6"/>
      <c r="J218" s="6"/>
      <c r="K218" s="6"/>
      <c r="L218" s="6"/>
      <c r="M218" s="6"/>
      <c r="N218" s="6"/>
    </row>
    <row r="219" spans="6:14">
      <c r="F219" s="4"/>
      <c r="G219" s="6"/>
      <c r="H219" s="6"/>
      <c r="I219" s="6"/>
      <c r="J219" s="6"/>
      <c r="K219" s="6"/>
      <c r="L219" s="6"/>
      <c r="M219" s="6"/>
      <c r="N219" s="6"/>
    </row>
    <row r="220" spans="6:14">
      <c r="F220" s="4"/>
      <c r="G220" s="6"/>
      <c r="H220" s="6"/>
      <c r="I220" s="6"/>
      <c r="J220" s="6"/>
      <c r="K220" s="6"/>
      <c r="L220" s="6"/>
      <c r="M220" s="6"/>
      <c r="N220" s="6"/>
    </row>
    <row r="221" spans="6:14">
      <c r="F221" s="4"/>
      <c r="G221" s="6"/>
      <c r="H221" s="6"/>
      <c r="I221" s="6"/>
      <c r="J221" s="6"/>
      <c r="K221" s="6"/>
      <c r="L221" s="6"/>
      <c r="M221" s="6"/>
      <c r="N221" s="6"/>
    </row>
    <row r="222" spans="6:14">
      <c r="F222" s="4"/>
      <c r="G222" s="6"/>
      <c r="H222" s="6"/>
      <c r="I222" s="6"/>
      <c r="J222" s="6"/>
      <c r="K222" s="6"/>
      <c r="L222" s="6"/>
      <c r="M222" s="6"/>
      <c r="N222" s="6"/>
    </row>
    <row r="223" spans="6:14">
      <c r="F223" s="4"/>
      <c r="G223" s="6"/>
      <c r="H223" s="6"/>
      <c r="I223" s="6"/>
      <c r="J223" s="6"/>
      <c r="K223" s="6"/>
      <c r="L223" s="6"/>
      <c r="M223" s="6"/>
      <c r="N223" s="6"/>
    </row>
    <row r="224" spans="6:14">
      <c r="F224" s="4"/>
      <c r="G224" s="6"/>
      <c r="H224" s="6"/>
      <c r="I224" s="6"/>
      <c r="J224" s="6"/>
      <c r="K224" s="6"/>
      <c r="L224" s="6"/>
      <c r="M224" s="6"/>
      <c r="N224" s="6"/>
    </row>
    <row r="225" spans="6:14">
      <c r="F225" s="4"/>
      <c r="G225" s="6"/>
      <c r="H225" s="6"/>
      <c r="I225" s="6"/>
      <c r="J225" s="6"/>
      <c r="K225" s="6"/>
      <c r="L225" s="6"/>
      <c r="M225" s="6"/>
      <c r="N225" s="6"/>
    </row>
    <row r="226" spans="6:14">
      <c r="F226" s="4"/>
      <c r="G226" s="6"/>
      <c r="H226" s="6"/>
      <c r="I226" s="6"/>
      <c r="J226" s="6"/>
      <c r="K226" s="6"/>
      <c r="L226" s="6"/>
      <c r="M226" s="6"/>
      <c r="N226" s="6"/>
    </row>
    <row r="227" spans="6:14">
      <c r="F227" s="4"/>
      <c r="G227" s="6"/>
      <c r="H227" s="6"/>
      <c r="I227" s="6"/>
      <c r="J227" s="6"/>
      <c r="K227" s="6"/>
      <c r="L227" s="6"/>
      <c r="M227" s="6"/>
      <c r="N227" s="6"/>
    </row>
    <row r="228" spans="6:14">
      <c r="F228" s="4"/>
      <c r="G228" s="6"/>
      <c r="H228" s="6"/>
      <c r="I228" s="6"/>
      <c r="J228" s="6"/>
      <c r="K228" s="6"/>
      <c r="L228" s="6"/>
      <c r="M228" s="6"/>
      <c r="N228" s="6"/>
    </row>
    <row r="229" spans="6:14">
      <c r="F229" s="4"/>
      <c r="G229" s="6"/>
      <c r="H229" s="6"/>
      <c r="I229" s="6"/>
      <c r="J229" s="6"/>
      <c r="K229" s="6"/>
      <c r="L229" s="6"/>
      <c r="M229" s="6"/>
      <c r="N229" s="6"/>
    </row>
    <row r="230" spans="6:14">
      <c r="F230" s="4"/>
      <c r="G230" s="6"/>
      <c r="H230" s="6"/>
      <c r="I230" s="6"/>
      <c r="J230" s="6"/>
      <c r="K230" s="6"/>
      <c r="L230" s="6"/>
      <c r="M230" s="6"/>
      <c r="N230" s="6"/>
    </row>
    <row r="231" spans="6:14">
      <c r="F231" s="4"/>
      <c r="G231" s="6"/>
      <c r="H231" s="6"/>
      <c r="I231" s="6"/>
      <c r="J231" s="6"/>
      <c r="K231" s="6"/>
      <c r="L231" s="6"/>
      <c r="M231" s="6"/>
      <c r="N231" s="6"/>
    </row>
    <row r="232" spans="6:14">
      <c r="F232" s="4"/>
      <c r="G232" s="6"/>
      <c r="H232" s="6"/>
      <c r="I232" s="6"/>
      <c r="J232" s="6"/>
      <c r="K232" s="6"/>
      <c r="L232" s="6"/>
      <c r="M232" s="6"/>
      <c r="N232" s="6"/>
    </row>
    <row r="233" spans="6:14">
      <c r="F233" s="4"/>
      <c r="G233" s="6"/>
      <c r="H233" s="6"/>
      <c r="I233" s="6"/>
      <c r="J233" s="6"/>
      <c r="K233" s="6"/>
      <c r="L233" s="6"/>
      <c r="M233" s="6"/>
      <c r="N233" s="6"/>
    </row>
    <row r="234" spans="6:14">
      <c r="F234" s="4"/>
      <c r="G234" s="6"/>
      <c r="H234" s="6"/>
      <c r="I234" s="6"/>
      <c r="J234" s="6"/>
      <c r="K234" s="6"/>
      <c r="L234" s="6"/>
      <c r="M234" s="6"/>
      <c r="N234" s="6"/>
    </row>
    <row r="235" spans="6:14">
      <c r="F235" s="4"/>
      <c r="G235" s="6"/>
      <c r="H235" s="6"/>
      <c r="I235" s="6"/>
      <c r="J235" s="6"/>
      <c r="K235" s="6"/>
      <c r="L235" s="6"/>
      <c r="M235" s="6"/>
      <c r="N235" s="6"/>
    </row>
    <row r="236" spans="6:14">
      <c r="F236" s="4"/>
      <c r="G236" s="6"/>
      <c r="H236" s="6"/>
      <c r="I236" s="6"/>
      <c r="J236" s="6"/>
      <c r="K236" s="6"/>
      <c r="L236" s="6"/>
      <c r="M236" s="6"/>
      <c r="N236" s="6"/>
    </row>
    <row r="237" spans="6:14">
      <c r="F237" s="4"/>
      <c r="G237" s="6"/>
      <c r="H237" s="6"/>
      <c r="I237" s="6"/>
      <c r="J237" s="6"/>
      <c r="K237" s="6"/>
      <c r="L237" s="6"/>
      <c r="M237" s="6"/>
      <c r="N237" s="6"/>
    </row>
    <row r="238" spans="6:14">
      <c r="F238" s="4"/>
      <c r="G238" s="6"/>
      <c r="H238" s="6"/>
      <c r="I238" s="6"/>
      <c r="J238" s="6"/>
      <c r="K238" s="6"/>
      <c r="L238" s="6"/>
      <c r="M238" s="6"/>
      <c r="N238" s="6"/>
    </row>
    <row r="239" spans="6:14">
      <c r="F239" s="4"/>
      <c r="G239" s="6"/>
      <c r="H239" s="6"/>
      <c r="I239" s="6"/>
      <c r="J239" s="6"/>
      <c r="K239" s="6"/>
      <c r="L239" s="6"/>
      <c r="M239" s="6"/>
      <c r="N239" s="6"/>
    </row>
    <row r="240" spans="6:14">
      <c r="F240" s="4"/>
      <c r="G240" s="6"/>
      <c r="H240" s="6"/>
      <c r="I240" s="6"/>
      <c r="J240" s="6"/>
      <c r="K240" s="6"/>
      <c r="L240" s="6"/>
      <c r="M240" s="6"/>
      <c r="N240" s="6"/>
    </row>
    <row r="241" spans="6:14">
      <c r="F241" s="4"/>
      <c r="G241" s="6"/>
      <c r="H241" s="6"/>
      <c r="I241" s="6"/>
      <c r="J241" s="6"/>
      <c r="K241" s="6"/>
      <c r="L241" s="6"/>
      <c r="M241" s="6"/>
      <c r="N241" s="6"/>
    </row>
    <row r="242" spans="6:14">
      <c r="F242" s="4"/>
      <c r="G242" s="6"/>
      <c r="H242" s="6"/>
      <c r="I242" s="6"/>
      <c r="J242" s="6"/>
      <c r="K242" s="6"/>
      <c r="L242" s="6"/>
      <c r="M242" s="6"/>
      <c r="N242" s="6"/>
    </row>
    <row r="243" spans="6:14">
      <c r="F243" s="4"/>
      <c r="G243" s="6"/>
      <c r="H243" s="6"/>
      <c r="I243" s="6"/>
      <c r="J243" s="6"/>
      <c r="K243" s="6"/>
      <c r="L243" s="6"/>
      <c r="M243" s="6"/>
      <c r="N243" s="6"/>
    </row>
    <row r="244" spans="6:14">
      <c r="F244" s="4"/>
      <c r="G244" s="6"/>
      <c r="H244" s="6"/>
      <c r="I244" s="6"/>
      <c r="J244" s="6"/>
      <c r="K244" s="6"/>
      <c r="L244" s="6"/>
      <c r="M244" s="6"/>
      <c r="N244" s="6"/>
    </row>
    <row r="245" spans="6:14">
      <c r="F245" s="4"/>
      <c r="G245" s="6"/>
      <c r="H245" s="6"/>
      <c r="I245" s="6"/>
      <c r="J245" s="6"/>
      <c r="K245" s="6"/>
      <c r="L245" s="6"/>
      <c r="M245" s="6"/>
      <c r="N245" s="6"/>
    </row>
    <row r="246" spans="6:14">
      <c r="F246" s="4"/>
      <c r="G246" s="6"/>
      <c r="H246" s="6"/>
      <c r="I246" s="6"/>
      <c r="J246" s="6"/>
      <c r="K246" s="6"/>
      <c r="L246" s="6"/>
      <c r="M246" s="6"/>
      <c r="N246" s="6"/>
    </row>
    <row r="247" spans="6:14">
      <c r="F247" s="4"/>
      <c r="G247" s="6"/>
      <c r="H247" s="6"/>
      <c r="I247" s="6"/>
      <c r="J247" s="6"/>
      <c r="K247" s="6"/>
      <c r="L247" s="6"/>
      <c r="M247" s="6"/>
      <c r="N247" s="6"/>
    </row>
    <row r="248" spans="6:14">
      <c r="F248" s="4"/>
      <c r="G248" s="6"/>
      <c r="H248" s="6"/>
      <c r="I248" s="6"/>
      <c r="J248" s="6"/>
      <c r="K248" s="6"/>
      <c r="L248" s="6"/>
      <c r="M248" s="6"/>
      <c r="N248" s="6"/>
    </row>
    <row r="249" spans="6:14">
      <c r="F249" s="4"/>
      <c r="G249" s="6"/>
      <c r="H249" s="6"/>
      <c r="I249" s="6"/>
      <c r="J249" s="6"/>
      <c r="K249" s="6"/>
      <c r="L249" s="6"/>
      <c r="M249" s="6"/>
      <c r="N249" s="6"/>
    </row>
    <row r="250" spans="6:14">
      <c r="F250" s="4"/>
      <c r="G250" s="6"/>
      <c r="H250" s="6"/>
      <c r="I250" s="6"/>
      <c r="J250" s="6"/>
      <c r="K250" s="6"/>
      <c r="L250" s="6"/>
      <c r="M250" s="6"/>
      <c r="N250" s="6"/>
    </row>
    <row r="251" spans="6:14">
      <c r="F251" s="4"/>
      <c r="G251" s="6"/>
      <c r="H251" s="6"/>
      <c r="I251" s="6"/>
      <c r="J251" s="6"/>
      <c r="K251" s="6"/>
      <c r="L251" s="6"/>
      <c r="M251" s="6"/>
      <c r="N251" s="6"/>
    </row>
    <row r="252" spans="6:14">
      <c r="F252" s="4"/>
      <c r="G252" s="6"/>
      <c r="H252" s="6"/>
      <c r="I252" s="6"/>
      <c r="J252" s="6"/>
      <c r="K252" s="6"/>
      <c r="L252" s="6"/>
      <c r="M252" s="6"/>
      <c r="N252" s="6"/>
    </row>
    <row r="253" spans="6:14">
      <c r="F253" s="4"/>
      <c r="G253" s="6"/>
      <c r="H253" s="6"/>
      <c r="I253" s="6"/>
      <c r="J253" s="6"/>
      <c r="K253" s="6"/>
      <c r="L253" s="6"/>
      <c r="M253" s="6"/>
      <c r="N253" s="6"/>
    </row>
    <row r="254" spans="6:14">
      <c r="F254" s="4"/>
      <c r="G254" s="6"/>
      <c r="H254" s="6"/>
      <c r="I254" s="6"/>
      <c r="J254" s="6"/>
      <c r="K254" s="6"/>
      <c r="L254" s="6"/>
      <c r="M254" s="6"/>
      <c r="N254" s="6"/>
    </row>
    <row r="255" spans="6:14">
      <c r="F255" s="4"/>
      <c r="G255" s="6"/>
      <c r="H255" s="6"/>
      <c r="I255" s="6"/>
      <c r="J255" s="6"/>
      <c r="K255" s="6"/>
      <c r="L255" s="6"/>
      <c r="M255" s="6"/>
      <c r="N255" s="6"/>
    </row>
    <row r="256" spans="6:14">
      <c r="F256" s="4"/>
      <c r="G256" s="6"/>
      <c r="H256" s="6"/>
      <c r="I256" s="6"/>
      <c r="J256" s="6"/>
      <c r="K256" s="6"/>
      <c r="L256" s="6"/>
      <c r="M256" s="6"/>
      <c r="N256" s="6"/>
    </row>
    <row r="257" spans="6:14">
      <c r="F257" s="4"/>
      <c r="G257" s="6"/>
      <c r="H257" s="6"/>
      <c r="I257" s="6"/>
      <c r="J257" s="6"/>
      <c r="K257" s="6"/>
      <c r="L257" s="6"/>
      <c r="M257" s="6"/>
      <c r="N257" s="6"/>
    </row>
    <row r="258" spans="6:14">
      <c r="F258" s="4"/>
      <c r="G258" s="6"/>
      <c r="H258" s="6"/>
      <c r="I258" s="6"/>
      <c r="J258" s="6"/>
      <c r="K258" s="6"/>
      <c r="L258" s="6"/>
      <c r="M258" s="6"/>
      <c r="N258" s="6"/>
    </row>
    <row r="259" spans="6:14">
      <c r="F259" s="4"/>
      <c r="G259" s="6"/>
      <c r="H259" s="6"/>
      <c r="I259" s="6"/>
      <c r="J259" s="6"/>
      <c r="K259" s="6"/>
      <c r="L259" s="6"/>
      <c r="M259" s="6"/>
      <c r="N259" s="6"/>
    </row>
    <row r="260" spans="6:14">
      <c r="F260" s="4"/>
      <c r="G260" s="6"/>
      <c r="H260" s="6"/>
      <c r="I260" s="6"/>
      <c r="J260" s="6"/>
      <c r="K260" s="6"/>
      <c r="L260" s="6"/>
      <c r="M260" s="6"/>
      <c r="N260" s="6"/>
    </row>
    <row r="261" spans="6:14">
      <c r="F261" s="4"/>
      <c r="G261" s="6"/>
      <c r="H261" s="6"/>
      <c r="I261" s="6"/>
      <c r="J261" s="6"/>
      <c r="K261" s="6"/>
      <c r="L261" s="6"/>
      <c r="M261" s="6"/>
      <c r="N261" s="6"/>
    </row>
    <row r="262" spans="6:14">
      <c r="F262" s="4"/>
      <c r="G262" s="6"/>
      <c r="H262" s="6"/>
      <c r="I262" s="6"/>
      <c r="J262" s="6"/>
      <c r="K262" s="6"/>
      <c r="L262" s="6"/>
      <c r="M262" s="6"/>
      <c r="N262" s="6"/>
    </row>
    <row r="263" spans="6:14">
      <c r="F263" s="4"/>
      <c r="G263" s="6"/>
      <c r="H263" s="6"/>
      <c r="I263" s="6"/>
      <c r="J263" s="6"/>
      <c r="K263" s="6"/>
      <c r="L263" s="6"/>
      <c r="M263" s="6"/>
      <c r="N263" s="6"/>
    </row>
    <row r="264" spans="6:14">
      <c r="F264" s="4"/>
      <c r="G264" s="6"/>
      <c r="H264" s="6"/>
      <c r="I264" s="6"/>
      <c r="J264" s="6"/>
      <c r="K264" s="6"/>
      <c r="L264" s="6"/>
      <c r="M264" s="6"/>
      <c r="N264" s="6"/>
    </row>
    <row r="265" spans="6:14">
      <c r="F265" s="4"/>
      <c r="G265" s="6"/>
      <c r="H265" s="6"/>
      <c r="I265" s="6"/>
      <c r="J265" s="6"/>
      <c r="K265" s="6"/>
      <c r="L265" s="6"/>
      <c r="M265" s="6"/>
      <c r="N265" s="6"/>
    </row>
    <row r="266" spans="6:14">
      <c r="F266" s="4"/>
      <c r="G266" s="6"/>
      <c r="H266" s="6"/>
      <c r="I266" s="6"/>
      <c r="J266" s="6"/>
      <c r="K266" s="6"/>
      <c r="L266" s="6"/>
      <c r="M266" s="6"/>
      <c r="N266" s="6"/>
    </row>
    <row r="267" spans="6:14">
      <c r="F267" s="4"/>
      <c r="G267" s="6"/>
      <c r="H267" s="6"/>
      <c r="I267" s="6"/>
      <c r="J267" s="6"/>
      <c r="K267" s="6"/>
      <c r="L267" s="6"/>
      <c r="M267" s="6"/>
      <c r="N267" s="6"/>
    </row>
    <row r="268" spans="6:14">
      <c r="F268" s="4"/>
      <c r="G268" s="6"/>
      <c r="H268" s="6"/>
      <c r="I268" s="6"/>
      <c r="J268" s="6"/>
      <c r="K268" s="6"/>
      <c r="L268" s="6"/>
      <c r="M268" s="6"/>
      <c r="N268" s="6"/>
    </row>
    <row r="269" spans="6:14">
      <c r="F269" s="4"/>
      <c r="G269" s="6"/>
      <c r="H269" s="6"/>
      <c r="I269" s="6"/>
      <c r="J269" s="6"/>
      <c r="K269" s="6"/>
      <c r="L269" s="6"/>
      <c r="M269" s="6"/>
      <c r="N269" s="6"/>
    </row>
    <row r="270" spans="6:14">
      <c r="F270" s="4"/>
      <c r="G270" s="6"/>
      <c r="H270" s="6"/>
      <c r="I270" s="6"/>
      <c r="J270" s="6"/>
      <c r="K270" s="6"/>
      <c r="L270" s="6"/>
      <c r="M270" s="6"/>
      <c r="N270" s="6"/>
    </row>
    <row r="271" spans="6:14">
      <c r="F271" s="4"/>
      <c r="G271" s="6"/>
      <c r="H271" s="6"/>
      <c r="I271" s="6"/>
      <c r="J271" s="6"/>
      <c r="K271" s="6"/>
      <c r="L271" s="6"/>
      <c r="M271" s="6"/>
      <c r="N271" s="6"/>
    </row>
    <row r="272" spans="6:14">
      <c r="F272" s="4"/>
      <c r="G272" s="6"/>
      <c r="H272" s="6"/>
      <c r="I272" s="6"/>
      <c r="J272" s="6"/>
      <c r="K272" s="6"/>
      <c r="L272" s="6"/>
      <c r="M272" s="6"/>
      <c r="N272" s="6"/>
    </row>
    <row r="273" spans="6:14">
      <c r="F273" s="4"/>
      <c r="G273" s="6"/>
      <c r="H273" s="6"/>
      <c r="I273" s="6"/>
      <c r="J273" s="6"/>
      <c r="K273" s="6"/>
      <c r="L273" s="6"/>
      <c r="M273" s="6"/>
      <c r="N273" s="6"/>
    </row>
    <row r="274" spans="6:14">
      <c r="F274" s="4"/>
      <c r="G274" s="6"/>
      <c r="H274" s="6"/>
      <c r="I274" s="6"/>
      <c r="J274" s="6"/>
      <c r="K274" s="6"/>
      <c r="L274" s="6"/>
      <c r="M274" s="6"/>
      <c r="N274" s="6"/>
    </row>
    <row r="275" spans="6:14">
      <c r="F275" s="4"/>
      <c r="G275" s="6"/>
      <c r="H275" s="6"/>
      <c r="I275" s="6"/>
      <c r="J275" s="6"/>
      <c r="K275" s="6"/>
      <c r="L275" s="6"/>
      <c r="M275" s="6"/>
      <c r="N275" s="6"/>
    </row>
    <row r="276" spans="6:14">
      <c r="F276" s="4"/>
      <c r="G276" s="6"/>
      <c r="H276" s="6"/>
      <c r="I276" s="6"/>
      <c r="J276" s="6"/>
      <c r="K276" s="6"/>
      <c r="L276" s="6"/>
      <c r="M276" s="6"/>
      <c r="N276" s="6"/>
    </row>
    <row r="277" spans="6:14">
      <c r="F277" s="4"/>
      <c r="G277" s="6"/>
      <c r="H277" s="6"/>
      <c r="I277" s="6"/>
      <c r="J277" s="6"/>
      <c r="K277" s="6"/>
      <c r="L277" s="6"/>
      <c r="M277" s="6"/>
      <c r="N277" s="6"/>
    </row>
    <row r="278" spans="6:14">
      <c r="F278" s="4"/>
      <c r="G278" s="6"/>
      <c r="H278" s="6"/>
      <c r="I278" s="6"/>
      <c r="J278" s="6"/>
      <c r="K278" s="6"/>
      <c r="L278" s="6"/>
      <c r="M278" s="6"/>
      <c r="N278" s="6"/>
    </row>
    <row r="279" spans="6:14">
      <c r="F279" s="4"/>
      <c r="G279" s="6"/>
      <c r="H279" s="6"/>
      <c r="I279" s="6"/>
      <c r="J279" s="6"/>
      <c r="K279" s="6"/>
      <c r="L279" s="6"/>
      <c r="M279" s="6"/>
      <c r="N279" s="6"/>
    </row>
    <row r="280" spans="6:14">
      <c r="F280" s="4"/>
      <c r="G280" s="6"/>
      <c r="H280" s="6"/>
      <c r="I280" s="6"/>
      <c r="J280" s="6"/>
      <c r="K280" s="6"/>
      <c r="L280" s="6"/>
      <c r="M280" s="6"/>
      <c r="N280" s="6"/>
    </row>
    <row r="281" spans="6:14">
      <c r="F281" s="4"/>
      <c r="G281" s="6"/>
      <c r="H281" s="6"/>
      <c r="I281" s="6"/>
      <c r="J281" s="6"/>
      <c r="K281" s="6"/>
      <c r="L281" s="6"/>
      <c r="M281" s="6"/>
      <c r="N281" s="6"/>
    </row>
    <row r="282" spans="6:14">
      <c r="F282" s="4"/>
      <c r="G282" s="6"/>
      <c r="H282" s="6"/>
      <c r="I282" s="6"/>
      <c r="J282" s="6"/>
      <c r="K282" s="6"/>
      <c r="L282" s="6"/>
      <c r="M282" s="6"/>
      <c r="N282" s="6"/>
    </row>
    <row r="283" spans="6:14">
      <c r="F283" s="4"/>
      <c r="G283" s="6"/>
      <c r="H283" s="6"/>
      <c r="I283" s="6"/>
      <c r="J283" s="6"/>
      <c r="K283" s="6"/>
      <c r="L283" s="6"/>
      <c r="M283" s="6"/>
      <c r="N283" s="6"/>
    </row>
    <row r="284" spans="6:14">
      <c r="F284" s="4"/>
      <c r="G284" s="6"/>
      <c r="H284" s="6"/>
      <c r="I284" s="6"/>
      <c r="J284" s="6"/>
      <c r="K284" s="6"/>
      <c r="L284" s="6"/>
      <c r="M284" s="6"/>
      <c r="N284" s="6"/>
    </row>
    <row r="285" spans="6:14">
      <c r="F285" s="4"/>
      <c r="G285" s="6"/>
      <c r="H285" s="6"/>
      <c r="I285" s="6"/>
      <c r="J285" s="6"/>
      <c r="K285" s="6"/>
      <c r="L285" s="6"/>
      <c r="M285" s="6"/>
      <c r="N285" s="6"/>
    </row>
    <row r="286" spans="6:14">
      <c r="F286" s="4"/>
      <c r="G286" s="6"/>
      <c r="H286" s="6"/>
      <c r="I286" s="6"/>
      <c r="J286" s="6"/>
      <c r="K286" s="6"/>
      <c r="L286" s="6"/>
      <c r="M286" s="6"/>
      <c r="N286" s="6"/>
    </row>
    <row r="287" spans="6:14">
      <c r="F287" s="4"/>
      <c r="G287" s="6"/>
      <c r="H287" s="6"/>
      <c r="I287" s="6"/>
      <c r="J287" s="6"/>
      <c r="K287" s="6"/>
      <c r="L287" s="6"/>
      <c r="M287" s="6"/>
      <c r="N287" s="6"/>
    </row>
    <row r="288" spans="6:14">
      <c r="F288" s="4"/>
      <c r="G288" s="6"/>
      <c r="H288" s="6"/>
      <c r="I288" s="6"/>
      <c r="J288" s="6"/>
      <c r="K288" s="6"/>
      <c r="L288" s="6"/>
      <c r="M288" s="6"/>
      <c r="N288" s="6"/>
    </row>
    <row r="289" spans="6:14">
      <c r="F289" s="4"/>
      <c r="G289" s="6"/>
      <c r="H289" s="6"/>
      <c r="I289" s="6"/>
      <c r="J289" s="6"/>
      <c r="K289" s="6"/>
      <c r="L289" s="6"/>
      <c r="M289" s="6"/>
      <c r="N289" s="6"/>
    </row>
    <row r="290" spans="6:14">
      <c r="F290" s="4"/>
      <c r="G290" s="6"/>
      <c r="H290" s="6"/>
      <c r="I290" s="6"/>
      <c r="J290" s="6"/>
      <c r="K290" s="6"/>
      <c r="L290" s="6"/>
      <c r="M290" s="6"/>
      <c r="N290" s="6"/>
    </row>
    <row r="291" spans="6:14">
      <c r="F291" s="4"/>
      <c r="G291" s="6"/>
      <c r="H291" s="6"/>
      <c r="I291" s="6"/>
      <c r="J291" s="6"/>
      <c r="K291" s="6"/>
      <c r="L291" s="6"/>
      <c r="M291" s="6"/>
      <c r="N291" s="6"/>
    </row>
    <row r="292" spans="6:14">
      <c r="F292" s="4"/>
      <c r="G292" s="6"/>
      <c r="H292" s="6"/>
      <c r="I292" s="6"/>
      <c r="J292" s="6"/>
      <c r="K292" s="6"/>
      <c r="L292" s="6"/>
      <c r="M292" s="6"/>
      <c r="N292" s="6"/>
    </row>
    <row r="293" spans="6:14">
      <c r="F293" s="4"/>
      <c r="G293" s="6"/>
      <c r="H293" s="6"/>
      <c r="I293" s="6"/>
      <c r="J293" s="6"/>
      <c r="K293" s="6"/>
      <c r="L293" s="6"/>
      <c r="M293" s="6"/>
      <c r="N293" s="6"/>
    </row>
    <row r="294" spans="6:14">
      <c r="F294" s="4"/>
      <c r="G294" s="6"/>
      <c r="H294" s="6"/>
      <c r="I294" s="6"/>
      <c r="J294" s="6"/>
      <c r="K294" s="6"/>
      <c r="L294" s="6"/>
      <c r="M294" s="6"/>
      <c r="N294" s="6"/>
    </row>
    <row r="295" spans="6:14">
      <c r="F295" s="4"/>
      <c r="G295" s="6"/>
      <c r="H295" s="6"/>
      <c r="I295" s="6"/>
      <c r="J295" s="6"/>
      <c r="K295" s="6"/>
      <c r="L295" s="6"/>
      <c r="M295" s="6"/>
      <c r="N295" s="6"/>
    </row>
    <row r="296" spans="6:14">
      <c r="F296" s="4"/>
      <c r="G296" s="6"/>
      <c r="H296" s="6"/>
      <c r="I296" s="6"/>
      <c r="J296" s="6"/>
      <c r="K296" s="6"/>
      <c r="L296" s="6"/>
      <c r="M296" s="6"/>
      <c r="N296" s="6"/>
    </row>
    <row r="297" spans="6:14">
      <c r="F297" s="4"/>
      <c r="G297" s="6"/>
      <c r="H297" s="6"/>
      <c r="I297" s="6"/>
      <c r="J297" s="6"/>
      <c r="K297" s="6"/>
      <c r="L297" s="6"/>
      <c r="M297" s="6"/>
      <c r="N297" s="6"/>
    </row>
    <row r="298" spans="6:14">
      <c r="F298" s="4"/>
      <c r="G298" s="6"/>
      <c r="H298" s="6"/>
      <c r="I298" s="6"/>
      <c r="J298" s="6"/>
      <c r="K298" s="6"/>
      <c r="L298" s="6"/>
      <c r="M298" s="6"/>
      <c r="N298" s="6"/>
    </row>
    <row r="299" spans="6:14">
      <c r="F299" s="4"/>
      <c r="G299" s="6"/>
      <c r="H299" s="6"/>
      <c r="I299" s="6"/>
      <c r="J299" s="6"/>
      <c r="K299" s="6"/>
      <c r="L299" s="6"/>
      <c r="M299" s="6"/>
      <c r="N299" s="6"/>
    </row>
    <row r="300" spans="6:14">
      <c r="F300" s="4"/>
      <c r="G300" s="6"/>
      <c r="H300" s="6"/>
      <c r="I300" s="6"/>
      <c r="J300" s="6"/>
      <c r="K300" s="6"/>
      <c r="L300" s="6"/>
      <c r="M300" s="6"/>
      <c r="N300" s="6"/>
    </row>
    <row r="301" spans="6:14">
      <c r="F301" s="4"/>
      <c r="G301" s="6"/>
      <c r="H301" s="6"/>
      <c r="I301" s="6"/>
      <c r="J301" s="6"/>
      <c r="K301" s="6"/>
      <c r="L301" s="6"/>
      <c r="M301" s="6"/>
      <c r="N301" s="6"/>
    </row>
    <row r="302" spans="6:14">
      <c r="F302" s="4"/>
      <c r="G302" s="6"/>
      <c r="H302" s="6"/>
      <c r="I302" s="6"/>
      <c r="J302" s="6"/>
      <c r="K302" s="6"/>
      <c r="L302" s="6"/>
      <c r="M302" s="6"/>
      <c r="N302" s="6"/>
    </row>
    <row r="303" spans="6:14">
      <c r="F303" s="4"/>
      <c r="G303" s="6"/>
      <c r="H303" s="6"/>
      <c r="I303" s="6"/>
      <c r="J303" s="6"/>
      <c r="K303" s="6"/>
      <c r="L303" s="6"/>
      <c r="M303" s="6"/>
      <c r="N303" s="6"/>
    </row>
    <row r="304" spans="6:14">
      <c r="F304" s="4"/>
      <c r="G304" s="6"/>
      <c r="H304" s="6"/>
      <c r="I304" s="6"/>
      <c r="J304" s="6"/>
      <c r="K304" s="6"/>
      <c r="L304" s="6"/>
      <c r="M304" s="6"/>
      <c r="N304" s="6"/>
    </row>
    <row r="305" spans="6:14">
      <c r="F305" s="4"/>
      <c r="G305" s="6"/>
      <c r="H305" s="6"/>
      <c r="I305" s="6"/>
      <c r="J305" s="6"/>
      <c r="K305" s="6"/>
      <c r="L305" s="6"/>
      <c r="M305" s="6"/>
      <c r="N305" s="6"/>
    </row>
    <row r="306" spans="6:14">
      <c r="F306" s="4"/>
      <c r="G306" s="6"/>
      <c r="H306" s="6"/>
      <c r="I306" s="6"/>
      <c r="J306" s="6"/>
      <c r="K306" s="6"/>
      <c r="L306" s="6"/>
      <c r="M306" s="6"/>
      <c r="N306" s="6"/>
    </row>
    <row r="307" spans="6:14">
      <c r="F307" s="4"/>
      <c r="G307" s="6"/>
      <c r="H307" s="6"/>
      <c r="I307" s="6"/>
      <c r="J307" s="6"/>
      <c r="K307" s="6"/>
      <c r="L307" s="6"/>
      <c r="M307" s="6"/>
      <c r="N307" s="6"/>
    </row>
    <row r="308" spans="6:14">
      <c r="F308" s="4"/>
      <c r="G308" s="6"/>
      <c r="H308" s="6"/>
      <c r="I308" s="6"/>
      <c r="J308" s="6"/>
      <c r="K308" s="6"/>
      <c r="L308" s="6"/>
      <c r="M308" s="6"/>
      <c r="N308" s="6"/>
    </row>
    <row r="309" spans="6:14">
      <c r="F309" s="4"/>
      <c r="G309" s="6"/>
      <c r="H309" s="6"/>
      <c r="I309" s="6"/>
      <c r="J309" s="6"/>
      <c r="K309" s="6"/>
      <c r="L309" s="6"/>
      <c r="M309" s="6"/>
      <c r="N309" s="6"/>
    </row>
    <row r="310" spans="6:14">
      <c r="F310" s="4"/>
      <c r="G310" s="6"/>
      <c r="H310" s="6"/>
      <c r="I310" s="6"/>
      <c r="J310" s="6"/>
      <c r="K310" s="6"/>
      <c r="L310" s="6"/>
      <c r="M310" s="6"/>
      <c r="N310" s="6"/>
    </row>
    <row r="311" spans="6:14">
      <c r="F311" s="4"/>
      <c r="G311" s="6"/>
      <c r="H311" s="6"/>
      <c r="I311" s="6"/>
      <c r="J311" s="6"/>
      <c r="K311" s="6"/>
      <c r="L311" s="6"/>
      <c r="M311" s="6"/>
      <c r="N311" s="6"/>
    </row>
    <row r="312" spans="6:14">
      <c r="F312" s="4"/>
      <c r="G312" s="6"/>
      <c r="H312" s="6"/>
      <c r="I312" s="6"/>
      <c r="J312" s="6"/>
      <c r="K312" s="6"/>
      <c r="L312" s="6"/>
      <c r="M312" s="6"/>
      <c r="N312" s="6"/>
    </row>
    <row r="313" spans="6:14">
      <c r="F313" s="4"/>
      <c r="G313" s="6"/>
      <c r="H313" s="6"/>
      <c r="I313" s="6"/>
      <c r="J313" s="6"/>
      <c r="K313" s="6"/>
      <c r="L313" s="6"/>
      <c r="M313" s="6"/>
      <c r="N313" s="6"/>
    </row>
    <row r="314" spans="6:14">
      <c r="F314" s="4"/>
      <c r="G314" s="6"/>
      <c r="H314" s="6"/>
      <c r="I314" s="6"/>
      <c r="J314" s="6"/>
      <c r="K314" s="6"/>
      <c r="L314" s="6"/>
      <c r="M314" s="6"/>
      <c r="N314" s="6"/>
    </row>
    <row r="315" spans="6:14">
      <c r="F315" s="4"/>
      <c r="G315" s="6"/>
      <c r="H315" s="6"/>
      <c r="I315" s="6"/>
      <c r="J315" s="6"/>
      <c r="K315" s="6"/>
      <c r="L315" s="6"/>
      <c r="M315" s="6"/>
      <c r="N315" s="6"/>
    </row>
    <row r="316" spans="6:14">
      <c r="F316" s="4"/>
      <c r="G316" s="6"/>
      <c r="H316" s="6"/>
      <c r="I316" s="6"/>
      <c r="J316" s="6"/>
      <c r="K316" s="6"/>
      <c r="L316" s="6"/>
      <c r="M316" s="6"/>
      <c r="N316" s="6"/>
    </row>
    <row r="317" spans="6:14">
      <c r="F317" s="4"/>
      <c r="G317" s="6"/>
      <c r="H317" s="6"/>
      <c r="I317" s="6"/>
      <c r="J317" s="6"/>
      <c r="K317" s="6"/>
      <c r="L317" s="6"/>
      <c r="M317" s="6"/>
      <c r="N317" s="6"/>
    </row>
    <row r="318" spans="6:14">
      <c r="F318" s="4"/>
      <c r="G318" s="6"/>
      <c r="H318" s="6"/>
      <c r="I318" s="6"/>
      <c r="J318" s="6"/>
      <c r="K318" s="6"/>
      <c r="L318" s="6"/>
      <c r="M318" s="6"/>
      <c r="N318" s="6"/>
    </row>
    <row r="319" spans="6:14">
      <c r="F319" s="4"/>
      <c r="G319" s="6"/>
      <c r="H319" s="6"/>
      <c r="I319" s="6"/>
      <c r="J319" s="6"/>
      <c r="K319" s="6"/>
      <c r="L319" s="6"/>
      <c r="M319" s="6"/>
      <c r="N319" s="6"/>
    </row>
    <row r="320" spans="6:14">
      <c r="F320" s="4"/>
      <c r="G320" s="6"/>
      <c r="H320" s="6"/>
      <c r="I320" s="6"/>
      <c r="J320" s="6"/>
      <c r="K320" s="6"/>
      <c r="L320" s="6"/>
      <c r="M320" s="6"/>
      <c r="N320" s="6"/>
    </row>
    <row r="321" spans="6:14">
      <c r="F321" s="4"/>
      <c r="G321" s="6"/>
      <c r="H321" s="6"/>
      <c r="I321" s="6"/>
      <c r="J321" s="6"/>
      <c r="K321" s="6"/>
      <c r="L321" s="6"/>
      <c r="M321" s="6"/>
      <c r="N321" s="6"/>
    </row>
    <row r="322" spans="6:14">
      <c r="F322" s="4"/>
      <c r="G322" s="6"/>
      <c r="H322" s="6"/>
      <c r="I322" s="6"/>
      <c r="J322" s="6"/>
      <c r="K322" s="6"/>
      <c r="L322" s="6"/>
      <c r="M322" s="6"/>
      <c r="N322" s="6"/>
    </row>
    <row r="323" spans="6:14">
      <c r="F323" s="4"/>
      <c r="G323" s="6"/>
      <c r="H323" s="6"/>
      <c r="I323" s="6"/>
      <c r="J323" s="6"/>
      <c r="K323" s="6"/>
      <c r="L323" s="6"/>
      <c r="M323" s="6"/>
      <c r="N323" s="6"/>
    </row>
    <row r="324" spans="6:14">
      <c r="F324" s="4"/>
      <c r="G324" s="6"/>
      <c r="H324" s="6"/>
      <c r="I324" s="6"/>
      <c r="J324" s="6"/>
      <c r="K324" s="6"/>
      <c r="L324" s="6"/>
      <c r="M324" s="6"/>
      <c r="N324" s="6"/>
    </row>
    <row r="325" spans="6:14">
      <c r="F325" s="4"/>
      <c r="G325" s="6"/>
      <c r="H325" s="6"/>
      <c r="I325" s="6"/>
      <c r="J325" s="6"/>
      <c r="K325" s="6"/>
      <c r="L325" s="6"/>
      <c r="M325" s="6"/>
      <c r="N325" s="6"/>
    </row>
    <row r="326" spans="6:14">
      <c r="F326" s="4"/>
      <c r="G326" s="6"/>
      <c r="H326" s="6"/>
      <c r="I326" s="6"/>
      <c r="J326" s="6"/>
      <c r="K326" s="6"/>
      <c r="L326" s="6"/>
      <c r="M326" s="6"/>
      <c r="N326" s="6"/>
    </row>
    <row r="327" spans="6:14">
      <c r="F327" s="4"/>
      <c r="G327" s="6"/>
      <c r="H327" s="6"/>
      <c r="I327" s="6"/>
      <c r="J327" s="6"/>
      <c r="K327" s="6"/>
      <c r="L327" s="6"/>
      <c r="M327" s="6"/>
      <c r="N327" s="6"/>
    </row>
    <row r="328" spans="6:14">
      <c r="F328" s="4"/>
      <c r="G328" s="6"/>
      <c r="H328" s="6"/>
      <c r="I328" s="6"/>
      <c r="J328" s="6"/>
      <c r="K328" s="6"/>
      <c r="L328" s="6"/>
      <c r="M328" s="6"/>
      <c r="N328" s="6"/>
    </row>
    <row r="329" spans="6:14">
      <c r="F329" s="4"/>
      <c r="G329" s="6"/>
      <c r="H329" s="6"/>
      <c r="I329" s="6"/>
      <c r="J329" s="6"/>
      <c r="K329" s="6"/>
      <c r="L329" s="6"/>
      <c r="M329" s="6"/>
      <c r="N329" s="6"/>
    </row>
    <row r="330" spans="6:14">
      <c r="F330" s="4"/>
      <c r="G330" s="6"/>
      <c r="H330" s="6"/>
      <c r="I330" s="6"/>
      <c r="J330" s="6"/>
      <c r="K330" s="6"/>
      <c r="L330" s="6"/>
      <c r="M330" s="6"/>
      <c r="N330" s="6"/>
    </row>
    <row r="331" spans="6:14">
      <c r="F331" s="4"/>
      <c r="G331" s="6"/>
      <c r="H331" s="6"/>
      <c r="I331" s="6"/>
      <c r="J331" s="6"/>
      <c r="K331" s="6"/>
      <c r="L331" s="6"/>
      <c r="M331" s="6"/>
      <c r="N331" s="6"/>
    </row>
    <row r="332" spans="6:14">
      <c r="F332" s="4"/>
      <c r="G332" s="6"/>
      <c r="H332" s="6"/>
      <c r="I332" s="6"/>
      <c r="J332" s="6"/>
      <c r="K332" s="6"/>
      <c r="L332" s="6"/>
      <c r="M332" s="6"/>
      <c r="N332" s="6"/>
    </row>
    <row r="333" spans="6:14">
      <c r="F333" s="4"/>
      <c r="G333" s="6"/>
      <c r="H333" s="6"/>
      <c r="I333" s="6"/>
      <c r="J333" s="6"/>
      <c r="K333" s="6"/>
      <c r="L333" s="6"/>
      <c r="M333" s="6"/>
      <c r="N333" s="6"/>
    </row>
    <row r="334" spans="6:14">
      <c r="F334" s="4"/>
      <c r="G334" s="6"/>
      <c r="H334" s="6"/>
      <c r="I334" s="6"/>
      <c r="J334" s="6"/>
      <c r="K334" s="6"/>
      <c r="L334" s="6"/>
      <c r="M334" s="6"/>
      <c r="N334" s="6"/>
    </row>
    <row r="335" spans="6:14">
      <c r="F335" s="4"/>
      <c r="G335" s="6"/>
      <c r="H335" s="6"/>
      <c r="I335" s="6"/>
      <c r="J335" s="6"/>
      <c r="K335" s="6"/>
      <c r="L335" s="6"/>
      <c r="M335" s="6"/>
      <c r="N335" s="6"/>
    </row>
    <row r="336" spans="6:14">
      <c r="F336" s="4"/>
      <c r="G336" s="6"/>
      <c r="H336" s="6"/>
      <c r="I336" s="6"/>
      <c r="J336" s="6"/>
      <c r="K336" s="6"/>
      <c r="L336" s="6"/>
      <c r="M336" s="6"/>
      <c r="N336" s="6"/>
    </row>
    <row r="337" spans="6:14">
      <c r="F337" s="4"/>
      <c r="G337" s="6"/>
      <c r="H337" s="6"/>
      <c r="I337" s="6"/>
      <c r="J337" s="6"/>
      <c r="K337" s="6"/>
      <c r="L337" s="6"/>
      <c r="M337" s="6"/>
      <c r="N337" s="6"/>
    </row>
    <row r="338" spans="6:14">
      <c r="F338" s="4"/>
      <c r="G338" s="6"/>
      <c r="H338" s="6"/>
      <c r="I338" s="6"/>
      <c r="J338" s="6"/>
      <c r="K338" s="6"/>
      <c r="L338" s="6"/>
      <c r="M338" s="6"/>
      <c r="N338" s="6"/>
    </row>
    <row r="339" spans="6:14">
      <c r="F339" s="4"/>
      <c r="G339" s="6"/>
      <c r="H339" s="6"/>
      <c r="I339" s="6"/>
      <c r="J339" s="6"/>
      <c r="K339" s="6"/>
      <c r="L339" s="6"/>
      <c r="M339" s="6"/>
      <c r="N339" s="6"/>
    </row>
    <row r="340" spans="6:14">
      <c r="F340" s="4"/>
      <c r="G340" s="6"/>
      <c r="H340" s="6"/>
      <c r="I340" s="6"/>
      <c r="J340" s="6"/>
      <c r="K340" s="6"/>
      <c r="L340" s="6"/>
      <c r="M340" s="6"/>
      <c r="N340" s="6"/>
    </row>
    <row r="341" spans="6:14">
      <c r="F341" s="4"/>
      <c r="G341" s="6"/>
      <c r="H341" s="6"/>
      <c r="I341" s="6"/>
      <c r="J341" s="6"/>
      <c r="K341" s="6"/>
      <c r="L341" s="6"/>
      <c r="M341" s="6"/>
      <c r="N341" s="6"/>
    </row>
    <row r="342" spans="6:14">
      <c r="F342" s="4"/>
      <c r="G342" s="6"/>
      <c r="H342" s="6"/>
      <c r="I342" s="6"/>
      <c r="J342" s="6"/>
      <c r="K342" s="6"/>
      <c r="L342" s="6"/>
      <c r="M342" s="6"/>
      <c r="N342" s="6"/>
    </row>
    <row r="343" spans="6:14">
      <c r="F343" s="4"/>
      <c r="G343" s="6"/>
      <c r="H343" s="6"/>
      <c r="I343" s="6"/>
      <c r="J343" s="6"/>
      <c r="K343" s="6"/>
      <c r="L343" s="6"/>
      <c r="M343" s="6"/>
      <c r="N343" s="6"/>
    </row>
    <row r="344" spans="6:14">
      <c r="F344" s="4"/>
      <c r="G344" s="6"/>
      <c r="H344" s="6"/>
      <c r="I344" s="6"/>
      <c r="J344" s="6"/>
      <c r="K344" s="6"/>
      <c r="L344" s="6"/>
      <c r="M344" s="6"/>
      <c r="N344" s="6"/>
    </row>
    <row r="345" spans="6:14">
      <c r="F345" s="4"/>
      <c r="G345" s="6"/>
      <c r="H345" s="6"/>
      <c r="I345" s="6"/>
      <c r="J345" s="6"/>
      <c r="K345" s="6"/>
      <c r="L345" s="6"/>
      <c r="M345" s="6"/>
      <c r="N345" s="6"/>
    </row>
    <row r="346" spans="6:14">
      <c r="F346" s="4"/>
      <c r="G346" s="6"/>
      <c r="H346" s="6"/>
      <c r="I346" s="6"/>
      <c r="J346" s="6"/>
      <c r="K346" s="6"/>
      <c r="L346" s="6"/>
      <c r="M346" s="6"/>
      <c r="N346" s="6"/>
    </row>
    <row r="347" spans="6:14">
      <c r="F347" s="4"/>
      <c r="G347" s="6"/>
      <c r="H347" s="6"/>
      <c r="I347" s="6"/>
      <c r="J347" s="6"/>
      <c r="K347" s="6"/>
      <c r="L347" s="6"/>
      <c r="M347" s="6"/>
      <c r="N347" s="6"/>
    </row>
    <row r="348" spans="6:14">
      <c r="F348" s="4"/>
      <c r="G348" s="6"/>
      <c r="H348" s="6"/>
      <c r="I348" s="6"/>
      <c r="J348" s="6"/>
      <c r="K348" s="6"/>
      <c r="L348" s="6"/>
      <c r="M348" s="6"/>
      <c r="N348" s="6"/>
    </row>
    <row r="349" spans="6:14">
      <c r="F349" s="4"/>
      <c r="G349" s="6"/>
      <c r="H349" s="6"/>
      <c r="I349" s="6"/>
      <c r="J349" s="6"/>
      <c r="K349" s="6"/>
      <c r="L349" s="6"/>
      <c r="M349" s="6"/>
      <c r="N349" s="6"/>
    </row>
    <row r="350" spans="6:14">
      <c r="F350" s="4"/>
      <c r="G350" s="6"/>
      <c r="H350" s="6"/>
      <c r="I350" s="6"/>
      <c r="J350" s="6"/>
      <c r="K350" s="6"/>
      <c r="L350" s="6"/>
      <c r="M350" s="6"/>
      <c r="N350" s="6"/>
    </row>
    <row r="351" spans="6:14">
      <c r="F351" s="4"/>
      <c r="G351" s="6"/>
      <c r="H351" s="6"/>
      <c r="I351" s="6"/>
      <c r="J351" s="6"/>
      <c r="K351" s="6"/>
      <c r="L351" s="6"/>
      <c r="M351" s="6"/>
      <c r="N351" s="6"/>
    </row>
    <row r="352" spans="6:14">
      <c r="F352" s="4"/>
      <c r="G352" s="6"/>
      <c r="H352" s="6"/>
      <c r="I352" s="6"/>
      <c r="J352" s="6"/>
      <c r="K352" s="6"/>
      <c r="L352" s="6"/>
      <c r="M352" s="6"/>
      <c r="N352" s="6"/>
    </row>
    <row r="353" spans="6:14">
      <c r="F353" s="4"/>
      <c r="G353" s="6"/>
      <c r="H353" s="6"/>
      <c r="I353" s="6"/>
      <c r="J353" s="6"/>
      <c r="K353" s="6"/>
      <c r="L353" s="6"/>
      <c r="M353" s="6"/>
      <c r="N353" s="6"/>
    </row>
    <row r="354" spans="6:14">
      <c r="F354" s="4"/>
      <c r="G354" s="6"/>
      <c r="H354" s="6"/>
      <c r="I354" s="6"/>
      <c r="J354" s="6"/>
      <c r="K354" s="6"/>
      <c r="L354" s="6"/>
      <c r="M354" s="6"/>
      <c r="N354" s="6"/>
    </row>
    <row r="355" spans="6:14">
      <c r="F355" s="4"/>
      <c r="G355" s="6"/>
      <c r="H355" s="6"/>
      <c r="I355" s="6"/>
      <c r="J355" s="6"/>
      <c r="K355" s="6"/>
      <c r="L355" s="6"/>
      <c r="M355" s="6"/>
      <c r="N355" s="6"/>
    </row>
    <row r="356" spans="6:14">
      <c r="F356" s="4"/>
      <c r="G356" s="6"/>
      <c r="H356" s="6"/>
      <c r="I356" s="6"/>
      <c r="J356" s="6"/>
      <c r="K356" s="6"/>
      <c r="L356" s="6"/>
      <c r="M356" s="6"/>
      <c r="N356" s="6"/>
    </row>
    <row r="357" spans="6:14">
      <c r="F357" s="4"/>
      <c r="G357" s="6"/>
      <c r="H357" s="6"/>
      <c r="I357" s="6"/>
      <c r="J357" s="6"/>
      <c r="K357" s="6"/>
      <c r="L357" s="6"/>
      <c r="M357" s="6"/>
      <c r="N357" s="6"/>
    </row>
    <row r="358" spans="6:14">
      <c r="F358" s="4"/>
      <c r="G358" s="6"/>
      <c r="H358" s="6"/>
      <c r="I358" s="6"/>
      <c r="J358" s="6"/>
      <c r="K358" s="6"/>
      <c r="L358" s="6"/>
      <c r="M358" s="6"/>
      <c r="N358" s="6"/>
    </row>
    <row r="359" spans="6:14">
      <c r="F359" s="4"/>
      <c r="G359" s="6"/>
      <c r="H359" s="6"/>
      <c r="I359" s="6"/>
      <c r="J359" s="6"/>
      <c r="K359" s="6"/>
      <c r="L359" s="6"/>
      <c r="M359" s="6"/>
      <c r="N359" s="6"/>
    </row>
    <row r="360" spans="6:14">
      <c r="F360" s="4"/>
      <c r="G360" s="6"/>
      <c r="H360" s="6"/>
      <c r="I360" s="6"/>
      <c r="J360" s="6"/>
      <c r="K360" s="6"/>
      <c r="L360" s="6"/>
      <c r="M360" s="6"/>
      <c r="N360" s="6"/>
    </row>
    <row r="361" spans="6:14">
      <c r="F361" s="4"/>
      <c r="G361" s="6"/>
      <c r="H361" s="6"/>
      <c r="I361" s="6"/>
      <c r="J361" s="6"/>
      <c r="K361" s="6"/>
      <c r="L361" s="6"/>
      <c r="M361" s="6"/>
      <c r="N361" s="6"/>
    </row>
    <row r="362" spans="6:14">
      <c r="F362" s="4"/>
      <c r="G362" s="6"/>
      <c r="H362" s="6"/>
      <c r="I362" s="6"/>
      <c r="J362" s="6"/>
      <c r="K362" s="6"/>
      <c r="L362" s="6"/>
      <c r="M362" s="6"/>
      <c r="N362" s="6"/>
    </row>
    <row r="363" spans="6:14">
      <c r="F363" s="4"/>
      <c r="G363" s="6"/>
      <c r="H363" s="6"/>
      <c r="I363" s="6"/>
      <c r="J363" s="6"/>
      <c r="K363" s="6"/>
      <c r="L363" s="6"/>
      <c r="M363" s="6"/>
      <c r="N363" s="6"/>
    </row>
    <row r="364" spans="6:14">
      <c r="F364" s="4"/>
      <c r="G364" s="6"/>
      <c r="H364" s="6"/>
      <c r="I364" s="6"/>
      <c r="J364" s="6"/>
      <c r="K364" s="6"/>
      <c r="L364" s="6"/>
      <c r="M364" s="6"/>
      <c r="N364" s="6"/>
    </row>
    <row r="365" spans="6:14">
      <c r="F365" s="4"/>
      <c r="G365" s="6"/>
      <c r="H365" s="6"/>
      <c r="I365" s="6"/>
      <c r="J365" s="6"/>
      <c r="K365" s="6"/>
      <c r="L365" s="6"/>
      <c r="M365" s="6"/>
      <c r="N365" s="6"/>
    </row>
    <row r="366" spans="6:14">
      <c r="F366" s="4"/>
      <c r="G366" s="6"/>
      <c r="H366" s="6"/>
      <c r="I366" s="6"/>
      <c r="J366" s="6"/>
      <c r="K366" s="6"/>
      <c r="L366" s="6"/>
      <c r="M366" s="6"/>
      <c r="N366" s="6"/>
    </row>
    <row r="367" spans="6:14">
      <c r="F367" s="4"/>
      <c r="G367" s="6"/>
      <c r="H367" s="6"/>
      <c r="I367" s="6"/>
      <c r="J367" s="6"/>
      <c r="K367" s="6"/>
      <c r="L367" s="6"/>
      <c r="M367" s="6"/>
      <c r="N367" s="6"/>
    </row>
    <row r="368" spans="6:14">
      <c r="F368" s="4"/>
      <c r="G368" s="6"/>
      <c r="H368" s="6"/>
      <c r="I368" s="6"/>
      <c r="J368" s="6"/>
      <c r="K368" s="6"/>
      <c r="L368" s="6"/>
      <c r="M368" s="6"/>
      <c r="N368" s="6"/>
    </row>
    <row r="369" spans="6:14">
      <c r="F369" s="4"/>
      <c r="G369" s="6"/>
      <c r="H369" s="6"/>
      <c r="I369" s="6"/>
      <c r="J369" s="6"/>
      <c r="K369" s="6"/>
      <c r="L369" s="6"/>
      <c r="M369" s="6"/>
      <c r="N369" s="6"/>
    </row>
    <row r="370" spans="6:14">
      <c r="F370" s="4"/>
      <c r="G370" s="6"/>
      <c r="H370" s="6"/>
      <c r="I370" s="6"/>
      <c r="J370" s="6"/>
      <c r="K370" s="6"/>
      <c r="L370" s="6"/>
      <c r="M370" s="6"/>
      <c r="N370" s="6"/>
    </row>
    <row r="371" spans="6:14">
      <c r="F371" s="4"/>
      <c r="G371" s="6"/>
      <c r="H371" s="6"/>
      <c r="I371" s="6"/>
      <c r="J371" s="6"/>
      <c r="K371" s="6"/>
      <c r="L371" s="6"/>
      <c r="M371" s="6"/>
      <c r="N371" s="6"/>
    </row>
    <row r="372" spans="6:14">
      <c r="F372" s="4"/>
      <c r="G372" s="6"/>
      <c r="H372" s="6"/>
      <c r="I372" s="6"/>
      <c r="J372" s="6"/>
      <c r="K372" s="6"/>
      <c r="L372" s="6"/>
      <c r="M372" s="6"/>
      <c r="N372" s="6"/>
    </row>
    <row r="373" spans="6:14">
      <c r="F373" s="4"/>
      <c r="G373" s="6"/>
      <c r="H373" s="6"/>
      <c r="I373" s="6"/>
      <c r="J373" s="6"/>
      <c r="K373" s="6"/>
      <c r="L373" s="6"/>
      <c r="M373" s="6"/>
      <c r="N373" s="6"/>
    </row>
    <row r="374" spans="6:14">
      <c r="F374" s="4"/>
      <c r="G374" s="6"/>
      <c r="H374" s="6"/>
      <c r="I374" s="6"/>
      <c r="J374" s="6"/>
      <c r="K374" s="6"/>
      <c r="L374" s="6"/>
      <c r="M374" s="6"/>
      <c r="N374" s="6"/>
    </row>
    <row r="375" spans="6:14">
      <c r="F375" s="4"/>
      <c r="G375" s="6"/>
      <c r="H375" s="6"/>
      <c r="I375" s="6"/>
      <c r="J375" s="6"/>
      <c r="K375" s="6"/>
      <c r="L375" s="6"/>
      <c r="M375" s="6"/>
      <c r="N375" s="6"/>
    </row>
    <row r="376" spans="6:14">
      <c r="F376" s="4"/>
      <c r="G376" s="6"/>
      <c r="H376" s="6"/>
      <c r="I376" s="6"/>
      <c r="J376" s="6"/>
      <c r="K376" s="6"/>
      <c r="L376" s="6"/>
      <c r="M376" s="6"/>
      <c r="N376" s="6"/>
    </row>
    <row r="377" spans="6:14">
      <c r="F377" s="4"/>
      <c r="G377" s="6"/>
      <c r="H377" s="6"/>
      <c r="I377" s="6"/>
      <c r="J377" s="6"/>
      <c r="K377" s="6"/>
      <c r="L377" s="6"/>
      <c r="M377" s="6"/>
      <c r="N377" s="6"/>
    </row>
    <row r="378" spans="6:14">
      <c r="F378" s="4"/>
      <c r="G378" s="6"/>
      <c r="H378" s="6"/>
      <c r="I378" s="6"/>
      <c r="J378" s="6"/>
      <c r="K378" s="6"/>
      <c r="L378" s="6"/>
      <c r="M378" s="6"/>
      <c r="N378" s="6"/>
    </row>
    <row r="379" spans="6:14">
      <c r="F379" s="4"/>
      <c r="G379" s="6"/>
      <c r="H379" s="6"/>
      <c r="I379" s="6"/>
      <c r="J379" s="6"/>
      <c r="K379" s="6"/>
      <c r="L379" s="6"/>
      <c r="M379" s="6"/>
      <c r="N379" s="6"/>
    </row>
    <row r="380" spans="6:14">
      <c r="F380" s="4"/>
      <c r="G380" s="6"/>
      <c r="H380" s="6"/>
      <c r="I380" s="6"/>
      <c r="J380" s="6"/>
      <c r="K380" s="6"/>
      <c r="L380" s="6"/>
      <c r="M380" s="6"/>
      <c r="N380" s="6"/>
    </row>
    <row r="381" spans="6:14">
      <c r="F381" s="4"/>
      <c r="G381" s="6"/>
      <c r="H381" s="6"/>
      <c r="I381" s="6"/>
      <c r="J381" s="6"/>
      <c r="K381" s="6"/>
      <c r="L381" s="6"/>
      <c r="M381" s="6"/>
      <c r="N381" s="6"/>
    </row>
    <row r="382" spans="6:14">
      <c r="F382" s="4"/>
      <c r="G382" s="6"/>
      <c r="H382" s="6"/>
      <c r="I382" s="6"/>
      <c r="J382" s="6"/>
      <c r="K382" s="6"/>
      <c r="L382" s="6"/>
      <c r="M382" s="6"/>
      <c r="N382" s="6"/>
    </row>
    <row r="383" spans="6:14">
      <c r="F383" s="4"/>
      <c r="G383" s="6"/>
      <c r="H383" s="6"/>
      <c r="I383" s="6"/>
      <c r="J383" s="6"/>
      <c r="K383" s="6"/>
      <c r="L383" s="6"/>
      <c r="M383" s="6"/>
      <c r="N383" s="6"/>
    </row>
    <row r="384" spans="6:14">
      <c r="F384" s="4"/>
      <c r="G384" s="6"/>
      <c r="H384" s="6"/>
      <c r="I384" s="6"/>
      <c r="J384" s="6"/>
      <c r="K384" s="6"/>
      <c r="L384" s="6"/>
      <c r="M384" s="6"/>
      <c r="N384" s="6"/>
    </row>
    <row r="385" spans="6:14">
      <c r="F385" s="4"/>
      <c r="G385" s="6"/>
      <c r="H385" s="6"/>
      <c r="I385" s="6"/>
      <c r="J385" s="6"/>
      <c r="K385" s="6"/>
      <c r="L385" s="6"/>
      <c r="M385" s="6"/>
      <c r="N385" s="6"/>
    </row>
    <row r="386" spans="6:14">
      <c r="F386" s="4"/>
      <c r="G386" s="6"/>
      <c r="H386" s="6"/>
      <c r="I386" s="6"/>
      <c r="J386" s="6"/>
      <c r="K386" s="6"/>
      <c r="L386" s="6"/>
      <c r="M386" s="6"/>
      <c r="N386" s="6"/>
    </row>
    <row r="387" spans="6:14">
      <c r="F387" s="4"/>
      <c r="G387" s="6"/>
      <c r="H387" s="6"/>
      <c r="I387" s="6"/>
      <c r="J387" s="6"/>
      <c r="K387" s="6"/>
      <c r="L387" s="6"/>
      <c r="M387" s="6"/>
      <c r="N387" s="6"/>
    </row>
    <row r="388" spans="6:14">
      <c r="F388" s="4"/>
      <c r="G388" s="6"/>
      <c r="H388" s="6"/>
      <c r="I388" s="6"/>
      <c r="J388" s="6"/>
      <c r="K388" s="6"/>
      <c r="L388" s="6"/>
      <c r="M388" s="6"/>
      <c r="N388" s="6"/>
    </row>
    <row r="389" spans="6:14">
      <c r="F389" s="4"/>
      <c r="G389" s="6"/>
      <c r="H389" s="6"/>
      <c r="I389" s="6"/>
      <c r="J389" s="6"/>
      <c r="K389" s="6"/>
      <c r="L389" s="6"/>
      <c r="M389" s="6"/>
      <c r="N389" s="6"/>
    </row>
    <row r="390" spans="6:14">
      <c r="F390" s="4"/>
      <c r="G390" s="6"/>
      <c r="H390" s="6"/>
      <c r="I390" s="6"/>
      <c r="J390" s="6"/>
      <c r="K390" s="6"/>
      <c r="L390" s="6"/>
      <c r="M390" s="6"/>
      <c r="N390" s="6"/>
    </row>
    <row r="391" spans="6:14">
      <c r="F391" s="4"/>
      <c r="G391" s="6"/>
      <c r="H391" s="6"/>
      <c r="I391" s="6"/>
      <c r="J391" s="6"/>
      <c r="K391" s="6"/>
      <c r="L391" s="6"/>
      <c r="M391" s="6"/>
      <c r="N391" s="6"/>
    </row>
    <row r="392" spans="6:14">
      <c r="F392" s="4"/>
      <c r="G392" s="6"/>
      <c r="H392" s="6"/>
      <c r="I392" s="6"/>
      <c r="J392" s="6"/>
      <c r="K392" s="6"/>
      <c r="L392" s="6"/>
      <c r="M392" s="6"/>
      <c r="N392" s="6"/>
    </row>
    <row r="393" spans="6:14">
      <c r="F393" s="4"/>
      <c r="G393" s="6"/>
      <c r="H393" s="6"/>
      <c r="I393" s="6"/>
      <c r="J393" s="6"/>
      <c r="K393" s="6"/>
      <c r="L393" s="6"/>
      <c r="M393" s="6"/>
      <c r="N393" s="6"/>
    </row>
    <row r="394" spans="6:14">
      <c r="F394" s="4"/>
      <c r="G394" s="6"/>
      <c r="H394" s="6"/>
      <c r="I394" s="6"/>
      <c r="J394" s="6"/>
      <c r="K394" s="6"/>
      <c r="L394" s="6"/>
      <c r="M394" s="6"/>
      <c r="N394" s="6"/>
    </row>
    <row r="395" spans="6:14">
      <c r="F395" s="4"/>
      <c r="G395" s="6"/>
      <c r="H395" s="6"/>
      <c r="I395" s="6"/>
      <c r="J395" s="6"/>
      <c r="K395" s="6"/>
      <c r="L395" s="6"/>
      <c r="M395" s="6"/>
      <c r="N395" s="6"/>
    </row>
    <row r="396" spans="6:14">
      <c r="F396" s="4"/>
      <c r="G396" s="6"/>
      <c r="H396" s="6"/>
      <c r="I396" s="6"/>
      <c r="J396" s="6"/>
      <c r="K396" s="6"/>
      <c r="L396" s="6"/>
      <c r="M396" s="6"/>
      <c r="N396" s="6"/>
    </row>
    <row r="397" spans="6:14">
      <c r="F397" s="4"/>
      <c r="G397" s="6"/>
      <c r="H397" s="6"/>
      <c r="I397" s="6"/>
      <c r="J397" s="6"/>
      <c r="K397" s="6"/>
      <c r="L397" s="6"/>
      <c r="M397" s="6"/>
      <c r="N397" s="6"/>
    </row>
    <row r="398" spans="6:14">
      <c r="F398" s="4"/>
      <c r="G398" s="6"/>
      <c r="H398" s="6"/>
      <c r="I398" s="6"/>
      <c r="J398" s="6"/>
      <c r="K398" s="6"/>
      <c r="L398" s="6"/>
      <c r="M398" s="6"/>
      <c r="N398" s="6"/>
    </row>
    <row r="399" spans="6:14">
      <c r="F399" s="4"/>
      <c r="G399" s="6"/>
      <c r="H399" s="6"/>
      <c r="I399" s="6"/>
      <c r="J399" s="6"/>
      <c r="K399" s="6"/>
      <c r="L399" s="6"/>
      <c r="M399" s="6"/>
      <c r="N399" s="6"/>
    </row>
    <row r="400" spans="6:14">
      <c r="F400" s="4"/>
      <c r="G400" s="6"/>
      <c r="H400" s="6"/>
      <c r="I400" s="6"/>
      <c r="J400" s="6"/>
      <c r="K400" s="6"/>
      <c r="L400" s="6"/>
      <c r="M400" s="6"/>
      <c r="N400" s="6"/>
    </row>
    <row r="401" spans="6:14">
      <c r="F401" s="4"/>
      <c r="G401" s="6"/>
      <c r="H401" s="6"/>
      <c r="I401" s="6"/>
      <c r="J401" s="6"/>
      <c r="K401" s="6"/>
      <c r="L401" s="6"/>
      <c r="M401" s="6"/>
      <c r="N401" s="6"/>
    </row>
    <row r="402" spans="6:14">
      <c r="F402" s="4"/>
      <c r="G402" s="6"/>
      <c r="H402" s="6"/>
      <c r="I402" s="6"/>
      <c r="J402" s="6"/>
      <c r="K402" s="6"/>
      <c r="L402" s="6"/>
      <c r="M402" s="6"/>
      <c r="N402" s="6"/>
    </row>
    <row r="403" spans="6:14">
      <c r="F403" s="4"/>
      <c r="G403" s="6"/>
      <c r="H403" s="6"/>
      <c r="I403" s="6"/>
      <c r="J403" s="6"/>
      <c r="K403" s="6"/>
      <c r="L403" s="6"/>
      <c r="M403" s="6"/>
      <c r="N403" s="6"/>
    </row>
    <row r="404" spans="6:14">
      <c r="F404" s="4"/>
      <c r="G404" s="6"/>
      <c r="H404" s="6"/>
      <c r="I404" s="6"/>
      <c r="J404" s="6"/>
      <c r="K404" s="6"/>
      <c r="L404" s="6"/>
      <c r="M404" s="6"/>
      <c r="N404" s="6"/>
    </row>
    <row r="405" spans="6:14">
      <c r="F405" s="4"/>
      <c r="G405" s="6"/>
      <c r="H405" s="6"/>
      <c r="I405" s="6"/>
      <c r="J405" s="6"/>
      <c r="K405" s="6"/>
      <c r="L405" s="6"/>
      <c r="M405" s="6"/>
      <c r="N405" s="6"/>
    </row>
    <row r="406" spans="6:14">
      <c r="F406" s="4"/>
      <c r="G406" s="6"/>
      <c r="H406" s="6"/>
      <c r="I406" s="6"/>
      <c r="J406" s="6"/>
      <c r="K406" s="6"/>
      <c r="L406" s="6"/>
      <c r="M406" s="6"/>
      <c r="N406" s="6"/>
    </row>
    <row r="407" spans="6:14">
      <c r="F407" s="4"/>
      <c r="G407" s="6"/>
      <c r="H407" s="6"/>
      <c r="I407" s="6"/>
      <c r="J407" s="6"/>
      <c r="K407" s="6"/>
      <c r="L407" s="6"/>
      <c r="M407" s="6"/>
      <c r="N407" s="6"/>
    </row>
    <row r="408" spans="6:14">
      <c r="F408" s="4"/>
      <c r="G408" s="6"/>
      <c r="H408" s="6"/>
      <c r="I408" s="6"/>
      <c r="J408" s="6"/>
      <c r="K408" s="6"/>
      <c r="L408" s="6"/>
      <c r="M408" s="6"/>
      <c r="N408" s="6"/>
    </row>
    <row r="409" spans="6:14">
      <c r="F409" s="4"/>
      <c r="G409" s="6"/>
      <c r="H409" s="6"/>
      <c r="I409" s="6"/>
      <c r="J409" s="6"/>
      <c r="K409" s="6"/>
      <c r="L409" s="6"/>
      <c r="M409" s="6"/>
      <c r="N409" s="6"/>
    </row>
    <row r="410" spans="6:14">
      <c r="F410" s="4"/>
      <c r="G410" s="6"/>
      <c r="H410" s="6"/>
      <c r="I410" s="6"/>
      <c r="J410" s="6"/>
      <c r="K410" s="6"/>
      <c r="L410" s="6"/>
      <c r="M410" s="6"/>
      <c r="N410" s="6"/>
    </row>
    <row r="411" spans="6:14">
      <c r="F411" s="4"/>
      <c r="G411" s="6"/>
      <c r="H411" s="6"/>
      <c r="I411" s="6"/>
      <c r="J411" s="6"/>
      <c r="K411" s="6"/>
      <c r="L411" s="6"/>
      <c r="M411" s="6"/>
      <c r="N411" s="6"/>
    </row>
    <row r="412" spans="6:14">
      <c r="F412" s="4"/>
      <c r="G412" s="6"/>
      <c r="H412" s="6"/>
      <c r="I412" s="6"/>
      <c r="J412" s="6"/>
      <c r="K412" s="6"/>
      <c r="L412" s="6"/>
      <c r="M412" s="6"/>
      <c r="N412" s="6"/>
    </row>
    <row r="413" spans="6:14">
      <c r="F413" s="4"/>
      <c r="G413" s="6"/>
      <c r="H413" s="6"/>
      <c r="I413" s="6"/>
      <c r="J413" s="6"/>
      <c r="K413" s="6"/>
      <c r="L413" s="6"/>
      <c r="M413" s="6"/>
      <c r="N413" s="6"/>
    </row>
    <row r="414" spans="6:14">
      <c r="F414" s="4"/>
      <c r="G414" s="6"/>
      <c r="H414" s="6"/>
      <c r="I414" s="6"/>
      <c r="J414" s="6"/>
      <c r="K414" s="6"/>
      <c r="L414" s="6"/>
      <c r="M414" s="6"/>
      <c r="N414" s="6"/>
    </row>
    <row r="415" spans="6:14">
      <c r="F415" s="4"/>
      <c r="G415" s="6"/>
      <c r="H415" s="6"/>
      <c r="I415" s="6"/>
      <c r="J415" s="6"/>
      <c r="K415" s="6"/>
      <c r="L415" s="6"/>
      <c r="M415" s="6"/>
      <c r="N415" s="6"/>
    </row>
    <row r="416" spans="6:14">
      <c r="F416" s="4"/>
      <c r="G416" s="6"/>
      <c r="H416" s="6"/>
      <c r="I416" s="6"/>
      <c r="J416" s="6"/>
      <c r="K416" s="6"/>
      <c r="L416" s="6"/>
      <c r="M416" s="6"/>
      <c r="N416" s="6"/>
    </row>
    <row r="417" spans="6:14">
      <c r="F417" s="4"/>
      <c r="G417" s="6"/>
      <c r="H417" s="6"/>
      <c r="I417" s="6"/>
      <c r="J417" s="6"/>
      <c r="K417" s="6"/>
      <c r="L417" s="6"/>
      <c r="M417" s="6"/>
      <c r="N417" s="6"/>
    </row>
    <row r="418" spans="6:14">
      <c r="F418" s="4"/>
      <c r="G418" s="6"/>
      <c r="H418" s="6"/>
      <c r="I418" s="6"/>
      <c r="J418" s="6"/>
      <c r="K418" s="6"/>
      <c r="L418" s="6"/>
      <c r="M418" s="6"/>
      <c r="N418" s="6"/>
    </row>
    <row r="419" spans="6:14">
      <c r="F419" s="4"/>
      <c r="G419" s="6"/>
      <c r="H419" s="6"/>
      <c r="I419" s="6"/>
      <c r="J419" s="6"/>
      <c r="K419" s="6"/>
      <c r="L419" s="6"/>
      <c r="M419" s="6"/>
      <c r="N419" s="6"/>
    </row>
    <row r="420" spans="6:14">
      <c r="F420" s="4"/>
      <c r="G420" s="6"/>
      <c r="H420" s="6"/>
      <c r="I420" s="6"/>
      <c r="J420" s="6"/>
      <c r="K420" s="6"/>
      <c r="L420" s="6"/>
      <c r="M420" s="6"/>
      <c r="N420" s="6"/>
    </row>
    <row r="421" spans="6:14">
      <c r="F421" s="4"/>
      <c r="G421" s="6"/>
      <c r="H421" s="6"/>
      <c r="I421" s="6"/>
      <c r="J421" s="6"/>
      <c r="K421" s="6"/>
      <c r="L421" s="6"/>
      <c r="M421" s="6"/>
      <c r="N421" s="6"/>
    </row>
    <row r="422" spans="6:14">
      <c r="F422" s="4"/>
      <c r="G422" s="6"/>
      <c r="H422" s="6"/>
      <c r="I422" s="6"/>
      <c r="J422" s="6"/>
      <c r="K422" s="6"/>
      <c r="L422" s="6"/>
      <c r="M422" s="6"/>
      <c r="N422" s="6"/>
    </row>
    <row r="423" spans="6:14">
      <c r="F423" s="4"/>
      <c r="G423" s="6"/>
      <c r="H423" s="6"/>
      <c r="I423" s="6"/>
      <c r="J423" s="6"/>
      <c r="K423" s="6"/>
      <c r="L423" s="6"/>
      <c r="M423" s="6"/>
      <c r="N423" s="6"/>
    </row>
    <row r="424" spans="6:14">
      <c r="F424" s="4"/>
      <c r="G424" s="6"/>
      <c r="H424" s="6"/>
      <c r="I424" s="6"/>
      <c r="J424" s="6"/>
      <c r="K424" s="6"/>
      <c r="L424" s="6"/>
      <c r="M424" s="6"/>
      <c r="N424" s="6"/>
    </row>
    <row r="425" spans="6:14">
      <c r="F425" s="4"/>
      <c r="G425" s="6"/>
      <c r="H425" s="6"/>
      <c r="I425" s="6"/>
      <c r="J425" s="6"/>
      <c r="K425" s="6"/>
      <c r="L425" s="6"/>
      <c r="M425" s="6"/>
      <c r="N425" s="6"/>
    </row>
    <row r="426" spans="6:14">
      <c r="F426" s="4"/>
      <c r="G426" s="6"/>
      <c r="H426" s="6"/>
      <c r="I426" s="6"/>
      <c r="J426" s="6"/>
      <c r="K426" s="6"/>
      <c r="L426" s="6"/>
      <c r="M426" s="6"/>
      <c r="N426" s="6"/>
    </row>
    <row r="427" spans="6:14">
      <c r="F427" s="4"/>
      <c r="G427" s="6"/>
      <c r="H427" s="6"/>
      <c r="I427" s="6"/>
      <c r="J427" s="6"/>
      <c r="K427" s="6"/>
      <c r="L427" s="6"/>
      <c r="M427" s="6"/>
      <c r="N427" s="6"/>
    </row>
    <row r="428" spans="6:14">
      <c r="F428" s="4"/>
      <c r="G428" s="6"/>
      <c r="H428" s="6"/>
      <c r="I428" s="6"/>
      <c r="J428" s="6"/>
      <c r="K428" s="6"/>
      <c r="L428" s="6"/>
      <c r="M428" s="6"/>
      <c r="N428" s="6"/>
    </row>
    <row r="429" spans="6:14">
      <c r="F429" s="4"/>
      <c r="G429" s="6"/>
      <c r="H429" s="6"/>
      <c r="I429" s="6"/>
      <c r="J429" s="6"/>
      <c r="K429" s="6"/>
      <c r="L429" s="6"/>
      <c r="M429" s="6"/>
      <c r="N429" s="6"/>
    </row>
    <row r="430" spans="6:14">
      <c r="F430" s="4"/>
      <c r="G430" s="6"/>
      <c r="H430" s="6"/>
      <c r="I430" s="6"/>
      <c r="J430" s="6"/>
      <c r="K430" s="6"/>
      <c r="L430" s="6"/>
      <c r="M430" s="6"/>
      <c r="N430" s="6"/>
    </row>
    <row r="431" spans="6:14">
      <c r="F431" s="4"/>
      <c r="G431" s="6"/>
      <c r="H431" s="6"/>
      <c r="I431" s="6"/>
      <c r="J431" s="6"/>
      <c r="K431" s="6"/>
      <c r="L431" s="6"/>
      <c r="M431" s="6"/>
      <c r="N431" s="6"/>
    </row>
    <row r="432" spans="6:14">
      <c r="F432" s="4"/>
      <c r="G432" s="6"/>
      <c r="H432" s="6"/>
      <c r="I432" s="6"/>
      <c r="J432" s="6"/>
      <c r="K432" s="6"/>
      <c r="L432" s="6"/>
      <c r="M432" s="6"/>
      <c r="N432" s="6"/>
    </row>
    <row r="433" spans="6:14">
      <c r="F433" s="4"/>
      <c r="G433" s="6"/>
      <c r="H433" s="6"/>
      <c r="I433" s="6"/>
      <c r="J433" s="6"/>
      <c r="K433" s="6"/>
      <c r="L433" s="6"/>
      <c r="M433" s="6"/>
      <c r="N433" s="6"/>
    </row>
    <row r="434" spans="6:14">
      <c r="F434" s="4"/>
      <c r="G434" s="6"/>
      <c r="H434" s="6"/>
      <c r="I434" s="6"/>
      <c r="J434" s="6"/>
      <c r="K434" s="6"/>
      <c r="L434" s="6"/>
      <c r="M434" s="6"/>
      <c r="N434" s="6"/>
    </row>
    <row r="435" spans="6:14">
      <c r="F435" s="4"/>
      <c r="G435" s="6"/>
      <c r="H435" s="6"/>
      <c r="I435" s="6"/>
      <c r="J435" s="6"/>
      <c r="K435" s="6"/>
      <c r="L435" s="6"/>
      <c r="M435" s="6"/>
      <c r="N435" s="6"/>
    </row>
    <row r="436" spans="6:14">
      <c r="F436" s="4"/>
      <c r="G436" s="6"/>
      <c r="H436" s="6"/>
      <c r="I436" s="6"/>
      <c r="J436" s="6"/>
      <c r="K436" s="6"/>
      <c r="L436" s="6"/>
      <c r="M436" s="6"/>
      <c r="N436" s="6"/>
    </row>
    <row r="437" spans="6:14">
      <c r="F437" s="4"/>
      <c r="G437" s="6"/>
      <c r="H437" s="6"/>
      <c r="I437" s="6"/>
      <c r="J437" s="6"/>
      <c r="K437" s="6"/>
      <c r="L437" s="6"/>
      <c r="M437" s="6"/>
      <c r="N437" s="6"/>
    </row>
    <row r="438" spans="6:14">
      <c r="F438" s="4"/>
      <c r="G438" s="6"/>
      <c r="H438" s="6"/>
      <c r="I438" s="6"/>
      <c r="J438" s="6"/>
      <c r="K438" s="6"/>
      <c r="L438" s="6"/>
      <c r="M438" s="6"/>
      <c r="N438" s="6"/>
    </row>
    <row r="439" spans="6:14">
      <c r="F439" s="4"/>
      <c r="G439" s="6"/>
      <c r="H439" s="6"/>
      <c r="I439" s="6"/>
      <c r="J439" s="6"/>
      <c r="K439" s="6"/>
      <c r="L439" s="6"/>
      <c r="M439" s="6"/>
      <c r="N439" s="6"/>
    </row>
    <row r="440" spans="6:14">
      <c r="F440" s="4"/>
      <c r="G440" s="6"/>
      <c r="H440" s="6"/>
      <c r="I440" s="6"/>
      <c r="J440" s="6"/>
      <c r="K440" s="6"/>
      <c r="L440" s="6"/>
      <c r="M440" s="6"/>
      <c r="N440" s="6"/>
    </row>
    <row r="441" spans="6:14">
      <c r="F441" s="4"/>
      <c r="G441" s="6"/>
      <c r="H441" s="6"/>
      <c r="I441" s="6"/>
      <c r="J441" s="6"/>
      <c r="K441" s="6"/>
      <c r="L441" s="6"/>
      <c r="M441" s="6"/>
      <c r="N441" s="6"/>
    </row>
    <row r="442" spans="6:14">
      <c r="F442" s="4"/>
      <c r="G442" s="6"/>
      <c r="H442" s="6"/>
      <c r="I442" s="6"/>
      <c r="J442" s="6"/>
      <c r="K442" s="6"/>
      <c r="L442" s="6"/>
      <c r="M442" s="6"/>
      <c r="N442" s="6"/>
    </row>
    <row r="443" spans="6:14">
      <c r="F443" s="4"/>
      <c r="G443" s="6"/>
      <c r="H443" s="6"/>
      <c r="I443" s="6"/>
      <c r="J443" s="6"/>
      <c r="K443" s="6"/>
      <c r="L443" s="6"/>
      <c r="M443" s="6"/>
      <c r="N443" s="6"/>
    </row>
    <row r="444" spans="6:14">
      <c r="F444" s="4"/>
      <c r="G444" s="6"/>
      <c r="H444" s="6"/>
      <c r="I444" s="6"/>
      <c r="J444" s="6"/>
      <c r="K444" s="6"/>
      <c r="L444" s="6"/>
      <c r="M444" s="6"/>
      <c r="N444" s="6"/>
    </row>
    <row r="445" spans="6:14">
      <c r="F445" s="4"/>
      <c r="G445" s="6"/>
      <c r="H445" s="6"/>
      <c r="I445" s="6"/>
      <c r="J445" s="6"/>
      <c r="K445" s="6"/>
      <c r="L445" s="6"/>
      <c r="M445" s="6"/>
      <c r="N445" s="6"/>
    </row>
    <row r="446" spans="6:14">
      <c r="F446" s="4"/>
      <c r="G446" s="6"/>
      <c r="H446" s="6"/>
      <c r="I446" s="6"/>
      <c r="J446" s="6"/>
      <c r="K446" s="6"/>
      <c r="L446" s="6"/>
      <c r="M446" s="6"/>
      <c r="N446" s="6"/>
    </row>
    <row r="447" spans="6:14">
      <c r="F447" s="4"/>
      <c r="G447" s="6"/>
      <c r="H447" s="6"/>
      <c r="I447" s="6"/>
      <c r="J447" s="6"/>
      <c r="K447" s="6"/>
      <c r="L447" s="6"/>
      <c r="M447" s="6"/>
      <c r="N447" s="6"/>
    </row>
    <row r="448" spans="6:14">
      <c r="F448" s="4"/>
      <c r="G448" s="6"/>
      <c r="H448" s="6"/>
      <c r="I448" s="6"/>
      <c r="J448" s="6"/>
      <c r="K448" s="6"/>
      <c r="L448" s="6"/>
      <c r="M448" s="6"/>
      <c r="N448" s="6"/>
    </row>
    <row r="449" spans="6:14">
      <c r="F449" s="4"/>
      <c r="G449" s="6"/>
      <c r="H449" s="6"/>
      <c r="I449" s="6"/>
      <c r="J449" s="6"/>
      <c r="K449" s="6"/>
      <c r="L449" s="6"/>
      <c r="M449" s="6"/>
      <c r="N449" s="6"/>
    </row>
    <row r="450" spans="6:14">
      <c r="F450" s="4"/>
      <c r="G450" s="6"/>
      <c r="H450" s="6"/>
      <c r="I450" s="6"/>
      <c r="J450" s="6"/>
      <c r="K450" s="6"/>
      <c r="L450" s="6"/>
      <c r="M450" s="6"/>
      <c r="N450" s="6"/>
    </row>
    <row r="451" spans="6:14">
      <c r="F451" s="4"/>
      <c r="G451" s="6"/>
      <c r="H451" s="6"/>
      <c r="I451" s="6"/>
      <c r="J451" s="6"/>
      <c r="K451" s="6"/>
      <c r="L451" s="6"/>
      <c r="M451" s="6"/>
      <c r="N451" s="6"/>
    </row>
    <row r="452" spans="6:14">
      <c r="F452" s="4"/>
      <c r="G452" s="6"/>
      <c r="H452" s="6"/>
      <c r="I452" s="6"/>
      <c r="J452" s="6"/>
      <c r="K452" s="6"/>
      <c r="L452" s="6"/>
      <c r="M452" s="6"/>
      <c r="N452" s="6"/>
    </row>
    <row r="453" spans="6:14">
      <c r="F453" s="4"/>
      <c r="G453" s="6"/>
      <c r="H453" s="6"/>
      <c r="I453" s="6"/>
      <c r="J453" s="6"/>
      <c r="K453" s="6"/>
      <c r="L453" s="6"/>
      <c r="M453" s="6"/>
      <c r="N453" s="6"/>
    </row>
    <row r="454" spans="6:14">
      <c r="F454" s="4"/>
      <c r="G454" s="6"/>
      <c r="H454" s="6"/>
      <c r="I454" s="6"/>
      <c r="J454" s="6"/>
      <c r="K454" s="6"/>
      <c r="L454" s="6"/>
      <c r="M454" s="6"/>
      <c r="N454" s="6"/>
    </row>
    <row r="455" spans="6:14">
      <c r="F455" s="4"/>
      <c r="G455" s="6"/>
      <c r="H455" s="6"/>
      <c r="I455" s="6"/>
      <c r="J455" s="6"/>
      <c r="K455" s="6"/>
      <c r="L455" s="6"/>
      <c r="M455" s="6"/>
      <c r="N455" s="6"/>
    </row>
    <row r="456" spans="6:14">
      <c r="F456" s="4"/>
      <c r="G456" s="6"/>
      <c r="H456" s="6"/>
      <c r="I456" s="6"/>
      <c r="J456" s="6"/>
      <c r="K456" s="6"/>
      <c r="L456" s="6"/>
      <c r="M456" s="6"/>
      <c r="N456" s="6"/>
    </row>
    <row r="457" spans="6:14">
      <c r="F457" s="4"/>
      <c r="G457" s="6"/>
      <c r="H457" s="6"/>
      <c r="I457" s="6"/>
      <c r="J457" s="6"/>
      <c r="K457" s="6"/>
      <c r="L457" s="6"/>
      <c r="M457" s="6"/>
      <c r="N457" s="6"/>
    </row>
    <row r="458" spans="6:14">
      <c r="F458" s="4"/>
      <c r="G458" s="6"/>
      <c r="H458" s="6"/>
      <c r="I458" s="6"/>
      <c r="J458" s="6"/>
      <c r="K458" s="6"/>
      <c r="L458" s="6"/>
      <c r="M458" s="6"/>
      <c r="N458" s="6"/>
    </row>
    <row r="459" spans="6:14">
      <c r="F459" s="4"/>
      <c r="G459" s="6"/>
      <c r="H459" s="6"/>
      <c r="I459" s="6"/>
      <c r="J459" s="6"/>
      <c r="K459" s="6"/>
      <c r="L459" s="6"/>
      <c r="M459" s="6"/>
      <c r="N459" s="6"/>
    </row>
    <row r="460" spans="6:14">
      <c r="F460" s="4"/>
      <c r="G460" s="6"/>
      <c r="H460" s="6"/>
      <c r="I460" s="6"/>
      <c r="J460" s="6"/>
      <c r="K460" s="6"/>
      <c r="L460" s="6"/>
      <c r="M460" s="6"/>
      <c r="N460" s="6"/>
    </row>
    <row r="461" spans="6:14">
      <c r="F461" s="4"/>
      <c r="G461" s="6"/>
      <c r="H461" s="6"/>
      <c r="I461" s="6"/>
      <c r="J461" s="6"/>
      <c r="K461" s="6"/>
      <c r="L461" s="6"/>
      <c r="M461" s="6"/>
      <c r="N461" s="6"/>
    </row>
    <row r="462" spans="6:14">
      <c r="F462" s="4"/>
      <c r="G462" s="6"/>
      <c r="H462" s="6"/>
      <c r="I462" s="6"/>
      <c r="J462" s="6"/>
      <c r="K462" s="6"/>
      <c r="L462" s="6"/>
      <c r="M462" s="6"/>
      <c r="N462" s="6"/>
    </row>
    <row r="463" spans="6:14">
      <c r="F463" s="4"/>
      <c r="G463" s="6"/>
      <c r="H463" s="6"/>
      <c r="I463" s="6"/>
      <c r="J463" s="6"/>
      <c r="K463" s="6"/>
      <c r="L463" s="6"/>
      <c r="M463" s="6"/>
      <c r="N463" s="6"/>
    </row>
    <row r="464" spans="6:14">
      <c r="F464" s="4"/>
      <c r="G464" s="6"/>
      <c r="H464" s="6"/>
      <c r="I464" s="6"/>
      <c r="J464" s="6"/>
      <c r="K464" s="6"/>
      <c r="L464" s="6"/>
      <c r="M464" s="6"/>
      <c r="N464" s="6"/>
    </row>
    <row r="465" spans="6:14">
      <c r="F465" s="4"/>
      <c r="G465" s="6"/>
      <c r="H465" s="6"/>
      <c r="I465" s="6"/>
      <c r="J465" s="6"/>
      <c r="K465" s="6"/>
      <c r="L465" s="6"/>
      <c r="M465" s="6"/>
      <c r="N465" s="6"/>
    </row>
    <row r="466" spans="6:14">
      <c r="F466" s="4"/>
      <c r="G466" s="6"/>
      <c r="H466" s="6"/>
      <c r="I466" s="6"/>
      <c r="J466" s="6"/>
      <c r="K466" s="6"/>
      <c r="L466" s="6"/>
      <c r="M466" s="6"/>
      <c r="N466" s="6"/>
    </row>
    <row r="467" spans="6:14">
      <c r="F467" s="4"/>
      <c r="G467" s="6"/>
      <c r="H467" s="6"/>
      <c r="I467" s="6"/>
      <c r="J467" s="6"/>
      <c r="K467" s="6"/>
      <c r="L467" s="6"/>
      <c r="M467" s="6"/>
      <c r="N467" s="6"/>
    </row>
    <row r="468" spans="6:14">
      <c r="F468" s="4"/>
      <c r="G468" s="6"/>
      <c r="H468" s="6"/>
      <c r="I468" s="6"/>
      <c r="J468" s="6"/>
      <c r="K468" s="6"/>
      <c r="L468" s="6"/>
      <c r="M468" s="6"/>
      <c r="N468" s="6"/>
    </row>
    <row r="469" spans="6:14">
      <c r="F469" s="4"/>
      <c r="G469" s="6"/>
      <c r="H469" s="6"/>
      <c r="I469" s="6"/>
      <c r="J469" s="6"/>
      <c r="K469" s="6"/>
      <c r="L469" s="6"/>
      <c r="M469" s="6"/>
      <c r="N469" s="6"/>
    </row>
    <row r="470" spans="6:14">
      <c r="F470" s="4"/>
      <c r="G470" s="6"/>
      <c r="H470" s="6"/>
      <c r="I470" s="6"/>
      <c r="J470" s="6"/>
      <c r="K470" s="6"/>
      <c r="L470" s="6"/>
      <c r="M470" s="6"/>
      <c r="N470" s="6"/>
    </row>
    <row r="471" spans="6:14">
      <c r="F471" s="4"/>
      <c r="G471" s="6"/>
      <c r="H471" s="6"/>
      <c r="I471" s="6"/>
      <c r="J471" s="6"/>
      <c r="K471" s="6"/>
      <c r="L471" s="6"/>
      <c r="M471" s="6"/>
      <c r="N471" s="6"/>
    </row>
    <row r="472" spans="6:14">
      <c r="F472" s="4"/>
      <c r="G472" s="6"/>
      <c r="H472" s="6"/>
      <c r="I472" s="6"/>
      <c r="J472" s="6"/>
      <c r="K472" s="6"/>
      <c r="L472" s="6"/>
      <c r="M472" s="6"/>
      <c r="N472" s="6"/>
    </row>
    <row r="473" spans="6:14">
      <c r="F473" s="4"/>
      <c r="G473" s="6"/>
      <c r="H473" s="6"/>
      <c r="I473" s="6"/>
      <c r="J473" s="6"/>
      <c r="K473" s="6"/>
      <c r="L473" s="6"/>
      <c r="M473" s="6"/>
      <c r="N473" s="6"/>
    </row>
    <row r="474" spans="6:14">
      <c r="F474" s="4"/>
      <c r="G474" s="6"/>
      <c r="H474" s="6"/>
      <c r="I474" s="6"/>
      <c r="J474" s="6"/>
      <c r="K474" s="6"/>
      <c r="L474" s="6"/>
      <c r="M474" s="6"/>
      <c r="N474" s="6"/>
    </row>
    <row r="475" spans="6:14">
      <c r="F475" s="4"/>
      <c r="G475" s="6"/>
      <c r="H475" s="6"/>
      <c r="I475" s="6"/>
      <c r="J475" s="6"/>
      <c r="K475" s="6"/>
      <c r="L475" s="6"/>
      <c r="M475" s="6"/>
      <c r="N475" s="6"/>
    </row>
    <row r="476" spans="6:14">
      <c r="F476" s="4"/>
      <c r="G476" s="6"/>
      <c r="H476" s="6"/>
      <c r="I476" s="6"/>
      <c r="J476" s="6"/>
      <c r="K476" s="6"/>
      <c r="L476" s="6"/>
      <c r="M476" s="6"/>
      <c r="N476" s="6"/>
    </row>
    <row r="477" spans="6:14">
      <c r="F477" s="4"/>
      <c r="G477" s="6"/>
      <c r="H477" s="6"/>
      <c r="I477" s="6"/>
      <c r="J477" s="6"/>
      <c r="K477" s="6"/>
      <c r="L477" s="6"/>
      <c r="M477" s="6"/>
      <c r="N477" s="6"/>
    </row>
    <row r="478" spans="6:14">
      <c r="F478" s="4"/>
      <c r="G478" s="6"/>
      <c r="H478" s="6"/>
      <c r="I478" s="6"/>
      <c r="J478" s="6"/>
      <c r="K478" s="6"/>
      <c r="L478" s="6"/>
      <c r="M478" s="6"/>
      <c r="N478" s="6"/>
    </row>
    <row r="479" spans="6:14">
      <c r="F479" s="4"/>
      <c r="G479" s="6"/>
      <c r="H479" s="6"/>
      <c r="I479" s="6"/>
      <c r="J479" s="6"/>
      <c r="K479" s="6"/>
      <c r="L479" s="6"/>
      <c r="M479" s="6"/>
      <c r="N479" s="6"/>
    </row>
    <row r="480" spans="6:14">
      <c r="F480" s="4"/>
      <c r="G480" s="6"/>
      <c r="H480" s="6"/>
      <c r="I480" s="6"/>
      <c r="J480" s="6"/>
      <c r="K480" s="6"/>
      <c r="L480" s="6"/>
      <c r="M480" s="6"/>
      <c r="N480" s="6"/>
    </row>
    <row r="481" spans="6:14">
      <c r="F481" s="4"/>
      <c r="G481" s="6"/>
      <c r="H481" s="6"/>
      <c r="I481" s="6"/>
      <c r="J481" s="6"/>
      <c r="K481" s="6"/>
      <c r="L481" s="6"/>
      <c r="M481" s="6"/>
      <c r="N481" s="6"/>
    </row>
    <row r="482" spans="6:14">
      <c r="F482" s="4"/>
      <c r="G482" s="6"/>
      <c r="H482" s="6"/>
      <c r="I482" s="6"/>
      <c r="J482" s="6"/>
      <c r="K482" s="6"/>
      <c r="L482" s="6"/>
      <c r="M482" s="6"/>
      <c r="N482" s="6"/>
    </row>
    <row r="483" spans="6:14">
      <c r="F483" s="4"/>
      <c r="G483" s="6"/>
      <c r="H483" s="6"/>
      <c r="I483" s="6"/>
      <c r="J483" s="6"/>
      <c r="K483" s="6"/>
      <c r="L483" s="6"/>
      <c r="M483" s="6"/>
      <c r="N483" s="6"/>
    </row>
    <row r="484" spans="6:14">
      <c r="F484" s="4"/>
      <c r="G484" s="6"/>
      <c r="H484" s="6"/>
      <c r="I484" s="6"/>
      <c r="J484" s="6"/>
      <c r="K484" s="6"/>
      <c r="L484" s="6"/>
      <c r="M484" s="6"/>
      <c r="N484" s="6"/>
    </row>
    <row r="485" spans="6:14">
      <c r="F485" s="4"/>
      <c r="G485" s="6"/>
      <c r="H485" s="6"/>
      <c r="I485" s="6"/>
      <c r="J485" s="6"/>
      <c r="K485" s="6"/>
      <c r="L485" s="6"/>
      <c r="M485" s="6"/>
      <c r="N485" s="6"/>
    </row>
    <row r="486" spans="6:14">
      <c r="F486" s="4"/>
      <c r="G486" s="6"/>
      <c r="H486" s="6"/>
      <c r="I486" s="6"/>
      <c r="J486" s="6"/>
      <c r="K486" s="6"/>
      <c r="L486" s="6"/>
      <c r="M486" s="6"/>
      <c r="N486" s="6"/>
    </row>
    <row r="487" spans="6:14">
      <c r="F487" s="4"/>
      <c r="G487" s="6"/>
      <c r="H487" s="6"/>
      <c r="I487" s="6"/>
      <c r="J487" s="6"/>
      <c r="K487" s="6"/>
      <c r="L487" s="6"/>
      <c r="M487" s="6"/>
      <c r="N487" s="6"/>
    </row>
    <row r="488" spans="6:14">
      <c r="F488" s="4"/>
      <c r="G488" s="6"/>
      <c r="H488" s="6"/>
      <c r="I488" s="6"/>
      <c r="J488" s="6"/>
      <c r="K488" s="6"/>
      <c r="L488" s="6"/>
      <c r="M488" s="6"/>
      <c r="N488" s="6"/>
    </row>
    <row r="489" spans="6:14">
      <c r="F489" s="4"/>
      <c r="G489" s="6"/>
      <c r="H489" s="6"/>
      <c r="I489" s="6"/>
      <c r="J489" s="6"/>
      <c r="K489" s="6"/>
      <c r="L489" s="6"/>
      <c r="M489" s="6"/>
      <c r="N489" s="6"/>
    </row>
    <row r="490" spans="6:14">
      <c r="F490" s="4"/>
      <c r="G490" s="6"/>
      <c r="H490" s="6"/>
      <c r="I490" s="6"/>
      <c r="J490" s="6"/>
      <c r="K490" s="6"/>
      <c r="L490" s="6"/>
      <c r="M490" s="6"/>
      <c r="N490" s="6"/>
    </row>
    <row r="491" spans="6:14">
      <c r="F491" s="4"/>
      <c r="G491" s="6"/>
      <c r="H491" s="6"/>
      <c r="I491" s="6"/>
      <c r="J491" s="6"/>
      <c r="K491" s="6"/>
      <c r="L491" s="6"/>
      <c r="M491" s="6"/>
      <c r="N491" s="6"/>
    </row>
    <row r="492" spans="6:14">
      <c r="F492" s="4"/>
      <c r="G492" s="6"/>
      <c r="H492" s="6"/>
      <c r="I492" s="6"/>
      <c r="J492" s="6"/>
      <c r="K492" s="6"/>
      <c r="L492" s="6"/>
      <c r="M492" s="6"/>
      <c r="N492" s="6"/>
    </row>
    <row r="493" spans="6:14">
      <c r="F493" s="4"/>
      <c r="G493" s="6"/>
      <c r="H493" s="6"/>
      <c r="I493" s="6"/>
      <c r="J493" s="6"/>
      <c r="K493" s="6"/>
      <c r="L493" s="6"/>
      <c r="M493" s="6"/>
      <c r="N493" s="6"/>
    </row>
    <row r="494" spans="6:14">
      <c r="F494" s="4"/>
      <c r="G494" s="6"/>
      <c r="H494" s="6"/>
      <c r="I494" s="6"/>
      <c r="J494" s="6"/>
      <c r="K494" s="6"/>
      <c r="L494" s="6"/>
      <c r="M494" s="6"/>
      <c r="N494" s="6"/>
    </row>
    <row r="495" spans="6:14">
      <c r="F495" s="4"/>
      <c r="G495" s="6"/>
      <c r="H495" s="6"/>
      <c r="I495" s="6"/>
      <c r="J495" s="6"/>
      <c r="K495" s="6"/>
      <c r="L495" s="6"/>
      <c r="M495" s="6"/>
      <c r="N495" s="6"/>
    </row>
    <row r="496" spans="6:14">
      <c r="F496" s="4"/>
      <c r="G496" s="6"/>
      <c r="H496" s="6"/>
      <c r="I496" s="6"/>
      <c r="J496" s="6"/>
      <c r="K496" s="6"/>
      <c r="L496" s="6"/>
      <c r="M496" s="6"/>
      <c r="N496" s="6"/>
    </row>
    <row r="497" spans="6:14">
      <c r="F497" s="4"/>
      <c r="G497" s="6"/>
      <c r="H497" s="6"/>
      <c r="I497" s="6"/>
      <c r="J497" s="6"/>
      <c r="K497" s="6"/>
      <c r="L497" s="6"/>
      <c r="M497" s="6"/>
      <c r="N497" s="6"/>
    </row>
    <row r="498" spans="6:14">
      <c r="F498" s="4"/>
      <c r="G498" s="6"/>
      <c r="H498" s="6"/>
      <c r="I498" s="6"/>
      <c r="J498" s="6"/>
      <c r="K498" s="6"/>
      <c r="L498" s="6"/>
      <c r="M498" s="6"/>
      <c r="N498" s="6"/>
    </row>
    <row r="499" spans="6:14">
      <c r="F499" s="4"/>
      <c r="G499" s="6"/>
      <c r="H499" s="6"/>
      <c r="I499" s="6"/>
      <c r="J499" s="6"/>
      <c r="K499" s="6"/>
      <c r="L499" s="6"/>
      <c r="M499" s="6"/>
      <c r="N499" s="6"/>
    </row>
    <row r="500" spans="6:14">
      <c r="F500" s="4"/>
      <c r="G500" s="6"/>
      <c r="H500" s="6"/>
      <c r="I500" s="6"/>
      <c r="J500" s="6"/>
      <c r="K500" s="6"/>
      <c r="L500" s="6"/>
      <c r="M500" s="6"/>
      <c r="N500" s="6"/>
    </row>
    <row r="501" spans="6:14">
      <c r="F501" s="4"/>
      <c r="G501" s="6"/>
      <c r="H501" s="6"/>
      <c r="I501" s="6"/>
      <c r="J501" s="6"/>
      <c r="K501" s="6"/>
      <c r="L501" s="6"/>
      <c r="M501" s="6"/>
      <c r="N501" s="6"/>
    </row>
    <row r="502" spans="6:14">
      <c r="F502" s="4"/>
      <c r="G502" s="6"/>
      <c r="H502" s="6"/>
      <c r="I502" s="6"/>
      <c r="J502" s="6"/>
      <c r="K502" s="6"/>
      <c r="L502" s="6"/>
      <c r="M502" s="6"/>
      <c r="N502" s="6"/>
    </row>
    <row r="503" spans="6:14">
      <c r="F503" s="4"/>
      <c r="G503" s="6"/>
      <c r="H503" s="6"/>
      <c r="I503" s="6"/>
      <c r="J503" s="6"/>
      <c r="K503" s="6"/>
      <c r="L503" s="6"/>
      <c r="M503" s="6"/>
      <c r="N503" s="6"/>
    </row>
    <row r="504" spans="6:14">
      <c r="F504" s="4"/>
      <c r="G504" s="6"/>
      <c r="H504" s="6"/>
      <c r="I504" s="6"/>
      <c r="J504" s="6"/>
      <c r="K504" s="6"/>
      <c r="L504" s="6"/>
      <c r="M504" s="6"/>
      <c r="N504" s="6"/>
    </row>
    <row r="505" spans="6:14">
      <c r="F505" s="4"/>
      <c r="G505" s="6"/>
      <c r="H505" s="6"/>
      <c r="I505" s="6"/>
      <c r="J505" s="6"/>
      <c r="K505" s="6"/>
      <c r="L505" s="6"/>
      <c r="M505" s="6"/>
      <c r="N505" s="6"/>
    </row>
    <row r="506" spans="6:14">
      <c r="F506" s="4"/>
      <c r="G506" s="6"/>
      <c r="H506" s="6"/>
      <c r="I506" s="6"/>
      <c r="J506" s="6"/>
      <c r="K506" s="6"/>
      <c r="L506" s="6"/>
      <c r="M506" s="6"/>
      <c r="N506" s="6"/>
    </row>
    <row r="507" spans="6:14">
      <c r="F507" s="4"/>
      <c r="G507" s="6"/>
      <c r="H507" s="6"/>
      <c r="I507" s="6"/>
      <c r="J507" s="6"/>
      <c r="K507" s="6"/>
      <c r="L507" s="6"/>
      <c r="M507" s="6"/>
      <c r="N507" s="6"/>
    </row>
    <row r="508" spans="6:14">
      <c r="F508" s="4"/>
      <c r="G508" s="6"/>
      <c r="H508" s="6"/>
      <c r="I508" s="6"/>
      <c r="J508" s="6"/>
      <c r="K508" s="6"/>
      <c r="L508" s="6"/>
      <c r="M508" s="6"/>
      <c r="N508" s="6"/>
    </row>
    <row r="509" spans="6:14">
      <c r="F509" s="4"/>
      <c r="G509" s="6"/>
      <c r="H509" s="6"/>
      <c r="I509" s="6"/>
      <c r="J509" s="6"/>
      <c r="K509" s="6"/>
      <c r="L509" s="6"/>
      <c r="M509" s="6"/>
      <c r="N509" s="6"/>
    </row>
    <row r="510" spans="6:14">
      <c r="F510" s="4"/>
      <c r="G510" s="6"/>
      <c r="H510" s="6"/>
      <c r="I510" s="6"/>
      <c r="J510" s="6"/>
      <c r="K510" s="6"/>
      <c r="L510" s="6"/>
      <c r="M510" s="6"/>
      <c r="N510" s="6"/>
    </row>
    <row r="511" spans="6:14">
      <c r="F511" s="4"/>
      <c r="G511" s="6"/>
      <c r="H511" s="6"/>
      <c r="I511" s="6"/>
      <c r="J511" s="6"/>
      <c r="K511" s="6"/>
      <c r="L511" s="6"/>
      <c r="M511" s="6"/>
      <c r="N511" s="6"/>
    </row>
    <row r="512" spans="6:14">
      <c r="F512" s="4"/>
      <c r="G512" s="6"/>
      <c r="H512" s="6"/>
      <c r="I512" s="6"/>
      <c r="J512" s="6"/>
      <c r="K512" s="6"/>
      <c r="L512" s="6"/>
      <c r="M512" s="6"/>
      <c r="N512" s="6"/>
    </row>
    <row r="513" spans="6:14">
      <c r="F513" s="4"/>
      <c r="G513" s="6"/>
      <c r="H513" s="6"/>
      <c r="I513" s="6"/>
      <c r="J513" s="6"/>
      <c r="K513" s="6"/>
      <c r="L513" s="6"/>
      <c r="M513" s="6"/>
      <c r="N513" s="6"/>
    </row>
    <row r="514" spans="6:14">
      <c r="F514" s="4"/>
      <c r="G514" s="6"/>
      <c r="H514" s="6"/>
      <c r="I514" s="6"/>
      <c r="J514" s="6"/>
      <c r="K514" s="6"/>
      <c r="L514" s="6"/>
      <c r="M514" s="6"/>
      <c r="N514" s="6"/>
    </row>
    <row r="515" spans="6:14">
      <c r="F515" s="4"/>
      <c r="G515" s="6"/>
      <c r="H515" s="6"/>
      <c r="I515" s="6"/>
      <c r="J515" s="6"/>
      <c r="K515" s="6"/>
      <c r="L515" s="6"/>
      <c r="M515" s="6"/>
      <c r="N515" s="6"/>
    </row>
    <row r="516" spans="6:14">
      <c r="F516" s="4"/>
      <c r="G516" s="6"/>
      <c r="H516" s="6"/>
      <c r="I516" s="6"/>
      <c r="J516" s="6"/>
      <c r="K516" s="6"/>
      <c r="L516" s="6"/>
      <c r="M516" s="6"/>
      <c r="N516" s="6"/>
    </row>
    <row r="517" spans="6:14">
      <c r="F517" s="4"/>
      <c r="G517" s="6"/>
      <c r="H517" s="6"/>
      <c r="I517" s="6"/>
      <c r="J517" s="6"/>
      <c r="K517" s="6"/>
      <c r="L517" s="6"/>
      <c r="M517" s="6"/>
      <c r="N517" s="6"/>
    </row>
    <row r="518" spans="6:14">
      <c r="F518" s="4"/>
      <c r="G518" s="6"/>
      <c r="H518" s="6"/>
      <c r="I518" s="6"/>
      <c r="J518" s="6"/>
      <c r="K518" s="6"/>
      <c r="L518" s="6"/>
      <c r="M518" s="6"/>
      <c r="N518" s="6"/>
    </row>
    <row r="519" spans="6:14">
      <c r="F519" s="4"/>
      <c r="G519" s="6"/>
      <c r="H519" s="6"/>
      <c r="I519" s="6"/>
      <c r="J519" s="6"/>
      <c r="K519" s="6"/>
      <c r="L519" s="6"/>
      <c r="M519" s="6"/>
      <c r="N519" s="6"/>
    </row>
    <row r="520" spans="6:14">
      <c r="F520" s="4"/>
      <c r="G520" s="6"/>
      <c r="H520" s="6"/>
      <c r="I520" s="6"/>
      <c r="J520" s="6"/>
      <c r="K520" s="6"/>
      <c r="L520" s="6"/>
      <c r="M520" s="6"/>
      <c r="N520" s="6"/>
    </row>
    <row r="521" spans="6:14">
      <c r="F521" s="4"/>
      <c r="G521" s="6"/>
      <c r="H521" s="6"/>
      <c r="I521" s="6"/>
      <c r="J521" s="6"/>
      <c r="K521" s="6"/>
      <c r="L521" s="6"/>
      <c r="M521" s="6"/>
      <c r="N521" s="6"/>
    </row>
    <row r="522" spans="6:14">
      <c r="F522" s="4"/>
      <c r="G522" s="6"/>
      <c r="H522" s="6"/>
      <c r="I522" s="6"/>
      <c r="J522" s="6"/>
      <c r="K522" s="6"/>
      <c r="L522" s="6"/>
      <c r="M522" s="6"/>
      <c r="N522" s="6"/>
    </row>
    <row r="523" spans="6:14">
      <c r="F523" s="4"/>
      <c r="G523" s="6"/>
      <c r="H523" s="6"/>
      <c r="I523" s="6"/>
      <c r="J523" s="6"/>
      <c r="K523" s="6"/>
      <c r="L523" s="6"/>
      <c r="M523" s="6"/>
      <c r="N523" s="6"/>
    </row>
    <row r="524" spans="6:14">
      <c r="F524" s="4"/>
      <c r="G524" s="6"/>
      <c r="H524" s="6"/>
      <c r="I524" s="6"/>
      <c r="J524" s="6"/>
      <c r="K524" s="6"/>
      <c r="L524" s="6"/>
      <c r="M524" s="6"/>
      <c r="N524" s="6"/>
    </row>
    <row r="525" spans="6:14">
      <c r="F525" s="4"/>
      <c r="G525" s="6"/>
      <c r="H525" s="6"/>
      <c r="I525" s="6"/>
      <c r="J525" s="6"/>
      <c r="K525" s="6"/>
      <c r="L525" s="6"/>
      <c r="M525" s="6"/>
      <c r="N525" s="6"/>
    </row>
    <row r="526" spans="6:14">
      <c r="F526" s="4"/>
      <c r="G526" s="6"/>
      <c r="H526" s="6"/>
      <c r="I526" s="6"/>
      <c r="J526" s="6"/>
      <c r="K526" s="6"/>
      <c r="L526" s="6"/>
      <c r="M526" s="6"/>
      <c r="N526" s="6"/>
    </row>
    <row r="527" spans="6:14">
      <c r="F527" s="4"/>
      <c r="G527" s="6"/>
      <c r="H527" s="6"/>
      <c r="I527" s="6"/>
      <c r="J527" s="6"/>
      <c r="K527" s="6"/>
      <c r="L527" s="6"/>
      <c r="M527" s="6"/>
      <c r="N527" s="6"/>
    </row>
    <row r="528" spans="6:14">
      <c r="F528" s="4"/>
      <c r="G528" s="6"/>
      <c r="H528" s="6"/>
      <c r="I528" s="6"/>
      <c r="J528" s="6"/>
      <c r="K528" s="6"/>
      <c r="L528" s="6"/>
      <c r="M528" s="6"/>
      <c r="N528" s="6"/>
    </row>
    <row r="529" spans="6:14">
      <c r="F529" s="4"/>
      <c r="G529" s="6"/>
      <c r="H529" s="6"/>
      <c r="I529" s="6"/>
      <c r="J529" s="6"/>
      <c r="K529" s="6"/>
      <c r="L529" s="6"/>
      <c r="M529" s="6"/>
      <c r="N529" s="6"/>
    </row>
    <row r="530" spans="6:14">
      <c r="F530" s="4"/>
      <c r="G530" s="6"/>
      <c r="H530" s="6"/>
      <c r="I530" s="6"/>
      <c r="J530" s="6"/>
      <c r="K530" s="6"/>
      <c r="L530" s="6"/>
      <c r="M530" s="6"/>
      <c r="N530" s="6"/>
    </row>
    <row r="531" spans="6:14">
      <c r="F531" s="4"/>
      <c r="G531" s="6"/>
      <c r="H531" s="6"/>
      <c r="I531" s="6"/>
      <c r="J531" s="6"/>
      <c r="K531" s="6"/>
      <c r="L531" s="6"/>
      <c r="M531" s="6"/>
      <c r="N531" s="6"/>
    </row>
    <row r="532" spans="6:14">
      <c r="F532" s="4"/>
      <c r="G532" s="6"/>
      <c r="H532" s="6"/>
      <c r="I532" s="6"/>
      <c r="J532" s="6"/>
      <c r="K532" s="6"/>
      <c r="L532" s="6"/>
      <c r="M532" s="6"/>
      <c r="N532" s="6"/>
    </row>
    <row r="533" spans="6:14">
      <c r="F533" s="4"/>
      <c r="G533" s="6"/>
      <c r="H533" s="6"/>
      <c r="I533" s="6"/>
      <c r="J533" s="6"/>
      <c r="K533" s="6"/>
      <c r="L533" s="6"/>
      <c r="M533" s="6"/>
      <c r="N533" s="6"/>
    </row>
    <row r="534" spans="6:14">
      <c r="F534" s="4"/>
      <c r="G534" s="6"/>
      <c r="H534" s="6"/>
      <c r="I534" s="6"/>
      <c r="J534" s="6"/>
      <c r="K534" s="6"/>
      <c r="L534" s="6"/>
      <c r="M534" s="6"/>
      <c r="N534" s="6"/>
    </row>
    <row r="535" spans="6:14">
      <c r="F535" s="4"/>
      <c r="G535" s="6"/>
      <c r="H535" s="6"/>
      <c r="I535" s="6"/>
      <c r="J535" s="6"/>
      <c r="K535" s="6"/>
      <c r="L535" s="6"/>
      <c r="M535" s="6"/>
      <c r="N535" s="6"/>
    </row>
    <row r="536" spans="6:14">
      <c r="F536" s="4"/>
      <c r="G536" s="6"/>
      <c r="H536" s="6"/>
      <c r="I536" s="6"/>
      <c r="J536" s="6"/>
      <c r="K536" s="6"/>
      <c r="L536" s="6"/>
      <c r="M536" s="6"/>
      <c r="N536" s="6"/>
    </row>
    <row r="537" spans="6:14">
      <c r="F537" s="4"/>
      <c r="G537" s="6"/>
      <c r="H537" s="6"/>
      <c r="I537" s="6"/>
      <c r="J537" s="6"/>
      <c r="K537" s="6"/>
      <c r="L537" s="6"/>
      <c r="M537" s="6"/>
      <c r="N537" s="6"/>
    </row>
    <row r="538" spans="6:14">
      <c r="F538" s="4"/>
      <c r="G538" s="6"/>
      <c r="H538" s="6"/>
      <c r="I538" s="6"/>
      <c r="J538" s="6"/>
      <c r="K538" s="6"/>
      <c r="L538" s="6"/>
      <c r="M538" s="6"/>
      <c r="N538" s="6"/>
    </row>
    <row r="539" spans="6:14">
      <c r="F539" s="4"/>
      <c r="G539" s="6"/>
      <c r="H539" s="6"/>
      <c r="I539" s="6"/>
      <c r="J539" s="6"/>
      <c r="K539" s="6"/>
      <c r="L539" s="6"/>
      <c r="M539" s="6"/>
      <c r="N539" s="6"/>
    </row>
    <row r="540" spans="6:14">
      <c r="F540" s="4"/>
      <c r="G540" s="6"/>
      <c r="H540" s="6"/>
      <c r="I540" s="6"/>
      <c r="J540" s="6"/>
      <c r="K540" s="6"/>
      <c r="L540" s="6"/>
      <c r="M540" s="6"/>
      <c r="N540" s="6"/>
    </row>
    <row r="541" spans="6:14">
      <c r="F541" s="4"/>
      <c r="G541" s="6"/>
      <c r="H541" s="6"/>
      <c r="I541" s="6"/>
      <c r="J541" s="6"/>
      <c r="K541" s="6"/>
      <c r="L541" s="6"/>
      <c r="M541" s="6"/>
      <c r="N541" s="6"/>
    </row>
    <row r="542" spans="6:14">
      <c r="F542" s="4"/>
      <c r="G542" s="6"/>
      <c r="H542" s="6"/>
      <c r="I542" s="6"/>
      <c r="J542" s="6"/>
      <c r="K542" s="6"/>
      <c r="L542" s="6"/>
      <c r="M542" s="6"/>
      <c r="N542" s="6"/>
    </row>
    <row r="543" spans="6:14">
      <c r="F543" s="4"/>
      <c r="G543" s="6"/>
      <c r="H543" s="6"/>
      <c r="I543" s="6"/>
      <c r="J543" s="6"/>
      <c r="K543" s="6"/>
      <c r="L543" s="6"/>
      <c r="M543" s="6"/>
      <c r="N543" s="6"/>
    </row>
    <row r="544" spans="6:14">
      <c r="F544" s="4"/>
      <c r="G544" s="6"/>
      <c r="H544" s="6"/>
      <c r="I544" s="6"/>
      <c r="J544" s="6"/>
      <c r="K544" s="6"/>
      <c r="L544" s="6"/>
      <c r="M544" s="6"/>
      <c r="N544" s="6"/>
    </row>
    <row r="545" spans="6:14">
      <c r="F545" s="4"/>
      <c r="G545" s="6"/>
      <c r="H545" s="6"/>
      <c r="I545" s="6"/>
      <c r="J545" s="6"/>
      <c r="K545" s="6"/>
      <c r="L545" s="6"/>
      <c r="M545" s="6"/>
      <c r="N545" s="6"/>
    </row>
    <row r="546" spans="6:14">
      <c r="F546" s="4"/>
      <c r="G546" s="6"/>
      <c r="H546" s="6"/>
      <c r="I546" s="6"/>
      <c r="J546" s="6"/>
      <c r="K546" s="6"/>
      <c r="L546" s="6"/>
      <c r="M546" s="6"/>
      <c r="N546" s="6"/>
    </row>
    <row r="547" spans="6:14">
      <c r="F547" s="4"/>
      <c r="G547" s="6"/>
      <c r="H547" s="6"/>
      <c r="I547" s="6"/>
      <c r="J547" s="6"/>
      <c r="K547" s="6"/>
      <c r="L547" s="6"/>
      <c r="M547" s="6"/>
      <c r="N547" s="6"/>
    </row>
    <row r="548" spans="6:14">
      <c r="F548" s="4"/>
      <c r="G548" s="6"/>
      <c r="H548" s="6"/>
      <c r="I548" s="6"/>
      <c r="J548" s="6"/>
      <c r="K548" s="6"/>
      <c r="L548" s="6"/>
      <c r="M548" s="6"/>
      <c r="N548" s="6"/>
    </row>
    <row r="549" spans="6:14">
      <c r="F549" s="4"/>
      <c r="G549" s="6"/>
      <c r="H549" s="6"/>
      <c r="I549" s="6"/>
      <c r="J549" s="6"/>
      <c r="K549" s="6"/>
      <c r="L549" s="6"/>
      <c r="M549" s="6"/>
      <c r="N549" s="6"/>
    </row>
    <row r="550" spans="6:14">
      <c r="F550" s="4"/>
      <c r="G550" s="6"/>
      <c r="H550" s="6"/>
      <c r="I550" s="6"/>
      <c r="J550" s="6"/>
      <c r="K550" s="6"/>
      <c r="L550" s="6"/>
      <c r="M550" s="6"/>
      <c r="N550" s="6"/>
    </row>
    <row r="551" spans="6:14">
      <c r="F551" s="4"/>
      <c r="G551" s="6"/>
      <c r="H551" s="6"/>
      <c r="I551" s="6"/>
      <c r="J551" s="6"/>
      <c r="K551" s="6"/>
      <c r="L551" s="6"/>
      <c r="M551" s="6"/>
      <c r="N551" s="6"/>
    </row>
    <row r="552" spans="6:14">
      <c r="F552" s="4"/>
      <c r="G552" s="6"/>
      <c r="H552" s="6"/>
      <c r="I552" s="6"/>
      <c r="J552" s="6"/>
      <c r="K552" s="6"/>
      <c r="L552" s="6"/>
      <c r="M552" s="6"/>
      <c r="N552" s="6"/>
    </row>
    <row r="553" spans="6:14">
      <c r="F553" s="4"/>
      <c r="G553" s="6"/>
      <c r="H553" s="6"/>
      <c r="I553" s="6"/>
      <c r="J553" s="6"/>
      <c r="K553" s="6"/>
      <c r="L553" s="6"/>
      <c r="M553" s="6"/>
      <c r="N553" s="6"/>
    </row>
    <row r="554" spans="6:14">
      <c r="F554" s="4"/>
      <c r="G554" s="6"/>
      <c r="H554" s="6"/>
      <c r="I554" s="6"/>
      <c r="J554" s="6"/>
      <c r="K554" s="6"/>
      <c r="L554" s="6"/>
      <c r="M554" s="6"/>
      <c r="N554" s="6"/>
    </row>
    <row r="555" spans="6:14">
      <c r="F555" s="4"/>
      <c r="G555" s="6"/>
      <c r="H555" s="6"/>
      <c r="I555" s="6"/>
      <c r="J555" s="6"/>
      <c r="K555" s="6"/>
      <c r="L555" s="6"/>
      <c r="M555" s="6"/>
      <c r="N555" s="6"/>
    </row>
    <row r="556" spans="6:14">
      <c r="F556" s="4"/>
      <c r="G556" s="6"/>
      <c r="H556" s="6"/>
      <c r="I556" s="6"/>
      <c r="J556" s="6"/>
      <c r="K556" s="6"/>
      <c r="L556" s="6"/>
      <c r="M556" s="6"/>
      <c r="N556" s="6"/>
    </row>
    <row r="557" spans="6:14">
      <c r="F557" s="4"/>
      <c r="G557" s="6"/>
      <c r="H557" s="6"/>
      <c r="I557" s="6"/>
      <c r="J557" s="6"/>
      <c r="K557" s="6"/>
      <c r="L557" s="6"/>
      <c r="M557" s="6"/>
      <c r="N557" s="6"/>
    </row>
    <row r="558" spans="6:14">
      <c r="F558" s="4"/>
      <c r="G558" s="6"/>
      <c r="H558" s="6"/>
      <c r="I558" s="6"/>
      <c r="J558" s="6"/>
      <c r="K558" s="6"/>
      <c r="L558" s="6"/>
      <c r="M558" s="6"/>
      <c r="N558" s="6"/>
    </row>
    <row r="559" spans="6:14">
      <c r="F559" s="4"/>
      <c r="G559" s="6"/>
      <c r="H559" s="6"/>
      <c r="I559" s="6"/>
      <c r="J559" s="6"/>
      <c r="K559" s="6"/>
      <c r="L559" s="6"/>
      <c r="M559" s="6"/>
      <c r="N559" s="6"/>
    </row>
    <row r="560" spans="6:14">
      <c r="F560" s="4"/>
      <c r="G560" s="6"/>
      <c r="H560" s="6"/>
      <c r="I560" s="6"/>
      <c r="J560" s="6"/>
      <c r="K560" s="6"/>
      <c r="L560" s="6"/>
      <c r="M560" s="6"/>
      <c r="N560" s="6"/>
    </row>
    <row r="561" spans="6:14">
      <c r="F561" s="4"/>
      <c r="G561" s="6"/>
      <c r="H561" s="6"/>
      <c r="I561" s="6"/>
      <c r="J561" s="6"/>
      <c r="K561" s="6"/>
      <c r="L561" s="6"/>
      <c r="M561" s="6"/>
      <c r="N561" s="6"/>
    </row>
    <row r="562" spans="6:14">
      <c r="F562" s="4"/>
      <c r="G562" s="6"/>
      <c r="H562" s="6"/>
      <c r="I562" s="6"/>
      <c r="J562" s="6"/>
      <c r="K562" s="6"/>
      <c r="L562" s="6"/>
      <c r="M562" s="6"/>
      <c r="N562" s="6"/>
    </row>
    <row r="563" spans="6:14">
      <c r="F563" s="4"/>
      <c r="G563" s="6"/>
      <c r="H563" s="6"/>
      <c r="I563" s="6"/>
      <c r="J563" s="6"/>
      <c r="K563" s="6"/>
      <c r="L563" s="6"/>
      <c r="M563" s="6"/>
      <c r="N563" s="6"/>
    </row>
    <row r="564" spans="6:14">
      <c r="F564" s="4"/>
      <c r="G564" s="6"/>
      <c r="H564" s="6"/>
      <c r="I564" s="6"/>
      <c r="J564" s="6"/>
      <c r="K564" s="6"/>
      <c r="L564" s="6"/>
      <c r="M564" s="6"/>
      <c r="N564" s="6"/>
    </row>
    <row r="565" spans="6:14">
      <c r="F565" s="4"/>
      <c r="G565" s="6"/>
      <c r="H565" s="6"/>
      <c r="I565" s="6"/>
      <c r="J565" s="6"/>
      <c r="K565" s="6"/>
      <c r="L565" s="6"/>
      <c r="M565" s="6"/>
      <c r="N565" s="6"/>
    </row>
    <row r="566" spans="6:14">
      <c r="F566" s="4"/>
      <c r="G566" s="6"/>
      <c r="H566" s="6"/>
      <c r="I566" s="6"/>
      <c r="J566" s="6"/>
      <c r="K566" s="6"/>
      <c r="L566" s="6"/>
      <c r="M566" s="6"/>
      <c r="N566" s="6"/>
    </row>
    <row r="567" spans="6:14">
      <c r="F567" s="4"/>
      <c r="G567" s="6"/>
      <c r="H567" s="6"/>
      <c r="I567" s="6"/>
      <c r="J567" s="6"/>
      <c r="K567" s="6"/>
      <c r="L567" s="6"/>
      <c r="M567" s="6"/>
      <c r="N567" s="6"/>
    </row>
    <row r="568" spans="6:14">
      <c r="F568" s="4"/>
      <c r="G568" s="6"/>
      <c r="H568" s="6"/>
      <c r="I568" s="6"/>
      <c r="J568" s="6"/>
      <c r="K568" s="6"/>
      <c r="L568" s="6"/>
      <c r="M568" s="6"/>
      <c r="N568" s="6"/>
    </row>
    <row r="569" spans="6:14">
      <c r="F569" s="4"/>
      <c r="G569" s="6"/>
      <c r="H569" s="6"/>
      <c r="I569" s="6"/>
      <c r="J569" s="6"/>
      <c r="K569" s="6"/>
      <c r="L569" s="6"/>
      <c r="M569" s="6"/>
      <c r="N569" s="6"/>
    </row>
    <row r="570" spans="6:14">
      <c r="F570" s="4"/>
      <c r="G570" s="6"/>
      <c r="H570" s="6"/>
      <c r="I570" s="6"/>
      <c r="J570" s="6"/>
      <c r="K570" s="6"/>
      <c r="L570" s="6"/>
      <c r="M570" s="6"/>
      <c r="N570" s="6"/>
    </row>
    <row r="571" spans="6:14">
      <c r="F571" s="4"/>
      <c r="G571" s="6"/>
      <c r="H571" s="6"/>
      <c r="I571" s="6"/>
      <c r="J571" s="6"/>
      <c r="K571" s="6"/>
      <c r="L571" s="6"/>
      <c r="M571" s="6"/>
      <c r="N571" s="6"/>
    </row>
    <row r="572" spans="6:14">
      <c r="F572" s="4"/>
      <c r="G572" s="6"/>
      <c r="H572" s="6"/>
      <c r="I572" s="6"/>
      <c r="J572" s="6"/>
      <c r="K572" s="6"/>
      <c r="L572" s="6"/>
      <c r="M572" s="6"/>
      <c r="N572" s="6"/>
    </row>
    <row r="573" spans="6:14">
      <c r="F573" s="4"/>
      <c r="G573" s="6"/>
      <c r="H573" s="6"/>
      <c r="I573" s="6"/>
      <c r="J573" s="6"/>
      <c r="K573" s="6"/>
      <c r="L573" s="6"/>
      <c r="M573" s="6"/>
      <c r="N573" s="6"/>
    </row>
    <row r="574" spans="6:14">
      <c r="F574" s="4"/>
      <c r="G574" s="6"/>
      <c r="H574" s="6"/>
      <c r="I574" s="6"/>
      <c r="J574" s="6"/>
      <c r="K574" s="6"/>
      <c r="L574" s="6"/>
      <c r="M574" s="6"/>
      <c r="N574" s="6"/>
    </row>
    <row r="575" spans="6:14">
      <c r="F575" s="4"/>
      <c r="G575" s="6"/>
      <c r="H575" s="6"/>
      <c r="I575" s="6"/>
      <c r="J575" s="6"/>
      <c r="K575" s="6"/>
      <c r="L575" s="6"/>
      <c r="M575" s="6"/>
      <c r="N575" s="6"/>
    </row>
    <row r="576" spans="6:14">
      <c r="F576" s="4"/>
      <c r="G576" s="6"/>
      <c r="H576" s="6"/>
      <c r="I576" s="6"/>
      <c r="J576" s="6"/>
      <c r="K576" s="6"/>
      <c r="L576" s="6"/>
      <c r="M576" s="6"/>
      <c r="N576" s="6"/>
    </row>
    <row r="577" spans="6:14">
      <c r="F577" s="4"/>
      <c r="G577" s="6"/>
      <c r="H577" s="6"/>
      <c r="I577" s="6"/>
      <c r="J577" s="6"/>
      <c r="K577" s="6"/>
      <c r="L577" s="6"/>
      <c r="M577" s="6"/>
      <c r="N577" s="6"/>
    </row>
    <row r="578" spans="6:14">
      <c r="F578" s="4"/>
      <c r="G578" s="6"/>
      <c r="H578" s="6"/>
      <c r="I578" s="6"/>
      <c r="J578" s="6"/>
      <c r="K578" s="6"/>
      <c r="L578" s="6"/>
      <c r="M578" s="6"/>
      <c r="N578" s="6"/>
    </row>
    <row r="579" spans="6:14">
      <c r="F579" s="4"/>
      <c r="G579" s="6"/>
      <c r="H579" s="6"/>
      <c r="I579" s="6"/>
      <c r="J579" s="6"/>
      <c r="K579" s="6"/>
      <c r="L579" s="6"/>
      <c r="M579" s="6"/>
      <c r="N579" s="6"/>
    </row>
    <row r="580" spans="6:14">
      <c r="F580" s="4"/>
      <c r="G580" s="6"/>
      <c r="H580" s="6"/>
      <c r="I580" s="6"/>
      <c r="J580" s="6"/>
      <c r="K580" s="6"/>
      <c r="L580" s="6"/>
      <c r="M580" s="6"/>
      <c r="N580" s="6"/>
    </row>
    <row r="581" spans="6:14">
      <c r="F581" s="4"/>
      <c r="G581" s="6"/>
      <c r="H581" s="6"/>
      <c r="I581" s="6"/>
      <c r="J581" s="6"/>
      <c r="K581" s="6"/>
      <c r="L581" s="6"/>
      <c r="M581" s="6"/>
      <c r="N581" s="6"/>
    </row>
    <row r="582" spans="6:14">
      <c r="F582" s="4"/>
      <c r="G582" s="6"/>
      <c r="H582" s="6"/>
      <c r="I582" s="6"/>
      <c r="J582" s="6"/>
      <c r="K582" s="6"/>
      <c r="L582" s="6"/>
      <c r="M582" s="6"/>
      <c r="N582" s="6"/>
    </row>
    <row r="583" spans="6:14">
      <c r="F583" s="4"/>
      <c r="G583" s="6"/>
      <c r="H583" s="6"/>
      <c r="I583" s="6"/>
      <c r="J583" s="6"/>
      <c r="K583" s="6"/>
      <c r="L583" s="6"/>
      <c r="M583" s="6"/>
      <c r="N583" s="6"/>
    </row>
    <row r="584" spans="6:14">
      <c r="F584" s="4"/>
      <c r="G584" s="6"/>
      <c r="H584" s="6"/>
      <c r="I584" s="6"/>
      <c r="J584" s="6"/>
      <c r="K584" s="6"/>
      <c r="L584" s="6"/>
      <c r="M584" s="6"/>
      <c r="N584" s="6"/>
    </row>
    <row r="585" spans="6:14">
      <c r="F585" s="4"/>
      <c r="G585" s="6"/>
      <c r="H585" s="6"/>
      <c r="I585" s="6"/>
      <c r="J585" s="6"/>
      <c r="K585" s="6"/>
      <c r="L585" s="6"/>
      <c r="M585" s="6"/>
      <c r="N585" s="6"/>
    </row>
    <row r="586" spans="6:14">
      <c r="F586" s="4"/>
      <c r="G586" s="6"/>
      <c r="H586" s="6"/>
      <c r="I586" s="6"/>
      <c r="J586" s="6"/>
      <c r="K586" s="6"/>
      <c r="L586" s="6"/>
      <c r="M586" s="6"/>
      <c r="N586" s="6"/>
    </row>
    <row r="587" spans="6:14">
      <c r="F587" s="4"/>
      <c r="G587" s="6"/>
      <c r="H587" s="6"/>
      <c r="I587" s="6"/>
      <c r="J587" s="6"/>
      <c r="K587" s="6"/>
      <c r="L587" s="6"/>
      <c r="M587" s="6"/>
      <c r="N587" s="6"/>
    </row>
    <row r="588" spans="6:14">
      <c r="F588" s="4"/>
      <c r="G588" s="6"/>
      <c r="H588" s="6"/>
      <c r="I588" s="6"/>
      <c r="J588" s="6"/>
      <c r="K588" s="6"/>
      <c r="L588" s="6"/>
      <c r="M588" s="6"/>
      <c r="N588" s="6"/>
    </row>
    <row r="589" spans="6:14">
      <c r="F589" s="4"/>
      <c r="G589" s="6"/>
      <c r="H589" s="6"/>
      <c r="I589" s="6"/>
      <c r="J589" s="6"/>
      <c r="K589" s="6"/>
      <c r="L589" s="6"/>
      <c r="M589" s="6"/>
      <c r="N589" s="6"/>
    </row>
    <row r="590" spans="6:14">
      <c r="F590" s="4"/>
      <c r="G590" s="6"/>
      <c r="H590" s="6"/>
      <c r="I590" s="6"/>
      <c r="J590" s="6"/>
      <c r="K590" s="6"/>
      <c r="L590" s="6"/>
      <c r="M590" s="6"/>
      <c r="N590" s="6"/>
    </row>
    <row r="591" spans="6:14">
      <c r="F591" s="4"/>
      <c r="G591" s="6"/>
      <c r="H591" s="6"/>
      <c r="I591" s="6"/>
      <c r="J591" s="6"/>
      <c r="K591" s="6"/>
      <c r="L591" s="6"/>
      <c r="M591" s="6"/>
      <c r="N591" s="6"/>
    </row>
    <row r="592" spans="6:14">
      <c r="F592" s="4"/>
      <c r="G592" s="6"/>
      <c r="H592" s="6"/>
      <c r="I592" s="6"/>
      <c r="J592" s="6"/>
      <c r="K592" s="6"/>
      <c r="L592" s="6"/>
      <c r="M592" s="6"/>
      <c r="N592" s="6"/>
    </row>
    <row r="593" spans="6:14">
      <c r="F593" s="4"/>
      <c r="G593" s="6"/>
      <c r="H593" s="6"/>
      <c r="I593" s="6"/>
      <c r="J593" s="6"/>
      <c r="K593" s="6"/>
      <c r="L593" s="6"/>
      <c r="M593" s="6"/>
      <c r="N593" s="6"/>
    </row>
    <row r="594" spans="6:14">
      <c r="F594" s="4"/>
      <c r="G594" s="6"/>
      <c r="H594" s="6"/>
      <c r="I594" s="6"/>
      <c r="J594" s="6"/>
      <c r="K594" s="6"/>
      <c r="L594" s="6"/>
      <c r="M594" s="6"/>
      <c r="N594" s="6"/>
    </row>
    <row r="595" spans="6:14">
      <c r="F595" s="4"/>
      <c r="G595" s="6"/>
      <c r="H595" s="6"/>
      <c r="I595" s="6"/>
      <c r="J595" s="6"/>
      <c r="K595" s="6"/>
      <c r="L595" s="6"/>
      <c r="M595" s="6"/>
      <c r="N595" s="6"/>
    </row>
    <row r="596" spans="6:14">
      <c r="F596" s="4"/>
      <c r="G596" s="6"/>
      <c r="H596" s="6"/>
      <c r="I596" s="6"/>
      <c r="J596" s="6"/>
      <c r="K596" s="6"/>
      <c r="L596" s="6"/>
      <c r="M596" s="6"/>
      <c r="N596" s="6"/>
    </row>
    <row r="597" spans="6:14">
      <c r="F597" s="4"/>
      <c r="G597" s="6"/>
      <c r="H597" s="6"/>
      <c r="I597" s="6"/>
      <c r="J597" s="6"/>
      <c r="K597" s="6"/>
      <c r="L597" s="6"/>
      <c r="M597" s="6"/>
      <c r="N597" s="6"/>
    </row>
    <row r="598" spans="6:14">
      <c r="F598" s="4"/>
      <c r="G598" s="6"/>
      <c r="H598" s="6"/>
      <c r="I598" s="6"/>
      <c r="J598" s="6"/>
      <c r="K598" s="6"/>
      <c r="L598" s="6"/>
      <c r="M598" s="6"/>
      <c r="N598" s="6"/>
    </row>
    <row r="599" spans="6:14">
      <c r="F599" s="4"/>
      <c r="G599" s="6"/>
      <c r="H599" s="6"/>
      <c r="I599" s="6"/>
      <c r="J599" s="6"/>
      <c r="K599" s="6"/>
      <c r="L599" s="6"/>
      <c r="M599" s="6"/>
      <c r="N599" s="6"/>
    </row>
    <row r="600" spans="6:14">
      <c r="F600" s="4"/>
      <c r="G600" s="6"/>
      <c r="H600" s="6"/>
      <c r="I600" s="6"/>
      <c r="J600" s="6"/>
      <c r="K600" s="6"/>
      <c r="L600" s="6"/>
      <c r="M600" s="6"/>
      <c r="N600" s="6"/>
    </row>
    <row r="601" spans="6:14">
      <c r="F601" s="4"/>
      <c r="G601" s="6"/>
      <c r="H601" s="6"/>
      <c r="I601" s="6"/>
      <c r="J601" s="6"/>
      <c r="K601" s="6"/>
      <c r="L601" s="6"/>
      <c r="M601" s="6"/>
      <c r="N601" s="6"/>
    </row>
    <row r="602" spans="6:14">
      <c r="F602" s="4"/>
      <c r="G602" s="6"/>
      <c r="H602" s="6"/>
      <c r="I602" s="6"/>
      <c r="J602" s="6"/>
      <c r="K602" s="6"/>
      <c r="L602" s="6"/>
      <c r="M602" s="6"/>
      <c r="N602" s="6"/>
    </row>
    <row r="603" spans="6:14">
      <c r="F603" s="4"/>
      <c r="G603" s="6"/>
      <c r="H603" s="6"/>
      <c r="I603" s="6"/>
      <c r="J603" s="6"/>
      <c r="K603" s="6"/>
      <c r="L603" s="6"/>
      <c r="M603" s="6"/>
      <c r="N603" s="6"/>
    </row>
    <row r="604" spans="6:14">
      <c r="F604" s="4"/>
      <c r="G604" s="6"/>
      <c r="H604" s="6"/>
      <c r="I604" s="6"/>
      <c r="J604" s="6"/>
      <c r="K604" s="6"/>
      <c r="L604" s="6"/>
      <c r="M604" s="6"/>
      <c r="N604" s="6"/>
    </row>
    <row r="605" spans="6:14">
      <c r="F605" s="4"/>
      <c r="G605" s="6"/>
      <c r="H605" s="6"/>
      <c r="I605" s="6"/>
      <c r="J605" s="6"/>
      <c r="K605" s="6"/>
      <c r="L605" s="6"/>
      <c r="M605" s="6"/>
      <c r="N605" s="6"/>
    </row>
    <row r="606" spans="6:14">
      <c r="F606" s="4"/>
      <c r="G606" s="6"/>
      <c r="H606" s="6"/>
      <c r="I606" s="6"/>
      <c r="J606" s="6"/>
      <c r="K606" s="6"/>
      <c r="L606" s="6"/>
      <c r="M606" s="6"/>
      <c r="N606" s="6"/>
    </row>
    <row r="607" spans="6:14">
      <c r="F607" s="4"/>
      <c r="G607" s="6"/>
      <c r="H607" s="6"/>
      <c r="I607" s="6"/>
      <c r="J607" s="6"/>
      <c r="K607" s="6"/>
      <c r="L607" s="6"/>
      <c r="M607" s="6"/>
      <c r="N607" s="6"/>
    </row>
    <row r="608" spans="6:14">
      <c r="F608" s="4"/>
      <c r="G608" s="6"/>
      <c r="H608" s="6"/>
      <c r="I608" s="6"/>
      <c r="J608" s="6"/>
      <c r="K608" s="6"/>
      <c r="L608" s="6"/>
      <c r="M608" s="6"/>
      <c r="N608" s="6"/>
    </row>
    <row r="609" spans="6:14">
      <c r="F609" s="4"/>
      <c r="G609" s="6"/>
      <c r="H609" s="6"/>
      <c r="I609" s="6"/>
      <c r="J609" s="6"/>
      <c r="K609" s="6"/>
      <c r="L609" s="6"/>
      <c r="M609" s="6"/>
      <c r="N609" s="6"/>
    </row>
    <row r="610" spans="6:14">
      <c r="F610" s="4"/>
      <c r="G610" s="6"/>
      <c r="H610" s="6"/>
      <c r="I610" s="6"/>
      <c r="J610" s="6"/>
      <c r="K610" s="6"/>
      <c r="L610" s="6"/>
      <c r="M610" s="6"/>
      <c r="N610" s="6"/>
    </row>
    <row r="611" spans="6:14">
      <c r="F611" s="4"/>
      <c r="G611" s="6"/>
      <c r="H611" s="6"/>
      <c r="I611" s="6"/>
      <c r="J611" s="6"/>
      <c r="K611" s="6"/>
      <c r="L611" s="6"/>
      <c r="M611" s="6"/>
      <c r="N611" s="6"/>
    </row>
    <row r="612" spans="6:14">
      <c r="F612" s="4"/>
      <c r="G612" s="6"/>
      <c r="H612" s="6"/>
      <c r="I612" s="6"/>
      <c r="J612" s="6"/>
      <c r="K612" s="6"/>
      <c r="L612" s="6"/>
      <c r="M612" s="6"/>
      <c r="N612" s="6"/>
    </row>
    <row r="613" spans="6:14">
      <c r="F613" s="4"/>
      <c r="G613" s="6"/>
      <c r="H613" s="6"/>
      <c r="I613" s="6"/>
      <c r="J613" s="6"/>
      <c r="K613" s="6"/>
      <c r="L613" s="6"/>
      <c r="M613" s="6"/>
      <c r="N613" s="6"/>
    </row>
    <row r="614" spans="6:14">
      <c r="F614" s="4"/>
      <c r="G614" s="6"/>
      <c r="H614" s="6"/>
      <c r="I614" s="6"/>
      <c r="J614" s="6"/>
      <c r="K614" s="6"/>
      <c r="L614" s="6"/>
      <c r="M614" s="6"/>
      <c r="N614" s="6"/>
    </row>
    <row r="615" spans="6:14">
      <c r="F615" s="4"/>
      <c r="G615" s="6"/>
      <c r="H615" s="6"/>
      <c r="I615" s="6"/>
      <c r="J615" s="6"/>
      <c r="K615" s="6"/>
      <c r="L615" s="6"/>
      <c r="M615" s="6"/>
      <c r="N615" s="6"/>
    </row>
    <row r="616" spans="6:14">
      <c r="F616" s="4"/>
      <c r="G616" s="6"/>
      <c r="H616" s="6"/>
      <c r="I616" s="6"/>
      <c r="J616" s="6"/>
      <c r="K616" s="6"/>
      <c r="L616" s="6"/>
      <c r="M616" s="6"/>
      <c r="N616" s="6"/>
    </row>
    <row r="617" spans="6:14">
      <c r="F617" s="4"/>
      <c r="G617" s="6"/>
      <c r="H617" s="6"/>
      <c r="I617" s="6"/>
      <c r="J617" s="6"/>
      <c r="K617" s="6"/>
      <c r="L617" s="6"/>
      <c r="M617" s="6"/>
      <c r="N617" s="6"/>
    </row>
    <row r="618" spans="6:14">
      <c r="F618" s="4"/>
      <c r="G618" s="6"/>
      <c r="H618" s="6"/>
      <c r="I618" s="6"/>
      <c r="J618" s="6"/>
      <c r="K618" s="6"/>
      <c r="L618" s="6"/>
      <c r="M618" s="6"/>
      <c r="N618" s="6"/>
    </row>
    <row r="619" spans="6:14">
      <c r="F619" s="4"/>
      <c r="G619" s="6"/>
      <c r="H619" s="6"/>
      <c r="I619" s="6"/>
      <c r="J619" s="6"/>
      <c r="K619" s="6"/>
      <c r="L619" s="6"/>
      <c r="M619" s="6"/>
      <c r="N619" s="6"/>
    </row>
    <row r="620" spans="6:14">
      <c r="F620" s="4"/>
      <c r="G620" s="6"/>
      <c r="H620" s="6"/>
      <c r="I620" s="6"/>
      <c r="J620" s="6"/>
      <c r="K620" s="6"/>
      <c r="L620" s="6"/>
      <c r="M620" s="6"/>
      <c r="N620" s="6"/>
    </row>
    <row r="621" spans="6:14">
      <c r="F621" s="4"/>
      <c r="G621" s="6"/>
      <c r="H621" s="6"/>
      <c r="I621" s="6"/>
      <c r="J621" s="6"/>
      <c r="K621" s="6"/>
      <c r="L621" s="6"/>
      <c r="M621" s="6"/>
      <c r="N621" s="6"/>
    </row>
    <row r="622" spans="6:14">
      <c r="F622" s="4"/>
      <c r="G622" s="6"/>
      <c r="H622" s="6"/>
      <c r="I622" s="6"/>
      <c r="J622" s="6"/>
      <c r="K622" s="6"/>
      <c r="L622" s="6"/>
      <c r="M622" s="6"/>
      <c r="N622" s="6"/>
    </row>
    <row r="623" spans="6:14">
      <c r="F623" s="4"/>
      <c r="G623" s="6"/>
      <c r="H623" s="6"/>
      <c r="I623" s="6"/>
      <c r="J623" s="6"/>
      <c r="K623" s="6"/>
      <c r="L623" s="6"/>
      <c r="M623" s="6"/>
      <c r="N623" s="6"/>
    </row>
    <row r="624" spans="6:14">
      <c r="F624" s="4"/>
      <c r="G624" s="6"/>
      <c r="H624" s="6"/>
      <c r="I624" s="6"/>
      <c r="J624" s="6"/>
      <c r="K624" s="6"/>
      <c r="L624" s="6"/>
      <c r="M624" s="6"/>
      <c r="N624" s="6"/>
    </row>
    <row r="625" spans="6:14">
      <c r="F625" s="4"/>
      <c r="G625" s="6"/>
      <c r="H625" s="6"/>
      <c r="I625" s="6"/>
      <c r="J625" s="6"/>
      <c r="K625" s="6"/>
      <c r="L625" s="6"/>
      <c r="M625" s="6"/>
      <c r="N625" s="6"/>
    </row>
    <row r="626" spans="6:14">
      <c r="F626" s="4"/>
      <c r="G626" s="6"/>
      <c r="H626" s="6"/>
      <c r="I626" s="6"/>
      <c r="J626" s="6"/>
      <c r="K626" s="6"/>
      <c r="L626" s="6"/>
      <c r="M626" s="6"/>
      <c r="N626" s="6"/>
    </row>
    <row r="627" spans="6:14">
      <c r="F627" s="4"/>
      <c r="G627" s="6"/>
      <c r="H627" s="6"/>
      <c r="I627" s="6"/>
      <c r="J627" s="6"/>
      <c r="K627" s="6"/>
      <c r="L627" s="6"/>
      <c r="M627" s="6"/>
      <c r="N627" s="6"/>
    </row>
    <row r="628" spans="6:14">
      <c r="F628" s="4"/>
      <c r="G628" s="6"/>
      <c r="H628" s="6"/>
      <c r="I628" s="6"/>
      <c r="J628" s="6"/>
      <c r="K628" s="6"/>
      <c r="L628" s="6"/>
      <c r="M628" s="6"/>
      <c r="N628" s="6"/>
    </row>
    <row r="629" spans="6:14">
      <c r="F629" s="4"/>
      <c r="G629" s="6"/>
      <c r="H629" s="6"/>
      <c r="I629" s="6"/>
      <c r="J629" s="6"/>
      <c r="K629" s="6"/>
      <c r="L629" s="6"/>
      <c r="M629" s="6"/>
      <c r="N629" s="6"/>
    </row>
    <row r="630" spans="6:14">
      <c r="F630" s="4"/>
      <c r="G630" s="6"/>
      <c r="H630" s="6"/>
      <c r="I630" s="6"/>
      <c r="J630" s="6"/>
      <c r="K630" s="6"/>
      <c r="L630" s="6"/>
      <c r="M630" s="6"/>
      <c r="N630" s="6"/>
    </row>
    <row r="631" spans="6:14">
      <c r="F631" s="4"/>
      <c r="G631" s="6"/>
      <c r="H631" s="6"/>
      <c r="I631" s="6"/>
      <c r="J631" s="6"/>
      <c r="K631" s="6"/>
      <c r="L631" s="6"/>
      <c r="M631" s="6"/>
      <c r="N631" s="6"/>
    </row>
    <row r="632" spans="6:14">
      <c r="F632" s="4"/>
      <c r="G632" s="6"/>
      <c r="H632" s="6"/>
      <c r="I632" s="6"/>
      <c r="J632" s="6"/>
      <c r="K632" s="6"/>
      <c r="L632" s="6"/>
      <c r="M632" s="6"/>
      <c r="N632" s="6"/>
    </row>
    <row r="633" spans="6:14">
      <c r="F633" s="4"/>
      <c r="G633" s="6"/>
      <c r="H633" s="6"/>
      <c r="I633" s="6"/>
      <c r="J633" s="6"/>
      <c r="K633" s="6"/>
      <c r="L633" s="6"/>
      <c r="M633" s="6"/>
      <c r="N633" s="6"/>
    </row>
    <row r="634" spans="6:14">
      <c r="F634" s="4"/>
      <c r="G634" s="6"/>
      <c r="H634" s="6"/>
      <c r="I634" s="6"/>
      <c r="J634" s="6"/>
      <c r="K634" s="6"/>
      <c r="L634" s="6"/>
      <c r="M634" s="6"/>
      <c r="N634" s="6"/>
    </row>
    <row r="635" spans="6:14">
      <c r="F635" s="4"/>
      <c r="G635" s="6"/>
      <c r="H635" s="6"/>
      <c r="I635" s="6"/>
      <c r="J635" s="6"/>
      <c r="K635" s="6"/>
      <c r="L635" s="6"/>
      <c r="M635" s="6"/>
      <c r="N635" s="6"/>
    </row>
    <row r="636" spans="6:14">
      <c r="F636" s="4"/>
      <c r="G636" s="6"/>
      <c r="H636" s="6"/>
      <c r="I636" s="6"/>
      <c r="J636" s="6"/>
      <c r="K636" s="6"/>
      <c r="L636" s="6"/>
      <c r="M636" s="6"/>
      <c r="N636" s="6"/>
    </row>
    <row r="637" spans="6:14">
      <c r="F637" s="4"/>
      <c r="G637" s="6"/>
      <c r="H637" s="6"/>
      <c r="I637" s="6"/>
      <c r="J637" s="6"/>
      <c r="K637" s="6"/>
      <c r="L637" s="6"/>
      <c r="M637" s="6"/>
      <c r="N637" s="6"/>
    </row>
    <row r="638" spans="6:14">
      <c r="F638" s="4"/>
      <c r="G638" s="6"/>
      <c r="H638" s="6"/>
      <c r="I638" s="6"/>
      <c r="J638" s="6"/>
      <c r="K638" s="6"/>
      <c r="L638" s="6"/>
      <c r="M638" s="6"/>
      <c r="N638" s="6"/>
    </row>
    <row r="639" spans="6:14">
      <c r="F639" s="4"/>
      <c r="G639" s="6"/>
      <c r="H639" s="6"/>
      <c r="I639" s="6"/>
      <c r="J639" s="6"/>
      <c r="K639" s="6"/>
      <c r="L639" s="6"/>
      <c r="M639" s="6"/>
      <c r="N639" s="6"/>
    </row>
    <row r="640" spans="6:14">
      <c r="F640" s="4"/>
      <c r="G640" s="6"/>
      <c r="H640" s="6"/>
      <c r="I640" s="6"/>
      <c r="J640" s="6"/>
      <c r="K640" s="6"/>
      <c r="L640" s="6"/>
      <c r="M640" s="6"/>
      <c r="N640" s="6"/>
    </row>
    <row r="641" spans="6:14">
      <c r="F641" s="4"/>
      <c r="G641" s="6"/>
      <c r="H641" s="6"/>
      <c r="I641" s="6"/>
      <c r="J641" s="6"/>
      <c r="K641" s="6"/>
      <c r="L641" s="6"/>
      <c r="M641" s="6"/>
      <c r="N641" s="6"/>
    </row>
    <row r="642" spans="6:14">
      <c r="F642" s="4"/>
      <c r="G642" s="6"/>
      <c r="H642" s="6"/>
      <c r="I642" s="6"/>
      <c r="J642" s="6"/>
      <c r="K642" s="6"/>
      <c r="L642" s="6"/>
      <c r="M642" s="6"/>
      <c r="N642" s="6"/>
    </row>
    <row r="643" spans="6:14">
      <c r="F643" s="4"/>
      <c r="G643" s="6"/>
      <c r="H643" s="6"/>
      <c r="I643" s="6"/>
      <c r="J643" s="6"/>
      <c r="K643" s="6"/>
      <c r="L643" s="6"/>
      <c r="M643" s="6"/>
      <c r="N643" s="6"/>
    </row>
    <row r="644" spans="6:14">
      <c r="F644" s="4"/>
      <c r="G644" s="6"/>
      <c r="H644" s="6"/>
      <c r="I644" s="6"/>
      <c r="J644" s="6"/>
      <c r="K644" s="6"/>
      <c r="L644" s="6"/>
      <c r="M644" s="6"/>
      <c r="N644" s="6"/>
    </row>
    <row r="645" spans="6:14">
      <c r="F645" s="4"/>
      <c r="G645" s="6"/>
      <c r="H645" s="6"/>
      <c r="I645" s="6"/>
      <c r="J645" s="6"/>
      <c r="K645" s="6"/>
      <c r="L645" s="6"/>
      <c r="M645" s="6"/>
      <c r="N645" s="6"/>
    </row>
    <row r="646" spans="6:14">
      <c r="F646" s="4"/>
      <c r="G646" s="6"/>
      <c r="H646" s="6"/>
      <c r="I646" s="6"/>
      <c r="J646" s="6"/>
      <c r="K646" s="6"/>
      <c r="L646" s="6"/>
      <c r="M646" s="6"/>
      <c r="N646" s="6"/>
    </row>
    <row r="647" spans="6:14">
      <c r="F647" s="4"/>
      <c r="G647" s="6"/>
      <c r="H647" s="6"/>
      <c r="I647" s="6"/>
      <c r="J647" s="6"/>
      <c r="K647" s="6"/>
      <c r="L647" s="6"/>
      <c r="M647" s="6"/>
      <c r="N647" s="6"/>
    </row>
    <row r="648" spans="6:14">
      <c r="F648" s="4"/>
      <c r="G648" s="6"/>
      <c r="H648" s="6"/>
      <c r="I648" s="6"/>
      <c r="J648" s="6"/>
      <c r="K648" s="6"/>
      <c r="L648" s="6"/>
      <c r="M648" s="6"/>
      <c r="N648" s="6"/>
    </row>
    <row r="649" spans="6:14">
      <c r="F649" s="4"/>
      <c r="G649" s="6"/>
      <c r="H649" s="6"/>
      <c r="I649" s="6"/>
      <c r="J649" s="6"/>
      <c r="K649" s="6"/>
      <c r="L649" s="6"/>
      <c r="M649" s="6"/>
      <c r="N649" s="6"/>
    </row>
    <row r="650" spans="6:14">
      <c r="F650" s="4"/>
      <c r="G650" s="6"/>
      <c r="H650" s="6"/>
      <c r="I650" s="6"/>
      <c r="J650" s="6"/>
      <c r="K650" s="6"/>
      <c r="L650" s="6"/>
      <c r="M650" s="6"/>
      <c r="N650" s="6"/>
    </row>
    <row r="651" spans="6:14">
      <c r="F651" s="4"/>
      <c r="G651" s="6"/>
      <c r="H651" s="6"/>
      <c r="I651" s="6"/>
      <c r="J651" s="6"/>
      <c r="K651" s="6"/>
      <c r="L651" s="6"/>
      <c r="M651" s="6"/>
      <c r="N651" s="6"/>
    </row>
    <row r="652" spans="6:14">
      <c r="F652" s="4"/>
      <c r="G652" s="6"/>
      <c r="H652" s="6"/>
      <c r="I652" s="6"/>
      <c r="J652" s="6"/>
      <c r="K652" s="6"/>
      <c r="L652" s="6"/>
      <c r="M652" s="6"/>
      <c r="N652" s="6"/>
    </row>
    <row r="653" spans="6:14">
      <c r="F653" s="4"/>
      <c r="G653" s="6"/>
      <c r="H653" s="6"/>
      <c r="I653" s="6"/>
      <c r="J653" s="6"/>
      <c r="K653" s="6"/>
      <c r="L653" s="6"/>
      <c r="M653" s="6"/>
      <c r="N653" s="6"/>
    </row>
    <row r="654" spans="6:14">
      <c r="F654" s="4"/>
      <c r="G654" s="6"/>
      <c r="H654" s="6"/>
      <c r="I654" s="6"/>
      <c r="J654" s="6"/>
      <c r="K654" s="6"/>
      <c r="L654" s="6"/>
      <c r="M654" s="6"/>
      <c r="N654" s="6"/>
    </row>
    <row r="655" spans="6:14">
      <c r="F655" s="4"/>
      <c r="G655" s="6"/>
      <c r="H655" s="6"/>
      <c r="I655" s="6"/>
      <c r="J655" s="6"/>
      <c r="K655" s="6"/>
      <c r="L655" s="6"/>
      <c r="M655" s="6"/>
      <c r="N655" s="6"/>
    </row>
    <row r="656" spans="6:14">
      <c r="F656" s="4"/>
      <c r="G656" s="6"/>
      <c r="H656" s="6"/>
      <c r="I656" s="6"/>
      <c r="J656" s="6"/>
      <c r="K656" s="6"/>
      <c r="L656" s="6"/>
      <c r="M656" s="6"/>
      <c r="N656" s="6"/>
    </row>
    <row r="657" spans="6:14">
      <c r="F657" s="4"/>
      <c r="G657" s="6"/>
      <c r="H657" s="6"/>
      <c r="I657" s="6"/>
      <c r="J657" s="6"/>
      <c r="K657" s="6"/>
      <c r="L657" s="6"/>
      <c r="M657" s="6"/>
      <c r="N657" s="6"/>
    </row>
    <row r="658" spans="6:14">
      <c r="F658" s="4"/>
      <c r="G658" s="6"/>
      <c r="H658" s="6"/>
      <c r="I658" s="6"/>
      <c r="J658" s="6"/>
      <c r="K658" s="6"/>
      <c r="L658" s="6"/>
      <c r="M658" s="6"/>
      <c r="N658" s="6"/>
    </row>
    <row r="659" spans="6:14">
      <c r="F659" s="4"/>
      <c r="G659" s="6"/>
      <c r="H659" s="6"/>
      <c r="I659" s="6"/>
      <c r="J659" s="6"/>
      <c r="K659" s="6"/>
      <c r="L659" s="6"/>
      <c r="M659" s="6"/>
      <c r="N659" s="6"/>
    </row>
    <row r="660" spans="6:14">
      <c r="F660" s="4"/>
      <c r="G660" s="6"/>
      <c r="H660" s="6"/>
      <c r="I660" s="6"/>
      <c r="J660" s="6"/>
      <c r="K660" s="6"/>
      <c r="L660" s="6"/>
      <c r="M660" s="6"/>
      <c r="N660" s="6"/>
    </row>
    <row r="661" spans="6:14">
      <c r="F661" s="4"/>
      <c r="G661" s="6"/>
      <c r="H661" s="6"/>
      <c r="I661" s="6"/>
      <c r="J661" s="6"/>
      <c r="K661" s="6"/>
      <c r="L661" s="6"/>
      <c r="M661" s="6"/>
      <c r="N661" s="6"/>
    </row>
    <row r="662" spans="6:14">
      <c r="F662" s="4"/>
      <c r="G662" s="6"/>
      <c r="H662" s="6"/>
      <c r="I662" s="6"/>
      <c r="J662" s="6"/>
      <c r="K662" s="6"/>
      <c r="L662" s="6"/>
      <c r="M662" s="6"/>
      <c r="N662" s="6"/>
    </row>
    <row r="663" spans="6:14">
      <c r="F663" s="4"/>
      <c r="G663" s="6"/>
      <c r="H663" s="6"/>
      <c r="I663" s="6"/>
      <c r="J663" s="6"/>
      <c r="K663" s="6"/>
      <c r="L663" s="6"/>
      <c r="M663" s="6"/>
      <c r="N663" s="6"/>
    </row>
    <row r="664" spans="6:14">
      <c r="F664" s="4"/>
      <c r="G664" s="6"/>
      <c r="H664" s="6"/>
      <c r="I664" s="6"/>
      <c r="J664" s="6"/>
      <c r="K664" s="6"/>
      <c r="L664" s="6"/>
      <c r="M664" s="6"/>
      <c r="N664" s="6"/>
    </row>
    <row r="665" spans="6:14">
      <c r="F665" s="4"/>
      <c r="G665" s="6"/>
      <c r="H665" s="6"/>
      <c r="I665" s="6"/>
      <c r="J665" s="6"/>
      <c r="K665" s="6"/>
      <c r="L665" s="6"/>
      <c r="M665" s="6"/>
      <c r="N665" s="6"/>
    </row>
    <row r="666" spans="6:14">
      <c r="F666" s="4"/>
      <c r="G666" s="6"/>
      <c r="H666" s="6"/>
      <c r="I666" s="6"/>
      <c r="J666" s="6"/>
      <c r="K666" s="6"/>
      <c r="L666" s="6"/>
      <c r="M666" s="6"/>
      <c r="N666" s="6"/>
    </row>
    <row r="667" spans="6:14">
      <c r="F667" s="4"/>
      <c r="G667" s="6"/>
      <c r="H667" s="6"/>
      <c r="I667" s="6"/>
      <c r="J667" s="6"/>
      <c r="K667" s="6"/>
      <c r="L667" s="6"/>
      <c r="M667" s="6"/>
      <c r="N667" s="6"/>
    </row>
    <row r="668" spans="6:14">
      <c r="F668" s="4"/>
      <c r="G668" s="6"/>
      <c r="H668" s="6"/>
      <c r="I668" s="6"/>
      <c r="J668" s="6"/>
      <c r="K668" s="6"/>
      <c r="L668" s="6"/>
      <c r="M668" s="6"/>
      <c r="N668" s="6"/>
    </row>
    <row r="669" spans="6:14">
      <c r="F669" s="4"/>
      <c r="G669" s="6"/>
      <c r="H669" s="6"/>
      <c r="I669" s="6"/>
      <c r="J669" s="6"/>
      <c r="K669" s="6"/>
      <c r="L669" s="6"/>
      <c r="M669" s="6"/>
      <c r="N669" s="6"/>
    </row>
    <row r="670" spans="6:14">
      <c r="F670" s="4"/>
      <c r="G670" s="6"/>
      <c r="H670" s="6"/>
      <c r="I670" s="6"/>
      <c r="J670" s="6"/>
      <c r="K670" s="6"/>
      <c r="L670" s="6"/>
      <c r="M670" s="6"/>
      <c r="N670" s="6"/>
    </row>
    <row r="671" spans="6:14">
      <c r="F671" s="4"/>
      <c r="G671" s="6"/>
      <c r="H671" s="6"/>
      <c r="I671" s="6"/>
      <c r="J671" s="6"/>
      <c r="K671" s="6"/>
      <c r="L671" s="6"/>
      <c r="M671" s="6"/>
      <c r="N671" s="6"/>
    </row>
    <row r="672" spans="6:14">
      <c r="F672" s="4"/>
      <c r="G672" s="6"/>
      <c r="H672" s="6"/>
      <c r="I672" s="6"/>
      <c r="J672" s="6"/>
      <c r="K672" s="6"/>
      <c r="L672" s="6"/>
      <c r="M672" s="6"/>
      <c r="N672" s="6"/>
    </row>
    <row r="673" spans="6:14">
      <c r="F673" s="4"/>
      <c r="G673" s="6"/>
      <c r="H673" s="6"/>
      <c r="I673" s="6"/>
      <c r="J673" s="6"/>
      <c r="K673" s="6"/>
      <c r="L673" s="6"/>
      <c r="M673" s="6"/>
      <c r="N673" s="6"/>
    </row>
    <row r="674" spans="6:14">
      <c r="F674" s="4"/>
      <c r="G674" s="6"/>
      <c r="H674" s="6"/>
      <c r="I674" s="6"/>
      <c r="J674" s="6"/>
      <c r="K674" s="6"/>
      <c r="L674" s="6"/>
      <c r="M674" s="6"/>
      <c r="N674" s="6"/>
    </row>
    <row r="675" spans="6:14">
      <c r="F675" s="4"/>
      <c r="G675" s="6"/>
      <c r="H675" s="6"/>
      <c r="I675" s="6"/>
      <c r="J675" s="6"/>
      <c r="K675" s="6"/>
      <c r="L675" s="6"/>
      <c r="M675" s="6"/>
      <c r="N675" s="6"/>
    </row>
    <row r="676" spans="6:14">
      <c r="F676" s="4"/>
      <c r="G676" s="6"/>
      <c r="H676" s="6"/>
      <c r="I676" s="6"/>
      <c r="J676" s="6"/>
      <c r="K676" s="6"/>
      <c r="L676" s="6"/>
      <c r="M676" s="6"/>
      <c r="N676" s="6"/>
    </row>
    <row r="677" spans="6:14">
      <c r="F677" s="4"/>
      <c r="G677" s="6"/>
      <c r="H677" s="6"/>
      <c r="I677" s="6"/>
      <c r="J677" s="6"/>
      <c r="K677" s="6"/>
      <c r="L677" s="6"/>
      <c r="M677" s="6"/>
      <c r="N677" s="6"/>
    </row>
    <row r="678" spans="6:14">
      <c r="F678" s="4"/>
      <c r="G678" s="6"/>
      <c r="H678" s="6"/>
      <c r="I678" s="6"/>
      <c r="J678" s="6"/>
      <c r="K678" s="6"/>
      <c r="L678" s="6"/>
      <c r="M678" s="6"/>
      <c r="N678" s="6"/>
    </row>
    <row r="679" spans="6:14">
      <c r="F679" s="4"/>
      <c r="G679" s="6"/>
      <c r="H679" s="6"/>
      <c r="I679" s="6"/>
      <c r="J679" s="6"/>
      <c r="K679" s="6"/>
      <c r="L679" s="6"/>
      <c r="M679" s="6"/>
      <c r="N679" s="6"/>
    </row>
    <row r="680" spans="6:14">
      <c r="F680" s="4"/>
      <c r="G680" s="6"/>
      <c r="H680" s="6"/>
      <c r="I680" s="6"/>
      <c r="J680" s="6"/>
      <c r="K680" s="6"/>
      <c r="L680" s="6"/>
      <c r="M680" s="6"/>
      <c r="N680" s="6"/>
    </row>
    <row r="681" spans="6:14">
      <c r="F681" s="4"/>
      <c r="G681" s="6"/>
      <c r="H681" s="6"/>
      <c r="I681" s="6"/>
      <c r="J681" s="6"/>
      <c r="K681" s="6"/>
      <c r="L681" s="6"/>
      <c r="M681" s="6"/>
      <c r="N681" s="6"/>
    </row>
    <row r="682" spans="6:14">
      <c r="F682" s="4"/>
      <c r="G682" s="6"/>
      <c r="H682" s="6"/>
      <c r="I682" s="6"/>
      <c r="J682" s="6"/>
      <c r="K682" s="6"/>
      <c r="L682" s="6"/>
      <c r="M682" s="6"/>
      <c r="N682" s="6"/>
    </row>
    <row r="683" spans="6:14">
      <c r="F683" s="4"/>
      <c r="G683" s="6"/>
      <c r="H683" s="6"/>
      <c r="I683" s="6"/>
      <c r="J683" s="6"/>
      <c r="K683" s="6"/>
      <c r="L683" s="6"/>
      <c r="M683" s="6"/>
      <c r="N683" s="6"/>
    </row>
    <row r="684" spans="6:14">
      <c r="F684" s="4"/>
      <c r="G684" s="6"/>
      <c r="H684" s="6"/>
      <c r="I684" s="6"/>
      <c r="J684" s="6"/>
      <c r="K684" s="6"/>
      <c r="L684" s="6"/>
      <c r="M684" s="6"/>
      <c r="N684" s="6"/>
    </row>
    <row r="685" spans="6:14">
      <c r="F685" s="4"/>
      <c r="G685" s="6"/>
      <c r="H685" s="6"/>
      <c r="I685" s="6"/>
      <c r="J685" s="6"/>
      <c r="K685" s="6"/>
      <c r="L685" s="6"/>
      <c r="M685" s="6"/>
      <c r="N685" s="6"/>
    </row>
    <row r="686" spans="6:14">
      <c r="F686" s="4"/>
      <c r="G686" s="6"/>
      <c r="H686" s="6"/>
      <c r="I686" s="6"/>
      <c r="J686" s="6"/>
      <c r="K686" s="6"/>
      <c r="L686" s="6"/>
      <c r="M686" s="6"/>
      <c r="N686" s="6"/>
    </row>
    <row r="687" spans="6:14">
      <c r="F687" s="4"/>
      <c r="G687" s="6"/>
      <c r="H687" s="6"/>
      <c r="I687" s="6"/>
      <c r="J687" s="6"/>
      <c r="K687" s="6"/>
      <c r="L687" s="6"/>
      <c r="M687" s="6"/>
      <c r="N687" s="6"/>
    </row>
    <row r="688" spans="6:14">
      <c r="F688" s="4"/>
      <c r="G688" s="6"/>
      <c r="H688" s="6"/>
      <c r="I688" s="6"/>
      <c r="J688" s="6"/>
      <c r="K688" s="6"/>
      <c r="L688" s="6"/>
      <c r="M688" s="6"/>
      <c r="N688" s="6"/>
    </row>
    <row r="689" spans="6:14">
      <c r="F689" s="4"/>
      <c r="G689" s="6"/>
      <c r="H689" s="6"/>
      <c r="I689" s="6"/>
      <c r="J689" s="6"/>
      <c r="K689" s="6"/>
      <c r="L689" s="6"/>
      <c r="M689" s="6"/>
      <c r="N689" s="6"/>
    </row>
    <row r="690" spans="6:14">
      <c r="F690" s="4"/>
      <c r="G690" s="6"/>
      <c r="H690" s="6"/>
      <c r="I690" s="6"/>
      <c r="J690" s="6"/>
      <c r="K690" s="6"/>
      <c r="L690" s="6"/>
      <c r="M690" s="6"/>
      <c r="N690" s="6"/>
    </row>
    <row r="691" spans="6:14">
      <c r="F691" s="4"/>
      <c r="G691" s="6"/>
      <c r="H691" s="6"/>
      <c r="I691" s="6"/>
      <c r="J691" s="6"/>
      <c r="K691" s="6"/>
      <c r="L691" s="6"/>
      <c r="M691" s="6"/>
      <c r="N691" s="6"/>
    </row>
    <row r="692" spans="6:14">
      <c r="F692" s="4"/>
      <c r="G692" s="6"/>
      <c r="H692" s="6"/>
      <c r="I692" s="6"/>
      <c r="J692" s="6"/>
      <c r="K692" s="6"/>
      <c r="L692" s="6"/>
      <c r="M692" s="6"/>
      <c r="N692" s="6"/>
    </row>
    <row r="693" spans="6:14">
      <c r="F693" s="4"/>
      <c r="G693" s="6"/>
      <c r="H693" s="6"/>
      <c r="I693" s="6"/>
      <c r="J693" s="6"/>
      <c r="K693" s="6"/>
      <c r="L693" s="6"/>
      <c r="M693" s="6"/>
      <c r="N693" s="6"/>
    </row>
    <row r="694" spans="6:14">
      <c r="F694" s="4"/>
      <c r="G694" s="6"/>
      <c r="H694" s="6"/>
      <c r="I694" s="6"/>
      <c r="J694" s="6"/>
      <c r="K694" s="6"/>
      <c r="L694" s="6"/>
      <c r="M694" s="6"/>
      <c r="N694" s="6"/>
    </row>
    <row r="695" spans="6:14">
      <c r="F695" s="4"/>
      <c r="G695" s="6"/>
      <c r="H695" s="6"/>
      <c r="I695" s="6"/>
      <c r="J695" s="6"/>
      <c r="K695" s="6"/>
      <c r="L695" s="6"/>
      <c r="M695" s="6"/>
      <c r="N695" s="6"/>
    </row>
    <row r="696" spans="6:14">
      <c r="F696" s="4"/>
      <c r="G696" s="6"/>
      <c r="H696" s="6"/>
      <c r="I696" s="6"/>
      <c r="J696" s="6"/>
      <c r="K696" s="6"/>
      <c r="L696" s="6"/>
      <c r="M696" s="6"/>
      <c r="N696" s="6"/>
    </row>
    <row r="697" spans="6:14">
      <c r="F697" s="4"/>
      <c r="G697" s="6"/>
      <c r="H697" s="6"/>
      <c r="I697" s="6"/>
      <c r="J697" s="6"/>
      <c r="K697" s="6"/>
      <c r="L697" s="6"/>
      <c r="M697" s="6"/>
      <c r="N697" s="6"/>
    </row>
    <row r="698" spans="6:14">
      <c r="F698" s="4"/>
      <c r="G698" s="6"/>
      <c r="H698" s="6"/>
      <c r="I698" s="6"/>
      <c r="J698" s="6"/>
      <c r="K698" s="6"/>
      <c r="L698" s="6"/>
      <c r="M698" s="6"/>
      <c r="N698" s="6"/>
    </row>
    <row r="699" spans="6:14">
      <c r="F699" s="4"/>
      <c r="G699" s="6"/>
      <c r="H699" s="6"/>
      <c r="I699" s="6"/>
      <c r="J699" s="6"/>
      <c r="K699" s="6"/>
      <c r="L699" s="6"/>
      <c r="M699" s="6"/>
      <c r="N699" s="6"/>
    </row>
    <row r="700" spans="6:14">
      <c r="F700" s="4"/>
      <c r="G700" s="6"/>
      <c r="H700" s="6"/>
      <c r="I700" s="6"/>
      <c r="J700" s="6"/>
      <c r="K700" s="6"/>
      <c r="L700" s="6"/>
      <c r="M700" s="6"/>
      <c r="N700" s="6"/>
    </row>
    <row r="701" spans="6:14">
      <c r="F701" s="4"/>
      <c r="G701" s="6"/>
      <c r="H701" s="6"/>
      <c r="I701" s="6"/>
      <c r="J701" s="6"/>
      <c r="K701" s="6"/>
      <c r="L701" s="6"/>
      <c r="M701" s="6"/>
      <c r="N701" s="6"/>
    </row>
    <row r="702" spans="6:14">
      <c r="F702" s="4"/>
      <c r="G702" s="6"/>
      <c r="H702" s="6"/>
      <c r="I702" s="6"/>
      <c r="J702" s="6"/>
      <c r="K702" s="6"/>
      <c r="L702" s="6"/>
      <c r="M702" s="6"/>
      <c r="N702" s="6"/>
    </row>
    <row r="703" spans="6:14">
      <c r="F703" s="4"/>
      <c r="G703" s="6"/>
      <c r="H703" s="6"/>
      <c r="I703" s="6"/>
      <c r="J703" s="6"/>
      <c r="K703" s="6"/>
      <c r="L703" s="6"/>
      <c r="M703" s="6"/>
      <c r="N703" s="6"/>
    </row>
    <row r="704" spans="6:14">
      <c r="F704" s="4"/>
      <c r="G704" s="6"/>
      <c r="H704" s="6"/>
      <c r="I704" s="6"/>
      <c r="J704" s="6"/>
      <c r="K704" s="6"/>
      <c r="L704" s="6"/>
      <c r="M704" s="6"/>
      <c r="N704" s="6"/>
    </row>
    <row r="705" spans="6:14">
      <c r="F705" s="4"/>
      <c r="G705" s="6"/>
      <c r="H705" s="6"/>
      <c r="I705" s="6"/>
      <c r="J705" s="6"/>
      <c r="K705" s="6"/>
      <c r="L705" s="6"/>
      <c r="M705" s="6"/>
      <c r="N705" s="6"/>
    </row>
    <row r="706" spans="6:14">
      <c r="F706" s="4"/>
      <c r="G706" s="6"/>
      <c r="H706" s="6"/>
      <c r="I706" s="6"/>
      <c r="J706" s="6"/>
      <c r="K706" s="6"/>
      <c r="L706" s="6"/>
      <c r="M706" s="6"/>
      <c r="N706" s="6"/>
    </row>
    <row r="707" spans="6:14">
      <c r="F707" s="4"/>
      <c r="G707" s="6"/>
      <c r="H707" s="6"/>
      <c r="I707" s="6"/>
      <c r="J707" s="6"/>
      <c r="K707" s="6"/>
      <c r="L707" s="6"/>
      <c r="M707" s="6"/>
      <c r="N707" s="6"/>
    </row>
    <row r="708" spans="6:14">
      <c r="F708" s="4"/>
      <c r="G708" s="6"/>
      <c r="H708" s="6"/>
      <c r="I708" s="6"/>
      <c r="J708" s="6"/>
      <c r="K708" s="6"/>
      <c r="L708" s="6"/>
      <c r="M708" s="6"/>
      <c r="N708" s="6"/>
    </row>
    <row r="709" spans="6:14">
      <c r="F709" s="4"/>
      <c r="G709" s="6"/>
      <c r="H709" s="6"/>
      <c r="I709" s="6"/>
      <c r="J709" s="6"/>
      <c r="K709" s="6"/>
      <c r="L709" s="6"/>
      <c r="M709" s="6"/>
      <c r="N709" s="6"/>
    </row>
    <row r="710" spans="6:14">
      <c r="F710" s="4"/>
      <c r="G710" s="6"/>
      <c r="H710" s="6"/>
      <c r="I710" s="6"/>
      <c r="J710" s="6"/>
      <c r="K710" s="6"/>
      <c r="L710" s="6"/>
      <c r="M710" s="6"/>
      <c r="N710" s="6"/>
    </row>
    <row r="711" spans="6:14">
      <c r="F711" s="4"/>
      <c r="G711" s="6"/>
      <c r="H711" s="6"/>
      <c r="I711" s="6"/>
      <c r="J711" s="6"/>
      <c r="K711" s="6"/>
      <c r="L711" s="6"/>
      <c r="M711" s="6"/>
      <c r="N711" s="6"/>
    </row>
    <row r="712" spans="6:14">
      <c r="F712" s="4"/>
      <c r="G712" s="6"/>
      <c r="H712" s="6"/>
      <c r="I712" s="6"/>
      <c r="J712" s="6"/>
      <c r="K712" s="6"/>
      <c r="L712" s="6"/>
      <c r="M712" s="6"/>
      <c r="N712" s="6"/>
    </row>
    <row r="713" spans="6:14">
      <c r="F713" s="4"/>
      <c r="G713" s="6"/>
      <c r="H713" s="6"/>
      <c r="I713" s="6"/>
      <c r="J713" s="6"/>
      <c r="K713" s="6"/>
      <c r="L713" s="6"/>
      <c r="M713" s="6"/>
      <c r="N713" s="6"/>
    </row>
    <row r="714" spans="6:14">
      <c r="F714" s="4"/>
      <c r="G714" s="6"/>
      <c r="H714" s="6"/>
      <c r="I714" s="6"/>
      <c r="J714" s="6"/>
      <c r="K714" s="6"/>
      <c r="L714" s="6"/>
      <c r="M714" s="6"/>
      <c r="N714" s="6"/>
    </row>
    <row r="715" spans="6:14">
      <c r="F715" s="4"/>
      <c r="G715" s="6"/>
      <c r="H715" s="6"/>
      <c r="I715" s="6"/>
      <c r="J715" s="6"/>
      <c r="K715" s="6"/>
      <c r="L715" s="6"/>
      <c r="M715" s="6"/>
      <c r="N715" s="6"/>
    </row>
    <row r="716" spans="6:14">
      <c r="F716" s="4"/>
      <c r="G716" s="6"/>
      <c r="H716" s="6"/>
      <c r="I716" s="6"/>
      <c r="J716" s="6"/>
      <c r="K716" s="6"/>
      <c r="L716" s="6"/>
      <c r="M716" s="6"/>
      <c r="N716" s="6"/>
    </row>
    <row r="717" spans="6:14">
      <c r="F717" s="4"/>
      <c r="G717" s="6"/>
      <c r="H717" s="6"/>
      <c r="I717" s="6"/>
      <c r="J717" s="6"/>
      <c r="K717" s="6"/>
      <c r="L717" s="6"/>
      <c r="M717" s="6"/>
      <c r="N717" s="6"/>
    </row>
    <row r="718" spans="6:14">
      <c r="F718" s="4"/>
      <c r="G718" s="6"/>
      <c r="H718" s="6"/>
      <c r="I718" s="6"/>
      <c r="J718" s="6"/>
      <c r="K718" s="6"/>
      <c r="L718" s="6"/>
      <c r="M718" s="6"/>
      <c r="N718" s="6"/>
    </row>
    <row r="719" spans="6:14">
      <c r="F719" s="4"/>
      <c r="G719" s="6"/>
      <c r="H719" s="6"/>
      <c r="I719" s="6"/>
      <c r="J719" s="6"/>
      <c r="K719" s="6"/>
      <c r="L719" s="6"/>
      <c r="M719" s="6"/>
      <c r="N719" s="6"/>
    </row>
    <row r="720" spans="6:14">
      <c r="F720" s="4"/>
      <c r="G720" s="6"/>
      <c r="H720" s="6"/>
      <c r="I720" s="6"/>
      <c r="J720" s="6"/>
      <c r="K720" s="6"/>
      <c r="L720" s="6"/>
      <c r="M720" s="6"/>
      <c r="N720" s="6"/>
    </row>
    <row r="721" spans="6:14">
      <c r="F721" s="4"/>
      <c r="G721" s="6"/>
      <c r="H721" s="6"/>
      <c r="I721" s="6"/>
      <c r="J721" s="6"/>
      <c r="K721" s="6"/>
      <c r="L721" s="6"/>
      <c r="M721" s="6"/>
      <c r="N721" s="6"/>
    </row>
    <row r="722" spans="6:14">
      <c r="F722" s="4"/>
      <c r="G722" s="6"/>
      <c r="H722" s="6"/>
      <c r="I722" s="6"/>
      <c r="J722" s="6"/>
      <c r="K722" s="6"/>
      <c r="L722" s="6"/>
      <c r="M722" s="6"/>
      <c r="N722" s="6"/>
    </row>
    <row r="723" spans="6:14">
      <c r="F723" s="4"/>
      <c r="G723" s="6"/>
      <c r="H723" s="6"/>
      <c r="I723" s="6"/>
      <c r="J723" s="6"/>
      <c r="K723" s="6"/>
      <c r="L723" s="6"/>
      <c r="M723" s="6"/>
      <c r="N723" s="6"/>
    </row>
    <row r="724" spans="6:14">
      <c r="F724" s="4"/>
      <c r="G724" s="6"/>
      <c r="H724" s="6"/>
      <c r="I724" s="6"/>
      <c r="J724" s="6"/>
      <c r="K724" s="6"/>
      <c r="L724" s="6"/>
      <c r="M724" s="6"/>
      <c r="N724" s="6"/>
    </row>
    <row r="725" spans="6:14">
      <c r="F725" s="4"/>
      <c r="G725" s="6"/>
      <c r="H725" s="6"/>
      <c r="I725" s="6"/>
      <c r="J725" s="6"/>
      <c r="K725" s="6"/>
      <c r="L725" s="6"/>
      <c r="M725" s="6"/>
      <c r="N725" s="6"/>
    </row>
    <row r="726" spans="6:14">
      <c r="F726" s="4"/>
      <c r="G726" s="6"/>
      <c r="H726" s="6"/>
      <c r="I726" s="6"/>
      <c r="J726" s="6"/>
      <c r="K726" s="6"/>
      <c r="L726" s="6"/>
      <c r="M726" s="6"/>
      <c r="N726" s="6"/>
    </row>
    <row r="727" spans="6:14">
      <c r="F727" s="4"/>
      <c r="G727" s="6"/>
      <c r="H727" s="6"/>
      <c r="I727" s="6"/>
      <c r="J727" s="6"/>
      <c r="K727" s="6"/>
      <c r="L727" s="6"/>
      <c r="M727" s="6"/>
      <c r="N727" s="6"/>
    </row>
    <row r="728" spans="6:14">
      <c r="F728" s="4"/>
      <c r="G728" s="6"/>
      <c r="H728" s="6"/>
      <c r="I728" s="6"/>
      <c r="J728" s="6"/>
      <c r="K728" s="6"/>
      <c r="L728" s="6"/>
      <c r="M728" s="6"/>
      <c r="N728" s="6"/>
    </row>
    <row r="729" spans="6:14">
      <c r="F729" s="4"/>
      <c r="G729" s="6"/>
      <c r="H729" s="6"/>
      <c r="I729" s="6"/>
      <c r="J729" s="6"/>
      <c r="K729" s="6"/>
      <c r="L729" s="6"/>
      <c r="M729" s="6"/>
      <c r="N729" s="6"/>
    </row>
    <row r="730" spans="6:14">
      <c r="F730" s="4"/>
      <c r="G730" s="6"/>
      <c r="H730" s="6"/>
      <c r="I730" s="6"/>
      <c r="J730" s="6"/>
      <c r="K730" s="6"/>
      <c r="L730" s="6"/>
      <c r="M730" s="6"/>
      <c r="N730" s="6"/>
    </row>
    <row r="731" spans="6:14">
      <c r="F731" s="4"/>
      <c r="G731" s="6"/>
      <c r="H731" s="6"/>
      <c r="I731" s="6"/>
      <c r="J731" s="6"/>
      <c r="K731" s="6"/>
      <c r="L731" s="6"/>
      <c r="M731" s="6"/>
      <c r="N731" s="6"/>
    </row>
    <row r="732" spans="6:14">
      <c r="F732" s="4"/>
      <c r="G732" s="6"/>
      <c r="H732" s="6"/>
      <c r="I732" s="6"/>
      <c r="J732" s="6"/>
      <c r="K732" s="6"/>
      <c r="L732" s="6"/>
      <c r="M732" s="6"/>
      <c r="N732" s="6"/>
    </row>
    <row r="733" spans="6:14">
      <c r="F733" s="4"/>
      <c r="G733" s="6"/>
      <c r="H733" s="6"/>
      <c r="I733" s="6"/>
      <c r="J733" s="6"/>
      <c r="K733" s="6"/>
      <c r="L733" s="6"/>
      <c r="M733" s="6"/>
      <c r="N733" s="6"/>
    </row>
    <row r="734" spans="6:14">
      <c r="F734" s="4"/>
      <c r="G734" s="6"/>
      <c r="H734" s="6"/>
      <c r="I734" s="6"/>
      <c r="J734" s="6"/>
      <c r="K734" s="6"/>
      <c r="L734" s="6"/>
      <c r="M734" s="6"/>
      <c r="N734" s="6"/>
    </row>
    <row r="735" spans="6:14">
      <c r="F735" s="4"/>
      <c r="G735" s="6"/>
      <c r="H735" s="6"/>
      <c r="I735" s="6"/>
      <c r="J735" s="6"/>
      <c r="K735" s="6"/>
      <c r="L735" s="6"/>
      <c r="M735" s="6"/>
      <c r="N735" s="6"/>
    </row>
    <row r="736" spans="6:14">
      <c r="F736" s="4"/>
      <c r="G736" s="6"/>
      <c r="H736" s="6"/>
      <c r="I736" s="6"/>
      <c r="J736" s="6"/>
      <c r="K736" s="6"/>
      <c r="L736" s="6"/>
      <c r="M736" s="6"/>
      <c r="N736" s="6"/>
    </row>
    <row r="737" spans="6:14">
      <c r="F737" s="4"/>
      <c r="G737" s="6"/>
      <c r="H737" s="6"/>
      <c r="I737" s="6"/>
      <c r="J737" s="6"/>
      <c r="K737" s="6"/>
      <c r="L737" s="6"/>
      <c r="M737" s="6"/>
      <c r="N737" s="6"/>
    </row>
    <row r="738" spans="6:14">
      <c r="F738" s="4"/>
      <c r="G738" s="6"/>
      <c r="H738" s="6"/>
      <c r="I738" s="6"/>
      <c r="J738" s="6"/>
      <c r="K738" s="6"/>
      <c r="L738" s="6"/>
      <c r="M738" s="6"/>
      <c r="N738" s="6"/>
    </row>
    <row r="739" spans="6:14">
      <c r="F739" s="4"/>
      <c r="G739" s="6"/>
      <c r="H739" s="6"/>
      <c r="I739" s="6"/>
      <c r="J739" s="6"/>
      <c r="K739" s="6"/>
      <c r="L739" s="6"/>
      <c r="M739" s="6"/>
      <c r="N739" s="6"/>
    </row>
    <row r="740" spans="6:14">
      <c r="F740" s="4"/>
      <c r="G740" s="6"/>
      <c r="H740" s="6"/>
      <c r="I740" s="6"/>
      <c r="J740" s="6"/>
      <c r="K740" s="6"/>
      <c r="L740" s="6"/>
      <c r="M740" s="6"/>
      <c r="N740" s="6"/>
    </row>
    <row r="741" spans="6:14">
      <c r="F741" s="4"/>
      <c r="G741" s="6"/>
      <c r="H741" s="6"/>
      <c r="I741" s="6"/>
      <c r="J741" s="6"/>
      <c r="K741" s="6"/>
      <c r="L741" s="6"/>
      <c r="M741" s="6"/>
      <c r="N741" s="6"/>
    </row>
    <row r="742" spans="6:14">
      <c r="F742" s="4"/>
      <c r="G742" s="6"/>
      <c r="H742" s="6"/>
      <c r="I742" s="6"/>
      <c r="J742" s="6"/>
      <c r="K742" s="6"/>
      <c r="L742" s="6"/>
      <c r="M742" s="6"/>
      <c r="N742" s="6"/>
    </row>
    <row r="743" spans="6:14">
      <c r="F743" s="4"/>
      <c r="G743" s="6"/>
      <c r="H743" s="6"/>
      <c r="I743" s="6"/>
      <c r="J743" s="6"/>
      <c r="K743" s="6"/>
      <c r="L743" s="6"/>
      <c r="M743" s="6"/>
      <c r="N743" s="6"/>
    </row>
    <row r="744" spans="6:14">
      <c r="F744" s="4"/>
      <c r="G744" s="6"/>
      <c r="H744" s="6"/>
      <c r="I744" s="6"/>
      <c r="J744" s="6"/>
      <c r="K744" s="6"/>
      <c r="L744" s="6"/>
      <c r="M744" s="6"/>
      <c r="N744" s="6"/>
    </row>
    <row r="745" spans="6:14">
      <c r="F745" s="4"/>
      <c r="G745" s="6"/>
      <c r="H745" s="6"/>
      <c r="I745" s="6"/>
      <c r="J745" s="6"/>
      <c r="K745" s="6"/>
      <c r="L745" s="6"/>
      <c r="M745" s="6"/>
      <c r="N745" s="6"/>
    </row>
    <row r="746" spans="6:14">
      <c r="F746" s="4"/>
      <c r="G746" s="6"/>
      <c r="H746" s="6"/>
      <c r="I746" s="6"/>
      <c r="J746" s="6"/>
      <c r="K746" s="6"/>
      <c r="L746" s="6"/>
      <c r="M746" s="6"/>
      <c r="N746" s="6"/>
    </row>
    <row r="747" spans="6:14">
      <c r="F747" s="4"/>
      <c r="G747" s="6"/>
      <c r="H747" s="6"/>
      <c r="I747" s="6"/>
      <c r="J747" s="6"/>
      <c r="K747" s="6"/>
      <c r="L747" s="6"/>
      <c r="M747" s="6"/>
      <c r="N747" s="6"/>
    </row>
    <row r="748" spans="6:14">
      <c r="F748" s="4"/>
      <c r="G748" s="6"/>
      <c r="H748" s="6"/>
      <c r="I748" s="6"/>
      <c r="J748" s="6"/>
      <c r="K748" s="6"/>
      <c r="L748" s="6"/>
      <c r="M748" s="6"/>
      <c r="N748" s="6"/>
    </row>
    <row r="749" spans="6:14">
      <c r="F749" s="4"/>
      <c r="G749" s="6"/>
      <c r="H749" s="6"/>
      <c r="I749" s="6"/>
      <c r="J749" s="6"/>
      <c r="K749" s="6"/>
      <c r="L749" s="6"/>
      <c r="M749" s="6"/>
      <c r="N749" s="6"/>
    </row>
    <row r="750" spans="6:14">
      <c r="F750" s="4"/>
      <c r="G750" s="6"/>
      <c r="H750" s="6"/>
      <c r="I750" s="6"/>
      <c r="J750" s="6"/>
      <c r="K750" s="6"/>
      <c r="L750" s="6"/>
      <c r="M750" s="6"/>
      <c r="N750" s="6"/>
    </row>
    <row r="751" spans="6:14">
      <c r="F751" s="4"/>
      <c r="G751" s="6"/>
      <c r="H751" s="6"/>
      <c r="I751" s="6"/>
      <c r="J751" s="6"/>
      <c r="K751" s="6"/>
      <c r="L751" s="6"/>
      <c r="M751" s="6"/>
      <c r="N751" s="6"/>
    </row>
    <row r="752" spans="6:14">
      <c r="F752" s="4"/>
      <c r="G752" s="6"/>
      <c r="H752" s="6"/>
      <c r="I752" s="6"/>
      <c r="J752" s="6"/>
      <c r="K752" s="6"/>
      <c r="L752" s="6"/>
      <c r="M752" s="6"/>
      <c r="N752" s="6"/>
    </row>
    <row r="753" spans="6:14">
      <c r="F753" s="4"/>
      <c r="G753" s="6"/>
      <c r="H753" s="6"/>
      <c r="I753" s="6"/>
      <c r="J753" s="6"/>
      <c r="K753" s="6"/>
      <c r="L753" s="6"/>
      <c r="M753" s="6"/>
      <c r="N753" s="6"/>
    </row>
    <row r="754" spans="6:14">
      <c r="F754" s="4"/>
      <c r="G754" s="6"/>
      <c r="H754" s="6"/>
      <c r="I754" s="6"/>
      <c r="J754" s="6"/>
      <c r="K754" s="6"/>
      <c r="L754" s="6"/>
      <c r="M754" s="6"/>
      <c r="N754" s="6"/>
    </row>
    <row r="755" spans="6:14">
      <c r="F755" s="4"/>
      <c r="G755" s="6"/>
      <c r="H755" s="6"/>
      <c r="I755" s="6"/>
      <c r="J755" s="6"/>
      <c r="K755" s="6"/>
      <c r="L755" s="6"/>
      <c r="M755" s="6"/>
      <c r="N755" s="6"/>
    </row>
    <row r="756" spans="6:14">
      <c r="F756" s="4"/>
      <c r="G756" s="6"/>
      <c r="H756" s="6"/>
      <c r="I756" s="6"/>
      <c r="J756" s="6"/>
      <c r="K756" s="6"/>
      <c r="L756" s="6"/>
      <c r="M756" s="6"/>
      <c r="N756" s="6"/>
    </row>
    <row r="757" spans="6:14">
      <c r="F757" s="4"/>
      <c r="G757" s="6"/>
      <c r="H757" s="6"/>
      <c r="I757" s="6"/>
      <c r="J757" s="6"/>
      <c r="K757" s="6"/>
      <c r="L757" s="6"/>
      <c r="M757" s="6"/>
      <c r="N757" s="6"/>
    </row>
    <row r="758" spans="6:14">
      <c r="F758" s="4"/>
      <c r="G758" s="6"/>
      <c r="H758" s="6"/>
      <c r="I758" s="6"/>
      <c r="J758" s="6"/>
      <c r="K758" s="6"/>
      <c r="L758" s="6"/>
      <c r="M758" s="6"/>
      <c r="N758" s="6"/>
    </row>
    <row r="759" spans="6:14">
      <c r="F759" s="4"/>
      <c r="G759" s="6"/>
      <c r="H759" s="6"/>
      <c r="I759" s="6"/>
      <c r="J759" s="6"/>
      <c r="K759" s="6"/>
      <c r="L759" s="6"/>
      <c r="M759" s="6"/>
      <c r="N759" s="6"/>
    </row>
    <row r="760" spans="6:14">
      <c r="F760" s="4"/>
      <c r="G760" s="6"/>
      <c r="H760" s="6"/>
      <c r="I760" s="6"/>
      <c r="J760" s="6"/>
      <c r="K760" s="6"/>
      <c r="L760" s="6"/>
      <c r="M760" s="6"/>
      <c r="N760" s="6"/>
    </row>
    <row r="761" spans="6:14">
      <c r="F761" s="4"/>
      <c r="G761" s="6"/>
      <c r="H761" s="6"/>
      <c r="I761" s="6"/>
      <c r="J761" s="6"/>
      <c r="K761" s="6"/>
      <c r="L761" s="6"/>
      <c r="M761" s="6"/>
      <c r="N761" s="6"/>
    </row>
    <row r="762" spans="6:14">
      <c r="F762" s="4"/>
      <c r="G762" s="6"/>
      <c r="H762" s="6"/>
      <c r="I762" s="6"/>
      <c r="J762" s="6"/>
      <c r="K762" s="6"/>
      <c r="L762" s="6"/>
      <c r="M762" s="6"/>
      <c r="N762" s="6"/>
    </row>
    <row r="763" spans="6:14">
      <c r="F763" s="4"/>
      <c r="G763" s="6"/>
      <c r="H763" s="6"/>
      <c r="I763" s="6"/>
      <c r="J763" s="6"/>
      <c r="K763" s="6"/>
      <c r="L763" s="6"/>
      <c r="M763" s="6"/>
      <c r="N763" s="6"/>
    </row>
    <row r="764" spans="6:14">
      <c r="F764" s="4"/>
      <c r="G764" s="6"/>
      <c r="H764" s="6"/>
      <c r="I764" s="6"/>
      <c r="J764" s="6"/>
      <c r="K764" s="6"/>
      <c r="L764" s="6"/>
      <c r="M764" s="6"/>
      <c r="N764" s="6"/>
    </row>
    <row r="765" spans="6:14">
      <c r="F765" s="4"/>
      <c r="G765" s="6"/>
      <c r="H765" s="6"/>
      <c r="I765" s="6"/>
      <c r="J765" s="6"/>
      <c r="K765" s="6"/>
      <c r="L765" s="6"/>
      <c r="M765" s="6"/>
      <c r="N765" s="6"/>
    </row>
    <row r="766" spans="6:14">
      <c r="F766" s="4"/>
      <c r="G766" s="6"/>
      <c r="H766" s="6"/>
      <c r="I766" s="6"/>
      <c r="J766" s="6"/>
      <c r="K766" s="6"/>
      <c r="L766" s="6"/>
      <c r="M766" s="6"/>
      <c r="N766" s="6"/>
    </row>
    <row r="767" spans="6:14">
      <c r="F767" s="4"/>
      <c r="G767" s="6"/>
      <c r="H767" s="6"/>
      <c r="I767" s="6"/>
      <c r="J767" s="6"/>
      <c r="K767" s="6"/>
      <c r="L767" s="6"/>
      <c r="M767" s="6"/>
      <c r="N767" s="6"/>
    </row>
    <row r="768" spans="6:14">
      <c r="F768" s="4"/>
      <c r="G768" s="6"/>
      <c r="H768" s="6"/>
      <c r="I768" s="6"/>
      <c r="J768" s="6"/>
      <c r="K768" s="6"/>
      <c r="L768" s="6"/>
      <c r="M768" s="6"/>
      <c r="N768" s="6"/>
    </row>
    <row r="769" spans="6:14">
      <c r="F769" s="4"/>
      <c r="G769" s="6"/>
      <c r="H769" s="6"/>
      <c r="I769" s="6"/>
      <c r="J769" s="6"/>
      <c r="K769" s="6"/>
      <c r="L769" s="6"/>
      <c r="M769" s="6"/>
      <c r="N769" s="6"/>
    </row>
    <row r="770" spans="6:14">
      <c r="F770" s="4"/>
      <c r="G770" s="6"/>
      <c r="H770" s="6"/>
      <c r="I770" s="6"/>
      <c r="J770" s="6"/>
      <c r="K770" s="6"/>
      <c r="L770" s="6"/>
      <c r="M770" s="6"/>
      <c r="N770" s="6"/>
    </row>
    <row r="771" spans="6:14">
      <c r="F771" s="4"/>
      <c r="G771" s="6"/>
      <c r="H771" s="6"/>
      <c r="I771" s="6"/>
      <c r="J771" s="6"/>
      <c r="K771" s="6"/>
      <c r="L771" s="6"/>
      <c r="M771" s="6"/>
      <c r="N771" s="6"/>
    </row>
    <row r="772" spans="6:14">
      <c r="F772" s="4"/>
      <c r="G772" s="6"/>
      <c r="H772" s="6"/>
      <c r="I772" s="6"/>
      <c r="J772" s="6"/>
      <c r="K772" s="6"/>
      <c r="L772" s="6"/>
      <c r="M772" s="6"/>
      <c r="N772" s="6"/>
    </row>
    <row r="773" spans="6:14">
      <c r="F773" s="4"/>
      <c r="G773" s="6"/>
      <c r="H773" s="6"/>
      <c r="I773" s="6"/>
      <c r="J773" s="6"/>
      <c r="K773" s="6"/>
      <c r="L773" s="6"/>
      <c r="M773" s="6"/>
      <c r="N773" s="6"/>
    </row>
    <row r="774" spans="6:14">
      <c r="F774" s="4"/>
      <c r="G774" s="6"/>
      <c r="H774" s="6"/>
      <c r="I774" s="6"/>
      <c r="J774" s="6"/>
      <c r="K774" s="6"/>
      <c r="L774" s="6"/>
      <c r="M774" s="6"/>
      <c r="N774" s="6"/>
    </row>
    <row r="775" spans="6:14">
      <c r="F775" s="4"/>
      <c r="G775" s="6"/>
      <c r="H775" s="6"/>
      <c r="I775" s="6"/>
      <c r="J775" s="6"/>
      <c r="K775" s="6"/>
      <c r="L775" s="6"/>
      <c r="M775" s="6"/>
      <c r="N775" s="6"/>
    </row>
    <row r="776" spans="6:14">
      <c r="F776" s="4"/>
      <c r="G776" s="6"/>
      <c r="H776" s="6"/>
      <c r="I776" s="6"/>
      <c r="J776" s="6"/>
      <c r="K776" s="6"/>
      <c r="L776" s="6"/>
      <c r="M776" s="6"/>
      <c r="N776" s="6"/>
    </row>
    <row r="777" spans="6:14">
      <c r="F777" s="4"/>
      <c r="G777" s="6"/>
      <c r="H777" s="6"/>
      <c r="I777" s="6"/>
      <c r="J777" s="6"/>
      <c r="K777" s="6"/>
      <c r="L777" s="6"/>
      <c r="M777" s="6"/>
      <c r="N777" s="6"/>
    </row>
    <row r="778" spans="6:14">
      <c r="F778" s="4"/>
      <c r="G778" s="6"/>
      <c r="H778" s="6"/>
      <c r="I778" s="6"/>
      <c r="J778" s="6"/>
      <c r="K778" s="6"/>
      <c r="L778" s="6"/>
      <c r="M778" s="6"/>
      <c r="N778" s="6"/>
    </row>
    <row r="779" spans="6:14">
      <c r="F779" s="4"/>
      <c r="G779" s="6"/>
      <c r="H779" s="6"/>
      <c r="I779" s="6"/>
      <c r="J779" s="6"/>
      <c r="K779" s="6"/>
      <c r="L779" s="6"/>
      <c r="M779" s="6"/>
      <c r="N779" s="6"/>
    </row>
    <row r="780" spans="6:14">
      <c r="F780" s="4"/>
      <c r="G780" s="6"/>
      <c r="H780" s="6"/>
      <c r="I780" s="6"/>
      <c r="J780" s="6"/>
      <c r="K780" s="6"/>
      <c r="L780" s="6"/>
      <c r="M780" s="6"/>
      <c r="N780" s="6"/>
    </row>
    <row r="781" spans="6:14">
      <c r="F781" s="4"/>
      <c r="G781" s="6"/>
      <c r="H781" s="6"/>
      <c r="I781" s="6"/>
      <c r="J781" s="6"/>
      <c r="K781" s="6"/>
      <c r="L781" s="6"/>
      <c r="M781" s="6"/>
      <c r="N781" s="6"/>
    </row>
    <row r="782" spans="6:14">
      <c r="F782" s="4"/>
      <c r="G782" s="6"/>
      <c r="H782" s="6"/>
      <c r="I782" s="6"/>
      <c r="J782" s="6"/>
      <c r="K782" s="6"/>
      <c r="L782" s="6"/>
      <c r="M782" s="6"/>
      <c r="N782" s="6"/>
    </row>
    <row r="783" spans="6:14">
      <c r="F783" s="4"/>
      <c r="G783" s="6"/>
      <c r="H783" s="6"/>
      <c r="I783" s="6"/>
      <c r="J783" s="6"/>
      <c r="K783" s="6"/>
      <c r="L783" s="6"/>
      <c r="M783" s="6"/>
      <c r="N783" s="6"/>
    </row>
    <row r="784" spans="6:14">
      <c r="F784" s="4"/>
      <c r="G784" s="6"/>
      <c r="H784" s="6"/>
      <c r="I784" s="6"/>
      <c r="J784" s="6"/>
      <c r="K784" s="6"/>
      <c r="L784" s="6"/>
      <c r="M784" s="6"/>
      <c r="N784" s="6"/>
    </row>
    <row r="785" spans="6:14">
      <c r="F785" s="4"/>
      <c r="G785" s="6"/>
      <c r="H785" s="6"/>
      <c r="I785" s="6"/>
      <c r="J785" s="6"/>
      <c r="K785" s="6"/>
      <c r="L785" s="6"/>
      <c r="M785" s="6"/>
      <c r="N785" s="6"/>
    </row>
    <row r="786" spans="6:14">
      <c r="F786" s="4"/>
      <c r="G786" s="6"/>
      <c r="H786" s="6"/>
      <c r="I786" s="6"/>
      <c r="J786" s="6"/>
      <c r="K786" s="6"/>
      <c r="L786" s="6"/>
      <c r="M786" s="6"/>
      <c r="N786" s="6"/>
    </row>
    <row r="787" spans="6:14">
      <c r="F787" s="4"/>
      <c r="G787" s="6"/>
      <c r="H787" s="6"/>
      <c r="I787" s="6"/>
      <c r="J787" s="6"/>
      <c r="K787" s="6"/>
      <c r="L787" s="6"/>
      <c r="M787" s="6"/>
      <c r="N787" s="6"/>
    </row>
    <row r="788" spans="6:14">
      <c r="F788" s="4"/>
      <c r="G788" s="6"/>
      <c r="H788" s="6"/>
      <c r="I788" s="6"/>
      <c r="J788" s="6"/>
      <c r="K788" s="6"/>
      <c r="L788" s="6"/>
      <c r="M788" s="6"/>
      <c r="N788" s="6"/>
    </row>
    <row r="789" spans="6:14">
      <c r="F789" s="4"/>
      <c r="G789" s="6"/>
      <c r="H789" s="6"/>
      <c r="I789" s="6"/>
      <c r="J789" s="6"/>
      <c r="K789" s="6"/>
      <c r="L789" s="6"/>
      <c r="M789" s="6"/>
      <c r="N789" s="6"/>
    </row>
    <row r="790" spans="6:14">
      <c r="F790" s="4"/>
      <c r="G790" s="6"/>
      <c r="H790" s="6"/>
      <c r="I790" s="6"/>
      <c r="J790" s="6"/>
      <c r="K790" s="6"/>
      <c r="L790" s="6"/>
      <c r="M790" s="6"/>
      <c r="N790" s="6"/>
    </row>
    <row r="791" spans="6:14">
      <c r="F791" s="4"/>
      <c r="G791" s="6"/>
      <c r="H791" s="6"/>
      <c r="I791" s="6"/>
      <c r="J791" s="6"/>
      <c r="K791" s="6"/>
      <c r="L791" s="6"/>
      <c r="M791" s="6"/>
      <c r="N791" s="6"/>
    </row>
    <row r="792" spans="6:14">
      <c r="F792" s="4"/>
      <c r="G792" s="6"/>
      <c r="H792" s="6"/>
      <c r="I792" s="6"/>
      <c r="J792" s="6"/>
      <c r="K792" s="6"/>
      <c r="L792" s="6"/>
      <c r="M792" s="6"/>
      <c r="N792" s="6"/>
    </row>
    <row r="793" spans="6:14">
      <c r="F793" s="4"/>
      <c r="G793" s="6"/>
      <c r="H793" s="6"/>
      <c r="I793" s="6"/>
      <c r="J793" s="6"/>
      <c r="K793" s="6"/>
      <c r="L793" s="6"/>
      <c r="M793" s="6"/>
      <c r="N793" s="6"/>
    </row>
    <row r="794" spans="6:14">
      <c r="F794" s="4"/>
      <c r="G794" s="6"/>
      <c r="H794" s="6"/>
      <c r="I794" s="6"/>
      <c r="J794" s="6"/>
      <c r="K794" s="6"/>
      <c r="L794" s="6"/>
      <c r="M794" s="6"/>
      <c r="N794" s="6"/>
    </row>
    <row r="795" spans="6:14">
      <c r="F795" s="4"/>
      <c r="G795" s="6"/>
      <c r="H795" s="6"/>
      <c r="I795" s="6"/>
      <c r="J795" s="6"/>
      <c r="K795" s="6"/>
      <c r="L795" s="6"/>
      <c r="M795" s="6"/>
      <c r="N795" s="6"/>
    </row>
    <row r="796" spans="6:14">
      <c r="F796" s="4"/>
      <c r="G796" s="6"/>
      <c r="H796" s="6"/>
      <c r="I796" s="6"/>
      <c r="J796" s="6"/>
      <c r="K796" s="6"/>
      <c r="L796" s="6"/>
      <c r="M796" s="6"/>
      <c r="N796" s="6"/>
    </row>
    <row r="797" spans="6:14">
      <c r="F797" s="4"/>
      <c r="G797" s="6"/>
      <c r="H797" s="6"/>
      <c r="I797" s="6"/>
      <c r="J797" s="6"/>
      <c r="K797" s="6"/>
      <c r="L797" s="6"/>
      <c r="M797" s="6"/>
      <c r="N797" s="6"/>
    </row>
    <row r="798" spans="6:14">
      <c r="F798" s="4"/>
      <c r="G798" s="6"/>
      <c r="H798" s="6"/>
      <c r="I798" s="6"/>
      <c r="J798" s="6"/>
      <c r="K798" s="6"/>
      <c r="L798" s="6"/>
      <c r="M798" s="6"/>
      <c r="N798" s="6"/>
    </row>
    <row r="799" spans="6:14">
      <c r="F799" s="4"/>
      <c r="G799" s="6"/>
      <c r="H799" s="6"/>
      <c r="I799" s="6"/>
      <c r="J799" s="6"/>
      <c r="K799" s="6"/>
      <c r="L799" s="6"/>
      <c r="M799" s="6"/>
      <c r="N799" s="6"/>
    </row>
    <row r="800" spans="6:14">
      <c r="F800" s="4"/>
      <c r="G800" s="6"/>
      <c r="H800" s="6"/>
      <c r="I800" s="6"/>
      <c r="J800" s="6"/>
      <c r="K800" s="6"/>
      <c r="L800" s="6"/>
      <c r="M800" s="6"/>
      <c r="N800" s="6"/>
    </row>
    <row r="801" spans="6:14">
      <c r="F801" s="4"/>
      <c r="G801" s="6"/>
      <c r="H801" s="6"/>
      <c r="I801" s="6"/>
      <c r="J801" s="6"/>
      <c r="K801" s="6"/>
      <c r="L801" s="6"/>
      <c r="M801" s="6"/>
      <c r="N801" s="6"/>
    </row>
    <row r="802" spans="6:14">
      <c r="F802" s="4"/>
      <c r="G802" s="6"/>
      <c r="H802" s="6"/>
      <c r="I802" s="6"/>
      <c r="J802" s="6"/>
      <c r="K802" s="6"/>
      <c r="L802" s="6"/>
      <c r="M802" s="6"/>
      <c r="N802" s="6"/>
    </row>
    <row r="803" spans="6:14">
      <c r="F803" s="4"/>
      <c r="G803" s="6"/>
      <c r="H803" s="6"/>
      <c r="I803" s="6"/>
      <c r="J803" s="6"/>
      <c r="K803" s="6"/>
      <c r="L803" s="6"/>
      <c r="M803" s="6"/>
      <c r="N803" s="6"/>
    </row>
    <row r="804" spans="6:14">
      <c r="F804" s="4"/>
      <c r="G804" s="6"/>
      <c r="H804" s="6"/>
      <c r="I804" s="6"/>
      <c r="J804" s="6"/>
      <c r="K804" s="6"/>
      <c r="L804" s="6"/>
      <c r="M804" s="6"/>
      <c r="N804" s="6"/>
    </row>
    <row r="805" spans="6:14">
      <c r="F805" s="4"/>
      <c r="G805" s="6"/>
      <c r="H805" s="6"/>
      <c r="I805" s="6"/>
      <c r="J805" s="6"/>
      <c r="K805" s="6"/>
      <c r="L805" s="6"/>
      <c r="M805" s="6"/>
      <c r="N805" s="6"/>
    </row>
    <row r="806" spans="6:14">
      <c r="F806" s="4"/>
      <c r="G806" s="6"/>
      <c r="H806" s="6"/>
      <c r="I806" s="6"/>
      <c r="J806" s="6"/>
      <c r="K806" s="6"/>
      <c r="L806" s="6"/>
      <c r="M806" s="6"/>
      <c r="N806" s="6"/>
    </row>
    <row r="807" spans="6:14">
      <c r="F807" s="4"/>
      <c r="G807" s="6"/>
      <c r="H807" s="6"/>
      <c r="I807" s="6"/>
      <c r="J807" s="6"/>
      <c r="K807" s="6"/>
      <c r="L807" s="6"/>
      <c r="M807" s="6"/>
      <c r="N807" s="6"/>
    </row>
    <row r="808" spans="6:14">
      <c r="F808" s="4"/>
      <c r="G808" s="6"/>
      <c r="H808" s="6"/>
      <c r="I808" s="6"/>
      <c r="J808" s="6"/>
      <c r="K808" s="6"/>
      <c r="L808" s="6"/>
      <c r="M808" s="6"/>
      <c r="N808" s="6"/>
    </row>
    <row r="809" spans="6:14">
      <c r="F809" s="4"/>
      <c r="G809" s="6"/>
      <c r="H809" s="6"/>
      <c r="I809" s="6"/>
      <c r="J809" s="6"/>
      <c r="K809" s="6"/>
      <c r="L809" s="6"/>
      <c r="M809" s="6"/>
      <c r="N809" s="6"/>
    </row>
    <row r="810" spans="6:14">
      <c r="F810" s="4"/>
      <c r="G810" s="6"/>
      <c r="H810" s="6"/>
      <c r="I810" s="6"/>
      <c r="J810" s="6"/>
      <c r="K810" s="6"/>
      <c r="L810" s="6"/>
      <c r="M810" s="6"/>
      <c r="N810" s="6"/>
    </row>
    <row r="811" spans="6:14">
      <c r="F811" s="4"/>
      <c r="G811" s="6"/>
      <c r="H811" s="6"/>
      <c r="I811" s="6"/>
      <c r="J811" s="6"/>
      <c r="K811" s="6"/>
      <c r="L811" s="6"/>
      <c r="M811" s="6"/>
      <c r="N811" s="6"/>
    </row>
    <row r="812" spans="6:14">
      <c r="F812" s="4"/>
      <c r="G812" s="6"/>
      <c r="H812" s="6"/>
      <c r="I812" s="6"/>
      <c r="J812" s="6"/>
      <c r="K812" s="6"/>
      <c r="L812" s="6"/>
      <c r="M812" s="6"/>
      <c r="N812" s="6"/>
    </row>
    <row r="813" spans="6:14">
      <c r="F813" s="4"/>
      <c r="G813" s="6"/>
      <c r="H813" s="6"/>
      <c r="I813" s="6"/>
      <c r="J813" s="6"/>
      <c r="K813" s="6"/>
      <c r="L813" s="6"/>
      <c r="M813" s="6"/>
      <c r="N813" s="6"/>
    </row>
    <row r="814" spans="6:14">
      <c r="F814" s="4"/>
      <c r="G814" s="6"/>
      <c r="H814" s="6"/>
      <c r="I814" s="6"/>
      <c r="J814" s="6"/>
      <c r="K814" s="6"/>
      <c r="L814" s="6"/>
      <c r="M814" s="6"/>
      <c r="N814" s="6"/>
    </row>
    <row r="815" spans="6:14">
      <c r="F815" s="4"/>
      <c r="G815" s="6"/>
      <c r="H815" s="6"/>
      <c r="I815" s="6"/>
      <c r="J815" s="6"/>
      <c r="K815" s="6"/>
      <c r="L815" s="6"/>
      <c r="M815" s="6"/>
      <c r="N815" s="6"/>
    </row>
    <row r="816" spans="6:14">
      <c r="F816" s="4"/>
      <c r="G816" s="6"/>
      <c r="H816" s="6"/>
      <c r="I816" s="6"/>
      <c r="J816" s="6"/>
      <c r="K816" s="6"/>
      <c r="L816" s="6"/>
      <c r="M816" s="6"/>
      <c r="N816" s="6"/>
    </row>
    <row r="817" spans="6:14">
      <c r="F817" s="4"/>
      <c r="G817" s="6"/>
      <c r="H817" s="6"/>
      <c r="I817" s="6"/>
      <c r="J817" s="6"/>
      <c r="K817" s="6"/>
      <c r="L817" s="6"/>
      <c r="M817" s="6"/>
      <c r="N817" s="6"/>
    </row>
    <row r="818" spans="6:14">
      <c r="F818" s="4"/>
      <c r="G818" s="6"/>
      <c r="H818" s="6"/>
      <c r="I818" s="6"/>
      <c r="J818" s="6"/>
      <c r="K818" s="6"/>
      <c r="L818" s="6"/>
      <c r="M818" s="6"/>
      <c r="N818" s="6"/>
    </row>
    <row r="819" spans="6:14">
      <c r="F819" s="4"/>
      <c r="G819" s="6"/>
      <c r="H819" s="6"/>
      <c r="I819" s="6"/>
      <c r="J819" s="6"/>
      <c r="K819" s="6"/>
      <c r="L819" s="6"/>
      <c r="M819" s="6"/>
      <c r="N819" s="6"/>
    </row>
    <row r="820" spans="6:14">
      <c r="F820" s="4"/>
      <c r="G820" s="6"/>
      <c r="H820" s="6"/>
      <c r="I820" s="6"/>
      <c r="J820" s="6"/>
      <c r="K820" s="6"/>
      <c r="L820" s="6"/>
      <c r="M820" s="6"/>
      <c r="N820" s="6"/>
    </row>
    <row r="821" spans="6:14">
      <c r="F821" s="4"/>
      <c r="G821" s="6"/>
      <c r="H821" s="6"/>
      <c r="I821" s="6"/>
      <c r="J821" s="6"/>
      <c r="K821" s="6"/>
      <c r="L821" s="6"/>
      <c r="M821" s="6"/>
      <c r="N821" s="6"/>
    </row>
    <row r="822" spans="6:14">
      <c r="F822" s="4"/>
      <c r="G822" s="6"/>
      <c r="H822" s="6"/>
      <c r="I822" s="6"/>
      <c r="J822" s="6"/>
      <c r="K822" s="6"/>
      <c r="L822" s="6"/>
      <c r="M822" s="6"/>
      <c r="N822" s="6"/>
    </row>
    <row r="823" spans="6:14">
      <c r="F823" s="4"/>
      <c r="G823" s="6"/>
      <c r="H823" s="6"/>
      <c r="I823" s="6"/>
      <c r="J823" s="6"/>
      <c r="K823" s="6"/>
      <c r="L823" s="6"/>
      <c r="M823" s="6"/>
      <c r="N823" s="6"/>
    </row>
    <row r="824" spans="6:14">
      <c r="F824" s="4"/>
      <c r="G824" s="6"/>
      <c r="H824" s="6"/>
      <c r="I824" s="6"/>
      <c r="J824" s="6"/>
      <c r="K824" s="6"/>
      <c r="L824" s="6"/>
      <c r="M824" s="6"/>
      <c r="N824" s="6"/>
    </row>
    <row r="825" spans="6:14">
      <c r="F825" s="4"/>
      <c r="G825" s="6"/>
      <c r="H825" s="6"/>
      <c r="I825" s="6"/>
      <c r="J825" s="6"/>
      <c r="K825" s="6"/>
      <c r="L825" s="6"/>
      <c r="M825" s="6"/>
      <c r="N825" s="6"/>
    </row>
    <row r="826" spans="6:14">
      <c r="F826" s="4"/>
      <c r="G826" s="6"/>
      <c r="H826" s="6"/>
      <c r="I826" s="6"/>
      <c r="J826" s="6"/>
      <c r="K826" s="6"/>
      <c r="L826" s="6"/>
      <c r="M826" s="6"/>
      <c r="N826" s="6"/>
    </row>
    <row r="827" spans="6:14">
      <c r="F827" s="4"/>
      <c r="G827" s="6"/>
      <c r="H827" s="6"/>
      <c r="I827" s="6"/>
      <c r="J827" s="6"/>
      <c r="K827" s="6"/>
      <c r="L827" s="6"/>
      <c r="M827" s="6"/>
      <c r="N827" s="6"/>
    </row>
    <row r="828" spans="6:14">
      <c r="F828" s="4"/>
      <c r="G828" s="6"/>
      <c r="H828" s="6"/>
      <c r="I828" s="6"/>
      <c r="J828" s="6"/>
      <c r="K828" s="6"/>
      <c r="L828" s="6"/>
      <c r="M828" s="6"/>
      <c r="N828" s="6"/>
    </row>
    <row r="829" spans="6:14">
      <c r="F829" s="4"/>
      <c r="G829" s="6"/>
      <c r="H829" s="6"/>
      <c r="I829" s="6"/>
      <c r="J829" s="6"/>
      <c r="K829" s="6"/>
      <c r="L829" s="6"/>
      <c r="M829" s="6"/>
      <c r="N829" s="6"/>
    </row>
    <row r="830" spans="6:14">
      <c r="F830" s="4"/>
      <c r="G830" s="6"/>
      <c r="H830" s="6"/>
      <c r="I830" s="6"/>
      <c r="J830" s="6"/>
      <c r="K830" s="6"/>
      <c r="L830" s="6"/>
      <c r="M830" s="6"/>
      <c r="N830" s="6"/>
    </row>
    <row r="831" spans="6:14">
      <c r="F831" s="4"/>
      <c r="G831" s="6"/>
      <c r="H831" s="6"/>
      <c r="I831" s="6"/>
      <c r="J831" s="6"/>
      <c r="K831" s="6"/>
      <c r="L831" s="6"/>
      <c r="M831" s="6"/>
      <c r="N831" s="6"/>
    </row>
    <row r="832" spans="6:14">
      <c r="F832" s="4"/>
      <c r="G832" s="6"/>
      <c r="H832" s="6"/>
      <c r="I832" s="6"/>
      <c r="J832" s="6"/>
      <c r="K832" s="6"/>
      <c r="L832" s="6"/>
      <c r="M832" s="6"/>
      <c r="N832" s="6"/>
    </row>
    <row r="833" spans="6:14">
      <c r="F833" s="4"/>
      <c r="G833" s="6"/>
      <c r="H833" s="6"/>
      <c r="I833" s="6"/>
      <c r="J833" s="6"/>
      <c r="K833" s="6"/>
      <c r="L833" s="6"/>
      <c r="M833" s="6"/>
      <c r="N833" s="6"/>
    </row>
    <row r="834" spans="6:14">
      <c r="F834" s="4"/>
      <c r="G834" s="6"/>
      <c r="H834" s="6"/>
      <c r="I834" s="6"/>
      <c r="J834" s="6"/>
      <c r="K834" s="6"/>
      <c r="L834" s="6"/>
      <c r="M834" s="6"/>
      <c r="N834" s="6"/>
    </row>
    <row r="835" spans="6:14">
      <c r="F835" s="4"/>
      <c r="G835" s="6"/>
      <c r="H835" s="6"/>
      <c r="I835" s="6"/>
      <c r="J835" s="6"/>
      <c r="K835" s="6"/>
      <c r="L835" s="6"/>
      <c r="M835" s="6"/>
      <c r="N835" s="6"/>
    </row>
    <row r="836" spans="6:14">
      <c r="F836" s="4"/>
      <c r="G836" s="6"/>
      <c r="H836" s="6"/>
      <c r="I836" s="6"/>
      <c r="J836" s="6"/>
      <c r="K836" s="6"/>
      <c r="L836" s="6"/>
      <c r="M836" s="6"/>
      <c r="N836" s="6"/>
    </row>
    <row r="837" spans="6:14">
      <c r="F837" s="4"/>
      <c r="G837" s="6"/>
      <c r="H837" s="6"/>
      <c r="I837" s="6"/>
      <c r="J837" s="6"/>
      <c r="K837" s="6"/>
      <c r="L837" s="6"/>
      <c r="M837" s="6"/>
      <c r="N837" s="6"/>
    </row>
    <row r="838" spans="6:14">
      <c r="F838" s="4"/>
      <c r="G838" s="6"/>
      <c r="H838" s="6"/>
      <c r="I838" s="6"/>
      <c r="J838" s="6"/>
      <c r="K838" s="6"/>
      <c r="L838" s="6"/>
      <c r="M838" s="6"/>
      <c r="N838" s="6"/>
    </row>
    <row r="839" spans="6:14">
      <c r="F839" s="4"/>
      <c r="G839" s="6"/>
      <c r="H839" s="6"/>
      <c r="I839" s="6"/>
      <c r="J839" s="6"/>
      <c r="K839" s="6"/>
      <c r="L839" s="6"/>
      <c r="M839" s="6"/>
      <c r="N839" s="6"/>
    </row>
    <row r="840" spans="6:14">
      <c r="F840" s="4"/>
      <c r="G840" s="6"/>
      <c r="H840" s="6"/>
      <c r="I840" s="6"/>
      <c r="J840" s="6"/>
      <c r="K840" s="6"/>
      <c r="L840" s="6"/>
      <c r="M840" s="6"/>
      <c r="N840" s="6"/>
    </row>
    <row r="841" spans="6:14">
      <c r="F841" s="4"/>
      <c r="G841" s="6"/>
      <c r="H841" s="6"/>
      <c r="I841" s="6"/>
      <c r="J841" s="6"/>
      <c r="K841" s="6"/>
      <c r="L841" s="6"/>
      <c r="M841" s="6"/>
      <c r="N841" s="6"/>
    </row>
    <row r="842" spans="6:14">
      <c r="F842" s="4"/>
      <c r="G842" s="6"/>
      <c r="H842" s="6"/>
      <c r="I842" s="6"/>
      <c r="J842" s="6"/>
      <c r="K842" s="6"/>
      <c r="L842" s="6"/>
      <c r="M842" s="6"/>
      <c r="N842" s="6"/>
    </row>
    <row r="843" spans="6:14">
      <c r="F843" s="4"/>
      <c r="G843" s="6"/>
      <c r="H843" s="6"/>
      <c r="I843" s="6"/>
      <c r="J843" s="6"/>
      <c r="K843" s="6"/>
      <c r="L843" s="6"/>
      <c r="M843" s="6"/>
      <c r="N843" s="6"/>
    </row>
    <row r="844" spans="6:14">
      <c r="F844" s="4"/>
      <c r="G844" s="6"/>
      <c r="H844" s="6"/>
      <c r="I844" s="6"/>
      <c r="J844" s="6"/>
      <c r="K844" s="6"/>
      <c r="L844" s="6"/>
      <c r="M844" s="6"/>
      <c r="N844" s="6"/>
    </row>
    <row r="845" spans="6:14">
      <c r="F845" s="4"/>
      <c r="G845" s="6"/>
      <c r="H845" s="6"/>
      <c r="I845" s="6"/>
      <c r="J845" s="6"/>
      <c r="K845" s="6"/>
      <c r="L845" s="6"/>
      <c r="M845" s="6"/>
      <c r="N845" s="6"/>
    </row>
    <row r="846" spans="6:14">
      <c r="F846" s="4"/>
      <c r="G846" s="6"/>
      <c r="H846" s="6"/>
      <c r="I846" s="6"/>
      <c r="J846" s="6"/>
      <c r="K846" s="6"/>
      <c r="L846" s="6"/>
      <c r="M846" s="6"/>
      <c r="N846" s="6"/>
    </row>
    <row r="847" spans="6:14">
      <c r="F847" s="4"/>
      <c r="G847" s="6"/>
      <c r="H847" s="6"/>
      <c r="I847" s="6"/>
      <c r="J847" s="6"/>
      <c r="K847" s="6"/>
      <c r="L847" s="6"/>
      <c r="M847" s="6"/>
      <c r="N847" s="6"/>
    </row>
    <row r="848" spans="6:14">
      <c r="F848" s="4"/>
      <c r="G848" s="6"/>
      <c r="H848" s="6"/>
      <c r="I848" s="6"/>
      <c r="J848" s="6"/>
      <c r="K848" s="6"/>
      <c r="L848" s="6"/>
      <c r="M848" s="6"/>
      <c r="N848" s="6"/>
    </row>
    <row r="849" spans="6:14">
      <c r="F849" s="4"/>
      <c r="G849" s="6"/>
      <c r="H849" s="6"/>
      <c r="I849" s="6"/>
      <c r="J849" s="6"/>
      <c r="K849" s="6"/>
      <c r="L849" s="6"/>
      <c r="M849" s="6"/>
      <c r="N849" s="6"/>
    </row>
    <row r="850" spans="6:14">
      <c r="F850" s="4"/>
      <c r="G850" s="6"/>
      <c r="H850" s="6"/>
      <c r="I850" s="6"/>
      <c r="J850" s="6"/>
      <c r="K850" s="6"/>
      <c r="L850" s="6"/>
      <c r="M850" s="6"/>
      <c r="N850" s="6"/>
    </row>
    <row r="851" spans="6:14">
      <c r="F851" s="4"/>
      <c r="G851" s="6"/>
      <c r="H851" s="6"/>
      <c r="I851" s="6"/>
      <c r="J851" s="6"/>
      <c r="K851" s="6"/>
      <c r="L851" s="6"/>
      <c r="M851" s="6"/>
      <c r="N851" s="6"/>
    </row>
    <row r="852" spans="6:14">
      <c r="F852" s="4"/>
      <c r="G852" s="6"/>
      <c r="H852" s="6"/>
      <c r="I852" s="6"/>
      <c r="J852" s="6"/>
      <c r="K852" s="6"/>
      <c r="L852" s="6"/>
      <c r="M852" s="6"/>
      <c r="N852" s="6"/>
    </row>
    <row r="853" spans="6:14">
      <c r="F853" s="4"/>
      <c r="G853" s="6"/>
      <c r="H853" s="6"/>
      <c r="I853" s="6"/>
      <c r="J853" s="6"/>
      <c r="K853" s="6"/>
      <c r="L853" s="6"/>
      <c r="M853" s="6"/>
      <c r="N853" s="6"/>
    </row>
    <row r="854" spans="6:14">
      <c r="F854" s="4"/>
      <c r="G854" s="6"/>
      <c r="H854" s="6"/>
      <c r="I854" s="6"/>
      <c r="J854" s="6"/>
      <c r="K854" s="6"/>
      <c r="L854" s="6"/>
      <c r="M854" s="6"/>
      <c r="N854" s="6"/>
    </row>
    <row r="855" spans="6:14">
      <c r="F855" s="4"/>
      <c r="G855" s="6"/>
      <c r="H855" s="6"/>
      <c r="I855" s="6"/>
      <c r="J855" s="6"/>
      <c r="K855" s="6"/>
      <c r="L855" s="6"/>
      <c r="M855" s="6"/>
      <c r="N855" s="6"/>
    </row>
    <row r="856" spans="6:14">
      <c r="F856" s="4"/>
      <c r="G856" s="6"/>
      <c r="H856" s="6"/>
      <c r="I856" s="6"/>
      <c r="J856" s="6"/>
      <c r="K856" s="6"/>
      <c r="L856" s="6"/>
      <c r="M856" s="6"/>
      <c r="N856" s="6"/>
    </row>
    <row r="857" spans="6:14">
      <c r="F857" s="4"/>
      <c r="G857" s="6"/>
      <c r="H857" s="6"/>
      <c r="I857" s="6"/>
      <c r="J857" s="6"/>
      <c r="K857" s="6"/>
      <c r="L857" s="6"/>
      <c r="M857" s="6"/>
      <c r="N857" s="6"/>
    </row>
    <row r="858" spans="6:14">
      <c r="F858" s="4"/>
      <c r="G858" s="6"/>
      <c r="H858" s="6"/>
      <c r="I858" s="6"/>
      <c r="J858" s="6"/>
      <c r="K858" s="6"/>
      <c r="L858" s="6"/>
      <c r="M858" s="6"/>
      <c r="N858" s="6"/>
    </row>
    <row r="859" spans="6:14">
      <c r="F859" s="4"/>
      <c r="G859" s="6"/>
      <c r="H859" s="6"/>
      <c r="I859" s="6"/>
      <c r="J859" s="6"/>
      <c r="K859" s="6"/>
      <c r="L859" s="6"/>
      <c r="M859" s="6"/>
      <c r="N859" s="6"/>
    </row>
    <row r="860" spans="6:14">
      <c r="F860" s="4"/>
      <c r="G860" s="6"/>
      <c r="H860" s="6"/>
      <c r="I860" s="6"/>
      <c r="J860" s="6"/>
      <c r="K860" s="6"/>
      <c r="L860" s="6"/>
      <c r="M860" s="6"/>
      <c r="N860" s="6"/>
    </row>
    <row r="861" spans="6:14">
      <c r="F861" s="4"/>
      <c r="G861" s="6"/>
      <c r="H861" s="6"/>
      <c r="I861" s="6"/>
      <c r="J861" s="6"/>
      <c r="K861" s="6"/>
      <c r="L861" s="6"/>
      <c r="M861" s="6"/>
      <c r="N861" s="6"/>
    </row>
    <row r="862" spans="6:14">
      <c r="F862" s="4"/>
      <c r="G862" s="6"/>
      <c r="H862" s="6"/>
      <c r="I862" s="6"/>
      <c r="J862" s="6"/>
      <c r="K862" s="6"/>
      <c r="L862" s="6"/>
      <c r="M862" s="6"/>
      <c r="N862" s="6"/>
    </row>
    <row r="863" spans="6:14">
      <c r="F863" s="4"/>
      <c r="G863" s="6"/>
      <c r="H863" s="6"/>
      <c r="I863" s="6"/>
      <c r="J863" s="6"/>
      <c r="K863" s="6"/>
      <c r="L863" s="6"/>
      <c r="M863" s="6"/>
      <c r="N863" s="6"/>
    </row>
    <row r="864" spans="6:14">
      <c r="F864" s="4"/>
      <c r="G864" s="6"/>
      <c r="H864" s="6"/>
      <c r="I864" s="6"/>
      <c r="J864" s="6"/>
      <c r="K864" s="6"/>
      <c r="L864" s="6"/>
      <c r="M864" s="6"/>
      <c r="N864" s="6"/>
    </row>
    <row r="865" spans="6:14">
      <c r="F865" s="4"/>
      <c r="G865" s="6"/>
      <c r="H865" s="6"/>
      <c r="I865" s="6"/>
      <c r="J865" s="6"/>
      <c r="K865" s="6"/>
      <c r="L865" s="6"/>
      <c r="M865" s="6"/>
      <c r="N865" s="6"/>
    </row>
    <row r="866" spans="6:14">
      <c r="F866" s="4"/>
      <c r="G866" s="6"/>
      <c r="H866" s="6"/>
      <c r="I866" s="6"/>
      <c r="J866" s="6"/>
      <c r="K866" s="6"/>
      <c r="L866" s="6"/>
      <c r="M866" s="6"/>
      <c r="N866" s="6"/>
    </row>
    <row r="867" spans="6:14">
      <c r="F867" s="4"/>
      <c r="G867" s="6"/>
      <c r="H867" s="6"/>
      <c r="I867" s="6"/>
      <c r="J867" s="6"/>
      <c r="K867" s="6"/>
      <c r="L867" s="6"/>
      <c r="M867" s="6"/>
      <c r="N867" s="6"/>
    </row>
    <row r="868" spans="6:14">
      <c r="F868" s="4"/>
      <c r="G868" s="6"/>
      <c r="H868" s="6"/>
      <c r="I868" s="6"/>
      <c r="J868" s="6"/>
      <c r="K868" s="6"/>
      <c r="L868" s="6"/>
      <c r="M868" s="6"/>
      <c r="N868" s="6"/>
    </row>
    <row r="869" spans="6:14">
      <c r="F869" s="4"/>
      <c r="G869" s="6"/>
      <c r="H869" s="6"/>
      <c r="I869" s="6"/>
      <c r="J869" s="6"/>
      <c r="K869" s="6"/>
      <c r="L869" s="6"/>
      <c r="M869" s="6"/>
      <c r="N869" s="6"/>
    </row>
    <row r="870" spans="6:14">
      <c r="F870" s="4"/>
      <c r="G870" s="6"/>
      <c r="H870" s="6"/>
      <c r="I870" s="6"/>
      <c r="J870" s="6"/>
      <c r="K870" s="6"/>
      <c r="L870" s="6"/>
      <c r="M870" s="6"/>
      <c r="N870" s="6"/>
    </row>
    <row r="871" spans="6:14">
      <c r="F871" s="4"/>
      <c r="G871" s="6"/>
      <c r="H871" s="6"/>
      <c r="I871" s="6"/>
      <c r="J871" s="6"/>
      <c r="K871" s="6"/>
      <c r="L871" s="6"/>
      <c r="M871" s="6"/>
      <c r="N871" s="6"/>
    </row>
    <row r="872" spans="6:14">
      <c r="F872" s="4"/>
      <c r="G872" s="6"/>
      <c r="H872" s="6"/>
      <c r="I872" s="6"/>
      <c r="J872" s="6"/>
      <c r="K872" s="6"/>
      <c r="L872" s="6"/>
      <c r="M872" s="6"/>
      <c r="N872" s="6"/>
    </row>
    <row r="873" spans="6:14">
      <c r="F873" s="4"/>
      <c r="G873" s="6"/>
      <c r="H873" s="6"/>
      <c r="I873" s="6"/>
      <c r="J873" s="6"/>
      <c r="K873" s="6"/>
      <c r="L873" s="6"/>
      <c r="M873" s="6"/>
      <c r="N873" s="6"/>
    </row>
    <row r="874" spans="6:14">
      <c r="F874" s="4"/>
      <c r="G874" s="6"/>
      <c r="H874" s="6"/>
      <c r="I874" s="6"/>
      <c r="J874" s="6"/>
      <c r="K874" s="6"/>
      <c r="L874" s="6"/>
      <c r="M874" s="6"/>
      <c r="N874" s="6"/>
    </row>
    <row r="875" spans="6:14">
      <c r="F875" s="4"/>
      <c r="G875" s="6"/>
      <c r="H875" s="6"/>
      <c r="I875" s="6"/>
      <c r="J875" s="6"/>
      <c r="K875" s="6"/>
      <c r="L875" s="6"/>
      <c r="M875" s="6"/>
      <c r="N875" s="6"/>
    </row>
    <row r="876" spans="6:14">
      <c r="F876" s="4"/>
      <c r="G876" s="6"/>
      <c r="H876" s="6"/>
      <c r="I876" s="6"/>
      <c r="J876" s="6"/>
      <c r="K876" s="6"/>
      <c r="L876" s="6"/>
      <c r="M876" s="6"/>
      <c r="N876" s="6"/>
    </row>
    <row r="877" spans="6:14">
      <c r="F877" s="4"/>
      <c r="G877" s="6"/>
      <c r="H877" s="6"/>
      <c r="I877" s="6"/>
      <c r="J877" s="6"/>
      <c r="K877" s="6"/>
      <c r="L877" s="6"/>
      <c r="M877" s="6"/>
      <c r="N877" s="6"/>
    </row>
    <row r="878" spans="6:14">
      <c r="F878" s="4"/>
      <c r="G878" s="6"/>
      <c r="H878" s="6"/>
      <c r="I878" s="6"/>
      <c r="J878" s="6"/>
      <c r="K878" s="6"/>
      <c r="L878" s="6"/>
      <c r="M878" s="6"/>
      <c r="N878" s="6"/>
    </row>
    <row r="879" spans="6:14">
      <c r="F879" s="4"/>
      <c r="G879" s="6"/>
      <c r="H879" s="6"/>
      <c r="I879" s="6"/>
      <c r="J879" s="6"/>
      <c r="K879" s="6"/>
      <c r="L879" s="6"/>
      <c r="M879" s="6"/>
      <c r="N879" s="6"/>
    </row>
    <row r="880" spans="6:14">
      <c r="F880" s="4"/>
      <c r="G880" s="6"/>
      <c r="H880" s="6"/>
      <c r="I880" s="6"/>
      <c r="J880" s="6"/>
      <c r="K880" s="6"/>
      <c r="L880" s="6"/>
      <c r="M880" s="6"/>
      <c r="N880" s="6"/>
    </row>
    <row r="881" spans="6:14">
      <c r="F881" s="4"/>
      <c r="G881" s="6"/>
      <c r="H881" s="6"/>
      <c r="I881" s="6"/>
      <c r="J881" s="6"/>
      <c r="K881" s="6"/>
      <c r="L881" s="6"/>
      <c r="M881" s="6"/>
      <c r="N881" s="6"/>
    </row>
    <row r="882" spans="6:14">
      <c r="F882" s="4"/>
      <c r="G882" s="6"/>
      <c r="H882" s="6"/>
      <c r="I882" s="6"/>
      <c r="J882" s="6"/>
      <c r="K882" s="6"/>
      <c r="L882" s="6"/>
      <c r="M882" s="6"/>
      <c r="N882" s="6"/>
    </row>
    <row r="883" spans="6:14">
      <c r="F883" s="4"/>
      <c r="G883" s="6"/>
      <c r="H883" s="6"/>
      <c r="I883" s="6"/>
      <c r="J883" s="6"/>
      <c r="K883" s="6"/>
      <c r="L883" s="6"/>
      <c r="M883" s="6"/>
      <c r="N883" s="6"/>
    </row>
    <row r="884" spans="6:14">
      <c r="F884" s="4"/>
      <c r="G884" s="6"/>
      <c r="H884" s="6"/>
      <c r="I884" s="6"/>
      <c r="J884" s="6"/>
      <c r="K884" s="6"/>
      <c r="L884" s="6"/>
      <c r="M884" s="6"/>
      <c r="N884" s="6"/>
    </row>
    <row r="885" spans="6:14">
      <c r="F885" s="4"/>
      <c r="G885" s="6"/>
      <c r="H885" s="6"/>
      <c r="I885" s="6"/>
      <c r="J885" s="6"/>
      <c r="K885" s="6"/>
      <c r="L885" s="6"/>
      <c r="M885" s="6"/>
      <c r="N885" s="6"/>
    </row>
    <row r="886" spans="6:14">
      <c r="F886" s="4"/>
      <c r="G886" s="6"/>
      <c r="H886" s="6"/>
      <c r="I886" s="6"/>
      <c r="J886" s="6"/>
      <c r="K886" s="6"/>
      <c r="L886" s="6"/>
      <c r="M886" s="6"/>
      <c r="N886" s="6"/>
    </row>
    <row r="887" spans="6:14">
      <c r="F887" s="4"/>
      <c r="G887" s="6"/>
      <c r="H887" s="6"/>
      <c r="I887" s="6"/>
      <c r="J887" s="6"/>
      <c r="K887" s="6"/>
      <c r="L887" s="6"/>
      <c r="M887" s="6"/>
      <c r="N887" s="6"/>
    </row>
    <row r="888" spans="6:14">
      <c r="F888" s="4"/>
      <c r="G888" s="6"/>
      <c r="H888" s="6"/>
      <c r="I888" s="6"/>
      <c r="J888" s="6"/>
      <c r="K888" s="6"/>
      <c r="L888" s="6"/>
      <c r="M888" s="6"/>
      <c r="N888" s="6"/>
    </row>
    <row r="889" spans="6:14">
      <c r="F889" s="4"/>
      <c r="G889" s="6"/>
      <c r="H889" s="6"/>
      <c r="I889" s="6"/>
      <c r="J889" s="6"/>
      <c r="K889" s="6"/>
      <c r="L889" s="6"/>
      <c r="M889" s="6"/>
      <c r="N889" s="6"/>
    </row>
    <row r="890" spans="6:14">
      <c r="F890" s="4"/>
      <c r="G890" s="6"/>
      <c r="H890" s="6"/>
      <c r="I890" s="6"/>
      <c r="J890" s="6"/>
      <c r="K890" s="6"/>
      <c r="L890" s="6"/>
      <c r="M890" s="6"/>
      <c r="N890" s="6"/>
    </row>
    <row r="891" spans="6:14">
      <c r="F891" s="4"/>
      <c r="G891" s="6"/>
      <c r="H891" s="6"/>
      <c r="I891" s="6"/>
      <c r="J891" s="6"/>
      <c r="K891" s="6"/>
      <c r="L891" s="6"/>
      <c r="M891" s="6"/>
      <c r="N891" s="6"/>
    </row>
    <row r="892" spans="6:14">
      <c r="F892" s="4"/>
      <c r="G892" s="6"/>
      <c r="H892" s="6"/>
      <c r="I892" s="6"/>
      <c r="J892" s="6"/>
      <c r="K892" s="6"/>
      <c r="L892" s="6"/>
      <c r="M892" s="6"/>
      <c r="N892" s="6"/>
    </row>
    <row r="893" spans="6:14">
      <c r="F893" s="4"/>
      <c r="G893" s="6"/>
      <c r="H893" s="6"/>
      <c r="I893" s="6"/>
      <c r="J893" s="6"/>
      <c r="K893" s="6"/>
      <c r="L893" s="6"/>
      <c r="M893" s="6"/>
      <c r="N893" s="6"/>
    </row>
    <row r="894" spans="6:14">
      <c r="F894" s="4"/>
      <c r="G894" s="6"/>
      <c r="H894" s="6"/>
      <c r="I894" s="6"/>
      <c r="J894" s="6"/>
      <c r="K894" s="6"/>
      <c r="L894" s="6"/>
      <c r="M894" s="6"/>
      <c r="N894" s="6"/>
    </row>
    <row r="895" spans="6:14">
      <c r="F895" s="4"/>
      <c r="G895" s="6"/>
      <c r="H895" s="6"/>
      <c r="I895" s="6"/>
      <c r="J895" s="6"/>
      <c r="K895" s="6"/>
      <c r="L895" s="6"/>
      <c r="M895" s="6"/>
      <c r="N895" s="6"/>
    </row>
    <row r="896" spans="6:14">
      <c r="F896" s="4"/>
      <c r="G896" s="6"/>
      <c r="H896" s="6"/>
      <c r="I896" s="6"/>
      <c r="J896" s="6"/>
      <c r="K896" s="6"/>
      <c r="L896" s="6"/>
      <c r="M896" s="6"/>
      <c r="N896" s="6"/>
    </row>
    <row r="897" spans="6:14">
      <c r="F897" s="4"/>
      <c r="G897" s="6"/>
      <c r="H897" s="6"/>
      <c r="I897" s="6"/>
      <c r="J897" s="6"/>
      <c r="K897" s="6"/>
      <c r="L897" s="6"/>
      <c r="M897" s="6"/>
      <c r="N897" s="6"/>
    </row>
    <row r="898" spans="6:14">
      <c r="F898" s="4"/>
      <c r="G898" s="6"/>
      <c r="H898" s="6"/>
      <c r="I898" s="6"/>
      <c r="J898" s="6"/>
      <c r="K898" s="6"/>
      <c r="L898" s="6"/>
      <c r="M898" s="6"/>
      <c r="N898" s="6"/>
    </row>
    <row r="899" spans="6:14">
      <c r="F899" s="4"/>
      <c r="G899" s="6"/>
      <c r="H899" s="6"/>
      <c r="I899" s="6"/>
      <c r="J899" s="6"/>
      <c r="K899" s="6"/>
      <c r="L899" s="6"/>
      <c r="M899" s="6"/>
      <c r="N899" s="6"/>
    </row>
    <row r="900" spans="6:14">
      <c r="F900" s="4"/>
      <c r="G900" s="6"/>
      <c r="H900" s="6"/>
      <c r="I900" s="6"/>
      <c r="J900" s="6"/>
      <c r="K900" s="6"/>
      <c r="L900" s="6"/>
      <c r="M900" s="6"/>
      <c r="N900" s="6"/>
    </row>
    <row r="901" spans="6:14">
      <c r="F901" s="4"/>
      <c r="G901" s="6"/>
      <c r="H901" s="6"/>
      <c r="I901" s="6"/>
      <c r="J901" s="6"/>
      <c r="K901" s="6"/>
      <c r="L901" s="6"/>
      <c r="M901" s="6"/>
      <c r="N901" s="6"/>
    </row>
    <row r="902" spans="6:14">
      <c r="F902" s="4"/>
      <c r="G902" s="6"/>
      <c r="H902" s="6"/>
      <c r="I902" s="6"/>
      <c r="J902" s="6"/>
      <c r="K902" s="6"/>
      <c r="L902" s="6"/>
      <c r="M902" s="6"/>
      <c r="N902" s="6"/>
    </row>
    <row r="903" spans="6:14">
      <c r="F903" s="4"/>
      <c r="G903" s="6"/>
      <c r="H903" s="6"/>
      <c r="I903" s="6"/>
      <c r="J903" s="6"/>
      <c r="K903" s="6"/>
      <c r="L903" s="6"/>
      <c r="M903" s="6"/>
      <c r="N903" s="6"/>
    </row>
    <row r="904" spans="6:14">
      <c r="F904" s="4"/>
      <c r="G904" s="6"/>
      <c r="H904" s="6"/>
      <c r="I904" s="6"/>
      <c r="J904" s="6"/>
      <c r="K904" s="6"/>
      <c r="L904" s="6"/>
      <c r="M904" s="6"/>
      <c r="N904" s="6"/>
    </row>
    <row r="905" spans="6:14">
      <c r="F905" s="4"/>
      <c r="G905" s="6"/>
      <c r="H905" s="6"/>
      <c r="I905" s="6"/>
      <c r="J905" s="6"/>
      <c r="K905" s="6"/>
      <c r="L905" s="6"/>
      <c r="M905" s="6"/>
      <c r="N905" s="6"/>
    </row>
    <row r="906" spans="6:14">
      <c r="F906" s="4"/>
      <c r="G906" s="6"/>
      <c r="H906" s="6"/>
      <c r="I906" s="6"/>
      <c r="J906" s="6"/>
      <c r="K906" s="6"/>
      <c r="L906" s="6"/>
      <c r="M906" s="6"/>
      <c r="N906" s="6"/>
    </row>
    <row r="907" spans="6:14">
      <c r="F907" s="4"/>
      <c r="G907" s="6"/>
      <c r="H907" s="6"/>
      <c r="I907" s="6"/>
      <c r="J907" s="6"/>
      <c r="K907" s="6"/>
      <c r="L907" s="6"/>
      <c r="M907" s="6"/>
      <c r="N907" s="6"/>
    </row>
    <row r="908" spans="6:14">
      <c r="F908" s="4"/>
      <c r="G908" s="6"/>
      <c r="H908" s="6"/>
      <c r="I908" s="6"/>
      <c r="J908" s="6"/>
      <c r="K908" s="6"/>
      <c r="L908" s="6"/>
      <c r="M908" s="6"/>
      <c r="N908" s="6"/>
    </row>
    <row r="909" spans="6:14">
      <c r="F909" s="4"/>
      <c r="G909" s="6"/>
      <c r="H909" s="6"/>
      <c r="I909" s="6"/>
      <c r="J909" s="6"/>
      <c r="K909" s="6"/>
      <c r="L909" s="6"/>
      <c r="M909" s="6"/>
      <c r="N909" s="6"/>
    </row>
    <row r="910" spans="6:14">
      <c r="F910" s="4"/>
      <c r="G910" s="6"/>
      <c r="H910" s="6"/>
      <c r="I910" s="6"/>
      <c r="J910" s="6"/>
      <c r="K910" s="6"/>
      <c r="L910" s="6"/>
      <c r="M910" s="6"/>
      <c r="N910" s="6"/>
    </row>
    <row r="911" spans="6:14">
      <c r="F911" s="4"/>
      <c r="G911" s="6"/>
      <c r="H911" s="6"/>
      <c r="I911" s="6"/>
      <c r="J911" s="6"/>
      <c r="K911" s="6"/>
      <c r="L911" s="6"/>
      <c r="M911" s="6"/>
      <c r="N911" s="6"/>
    </row>
    <row r="912" spans="6:14">
      <c r="F912" s="4"/>
      <c r="G912" s="6"/>
      <c r="H912" s="6"/>
      <c r="I912" s="6"/>
      <c r="J912" s="6"/>
      <c r="K912" s="6"/>
      <c r="L912" s="6"/>
      <c r="M912" s="6"/>
      <c r="N912" s="6"/>
    </row>
    <row r="913" spans="6:14">
      <c r="F913" s="4"/>
      <c r="G913" s="6"/>
      <c r="H913" s="6"/>
      <c r="I913" s="6"/>
      <c r="J913" s="6"/>
      <c r="K913" s="6"/>
      <c r="L913" s="6"/>
      <c r="M913" s="6"/>
      <c r="N913" s="6"/>
    </row>
    <row r="914" spans="6:14">
      <c r="F914" s="4"/>
      <c r="G914" s="6"/>
      <c r="H914" s="6"/>
      <c r="I914" s="6"/>
      <c r="J914" s="6"/>
      <c r="K914" s="6"/>
      <c r="L914" s="6"/>
      <c r="M914" s="6"/>
      <c r="N914" s="6"/>
    </row>
    <row r="915" spans="6:14">
      <c r="F915" s="4"/>
      <c r="G915" s="6"/>
      <c r="H915" s="6"/>
      <c r="I915" s="6"/>
      <c r="J915" s="6"/>
      <c r="K915" s="6"/>
      <c r="L915" s="6"/>
      <c r="M915" s="6"/>
      <c r="N915" s="6"/>
    </row>
    <row r="916" spans="6:14">
      <c r="F916" s="4"/>
      <c r="G916" s="6"/>
      <c r="H916" s="6"/>
      <c r="I916" s="6"/>
      <c r="J916" s="6"/>
      <c r="K916" s="6"/>
      <c r="L916" s="6"/>
      <c r="M916" s="6"/>
      <c r="N916" s="6"/>
    </row>
    <row r="917" spans="6:14">
      <c r="F917" s="4"/>
      <c r="G917" s="6"/>
      <c r="H917" s="6"/>
      <c r="I917" s="6"/>
      <c r="J917" s="6"/>
      <c r="K917" s="6"/>
      <c r="L917" s="6"/>
      <c r="M917" s="6"/>
      <c r="N917" s="6"/>
    </row>
    <row r="918" spans="6:14">
      <c r="F918" s="4"/>
      <c r="G918" s="6"/>
      <c r="H918" s="6"/>
      <c r="I918" s="6"/>
      <c r="J918" s="6"/>
      <c r="K918" s="6"/>
      <c r="L918" s="6"/>
      <c r="M918" s="6"/>
      <c r="N918" s="6"/>
    </row>
    <row r="919" spans="6:14">
      <c r="F919" s="4"/>
      <c r="G919" s="6"/>
      <c r="H919" s="6"/>
      <c r="I919" s="6"/>
      <c r="J919" s="6"/>
      <c r="K919" s="6"/>
      <c r="L919" s="6"/>
      <c r="M919" s="6"/>
      <c r="N919" s="6"/>
    </row>
    <row r="920" spans="6:14">
      <c r="F920" s="4"/>
      <c r="G920" s="6"/>
      <c r="H920" s="6"/>
      <c r="I920" s="6"/>
      <c r="J920" s="6"/>
      <c r="K920" s="6"/>
      <c r="L920" s="6"/>
      <c r="M920" s="6"/>
      <c r="N920" s="6"/>
    </row>
    <row r="921" spans="6:14">
      <c r="F921" s="4"/>
      <c r="G921" s="6"/>
      <c r="H921" s="6"/>
      <c r="I921" s="6"/>
      <c r="J921" s="6"/>
      <c r="K921" s="6"/>
      <c r="L921" s="6"/>
      <c r="M921" s="6"/>
      <c r="N921" s="6"/>
    </row>
    <row r="922" spans="6:14">
      <c r="F922" s="4"/>
      <c r="G922" s="6"/>
      <c r="H922" s="6"/>
      <c r="I922" s="6"/>
      <c r="J922" s="6"/>
      <c r="K922" s="6"/>
      <c r="L922" s="6"/>
      <c r="M922" s="6"/>
      <c r="N922" s="6"/>
    </row>
    <row r="923" spans="6:14">
      <c r="F923" s="4"/>
      <c r="G923" s="6"/>
      <c r="H923" s="6"/>
      <c r="I923" s="6"/>
      <c r="J923" s="6"/>
      <c r="K923" s="6"/>
      <c r="L923" s="6"/>
      <c r="M923" s="6"/>
      <c r="N923" s="6"/>
    </row>
    <row r="924" spans="6:14">
      <c r="F924" s="4"/>
      <c r="G924" s="6"/>
      <c r="H924" s="6"/>
      <c r="I924" s="6"/>
      <c r="J924" s="6"/>
      <c r="K924" s="6"/>
      <c r="L924" s="6"/>
      <c r="M924" s="6"/>
      <c r="N924" s="6"/>
    </row>
    <row r="925" spans="6:14">
      <c r="F925" s="4"/>
      <c r="G925" s="6"/>
      <c r="H925" s="6"/>
      <c r="I925" s="6"/>
      <c r="J925" s="6"/>
      <c r="K925" s="6"/>
      <c r="L925" s="6"/>
      <c r="M925" s="6"/>
      <c r="N925" s="6"/>
    </row>
    <row r="926" spans="6:14">
      <c r="F926" s="4"/>
      <c r="G926" s="6"/>
      <c r="H926" s="6"/>
      <c r="I926" s="6"/>
      <c r="J926" s="6"/>
      <c r="K926" s="6"/>
      <c r="L926" s="6"/>
      <c r="M926" s="6"/>
      <c r="N926" s="6"/>
    </row>
    <row r="927" spans="6:14">
      <c r="F927" s="4"/>
      <c r="G927" s="6"/>
      <c r="H927" s="6"/>
      <c r="I927" s="6"/>
      <c r="J927" s="6"/>
      <c r="K927" s="6"/>
      <c r="L927" s="6"/>
      <c r="M927" s="6"/>
      <c r="N927" s="6"/>
    </row>
    <row r="928" spans="6:14">
      <c r="F928" s="4"/>
      <c r="G928" s="6"/>
      <c r="H928" s="6"/>
      <c r="I928" s="6"/>
      <c r="J928" s="6"/>
      <c r="K928" s="6"/>
      <c r="L928" s="6"/>
      <c r="M928" s="6"/>
      <c r="N928" s="6"/>
    </row>
    <row r="929" spans="6:14">
      <c r="F929" s="4"/>
      <c r="G929" s="6"/>
      <c r="H929" s="6"/>
      <c r="I929" s="6"/>
      <c r="J929" s="6"/>
      <c r="K929" s="6"/>
      <c r="L929" s="6"/>
      <c r="M929" s="6"/>
      <c r="N929" s="6"/>
    </row>
    <row r="930" spans="6:14">
      <c r="F930" s="4"/>
      <c r="G930" s="6"/>
      <c r="H930" s="6"/>
      <c r="I930" s="6"/>
      <c r="J930" s="6"/>
      <c r="K930" s="6"/>
      <c r="L930" s="6"/>
      <c r="M930" s="6"/>
      <c r="N930" s="6"/>
    </row>
    <row r="931" spans="6:14">
      <c r="F931" s="4"/>
      <c r="G931" s="6"/>
      <c r="H931" s="6"/>
      <c r="I931" s="6"/>
      <c r="J931" s="6"/>
      <c r="K931" s="6"/>
      <c r="L931" s="6"/>
      <c r="M931" s="6"/>
      <c r="N931" s="6"/>
    </row>
    <row r="932" spans="6:14">
      <c r="F932" s="4"/>
      <c r="G932" s="6"/>
      <c r="H932" s="6"/>
      <c r="I932" s="6"/>
      <c r="J932" s="6"/>
      <c r="K932" s="6"/>
      <c r="L932" s="6"/>
      <c r="M932" s="6"/>
      <c r="N932" s="6"/>
    </row>
    <row r="933" spans="6:14">
      <c r="F933" s="4"/>
      <c r="G933" s="6"/>
      <c r="H933" s="6"/>
      <c r="I933" s="6"/>
      <c r="J933" s="6"/>
      <c r="K933" s="6"/>
      <c r="L933" s="6"/>
      <c r="M933" s="6"/>
      <c r="N933" s="6"/>
    </row>
    <row r="934" spans="6:14">
      <c r="F934" s="4"/>
      <c r="G934" s="6"/>
      <c r="H934" s="6"/>
      <c r="I934" s="6"/>
      <c r="J934" s="6"/>
      <c r="K934" s="6"/>
      <c r="L934" s="6"/>
      <c r="M934" s="6"/>
      <c r="N934" s="6"/>
    </row>
    <row r="935" spans="6:14">
      <c r="F935" s="4"/>
      <c r="G935" s="6"/>
      <c r="H935" s="6"/>
      <c r="I935" s="6"/>
      <c r="J935" s="6"/>
      <c r="K935" s="6"/>
      <c r="L935" s="6"/>
      <c r="M935" s="6"/>
      <c r="N935" s="6"/>
    </row>
    <row r="936" spans="6:14">
      <c r="F936" s="4"/>
      <c r="G936" s="6"/>
      <c r="H936" s="6"/>
      <c r="I936" s="6"/>
      <c r="J936" s="6"/>
      <c r="K936" s="6"/>
      <c r="L936" s="6"/>
      <c r="M936" s="6"/>
      <c r="N936" s="6"/>
    </row>
    <row r="937" spans="6:14">
      <c r="F937" s="4"/>
      <c r="G937" s="6"/>
      <c r="H937" s="6"/>
      <c r="I937" s="6"/>
      <c r="J937" s="6"/>
      <c r="K937" s="6"/>
      <c r="L937" s="6"/>
      <c r="M937" s="6"/>
      <c r="N937" s="6"/>
    </row>
    <row r="938" spans="6:14">
      <c r="F938" s="4"/>
      <c r="G938" s="6"/>
      <c r="H938" s="6"/>
      <c r="I938" s="6"/>
      <c r="J938" s="6"/>
      <c r="K938" s="6"/>
      <c r="L938" s="6"/>
      <c r="M938" s="6"/>
      <c r="N938" s="6"/>
    </row>
    <row r="939" spans="6:14">
      <c r="F939" s="4"/>
      <c r="G939" s="6"/>
      <c r="H939" s="6"/>
      <c r="I939" s="6"/>
      <c r="J939" s="6"/>
      <c r="K939" s="6"/>
      <c r="L939" s="6"/>
      <c r="M939" s="6"/>
      <c r="N939" s="6"/>
    </row>
    <row r="940" spans="6:14">
      <c r="F940" s="4"/>
      <c r="G940" s="6"/>
      <c r="H940" s="6"/>
      <c r="I940" s="6"/>
      <c r="J940" s="6"/>
      <c r="K940" s="6"/>
      <c r="L940" s="6"/>
      <c r="M940" s="6"/>
      <c r="N940" s="6"/>
    </row>
    <row r="941" spans="6:14">
      <c r="F941" s="4"/>
      <c r="G941" s="6"/>
      <c r="H941" s="6"/>
      <c r="I941" s="6"/>
      <c r="J941" s="6"/>
      <c r="K941" s="6"/>
      <c r="L941" s="6"/>
      <c r="M941" s="6"/>
      <c r="N941" s="6"/>
    </row>
    <row r="942" spans="6:14">
      <c r="F942" s="4"/>
      <c r="G942" s="6"/>
      <c r="H942" s="6"/>
      <c r="I942" s="6"/>
      <c r="J942" s="6"/>
      <c r="K942" s="6"/>
      <c r="L942" s="6"/>
      <c r="M942" s="6"/>
      <c r="N942" s="6"/>
    </row>
    <row r="943" spans="6:14">
      <c r="F943" s="4"/>
      <c r="G943" s="6"/>
      <c r="H943" s="6"/>
      <c r="I943" s="6"/>
      <c r="J943" s="6"/>
      <c r="K943" s="6"/>
      <c r="L943" s="6"/>
      <c r="M943" s="6"/>
      <c r="N943" s="6"/>
    </row>
    <row r="944" spans="6:14">
      <c r="F944" s="4"/>
      <c r="G944" s="6"/>
      <c r="H944" s="6"/>
      <c r="I944" s="6"/>
      <c r="J944" s="6"/>
      <c r="K944" s="6"/>
      <c r="L944" s="6"/>
      <c r="M944" s="6"/>
      <c r="N944" s="6"/>
    </row>
    <row r="945" spans="6:14">
      <c r="F945" s="4"/>
      <c r="G945" s="6"/>
      <c r="H945" s="6"/>
      <c r="I945" s="6"/>
      <c r="J945" s="6"/>
      <c r="K945" s="6"/>
      <c r="L945" s="6"/>
      <c r="M945" s="6"/>
      <c r="N945" s="6"/>
    </row>
    <row r="946" spans="6:14">
      <c r="F946" s="4"/>
      <c r="G946" s="6"/>
      <c r="H946" s="6"/>
      <c r="I946" s="6"/>
      <c r="J946" s="6"/>
      <c r="K946" s="6"/>
      <c r="L946" s="6"/>
      <c r="M946" s="6"/>
      <c r="N946" s="6"/>
    </row>
    <row r="947" spans="6:14">
      <c r="F947" s="4"/>
      <c r="G947" s="6"/>
      <c r="H947" s="6"/>
      <c r="I947" s="6"/>
      <c r="J947" s="6"/>
      <c r="K947" s="6"/>
      <c r="L947" s="6"/>
      <c r="M947" s="6"/>
      <c r="N947" s="6"/>
    </row>
    <row r="948" spans="6:14">
      <c r="F948" s="4"/>
      <c r="G948" s="6"/>
      <c r="H948" s="6"/>
      <c r="I948" s="6"/>
      <c r="J948" s="6"/>
      <c r="K948" s="6"/>
      <c r="L948" s="6"/>
      <c r="M948" s="6"/>
      <c r="N948" s="6"/>
    </row>
    <row r="949" spans="6:14">
      <c r="F949" s="4"/>
      <c r="G949" s="6"/>
      <c r="H949" s="6"/>
      <c r="I949" s="6"/>
      <c r="J949" s="6"/>
      <c r="K949" s="6"/>
      <c r="L949" s="6"/>
      <c r="M949" s="6"/>
      <c r="N949" s="6"/>
    </row>
    <row r="950" spans="6:14">
      <c r="F950" s="4"/>
      <c r="G950" s="6"/>
      <c r="H950" s="6"/>
      <c r="I950" s="6"/>
      <c r="J950" s="6"/>
      <c r="K950" s="6"/>
      <c r="L950" s="6"/>
      <c r="M950" s="6"/>
      <c r="N950" s="6"/>
    </row>
    <row r="951" spans="6:14">
      <c r="F951" s="4"/>
      <c r="G951" s="6"/>
      <c r="H951" s="6"/>
      <c r="I951" s="6"/>
      <c r="J951" s="6"/>
      <c r="K951" s="6"/>
      <c r="L951" s="6"/>
      <c r="M951" s="6"/>
      <c r="N951" s="6"/>
    </row>
    <row r="952" spans="6:14">
      <c r="F952" s="4"/>
      <c r="G952" s="6"/>
      <c r="H952" s="6"/>
      <c r="I952" s="6"/>
      <c r="J952" s="6"/>
      <c r="K952" s="6"/>
      <c r="L952" s="6"/>
      <c r="M952" s="6"/>
      <c r="N952" s="6"/>
    </row>
    <row r="953" spans="6:14">
      <c r="F953" s="4"/>
      <c r="G953" s="6"/>
      <c r="H953" s="6"/>
      <c r="I953" s="6"/>
      <c r="J953" s="6"/>
      <c r="K953" s="6"/>
      <c r="L953" s="6"/>
      <c r="M953" s="6"/>
      <c r="N953" s="6"/>
    </row>
    <row r="954" spans="6:14">
      <c r="F954" s="4"/>
      <c r="G954" s="6"/>
      <c r="H954" s="6"/>
      <c r="I954" s="6"/>
      <c r="J954" s="6"/>
      <c r="K954" s="6"/>
      <c r="L954" s="6"/>
      <c r="M954" s="6"/>
      <c r="N954" s="6"/>
    </row>
    <row r="955" spans="6:14">
      <c r="F955" s="4"/>
      <c r="G955" s="6"/>
      <c r="H955" s="6"/>
      <c r="I955" s="6"/>
      <c r="J955" s="6"/>
      <c r="K955" s="6"/>
      <c r="L955" s="6"/>
      <c r="M955" s="6"/>
      <c r="N955" s="6"/>
    </row>
    <row r="956" spans="6:14">
      <c r="F956" s="4"/>
      <c r="G956" s="6"/>
      <c r="H956" s="6"/>
      <c r="I956" s="6"/>
      <c r="J956" s="6"/>
      <c r="K956" s="6"/>
      <c r="L956" s="6"/>
      <c r="M956" s="6"/>
      <c r="N956" s="6"/>
    </row>
    <row r="957" spans="6:14">
      <c r="F957" s="4"/>
      <c r="G957" s="6"/>
      <c r="H957" s="6"/>
      <c r="I957" s="6"/>
      <c r="J957" s="6"/>
      <c r="K957" s="6"/>
      <c r="L957" s="6"/>
      <c r="M957" s="6"/>
      <c r="N957" s="6"/>
    </row>
    <row r="958" spans="6:14">
      <c r="F958" s="4"/>
      <c r="G958" s="6"/>
      <c r="H958" s="6"/>
      <c r="I958" s="6"/>
      <c r="J958" s="6"/>
      <c r="K958" s="6"/>
      <c r="L958" s="6"/>
      <c r="M958" s="6"/>
      <c r="N958" s="6"/>
    </row>
    <row r="959" spans="6:14">
      <c r="F959" s="4"/>
      <c r="G959" s="6"/>
      <c r="H959" s="6"/>
      <c r="I959" s="6"/>
      <c r="J959" s="6"/>
      <c r="K959" s="6"/>
      <c r="L959" s="6"/>
      <c r="M959" s="6"/>
      <c r="N959" s="6"/>
    </row>
    <row r="960" spans="6:14">
      <c r="F960" s="4"/>
      <c r="G960" s="6"/>
      <c r="H960" s="6"/>
      <c r="I960" s="6"/>
      <c r="J960" s="6"/>
      <c r="K960" s="6"/>
      <c r="L960" s="6"/>
      <c r="M960" s="6"/>
      <c r="N960" s="6"/>
    </row>
    <row r="961" spans="6:14">
      <c r="F961" s="4"/>
      <c r="G961" s="6"/>
      <c r="H961" s="6"/>
      <c r="I961" s="6"/>
      <c r="J961" s="6"/>
      <c r="K961" s="6"/>
      <c r="L961" s="6"/>
      <c r="M961" s="6"/>
      <c r="N961" s="6"/>
    </row>
    <row r="962" spans="6:14">
      <c r="F962" s="4"/>
      <c r="G962" s="6"/>
      <c r="H962" s="6"/>
      <c r="I962" s="6"/>
      <c r="J962" s="6"/>
      <c r="K962" s="6"/>
      <c r="L962" s="6"/>
      <c r="M962" s="6"/>
      <c r="N962" s="6"/>
    </row>
    <row r="963" spans="6:14">
      <c r="F963" s="4"/>
      <c r="G963" s="6"/>
      <c r="H963" s="6"/>
      <c r="I963" s="6"/>
      <c r="J963" s="6"/>
      <c r="K963" s="6"/>
      <c r="L963" s="6"/>
      <c r="M963" s="6"/>
      <c r="N963" s="6"/>
    </row>
    <row r="964" spans="6:14">
      <c r="F964" s="4"/>
      <c r="G964" s="6"/>
      <c r="H964" s="6"/>
      <c r="I964" s="6"/>
      <c r="J964" s="6"/>
      <c r="K964" s="6"/>
      <c r="L964" s="6"/>
      <c r="M964" s="6"/>
      <c r="N964" s="6"/>
    </row>
    <row r="965" spans="6:14">
      <c r="F965" s="4"/>
      <c r="G965" s="6"/>
      <c r="H965" s="6"/>
      <c r="I965" s="6"/>
      <c r="J965" s="6"/>
      <c r="K965" s="6"/>
      <c r="L965" s="6"/>
      <c r="M965" s="6"/>
      <c r="N965" s="6"/>
    </row>
    <row r="966" spans="6:14">
      <c r="F966" s="4"/>
      <c r="G966" s="6"/>
      <c r="H966" s="6"/>
      <c r="I966" s="6"/>
      <c r="J966" s="6"/>
      <c r="K966" s="6"/>
      <c r="L966" s="6"/>
      <c r="M966" s="6"/>
      <c r="N966" s="6"/>
    </row>
    <row r="967" spans="6:14">
      <c r="F967" s="4"/>
      <c r="G967" s="6"/>
      <c r="H967" s="6"/>
      <c r="I967" s="6"/>
      <c r="J967" s="6"/>
      <c r="K967" s="6"/>
      <c r="L967" s="6"/>
      <c r="M967" s="6"/>
      <c r="N967" s="6"/>
    </row>
    <row r="968" spans="6:14">
      <c r="F968" s="4"/>
      <c r="G968" s="6"/>
      <c r="H968" s="6"/>
      <c r="I968" s="6"/>
      <c r="J968" s="6"/>
      <c r="K968" s="6"/>
      <c r="L968" s="6"/>
      <c r="M968" s="6"/>
      <c r="N968" s="6"/>
    </row>
    <row r="969" spans="6:14">
      <c r="F969" s="4"/>
      <c r="G969" s="6"/>
      <c r="H969" s="6"/>
      <c r="I969" s="6"/>
      <c r="J969" s="6"/>
      <c r="K969" s="6"/>
      <c r="L969" s="6"/>
      <c r="M969" s="6"/>
      <c r="N969" s="6"/>
    </row>
    <row r="970" spans="6:14">
      <c r="F970" s="4"/>
      <c r="G970" s="6"/>
      <c r="H970" s="6"/>
      <c r="I970" s="6"/>
      <c r="J970" s="6"/>
      <c r="K970" s="6"/>
      <c r="L970" s="6"/>
      <c r="M970" s="6"/>
      <c r="N970" s="6"/>
    </row>
    <row r="971" spans="6:14">
      <c r="F971" s="4"/>
      <c r="G971" s="6"/>
      <c r="H971" s="6"/>
      <c r="I971" s="6"/>
      <c r="J971" s="6"/>
      <c r="K971" s="6"/>
      <c r="L971" s="6"/>
      <c r="M971" s="6"/>
      <c r="N971" s="6"/>
    </row>
    <row r="972" spans="6:14">
      <c r="F972" s="4"/>
      <c r="G972" s="6"/>
      <c r="H972" s="6"/>
      <c r="I972" s="6"/>
      <c r="J972" s="6"/>
      <c r="K972" s="6"/>
      <c r="L972" s="6"/>
      <c r="M972" s="6"/>
      <c r="N972" s="6"/>
    </row>
    <row r="973" spans="6:14">
      <c r="F973" s="4"/>
      <c r="G973" s="6"/>
      <c r="H973" s="6"/>
      <c r="I973" s="6"/>
      <c r="J973" s="6"/>
      <c r="K973" s="6"/>
      <c r="L973" s="6"/>
      <c r="M973" s="6"/>
      <c r="N973" s="6"/>
    </row>
    <row r="974" spans="6:14">
      <c r="F974" s="4"/>
      <c r="G974" s="6"/>
      <c r="H974" s="6"/>
      <c r="I974" s="6"/>
      <c r="J974" s="6"/>
      <c r="K974" s="6"/>
      <c r="L974" s="6"/>
      <c r="M974" s="6"/>
      <c r="N974" s="6"/>
    </row>
    <row r="975" spans="6:14">
      <c r="F975" s="4"/>
      <c r="G975" s="6"/>
      <c r="H975" s="6"/>
      <c r="I975" s="6"/>
      <c r="J975" s="6"/>
      <c r="K975" s="6"/>
      <c r="L975" s="6"/>
      <c r="M975" s="6"/>
      <c r="N975" s="6"/>
    </row>
    <row r="976" spans="6:14">
      <c r="F976" s="4"/>
      <c r="G976" s="6"/>
      <c r="H976" s="6"/>
      <c r="I976" s="6"/>
      <c r="J976" s="6"/>
      <c r="K976" s="6"/>
      <c r="L976" s="6"/>
      <c r="M976" s="6"/>
      <c r="N976" s="6"/>
    </row>
    <row r="977" spans="6:14">
      <c r="F977" s="4"/>
      <c r="G977" s="6"/>
      <c r="H977" s="6"/>
      <c r="I977" s="6"/>
      <c r="J977" s="6"/>
      <c r="K977" s="6"/>
      <c r="L977" s="6"/>
      <c r="M977" s="6"/>
      <c r="N977" s="6"/>
    </row>
    <row r="978" spans="6:14">
      <c r="F978" s="4"/>
      <c r="G978" s="6"/>
      <c r="H978" s="6"/>
      <c r="I978" s="6"/>
      <c r="J978" s="6"/>
      <c r="K978" s="6"/>
      <c r="L978" s="6"/>
      <c r="M978" s="6"/>
      <c r="N978" s="6"/>
    </row>
    <row r="979" spans="6:14">
      <c r="F979" s="4"/>
      <c r="G979" s="6"/>
      <c r="H979" s="6"/>
      <c r="I979" s="6"/>
      <c r="J979" s="6"/>
      <c r="K979" s="6"/>
      <c r="L979" s="6"/>
      <c r="M979" s="6"/>
      <c r="N979" s="6"/>
    </row>
    <row r="980" spans="6:14">
      <c r="F980" s="4"/>
      <c r="G980" s="6"/>
      <c r="H980" s="6"/>
      <c r="I980" s="6"/>
      <c r="J980" s="6"/>
      <c r="K980" s="6"/>
      <c r="L980" s="6"/>
      <c r="M980" s="6"/>
      <c r="N980" s="6"/>
    </row>
    <row r="981" spans="6:14">
      <c r="F981" s="4"/>
      <c r="G981" s="6"/>
      <c r="H981" s="6"/>
      <c r="I981" s="6"/>
      <c r="J981" s="6"/>
      <c r="K981" s="6"/>
      <c r="L981" s="6"/>
      <c r="M981" s="6"/>
      <c r="N981" s="6"/>
    </row>
    <row r="982" spans="6:14">
      <c r="F982" s="4"/>
      <c r="G982" s="6"/>
      <c r="H982" s="6"/>
      <c r="I982" s="6"/>
      <c r="J982" s="6"/>
      <c r="K982" s="6"/>
      <c r="L982" s="6"/>
      <c r="M982" s="6"/>
      <c r="N982" s="6"/>
    </row>
    <row r="983" spans="6:14">
      <c r="F983" s="4"/>
      <c r="G983" s="6"/>
      <c r="H983" s="6"/>
      <c r="I983" s="6"/>
      <c r="J983" s="6"/>
      <c r="K983" s="6"/>
      <c r="L983" s="6"/>
      <c r="M983" s="6"/>
      <c r="N983" s="6"/>
    </row>
    <row r="984" spans="6:14">
      <c r="F984" s="4"/>
      <c r="G984" s="6"/>
      <c r="H984" s="6"/>
      <c r="I984" s="6"/>
      <c r="J984" s="6"/>
      <c r="K984" s="6"/>
      <c r="L984" s="6"/>
      <c r="M984" s="6"/>
      <c r="N984" s="6"/>
    </row>
    <row r="985" spans="6:14">
      <c r="F985" s="4"/>
      <c r="G985" s="6"/>
      <c r="H985" s="6"/>
      <c r="I985" s="6"/>
      <c r="J985" s="6"/>
      <c r="K985" s="6"/>
      <c r="L985" s="6"/>
      <c r="M985" s="6"/>
      <c r="N985" s="6"/>
    </row>
    <row r="986" spans="6:14">
      <c r="F986" s="4"/>
      <c r="G986" s="6"/>
      <c r="H986" s="6"/>
      <c r="I986" s="6"/>
      <c r="J986" s="6"/>
      <c r="K986" s="6"/>
      <c r="L986" s="6"/>
      <c r="M986" s="6"/>
      <c r="N986" s="6"/>
    </row>
    <row r="987" spans="6:14">
      <c r="F987" s="4"/>
      <c r="G987" s="6"/>
      <c r="H987" s="6"/>
      <c r="I987" s="6"/>
      <c r="J987" s="6"/>
      <c r="K987" s="6"/>
      <c r="L987" s="6"/>
      <c r="M987" s="6"/>
      <c r="N987" s="6"/>
    </row>
    <row r="988" spans="6:14">
      <c r="F988" s="4"/>
      <c r="G988" s="6"/>
      <c r="H988" s="6"/>
      <c r="I988" s="6"/>
      <c r="J988" s="6"/>
      <c r="K988" s="6"/>
      <c r="L988" s="6"/>
      <c r="M988" s="6"/>
      <c r="N988" s="6"/>
    </row>
    <row r="989" spans="6:14">
      <c r="F989" s="4"/>
      <c r="G989" s="6"/>
      <c r="H989" s="6"/>
      <c r="I989" s="6"/>
      <c r="J989" s="6"/>
      <c r="K989" s="6"/>
      <c r="L989" s="6"/>
      <c r="M989" s="6"/>
      <c r="N989" s="6"/>
    </row>
    <row r="990" spans="6:14">
      <c r="F990" s="4"/>
      <c r="G990" s="6"/>
      <c r="H990" s="6"/>
      <c r="I990" s="6"/>
      <c r="J990" s="6"/>
      <c r="K990" s="6"/>
      <c r="L990" s="6"/>
      <c r="M990" s="6"/>
      <c r="N990" s="6"/>
    </row>
    <row r="991" spans="6:14">
      <c r="F991" s="4"/>
      <c r="G991" s="6"/>
      <c r="H991" s="6"/>
      <c r="I991" s="6"/>
      <c r="J991" s="6"/>
      <c r="K991" s="6"/>
      <c r="L991" s="6"/>
      <c r="M991" s="6"/>
      <c r="N991" s="6"/>
    </row>
    <row r="992" spans="6:14">
      <c r="F992" s="4"/>
      <c r="G992" s="6"/>
      <c r="H992" s="6"/>
      <c r="I992" s="6"/>
      <c r="J992" s="6"/>
      <c r="K992" s="6"/>
      <c r="L992" s="6"/>
      <c r="M992" s="6"/>
      <c r="N992" s="6"/>
    </row>
    <row r="993" spans="6:14">
      <c r="F993" s="4"/>
      <c r="G993" s="6"/>
      <c r="H993" s="6"/>
      <c r="I993" s="6"/>
      <c r="J993" s="6"/>
      <c r="K993" s="6"/>
      <c r="L993" s="6"/>
      <c r="M993" s="6"/>
      <c r="N993" s="6"/>
    </row>
    <row r="994" spans="6:14">
      <c r="F994" s="4"/>
      <c r="G994" s="6"/>
      <c r="H994" s="6"/>
      <c r="I994" s="6"/>
      <c r="J994" s="6"/>
      <c r="K994" s="6"/>
      <c r="L994" s="6"/>
      <c r="M994" s="6"/>
      <c r="N994" s="6"/>
    </row>
    <row r="995" spans="6:14">
      <c r="F995" s="4"/>
      <c r="G995" s="6"/>
      <c r="H995" s="6"/>
      <c r="I995" s="6"/>
      <c r="J995" s="6"/>
      <c r="K995" s="6"/>
      <c r="L995" s="6"/>
      <c r="M995" s="6"/>
      <c r="N995" s="6"/>
    </row>
    <row r="996" spans="6:14">
      <c r="F996" s="4"/>
      <c r="G996" s="6"/>
      <c r="H996" s="6"/>
      <c r="I996" s="6"/>
      <c r="J996" s="6"/>
      <c r="K996" s="6"/>
      <c r="L996" s="6"/>
      <c r="M996" s="6"/>
      <c r="N996" s="6"/>
    </row>
    <row r="997" spans="6:14">
      <c r="F997" s="4"/>
      <c r="G997" s="6"/>
      <c r="H997" s="6"/>
      <c r="I997" s="6"/>
      <c r="J997" s="6"/>
      <c r="K997" s="6"/>
      <c r="L997" s="6"/>
      <c r="M997" s="6"/>
      <c r="N997" s="6"/>
    </row>
    <row r="998" spans="6:14">
      <c r="F998" s="4"/>
      <c r="G998" s="6"/>
      <c r="H998" s="6"/>
      <c r="I998" s="6"/>
      <c r="J998" s="6"/>
      <c r="K998" s="6"/>
      <c r="L998" s="6"/>
      <c r="M998" s="6"/>
      <c r="N998" s="6"/>
    </row>
    <row r="999" spans="6:14">
      <c r="F999" s="4"/>
      <c r="G999" s="6"/>
      <c r="H999" s="6"/>
      <c r="I999" s="6"/>
      <c r="J999" s="6"/>
      <c r="K999" s="6"/>
      <c r="L999" s="6"/>
      <c r="M999" s="6"/>
      <c r="N999" s="6"/>
    </row>
    <row r="1000" spans="6:14">
      <c r="F1000" s="4"/>
      <c r="G1000" s="6"/>
      <c r="H1000" s="6"/>
      <c r="I1000" s="6"/>
      <c r="J1000" s="6"/>
      <c r="K1000" s="6"/>
      <c r="L1000" s="6"/>
      <c r="M1000" s="6"/>
      <c r="N1000" s="6"/>
    </row>
    <row r="1001" spans="6:14">
      <c r="F1001" s="4"/>
      <c r="G1001" s="6"/>
      <c r="H1001" s="6"/>
      <c r="I1001" s="6"/>
      <c r="J1001" s="6"/>
      <c r="K1001" s="6"/>
      <c r="L1001" s="6"/>
      <c r="M1001" s="6"/>
      <c r="N1001" s="6"/>
    </row>
    <row r="1002" spans="6:14">
      <c r="F1002" s="4"/>
      <c r="G1002" s="6"/>
      <c r="H1002" s="6"/>
      <c r="I1002" s="6"/>
      <c r="J1002" s="6"/>
      <c r="K1002" s="6"/>
      <c r="L1002" s="6"/>
      <c r="M1002" s="6"/>
      <c r="N1002" s="6"/>
    </row>
    <row r="1003" spans="6:14">
      <c r="F1003" s="4"/>
      <c r="G1003" s="6"/>
      <c r="H1003" s="6"/>
      <c r="I1003" s="6"/>
      <c r="J1003" s="6"/>
      <c r="K1003" s="6"/>
      <c r="L1003" s="6"/>
      <c r="M1003" s="6"/>
      <c r="N1003" s="6"/>
    </row>
    <row r="1004" spans="6:14">
      <c r="F1004" s="4"/>
      <c r="G1004" s="6"/>
      <c r="H1004" s="6"/>
      <c r="I1004" s="6"/>
      <c r="J1004" s="6"/>
      <c r="K1004" s="6"/>
      <c r="L1004" s="6"/>
      <c r="M1004" s="6"/>
      <c r="N1004" s="6"/>
    </row>
    <row r="1005" spans="6:14">
      <c r="F1005" s="4"/>
      <c r="G1005" s="6"/>
      <c r="H1005" s="6"/>
      <c r="I1005" s="6"/>
      <c r="J1005" s="6"/>
      <c r="K1005" s="6"/>
      <c r="L1005" s="6"/>
      <c r="M1005" s="6"/>
      <c r="N1005" s="6"/>
    </row>
    <row r="1006" spans="6:14">
      <c r="F1006" s="4"/>
      <c r="G1006" s="6"/>
      <c r="H1006" s="6"/>
      <c r="I1006" s="6"/>
      <c r="J1006" s="6"/>
      <c r="K1006" s="6"/>
      <c r="L1006" s="6"/>
      <c r="M1006" s="6"/>
      <c r="N1006" s="6"/>
    </row>
    <row r="1007" spans="6:14">
      <c r="F1007" s="4"/>
      <c r="G1007" s="6"/>
      <c r="H1007" s="6"/>
      <c r="I1007" s="6"/>
      <c r="J1007" s="6"/>
      <c r="K1007" s="6"/>
      <c r="L1007" s="6"/>
      <c r="M1007" s="6"/>
      <c r="N1007" s="6"/>
    </row>
    <row r="1008" spans="6:14">
      <c r="F1008" s="4"/>
      <c r="G1008" s="6"/>
      <c r="H1008" s="6"/>
      <c r="I1008" s="6"/>
      <c r="J1008" s="6"/>
      <c r="K1008" s="6"/>
      <c r="L1008" s="6"/>
      <c r="M1008" s="6"/>
      <c r="N1008" s="6"/>
    </row>
    <row r="1009" spans="6:14">
      <c r="F1009" s="4"/>
      <c r="G1009" s="6"/>
      <c r="H1009" s="6"/>
      <c r="I1009" s="6"/>
      <c r="J1009" s="6"/>
      <c r="K1009" s="6"/>
      <c r="L1009" s="6"/>
      <c r="M1009" s="6"/>
      <c r="N1009" s="6"/>
    </row>
    <row r="1010" spans="6:14">
      <c r="F1010" s="4"/>
      <c r="G1010" s="6"/>
      <c r="H1010" s="6"/>
      <c r="I1010" s="6"/>
      <c r="J1010" s="6"/>
      <c r="K1010" s="6"/>
      <c r="L1010" s="6"/>
      <c r="M1010" s="6"/>
      <c r="N1010" s="6"/>
    </row>
    <row r="1011" spans="6:14">
      <c r="F1011" s="4"/>
      <c r="G1011" s="6"/>
      <c r="H1011" s="6"/>
      <c r="I1011" s="6"/>
      <c r="J1011" s="6"/>
      <c r="K1011" s="6"/>
      <c r="L1011" s="6"/>
      <c r="M1011" s="6"/>
      <c r="N1011" s="6"/>
    </row>
    <row r="1012" spans="6:14">
      <c r="F1012" s="4"/>
      <c r="G1012" s="6"/>
      <c r="H1012" s="6"/>
      <c r="I1012" s="6"/>
      <c r="J1012" s="6"/>
      <c r="K1012" s="6"/>
      <c r="L1012" s="6"/>
      <c r="M1012" s="6"/>
      <c r="N1012" s="6"/>
    </row>
    <row r="1013" spans="6:14">
      <c r="F1013" s="4"/>
      <c r="G1013" s="6"/>
      <c r="H1013" s="6"/>
      <c r="I1013" s="6"/>
      <c r="J1013" s="6"/>
      <c r="K1013" s="6"/>
      <c r="L1013" s="6"/>
      <c r="M1013" s="6"/>
      <c r="N1013" s="6"/>
    </row>
    <row r="1014" spans="6:14">
      <c r="F1014" s="4"/>
      <c r="G1014" s="6"/>
      <c r="H1014" s="6"/>
      <c r="I1014" s="6"/>
      <c r="J1014" s="6"/>
      <c r="K1014" s="6"/>
      <c r="L1014" s="6"/>
      <c r="M1014" s="6"/>
      <c r="N1014" s="6"/>
    </row>
    <row r="1015" spans="6:14">
      <c r="F1015" s="4"/>
      <c r="G1015" s="6"/>
      <c r="H1015" s="6"/>
      <c r="I1015" s="6"/>
      <c r="J1015" s="6"/>
      <c r="K1015" s="6"/>
      <c r="L1015" s="6"/>
      <c r="M1015" s="6"/>
      <c r="N1015" s="6"/>
    </row>
    <row r="1016" spans="6:14">
      <c r="F1016" s="4"/>
      <c r="G1016" s="6"/>
      <c r="H1016" s="6"/>
      <c r="I1016" s="6"/>
      <c r="J1016" s="6"/>
      <c r="K1016" s="6"/>
      <c r="L1016" s="6"/>
      <c r="M1016" s="6"/>
      <c r="N1016" s="6"/>
    </row>
    <row r="1017" spans="6:14">
      <c r="F1017" s="4"/>
      <c r="G1017" s="6"/>
      <c r="H1017" s="6"/>
      <c r="I1017" s="6"/>
      <c r="J1017" s="6"/>
      <c r="K1017" s="6"/>
      <c r="L1017" s="6"/>
      <c r="M1017" s="6"/>
      <c r="N1017" s="6"/>
    </row>
    <row r="1018" spans="6:14">
      <c r="F1018" s="4"/>
      <c r="G1018" s="6"/>
      <c r="H1018" s="6"/>
      <c r="I1018" s="6"/>
      <c r="J1018" s="6"/>
      <c r="K1018" s="6"/>
      <c r="L1018" s="6"/>
      <c r="M1018" s="6"/>
      <c r="N1018" s="6"/>
    </row>
    <row r="1019" spans="6:14">
      <c r="F1019" s="4"/>
      <c r="G1019" s="6"/>
      <c r="H1019" s="6"/>
      <c r="I1019" s="6"/>
      <c r="J1019" s="6"/>
      <c r="K1019" s="6"/>
      <c r="L1019" s="6"/>
      <c r="M1019" s="6"/>
      <c r="N1019" s="6"/>
    </row>
    <row r="1020" spans="6:14">
      <c r="F1020" s="4"/>
      <c r="G1020" s="6"/>
      <c r="H1020" s="6"/>
      <c r="I1020" s="6"/>
      <c r="J1020" s="6"/>
      <c r="K1020" s="6"/>
      <c r="L1020" s="6"/>
      <c r="M1020" s="6"/>
      <c r="N1020" s="6"/>
    </row>
    <row r="1021" spans="6:14">
      <c r="F1021" s="4"/>
      <c r="G1021" s="6"/>
      <c r="H1021" s="6"/>
      <c r="I1021" s="6"/>
      <c r="J1021" s="6"/>
      <c r="K1021" s="6"/>
      <c r="L1021" s="6"/>
      <c r="M1021" s="6"/>
      <c r="N1021" s="6"/>
    </row>
    <row r="1022" spans="6:14">
      <c r="F1022" s="4"/>
      <c r="G1022" s="6"/>
      <c r="H1022" s="6"/>
      <c r="I1022" s="6"/>
      <c r="J1022" s="6"/>
      <c r="K1022" s="6"/>
      <c r="L1022" s="6"/>
      <c r="M1022" s="6"/>
      <c r="N1022" s="6"/>
    </row>
    <row r="1023" spans="6:14">
      <c r="F1023" s="4"/>
      <c r="G1023" s="6"/>
      <c r="H1023" s="6"/>
      <c r="I1023" s="6"/>
      <c r="J1023" s="6"/>
      <c r="K1023" s="6"/>
      <c r="L1023" s="6"/>
      <c r="M1023" s="6"/>
      <c r="N1023" s="6"/>
    </row>
    <row r="1024" spans="6:14">
      <c r="F1024" s="4"/>
      <c r="G1024" s="6"/>
      <c r="H1024" s="6"/>
      <c r="I1024" s="6"/>
      <c r="J1024" s="6"/>
      <c r="K1024" s="6"/>
      <c r="L1024" s="6"/>
      <c r="M1024" s="6"/>
      <c r="N1024" s="6"/>
    </row>
    <row r="1025" spans="6:14">
      <c r="F1025" s="4"/>
      <c r="G1025" s="6"/>
      <c r="H1025" s="6"/>
      <c r="I1025" s="6"/>
      <c r="J1025" s="6"/>
      <c r="K1025" s="6"/>
      <c r="L1025" s="6"/>
      <c r="M1025" s="6"/>
      <c r="N1025" s="6"/>
    </row>
    <row r="1026" spans="6:14">
      <c r="F1026" s="4"/>
      <c r="G1026" s="6"/>
      <c r="H1026" s="6"/>
      <c r="I1026" s="6"/>
      <c r="J1026" s="6"/>
      <c r="K1026" s="6"/>
      <c r="L1026" s="6"/>
      <c r="M1026" s="6"/>
      <c r="N1026" s="6"/>
    </row>
    <row r="1027" spans="6:14">
      <c r="F1027" s="4"/>
      <c r="G1027" s="6"/>
      <c r="H1027" s="6"/>
      <c r="I1027" s="6"/>
      <c r="J1027" s="6"/>
      <c r="K1027" s="6"/>
      <c r="L1027" s="6"/>
      <c r="M1027" s="6"/>
      <c r="N1027" s="6"/>
    </row>
    <row r="1028" spans="6:14">
      <c r="F1028" s="4"/>
      <c r="G1028" s="6"/>
      <c r="H1028" s="6"/>
      <c r="I1028" s="6"/>
      <c r="J1028" s="6"/>
      <c r="K1028" s="6"/>
      <c r="L1028" s="6"/>
      <c r="M1028" s="6"/>
      <c r="N1028" s="6"/>
    </row>
    <row r="1029" spans="6:14">
      <c r="F1029" s="4"/>
      <c r="G1029" s="6"/>
      <c r="H1029" s="6"/>
      <c r="I1029" s="6"/>
      <c r="J1029" s="6"/>
      <c r="K1029" s="6"/>
      <c r="L1029" s="6"/>
      <c r="M1029" s="6"/>
      <c r="N1029" s="6"/>
    </row>
    <row r="1030" spans="6:14">
      <c r="F1030" s="4"/>
      <c r="G1030" s="6"/>
      <c r="H1030" s="6"/>
      <c r="I1030" s="6"/>
      <c r="J1030" s="6"/>
      <c r="K1030" s="6"/>
      <c r="L1030" s="6"/>
      <c r="M1030" s="6"/>
      <c r="N1030" s="6"/>
    </row>
    <row r="1031" spans="6:14">
      <c r="F1031" s="4"/>
      <c r="G1031" s="6"/>
      <c r="H1031" s="6"/>
      <c r="I1031" s="6"/>
      <c r="J1031" s="6"/>
      <c r="K1031" s="6"/>
      <c r="L1031" s="6"/>
      <c r="M1031" s="6"/>
      <c r="N1031" s="6"/>
    </row>
    <row r="1032" spans="6:14">
      <c r="F1032" s="4"/>
      <c r="G1032" s="6"/>
      <c r="H1032" s="6"/>
      <c r="I1032" s="6"/>
      <c r="J1032" s="6"/>
      <c r="K1032" s="6"/>
      <c r="L1032" s="6"/>
      <c r="M1032" s="6"/>
      <c r="N1032" s="6"/>
    </row>
    <row r="1033" spans="6:14">
      <c r="F1033" s="4"/>
      <c r="G1033" s="6"/>
      <c r="H1033" s="6"/>
      <c r="I1033" s="6"/>
      <c r="J1033" s="6"/>
      <c r="K1033" s="6"/>
      <c r="L1033" s="6"/>
      <c r="M1033" s="6"/>
      <c r="N1033" s="6"/>
    </row>
    <row r="1034" spans="6:14">
      <c r="F1034" s="4"/>
      <c r="G1034" s="6"/>
      <c r="H1034" s="6"/>
      <c r="I1034" s="6"/>
      <c r="J1034" s="6"/>
      <c r="K1034" s="6"/>
      <c r="L1034" s="6"/>
      <c r="M1034" s="6"/>
      <c r="N1034" s="6"/>
    </row>
    <row r="1035" spans="6:14">
      <c r="F1035" s="4"/>
      <c r="G1035" s="6"/>
      <c r="H1035" s="6"/>
      <c r="I1035" s="6"/>
      <c r="J1035" s="6"/>
      <c r="K1035" s="6"/>
      <c r="L1035" s="6"/>
      <c r="M1035" s="6"/>
      <c r="N1035" s="6"/>
    </row>
    <row r="1036" spans="6:14">
      <c r="F1036" s="4"/>
      <c r="G1036" s="6"/>
      <c r="H1036" s="6"/>
      <c r="I1036" s="6"/>
      <c r="J1036" s="6"/>
      <c r="K1036" s="6"/>
      <c r="L1036" s="6"/>
      <c r="M1036" s="6"/>
      <c r="N1036" s="6"/>
    </row>
    <row r="1037" spans="6:14">
      <c r="F1037" s="4"/>
      <c r="G1037" s="6"/>
      <c r="H1037" s="6"/>
      <c r="I1037" s="6"/>
      <c r="J1037" s="6"/>
      <c r="K1037" s="6"/>
      <c r="L1037" s="6"/>
      <c r="M1037" s="6"/>
      <c r="N1037" s="6"/>
    </row>
    <row r="1038" spans="6:14">
      <c r="F1038" s="4"/>
      <c r="G1038" s="6"/>
      <c r="H1038" s="6"/>
      <c r="I1038" s="6"/>
      <c r="J1038" s="6"/>
      <c r="K1038" s="6"/>
      <c r="L1038" s="6"/>
      <c r="M1038" s="6"/>
      <c r="N1038" s="6"/>
    </row>
    <row r="1039" spans="6:14">
      <c r="F1039" s="4"/>
      <c r="G1039" s="6"/>
      <c r="H1039" s="6"/>
      <c r="I1039" s="6"/>
      <c r="J1039" s="6"/>
      <c r="K1039" s="6"/>
      <c r="L1039" s="6"/>
      <c r="M1039" s="6"/>
      <c r="N1039" s="6"/>
    </row>
    <row r="1040" spans="6:14">
      <c r="F1040" s="4"/>
      <c r="G1040" s="6"/>
      <c r="H1040" s="6"/>
      <c r="I1040" s="6"/>
      <c r="J1040" s="6"/>
      <c r="K1040" s="6"/>
      <c r="L1040" s="6"/>
      <c r="M1040" s="6"/>
      <c r="N1040" s="6"/>
    </row>
    <row r="1041" spans="6:14">
      <c r="F1041" s="4"/>
      <c r="G1041" s="6"/>
      <c r="H1041" s="6"/>
      <c r="I1041" s="6"/>
      <c r="J1041" s="6"/>
      <c r="K1041" s="6"/>
      <c r="L1041" s="6"/>
      <c r="M1041" s="6"/>
      <c r="N1041" s="6"/>
    </row>
    <row r="1042" spans="6:14">
      <c r="G1042" s="6"/>
      <c r="H1042" s="6"/>
      <c r="I1042" s="6"/>
      <c r="J1042" s="6"/>
      <c r="K1042" s="6"/>
      <c r="L1042" s="6"/>
      <c r="M1042" s="6"/>
      <c r="N1042" s="6"/>
    </row>
    <row r="1043" spans="6:14">
      <c r="G1043" s="6"/>
      <c r="H1043" s="6"/>
      <c r="I1043" s="6"/>
      <c r="J1043" s="6"/>
      <c r="K1043" s="6"/>
      <c r="L1043" s="6"/>
      <c r="M1043" s="6"/>
      <c r="N1043" s="6"/>
    </row>
    <row r="1044" spans="6:14">
      <c r="G1044" s="6"/>
      <c r="H1044" s="6"/>
      <c r="I1044" s="6"/>
      <c r="J1044" s="6"/>
      <c r="K1044" s="6"/>
      <c r="L1044" s="6"/>
      <c r="M1044" s="6"/>
      <c r="N1044" s="6"/>
    </row>
    <row r="1045" spans="6:14">
      <c r="G1045" s="6"/>
      <c r="H1045" s="6"/>
      <c r="I1045" s="6"/>
      <c r="J1045" s="6"/>
      <c r="K1045" s="6"/>
      <c r="L1045" s="6"/>
      <c r="M1045" s="6"/>
      <c r="N1045" s="6"/>
    </row>
    <row r="1046" spans="6:14">
      <c r="G1046" s="6"/>
      <c r="H1046" s="6"/>
      <c r="I1046" s="6"/>
      <c r="J1046" s="6"/>
      <c r="K1046" s="6"/>
      <c r="L1046" s="6"/>
      <c r="M1046" s="6"/>
      <c r="N1046" s="6"/>
    </row>
    <row r="1047" spans="6:14">
      <c r="G1047" s="6"/>
      <c r="H1047" s="6"/>
      <c r="I1047" s="6"/>
      <c r="J1047" s="6"/>
      <c r="K1047" s="6"/>
      <c r="L1047" s="6"/>
      <c r="M1047" s="6"/>
      <c r="N1047" s="6"/>
    </row>
    <row r="1048" spans="6:14">
      <c r="G1048" s="6"/>
      <c r="H1048" s="6"/>
      <c r="I1048" s="6"/>
      <c r="J1048" s="6"/>
      <c r="K1048" s="6"/>
      <c r="L1048" s="6"/>
      <c r="M1048" s="6"/>
      <c r="N1048" s="6"/>
    </row>
    <row r="1049" spans="6:14">
      <c r="G1049" s="6"/>
      <c r="H1049" s="6"/>
      <c r="I1049" s="6"/>
      <c r="J1049" s="6"/>
      <c r="K1049" s="6"/>
      <c r="L1049" s="6"/>
      <c r="M1049" s="6"/>
      <c r="N1049" s="6"/>
    </row>
    <row r="1050" spans="6:14">
      <c r="G1050" s="6"/>
      <c r="H1050" s="6"/>
      <c r="I1050" s="6"/>
      <c r="J1050" s="6"/>
      <c r="K1050" s="6"/>
      <c r="L1050" s="6"/>
      <c r="M1050" s="6"/>
      <c r="N1050" s="6"/>
    </row>
    <row r="1051" spans="6:14">
      <c r="G1051" s="6"/>
      <c r="H1051" s="6"/>
      <c r="I1051" s="6"/>
      <c r="J1051" s="6"/>
      <c r="K1051" s="6"/>
      <c r="L1051" s="6"/>
      <c r="M1051" s="6"/>
      <c r="N1051" s="6"/>
    </row>
  </sheetData>
  <mergeCells count="8">
    <mergeCell ref="A26:F26"/>
    <mergeCell ref="D28:E28"/>
    <mergeCell ref="A59:F59"/>
    <mergeCell ref="A1:F1"/>
    <mergeCell ref="A2:F2"/>
    <mergeCell ref="A7:B7"/>
    <mergeCell ref="A9:F9"/>
    <mergeCell ref="D11:E11"/>
  </mergeCells>
  <pageMargins left="0" right="0" top="0" bottom="0" header="0" footer="0"/>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Y1043"/>
  <sheetViews>
    <sheetView workbookViewId="0"/>
  </sheetViews>
  <sheetFormatPr defaultColWidth="12.5703125" defaultRowHeight="15.75" customHeight="1"/>
  <cols>
    <col min="1" max="1" width="38.7109375" customWidth="1"/>
    <col min="2" max="2" width="8.140625" customWidth="1"/>
    <col min="3" max="3" width="15" customWidth="1"/>
    <col min="4" max="4" width="21.85546875" customWidth="1"/>
    <col min="5" max="5" width="23.85546875" customWidth="1"/>
    <col min="6" max="6" width="22.140625" customWidth="1"/>
    <col min="7" max="7" width="14.42578125" customWidth="1"/>
    <col min="8" max="8" width="15.140625" customWidth="1"/>
    <col min="9" max="9" width="15.85546875" customWidth="1"/>
    <col min="13" max="13" width="12.5703125" hidden="1"/>
  </cols>
  <sheetData>
    <row r="1" spans="1:25">
      <c r="A1" s="147" t="s">
        <v>6</v>
      </c>
      <c r="B1" s="159"/>
      <c r="C1" s="159"/>
      <c r="D1" s="159"/>
      <c r="E1" s="159"/>
      <c r="F1" s="159"/>
      <c r="G1" s="3"/>
      <c r="H1" s="3"/>
      <c r="I1" s="3"/>
      <c r="M1" s="5" t="s">
        <v>27</v>
      </c>
    </row>
    <row r="2" spans="1:25">
      <c r="A2" s="153" t="s">
        <v>28</v>
      </c>
      <c r="B2" s="159"/>
      <c r="C2" s="159"/>
      <c r="D2" s="159"/>
      <c r="E2" s="159"/>
      <c r="F2" s="159"/>
      <c r="M2" s="7" t="s">
        <v>29</v>
      </c>
    </row>
    <row r="3" spans="1:25">
      <c r="A3" s="8" t="s">
        <v>30</v>
      </c>
      <c r="B3" s="8" t="s">
        <v>31</v>
      </c>
      <c r="C3" s="8" t="s">
        <v>32</v>
      </c>
      <c r="D3" s="8" t="s">
        <v>33</v>
      </c>
      <c r="E3" s="8"/>
      <c r="F3" s="9"/>
      <c r="M3" s="6" t="s">
        <v>34</v>
      </c>
    </row>
    <row r="4" spans="1:25">
      <c r="A4" s="10" t="s">
        <v>123</v>
      </c>
      <c r="B4" s="11">
        <v>0.25</v>
      </c>
      <c r="C4" s="11">
        <v>12.5</v>
      </c>
      <c r="D4" s="11">
        <v>50</v>
      </c>
      <c r="E4" s="7" t="s">
        <v>36</v>
      </c>
      <c r="F4" s="12">
        <v>400</v>
      </c>
      <c r="G4" s="6"/>
      <c r="H4" s="6"/>
      <c r="I4" s="6"/>
      <c r="J4" s="6"/>
      <c r="K4" s="6"/>
      <c r="L4" s="6"/>
      <c r="M4" s="6" t="s">
        <v>37</v>
      </c>
      <c r="N4" s="6"/>
      <c r="O4" s="6"/>
      <c r="P4" s="6"/>
      <c r="Q4" s="6"/>
      <c r="R4" s="6"/>
      <c r="S4" s="6"/>
      <c r="T4" s="6"/>
      <c r="U4" s="6"/>
      <c r="V4" s="6"/>
      <c r="W4" s="6"/>
      <c r="X4" s="6"/>
      <c r="Y4" s="6"/>
    </row>
    <row r="5" spans="1:25">
      <c r="A5" s="7"/>
      <c r="B5" s="7"/>
      <c r="C5" s="7"/>
      <c r="D5" s="8"/>
      <c r="E5" s="7" t="s">
        <v>39</v>
      </c>
      <c r="F5" s="12">
        <v>400</v>
      </c>
      <c r="M5" s="5" t="s">
        <v>40</v>
      </c>
    </row>
    <row r="6" spans="1:25">
      <c r="A6" s="7"/>
      <c r="B6" s="7"/>
      <c r="C6" s="7"/>
      <c r="D6" s="8"/>
      <c r="E6" s="8"/>
      <c r="F6" s="9"/>
      <c r="M6" s="6" t="s">
        <v>41</v>
      </c>
    </row>
    <row r="7" spans="1:25">
      <c r="A7" s="152" t="s">
        <v>42</v>
      </c>
      <c r="B7" s="159"/>
      <c r="C7" s="6"/>
      <c r="D7" s="13" t="s">
        <v>43</v>
      </c>
      <c r="E7" s="6"/>
      <c r="F7" s="7" t="s">
        <v>44</v>
      </c>
      <c r="M7" s="14">
        <v>0.25</v>
      </c>
    </row>
    <row r="8" spans="1:25">
      <c r="A8" s="2" t="s">
        <v>34</v>
      </c>
      <c r="B8" s="15">
        <v>1.6</v>
      </c>
      <c r="C8" s="6"/>
      <c r="D8" s="16">
        <v>503.75</v>
      </c>
      <c r="E8" s="17"/>
      <c r="F8" s="65">
        <v>500.5</v>
      </c>
      <c r="M8" s="7" t="s">
        <v>45</v>
      </c>
    </row>
    <row r="9" spans="1:25">
      <c r="A9" s="146" t="s">
        <v>46</v>
      </c>
      <c r="B9" s="159"/>
      <c r="C9" s="159"/>
      <c r="D9" s="159"/>
      <c r="E9" s="159"/>
      <c r="F9" s="159"/>
      <c r="G9" s="6"/>
      <c r="H9" s="6"/>
      <c r="I9" s="6"/>
      <c r="J9" s="6"/>
      <c r="K9" s="6"/>
      <c r="M9" s="6" t="s">
        <v>47</v>
      </c>
    </row>
    <row r="10" spans="1:25">
      <c r="A10" s="6"/>
      <c r="B10" s="17"/>
      <c r="C10" s="6"/>
      <c r="D10" s="8"/>
      <c r="E10" s="18" t="s">
        <v>48</v>
      </c>
      <c r="M10" s="6" t="s">
        <v>49</v>
      </c>
    </row>
    <row r="11" spans="1:25">
      <c r="A11" s="6"/>
      <c r="B11" s="17"/>
      <c r="C11" s="6"/>
      <c r="D11" s="150" t="s">
        <v>50</v>
      </c>
      <c r="E11" s="159"/>
      <c r="M11" s="5" t="s">
        <v>51</v>
      </c>
    </row>
    <row r="12" spans="1:25">
      <c r="A12" s="6"/>
      <c r="B12" s="17"/>
      <c r="C12" s="6"/>
      <c r="D12" s="19" t="s">
        <v>52</v>
      </c>
      <c r="E12" s="20">
        <v>5000</v>
      </c>
      <c r="M12" s="6" t="s">
        <v>53</v>
      </c>
    </row>
    <row r="13" spans="1:25">
      <c r="A13" s="6"/>
      <c r="B13" s="17"/>
      <c r="C13" s="6"/>
      <c r="D13" s="19" t="s">
        <v>54</v>
      </c>
      <c r="E13" s="21">
        <v>0.2</v>
      </c>
      <c r="M13" s="6" t="s">
        <v>55</v>
      </c>
    </row>
    <row r="14" spans="1:25">
      <c r="A14" s="6"/>
      <c r="B14" s="17"/>
      <c r="C14" s="6"/>
      <c r="D14" s="19" t="s">
        <v>56</v>
      </c>
      <c r="E14" s="9">
        <f>E12*E13</f>
        <v>1000</v>
      </c>
      <c r="G14" s="150" t="s">
        <v>57</v>
      </c>
      <c r="H14" s="159"/>
      <c r="I14" s="159"/>
      <c r="L14" s="6"/>
      <c r="M14" s="5" t="s">
        <v>58</v>
      </c>
    </row>
    <row r="15" spans="1:25">
      <c r="A15" s="5" t="s">
        <v>59</v>
      </c>
      <c r="B15" s="17"/>
      <c r="C15" s="6"/>
      <c r="D15" s="22" t="s">
        <v>60</v>
      </c>
      <c r="E15" s="13" t="s">
        <v>45</v>
      </c>
      <c r="F15" s="35" t="s">
        <v>61</v>
      </c>
      <c r="G15" s="6"/>
      <c r="H15" s="7" t="s">
        <v>62</v>
      </c>
      <c r="I15" s="6"/>
      <c r="M15" s="6">
        <v>0</v>
      </c>
    </row>
    <row r="16" spans="1:25">
      <c r="A16" s="24" t="s">
        <v>63</v>
      </c>
      <c r="B16" s="25">
        <f>IF(A8="ATR-Actual",B8*1.15,B8*0.0115*25)</f>
        <v>1.8399999999999999</v>
      </c>
      <c r="C16" s="6"/>
      <c r="D16" s="26" t="s">
        <v>64</v>
      </c>
      <c r="E16" s="13" t="s">
        <v>47</v>
      </c>
      <c r="F16" s="30" t="s">
        <v>64</v>
      </c>
      <c r="G16" s="5" t="s">
        <v>65</v>
      </c>
      <c r="H16" s="25">
        <f>IF(H15="Long",D17,IF(H15="Short",F17))</f>
        <v>505.5</v>
      </c>
      <c r="I16" s="5" t="s">
        <v>58</v>
      </c>
      <c r="M16" s="6">
        <v>1</v>
      </c>
    </row>
    <row r="17" spans="1:25">
      <c r="A17" s="6"/>
      <c r="B17" s="25"/>
      <c r="C17" s="6"/>
      <c r="D17" s="28">
        <f>MROUND((SUM($D$8+B16)),$M$7)</f>
        <v>505.5</v>
      </c>
      <c r="E17" s="11">
        <f>IF(E16="Risk in Points",D17-D19,(D17-D19)*4)</f>
        <v>6.75</v>
      </c>
      <c r="F17" s="29">
        <f>MROUND((SUM($F$8-B16)),$M$7)</f>
        <v>498.75</v>
      </c>
      <c r="G17" s="5" t="s">
        <v>66</v>
      </c>
      <c r="H17" s="21"/>
      <c r="I17" s="14">
        <v>0</v>
      </c>
      <c r="M17" s="6">
        <v>2</v>
      </c>
      <c r="N17" s="6"/>
      <c r="O17" s="6"/>
      <c r="P17" s="6"/>
      <c r="Q17" s="6"/>
      <c r="R17" s="6"/>
      <c r="S17" s="6"/>
      <c r="T17" s="6"/>
      <c r="U17" s="6"/>
      <c r="V17" s="6"/>
      <c r="W17" s="6"/>
      <c r="X17" s="6"/>
      <c r="Y17" s="6"/>
    </row>
    <row r="18" spans="1:25">
      <c r="A18" s="6"/>
      <c r="B18" s="17"/>
      <c r="C18" s="6"/>
      <c r="D18" s="26" t="s">
        <v>67</v>
      </c>
      <c r="E18" s="13" t="s">
        <v>124</v>
      </c>
      <c r="F18" s="30" t="s">
        <v>67</v>
      </c>
      <c r="G18" s="5" t="s">
        <v>69</v>
      </c>
      <c r="H18" s="21"/>
      <c r="I18" s="14">
        <v>0</v>
      </c>
      <c r="M18" s="6">
        <v>3</v>
      </c>
    </row>
    <row r="19" spans="1:25">
      <c r="A19" s="6"/>
      <c r="B19" s="68"/>
      <c r="C19" s="6"/>
      <c r="D19" s="28">
        <f>MROUND((SUM($F$8-B16)),$M$7)</f>
        <v>498.75</v>
      </c>
      <c r="E19" s="11">
        <f>IF(E16="Risk in Points",E14/E17/50,(E14/E17/50)*4)</f>
        <v>2.9629629629629632</v>
      </c>
      <c r="F19" s="29">
        <f>MROUND((SUM($D$8+B16)),$M$7)</f>
        <v>505.5</v>
      </c>
      <c r="G19" s="5" t="s">
        <v>70</v>
      </c>
      <c r="H19" s="21"/>
      <c r="I19" s="14">
        <v>0</v>
      </c>
      <c r="M19" s="6">
        <v>4</v>
      </c>
    </row>
    <row r="20" spans="1:25">
      <c r="A20" s="17"/>
      <c r="B20" s="17"/>
      <c r="C20" s="6"/>
      <c r="D20" s="26" t="s">
        <v>71</v>
      </c>
      <c r="E20" s="13"/>
      <c r="F20" s="30" t="s">
        <v>71</v>
      </c>
      <c r="G20" s="5" t="s">
        <v>51</v>
      </c>
      <c r="H20" s="151" t="e">
        <f>IF(H15="Short",(H16-((H17*I17)+(H18*I18)+(H19*I19))/SUM(I17:I19))/(F19-F17),IF(H15="Long",((((H17*I17)+(H18*I18)+(H19*I19))/SUM(I17:I19)-H16)/(D17-D19))))</f>
        <v>#DIV/0!</v>
      </c>
      <c r="I20" s="159"/>
      <c r="M20" s="6">
        <v>5</v>
      </c>
    </row>
    <row r="21" spans="1:25">
      <c r="A21" s="6"/>
      <c r="B21" s="17"/>
      <c r="C21" s="6"/>
      <c r="D21" s="28">
        <f>MROUND((SUM($D$8+B8)),$M$7)</f>
        <v>505.25</v>
      </c>
      <c r="E21" s="11"/>
      <c r="F21" s="29">
        <f>MROUND((SUM($F$8-B8)),$M$7)</f>
        <v>499</v>
      </c>
      <c r="M21" s="6">
        <v>6</v>
      </c>
    </row>
    <row r="22" spans="1:25">
      <c r="A22" s="17" t="s">
        <v>73</v>
      </c>
      <c r="B22" s="17"/>
      <c r="C22" s="6"/>
      <c r="D22" s="26" t="s">
        <v>73</v>
      </c>
      <c r="E22" s="31" t="s">
        <v>55</v>
      </c>
      <c r="F22" s="30" t="s">
        <v>73</v>
      </c>
      <c r="M22" s="6">
        <v>7</v>
      </c>
    </row>
    <row r="23" spans="1:25">
      <c r="A23" s="6">
        <f>A17</f>
        <v>0</v>
      </c>
      <c r="B23" s="25">
        <f>IF(A8="ATR-Actual",B8*0.1,B8*0.001*25)</f>
        <v>0.16000000000000003</v>
      </c>
      <c r="C23" s="6"/>
      <c r="D23" s="28">
        <f>MROUND((SUM($D$8+B23)),$M$7)</f>
        <v>504</v>
      </c>
      <c r="E23" s="16">
        <v>1430</v>
      </c>
      <c r="F23" s="29">
        <f>MROUND((SUM($F$8-B23)),$M$7)</f>
        <v>500.25</v>
      </c>
      <c r="M23" s="6">
        <v>8</v>
      </c>
    </row>
    <row r="24" spans="1:25">
      <c r="A24" s="6"/>
      <c r="B24" s="6"/>
      <c r="C24" s="6"/>
      <c r="D24" s="32" t="s">
        <v>74</v>
      </c>
      <c r="E24" s="31" t="s">
        <v>75</v>
      </c>
      <c r="F24" s="33" t="s">
        <v>76</v>
      </c>
      <c r="M24" s="6">
        <v>9</v>
      </c>
    </row>
    <row r="25" spans="1:25">
      <c r="A25" s="6"/>
      <c r="B25" s="6"/>
      <c r="C25" s="6"/>
      <c r="D25" s="28">
        <f>MROUND((SUM($F$8-B8)),$M$7)</f>
        <v>499</v>
      </c>
      <c r="E25" s="11">
        <f>IF(AND(E16="Risk in Points",E22="Long-Target"),(E23-D17)/E17,IF(AND(E16="Risk in Ticks",E22="Long-Target"),(E23-D17)*4/E17,IF(AND(E16="Risk in Ticks",E22="Short-Target"),(F17-E23)*4/E17,IF(AND(E16="Risk in Points",E22="Short-Target"),(F17-E23)/E17))))</f>
        <v>-137.96296296296296</v>
      </c>
      <c r="F25" s="29">
        <f>MROUND((SUM($D$8+B8)),$M$7)</f>
        <v>505.25</v>
      </c>
      <c r="M25" s="6">
        <v>10</v>
      </c>
    </row>
    <row r="26" spans="1:25">
      <c r="A26" s="146" t="s">
        <v>77</v>
      </c>
      <c r="B26" s="159"/>
      <c r="C26" s="159"/>
      <c r="D26" s="159"/>
      <c r="E26" s="159"/>
      <c r="F26" s="159"/>
      <c r="G26" s="6"/>
      <c r="H26" s="6"/>
      <c r="I26" s="6"/>
      <c r="J26" s="6"/>
      <c r="K26" s="6"/>
      <c r="L26" s="34"/>
      <c r="M26" s="6">
        <v>11</v>
      </c>
    </row>
    <row r="27" spans="1:25">
      <c r="A27" s="6"/>
      <c r="B27" s="17"/>
      <c r="C27" s="6"/>
      <c r="D27" s="6"/>
      <c r="E27" s="18" t="s">
        <v>48</v>
      </c>
      <c r="M27" s="6">
        <v>12</v>
      </c>
    </row>
    <row r="28" spans="1:25">
      <c r="A28" s="6"/>
      <c r="B28" s="17"/>
      <c r="C28" s="6"/>
      <c r="D28" s="152" t="s">
        <v>78</v>
      </c>
      <c r="E28" s="159"/>
      <c r="M28" s="6">
        <v>13</v>
      </c>
    </row>
    <row r="29" spans="1:25">
      <c r="A29" s="6"/>
      <c r="B29" s="17"/>
      <c r="C29" s="6"/>
      <c r="D29" s="19" t="s">
        <v>52</v>
      </c>
      <c r="E29" s="20">
        <v>100000</v>
      </c>
      <c r="M29" s="6">
        <v>14</v>
      </c>
    </row>
    <row r="30" spans="1:25">
      <c r="A30" s="6"/>
      <c r="B30" s="17"/>
      <c r="C30" s="6"/>
      <c r="D30" s="19" t="s">
        <v>54</v>
      </c>
      <c r="E30" s="21">
        <v>5.0000000000000001E-3</v>
      </c>
      <c r="M30" s="6">
        <v>15</v>
      </c>
    </row>
    <row r="31" spans="1:25">
      <c r="A31" s="6"/>
      <c r="B31" s="17"/>
      <c r="C31" s="6"/>
      <c r="D31" s="19" t="s">
        <v>56</v>
      </c>
      <c r="E31" s="9">
        <f>E29*E30</f>
        <v>500</v>
      </c>
      <c r="M31" s="6">
        <v>16</v>
      </c>
    </row>
    <row r="32" spans="1:25">
      <c r="A32" s="5" t="s">
        <v>79</v>
      </c>
      <c r="B32" s="17"/>
      <c r="C32" s="6"/>
      <c r="D32" s="35" t="s">
        <v>80</v>
      </c>
      <c r="E32" s="13" t="s">
        <v>45</v>
      </c>
      <c r="F32" s="36" t="s">
        <v>81</v>
      </c>
      <c r="M32" s="6">
        <v>17</v>
      </c>
    </row>
    <row r="33" spans="1:13">
      <c r="A33" s="24" t="s">
        <v>65</v>
      </c>
      <c r="B33" s="17"/>
      <c r="C33" s="6"/>
      <c r="D33" s="30" t="s">
        <v>64</v>
      </c>
      <c r="E33" s="13" t="s">
        <v>47</v>
      </c>
      <c r="F33" s="37" t="s">
        <v>64</v>
      </c>
      <c r="M33" s="6">
        <v>18</v>
      </c>
    </row>
    <row r="34" spans="1:13">
      <c r="A34" s="6"/>
      <c r="B34" s="67">
        <f>IF(A8="ATR-Actual",B8*0.9,B11*0.009*25)</f>
        <v>1.4400000000000002</v>
      </c>
      <c r="C34" s="6"/>
      <c r="D34" s="29">
        <f>MROUND((SUM($D$8+B34)),$M$7)</f>
        <v>505.25</v>
      </c>
      <c r="E34" s="11">
        <f>IF(E33="Risk in Points",D36-D34,(D36-D34)*4)</f>
        <v>1.75</v>
      </c>
      <c r="F34" s="28">
        <f>MROUND((SUM($F$8-B34)),$M$7)</f>
        <v>499</v>
      </c>
      <c r="M34" s="6">
        <v>19</v>
      </c>
    </row>
    <row r="35" spans="1:13">
      <c r="A35" s="6" t="s">
        <v>82</v>
      </c>
      <c r="B35" s="68"/>
      <c r="C35" s="6"/>
      <c r="D35" s="30" t="s">
        <v>67</v>
      </c>
      <c r="E35" s="13" t="s">
        <v>124</v>
      </c>
      <c r="F35" s="37" t="s">
        <v>67</v>
      </c>
      <c r="M35" s="6">
        <v>20</v>
      </c>
    </row>
    <row r="36" spans="1:13">
      <c r="A36" s="6">
        <f>A34</f>
        <v>0</v>
      </c>
      <c r="B36" s="67">
        <f>IF(A8="ATR-Actual",B8*1.05*2,B8*0.0105*2*25)</f>
        <v>3.3600000000000003</v>
      </c>
      <c r="C36" s="6"/>
      <c r="D36" s="29">
        <f>MROUND((SUM($D$8+B36)),$M$7)</f>
        <v>507</v>
      </c>
      <c r="E36" s="11">
        <f>IF(E33="Risk in Points",E31/E34/50,(E31/E34/50)*4)</f>
        <v>5.7142857142857144</v>
      </c>
      <c r="F36" s="28">
        <f>MROUND((SUM($F$8-B36)),$M$7)</f>
        <v>497.25</v>
      </c>
      <c r="M36" s="7" t="s">
        <v>83</v>
      </c>
    </row>
    <row r="37" spans="1:13">
      <c r="A37" s="6" t="s">
        <v>84</v>
      </c>
      <c r="B37" s="68"/>
      <c r="C37" s="6"/>
      <c r="D37" s="30" t="s">
        <v>85</v>
      </c>
      <c r="E37" s="17"/>
      <c r="F37" s="37" t="s">
        <v>85</v>
      </c>
      <c r="M37" s="6" t="s">
        <v>86</v>
      </c>
    </row>
    <row r="38" spans="1:13">
      <c r="A38" s="6">
        <f>A34</f>
        <v>0</v>
      </c>
      <c r="B38" s="67">
        <f>IF(A8="ATR-Actual",B8*0.1,B8*0.001*25)</f>
        <v>0.16000000000000003</v>
      </c>
      <c r="C38" s="6"/>
      <c r="D38" s="29">
        <f>MROUND((SUM($D$8+B38)),$M$7)</f>
        <v>504</v>
      </c>
      <c r="E38" s="11"/>
      <c r="F38" s="28">
        <f>MROUND((SUM($F$8-B38)),$M$7)</f>
        <v>500.25</v>
      </c>
      <c r="M38" s="6" t="s">
        <v>62</v>
      </c>
    </row>
    <row r="39" spans="1:13">
      <c r="A39" s="6"/>
      <c r="B39" s="68"/>
      <c r="C39" s="6"/>
      <c r="D39" s="33" t="s">
        <v>76</v>
      </c>
      <c r="E39" s="31" t="s">
        <v>75</v>
      </c>
      <c r="F39" s="32" t="s">
        <v>74</v>
      </c>
      <c r="I39" s="2"/>
    </row>
    <row r="40" spans="1:13">
      <c r="A40" s="6"/>
      <c r="B40" s="68"/>
      <c r="C40" s="6"/>
      <c r="D40" s="29">
        <f>MROUND((SUM($F$8-B8)),$M$7)</f>
        <v>499</v>
      </c>
      <c r="E40" s="11">
        <f>IF(E33="Risk in Points",(D34-D38)/E34,((D34-D38)*4)/E34)</f>
        <v>0.7142857142857143</v>
      </c>
      <c r="F40" s="28">
        <f>MROUND((SUM($D$8+B8)),$M$7)</f>
        <v>505.25</v>
      </c>
    </row>
    <row r="41" spans="1:13">
      <c r="A41" s="5" t="s">
        <v>87</v>
      </c>
      <c r="B41" s="68"/>
      <c r="C41" s="6"/>
      <c r="D41" s="35" t="s">
        <v>88</v>
      </c>
      <c r="E41" s="13" t="s">
        <v>45</v>
      </c>
      <c r="F41" s="36" t="s">
        <v>89</v>
      </c>
    </row>
    <row r="42" spans="1:13">
      <c r="A42" s="6" t="s">
        <v>65</v>
      </c>
      <c r="B42" s="68"/>
      <c r="C42" s="6"/>
      <c r="D42" s="30" t="s">
        <v>64</v>
      </c>
      <c r="E42" s="13" t="s">
        <v>47</v>
      </c>
      <c r="F42" s="37" t="s">
        <v>64</v>
      </c>
    </row>
    <row r="43" spans="1:13">
      <c r="A43" s="6">
        <f>A34</f>
        <v>0</v>
      </c>
      <c r="B43" s="67">
        <f>IF(A8="ATR-Actual",B8*0.9*2,B8*0.009*2*25)</f>
        <v>2.8800000000000003</v>
      </c>
      <c r="C43" s="6"/>
      <c r="D43" s="29">
        <f>MROUND((SUM($D$8+B43)),$M$7)</f>
        <v>506.75</v>
      </c>
      <c r="E43" s="11">
        <f>IF(E42="Risk in Points",D45-D43,(D45-D43)*4)</f>
        <v>1.75</v>
      </c>
      <c r="F43" s="28">
        <f>MROUND((SUM($F$8-B43)),$M$7)</f>
        <v>497.5</v>
      </c>
    </row>
    <row r="44" spans="1:13">
      <c r="A44" s="6" t="s">
        <v>82</v>
      </c>
      <c r="B44" s="69"/>
      <c r="C44" s="6"/>
      <c r="D44" s="30" t="s">
        <v>67</v>
      </c>
      <c r="E44" s="13" t="s">
        <v>124</v>
      </c>
      <c r="F44" s="37" t="s">
        <v>67</v>
      </c>
    </row>
    <row r="45" spans="1:13">
      <c r="A45" s="6">
        <f>A43</f>
        <v>0</v>
      </c>
      <c r="B45" s="67">
        <f>IF(A8="ATR-Actual",B8*1.01*3,B8*0.0101*3*25)</f>
        <v>4.8480000000000008</v>
      </c>
      <c r="C45" s="6"/>
      <c r="D45" s="29">
        <f>MROUND((SUM($D$8+B45)),$M$7)</f>
        <v>508.5</v>
      </c>
      <c r="E45" s="11">
        <f>IF(E42="Risk in Points",E31/E43/50,(E31/E43/50)*4)</f>
        <v>5.7142857142857144</v>
      </c>
      <c r="F45" s="28">
        <f>MROUND((SUM($F$8-B45)),$M$7)</f>
        <v>495.75</v>
      </c>
    </row>
    <row r="46" spans="1:13">
      <c r="A46" s="6" t="s">
        <v>84</v>
      </c>
      <c r="B46" s="68"/>
      <c r="C46" s="6"/>
      <c r="D46" s="30" t="s">
        <v>85</v>
      </c>
      <c r="E46" s="13"/>
      <c r="F46" s="37" t="s">
        <v>85</v>
      </c>
    </row>
    <row r="47" spans="1:13">
      <c r="A47" s="6">
        <f>A43</f>
        <v>0</v>
      </c>
      <c r="B47" s="67">
        <f>IF(A8="ATR-Actual",B8*0.1,B8*0.001*25)</f>
        <v>0.16000000000000003</v>
      </c>
      <c r="C47" s="6"/>
      <c r="D47" s="29">
        <f>MROUND((SUM($D$8+B47)),$M$7)</f>
        <v>504</v>
      </c>
      <c r="E47" s="11"/>
      <c r="F47" s="28">
        <f>MROUND((SUM($F$8-B47)),$M$7)</f>
        <v>500.25</v>
      </c>
    </row>
    <row r="48" spans="1:13">
      <c r="A48" s="6"/>
      <c r="B48" s="67"/>
      <c r="C48" s="6"/>
      <c r="D48" s="33" t="s">
        <v>76</v>
      </c>
      <c r="E48" s="31" t="s">
        <v>75</v>
      </c>
      <c r="F48" s="32" t="s">
        <v>74</v>
      </c>
      <c r="G48" s="6"/>
      <c r="H48" s="6"/>
      <c r="I48" s="6"/>
      <c r="J48" s="6"/>
      <c r="K48" s="6"/>
    </row>
    <row r="49" spans="1:25">
      <c r="A49" s="6"/>
      <c r="B49" s="67"/>
      <c r="C49" s="6"/>
      <c r="D49" s="29">
        <f>MROUND((SUM($F$8-B8)),$M$7)</f>
        <v>499</v>
      </c>
      <c r="E49" s="11">
        <f>IF(E42="Risk in Points",(D43-D47)/E43,((D43-D47)*4)/E43)</f>
        <v>1.5714285714285714</v>
      </c>
      <c r="F49" s="28">
        <f>MROUND((SUM($D$8+B8)),$M$7)</f>
        <v>505.25</v>
      </c>
      <c r="G49" s="6"/>
      <c r="H49" s="6"/>
      <c r="I49" s="6"/>
      <c r="J49" s="6"/>
      <c r="K49" s="6"/>
    </row>
    <row r="50" spans="1:25">
      <c r="A50" s="5" t="s">
        <v>90</v>
      </c>
      <c r="B50" s="68"/>
      <c r="C50" s="6"/>
      <c r="D50" s="40" t="s">
        <v>91</v>
      </c>
      <c r="E50" s="31" t="s">
        <v>45</v>
      </c>
      <c r="F50" s="41" t="s">
        <v>92</v>
      </c>
    </row>
    <row r="51" spans="1:25">
      <c r="A51" s="6" t="s">
        <v>65</v>
      </c>
      <c r="B51" s="68"/>
      <c r="C51" s="6"/>
      <c r="D51" s="30" t="s">
        <v>64</v>
      </c>
      <c r="E51" s="13" t="s">
        <v>47</v>
      </c>
      <c r="F51" s="32" t="s">
        <v>64</v>
      </c>
    </row>
    <row r="52" spans="1:25">
      <c r="A52" s="6">
        <f>A43</f>
        <v>0</v>
      </c>
      <c r="B52" s="67">
        <f>IF(A8="ATR-Actual",B8*0.9*3,B8*0.009*3*0.1)</f>
        <v>4.32</v>
      </c>
      <c r="C52" s="6"/>
      <c r="D52" s="29">
        <f>MROUND((SUM($D$8+B52)),$M$7)</f>
        <v>508</v>
      </c>
      <c r="E52" s="11">
        <f>IF(E51="Risk in Points",D54-D52,(D54-D52)*4)</f>
        <v>2.25</v>
      </c>
      <c r="F52" s="28">
        <f>MROUND((SUM($F$8-B52)),$M$7)</f>
        <v>496.25</v>
      </c>
      <c r="L52" s="34"/>
    </row>
    <row r="53" spans="1:25">
      <c r="A53" s="6" t="s">
        <v>82</v>
      </c>
      <c r="B53" s="69"/>
      <c r="C53" s="6"/>
      <c r="D53" s="30" t="s">
        <v>67</v>
      </c>
      <c r="E53" s="13" t="s">
        <v>124</v>
      </c>
      <c r="F53" s="26" t="s">
        <v>67</v>
      </c>
      <c r="L53" s="6"/>
    </row>
    <row r="54" spans="1:25">
      <c r="A54" s="6">
        <f>A52</f>
        <v>0</v>
      </c>
      <c r="B54" s="67">
        <f>IF(A8="ATR-Actual",B8*1.005*4,B8*0.01005*4*0.1)</f>
        <v>6.4319999999999995</v>
      </c>
      <c r="C54" s="6"/>
      <c r="D54" s="29">
        <f>MROUND((SUM($D$8+B54)),$M$7)</f>
        <v>510.25</v>
      </c>
      <c r="E54" s="11">
        <f>IF(E51="Risk in Points",E31/E52/50,(E31/E52/50)*4)</f>
        <v>4.4444444444444446</v>
      </c>
      <c r="F54" s="28">
        <f>MROUND((SUM($F$8-B54)),$M$7)</f>
        <v>494</v>
      </c>
      <c r="L54" s="6"/>
    </row>
    <row r="55" spans="1:25">
      <c r="A55" s="6" t="s">
        <v>84</v>
      </c>
      <c r="B55" s="68"/>
      <c r="C55" s="6"/>
      <c r="D55" s="30" t="s">
        <v>85</v>
      </c>
      <c r="E55" s="13"/>
      <c r="F55" s="26" t="s">
        <v>85</v>
      </c>
      <c r="L55" s="34"/>
    </row>
    <row r="56" spans="1:25">
      <c r="A56" s="6">
        <f>A52</f>
        <v>0</v>
      </c>
      <c r="B56" s="67">
        <f>IF(A8="ATR-Actual",B8*0.1,B8*0.001*0.1)</f>
        <v>0.16000000000000003</v>
      </c>
      <c r="C56" s="6"/>
      <c r="D56" s="29">
        <f>MROUND((SUM($D$8+B56)),$M$7)</f>
        <v>504</v>
      </c>
      <c r="E56" s="11"/>
      <c r="F56" s="28">
        <f>MROUND((SUM($F$8-B56)),$M$7)</f>
        <v>500.25</v>
      </c>
      <c r="L56" s="34"/>
      <c r="N56" s="6"/>
      <c r="O56" s="6"/>
      <c r="P56" s="6"/>
      <c r="Q56" s="6"/>
      <c r="R56" s="6"/>
      <c r="S56" s="6"/>
      <c r="T56" s="6"/>
      <c r="U56" s="6"/>
      <c r="V56" s="6"/>
      <c r="W56" s="6"/>
      <c r="X56" s="6"/>
      <c r="Y56" s="6"/>
    </row>
    <row r="57" spans="1:25">
      <c r="A57" s="6"/>
      <c r="B57" s="42"/>
      <c r="C57" s="6"/>
      <c r="D57" s="33" t="s">
        <v>76</v>
      </c>
      <c r="E57" s="31" t="s">
        <v>75</v>
      </c>
      <c r="F57" s="32" t="s">
        <v>74</v>
      </c>
      <c r="L57" s="34"/>
      <c r="N57" s="6"/>
      <c r="O57" s="6"/>
      <c r="P57" s="6"/>
      <c r="Q57" s="6"/>
      <c r="R57" s="6"/>
      <c r="S57" s="6"/>
      <c r="T57" s="6"/>
      <c r="U57" s="6"/>
      <c r="V57" s="6"/>
      <c r="W57" s="6"/>
      <c r="X57" s="6"/>
      <c r="Y57" s="6"/>
    </row>
    <row r="58" spans="1:25">
      <c r="A58" s="6"/>
      <c r="B58" s="42"/>
      <c r="C58" s="6"/>
      <c r="D58" s="29">
        <f>MROUND((SUM($F$8-B8)),$M$7)</f>
        <v>499</v>
      </c>
      <c r="E58" s="11">
        <f>IF(E51="Risk in Points",(D52-D56)/E52,((D52-D56)*4)/E52)</f>
        <v>1.7777777777777777</v>
      </c>
      <c r="F58" s="28">
        <f>MROUND((SUM($D$8+B8)),$M$7)</f>
        <v>505.25</v>
      </c>
      <c r="L58" s="34"/>
    </row>
    <row r="59" spans="1:25">
      <c r="A59" s="146"/>
      <c r="B59" s="159"/>
      <c r="C59" s="159"/>
      <c r="D59" s="159"/>
      <c r="E59" s="159"/>
      <c r="F59" s="159"/>
      <c r="G59" s="6"/>
      <c r="H59" s="6"/>
      <c r="I59" s="6"/>
      <c r="J59" s="6"/>
      <c r="K59" s="6"/>
      <c r="L59" s="34"/>
    </row>
    <row r="60" spans="1:25">
      <c r="A60" s="5"/>
      <c r="B60" s="17"/>
      <c r="C60" s="6"/>
      <c r="D60" s="6"/>
      <c r="E60" s="6"/>
      <c r="F60" s="6"/>
      <c r="I60" s="4"/>
      <c r="L60" s="34"/>
    </row>
    <row r="61" spans="1:25">
      <c r="A61" s="24"/>
      <c r="B61" s="25"/>
      <c r="C61" s="6"/>
      <c r="D61" s="6"/>
      <c r="E61" s="6"/>
      <c r="F61" s="6"/>
      <c r="I61" s="4"/>
      <c r="L61" s="34"/>
    </row>
    <row r="62" spans="1:25">
      <c r="A62" s="14"/>
      <c r="B62" s="25"/>
      <c r="C62" s="6"/>
      <c r="D62" s="6"/>
      <c r="E62" s="6"/>
      <c r="F62" s="6"/>
      <c r="I62" s="4"/>
      <c r="L62" s="34"/>
    </row>
    <row r="63" spans="1:25">
      <c r="A63" s="6"/>
      <c r="B63" s="11"/>
      <c r="C63" s="6"/>
      <c r="D63" s="6"/>
      <c r="E63" s="6"/>
      <c r="F63" s="6"/>
      <c r="I63" s="4"/>
      <c r="L63" s="34"/>
    </row>
    <row r="64" spans="1:25">
      <c r="C64" s="6"/>
      <c r="D64" s="6"/>
      <c r="E64" s="6"/>
      <c r="F64" s="6"/>
      <c r="I64" s="4"/>
      <c r="L64" s="6"/>
    </row>
    <row r="65" spans="3:25">
      <c r="C65" s="6"/>
      <c r="D65" s="6"/>
      <c r="E65" s="6"/>
      <c r="F65" s="6"/>
      <c r="I65" s="4"/>
    </row>
    <row r="66" spans="3:25">
      <c r="C66" s="6"/>
      <c r="D66" s="6"/>
      <c r="E66" s="6"/>
      <c r="F66" s="6"/>
      <c r="I66" s="4"/>
      <c r="M66" s="6"/>
    </row>
    <row r="67" spans="3:25">
      <c r="I67" s="4"/>
      <c r="M67" s="6"/>
      <c r="N67" s="6"/>
      <c r="O67" s="6"/>
      <c r="P67" s="6"/>
      <c r="Q67" s="6"/>
      <c r="R67" s="6"/>
      <c r="S67" s="6"/>
      <c r="T67" s="6"/>
      <c r="U67" s="6"/>
      <c r="V67" s="6"/>
      <c r="W67" s="6"/>
      <c r="X67" s="6"/>
      <c r="Y67" s="6"/>
    </row>
    <row r="68" spans="3:25">
      <c r="I68" s="4"/>
    </row>
    <row r="69" spans="3:25">
      <c r="I69" s="4"/>
    </row>
    <row r="70" spans="3:25">
      <c r="I70" s="4"/>
    </row>
    <row r="71" spans="3:25">
      <c r="I71" s="4"/>
    </row>
    <row r="72" spans="3:25">
      <c r="I72" s="4"/>
    </row>
    <row r="73" spans="3:25">
      <c r="I73" s="4"/>
    </row>
    <row r="74" spans="3:25">
      <c r="I74" s="4"/>
    </row>
    <row r="75" spans="3:25">
      <c r="I75" s="4"/>
    </row>
    <row r="76" spans="3:25">
      <c r="I76" s="4"/>
    </row>
    <row r="77" spans="3:25">
      <c r="I77" s="4"/>
      <c r="M77" s="6"/>
    </row>
    <row r="78" spans="3:25">
      <c r="I78" s="4"/>
    </row>
    <row r="79" spans="3:25">
      <c r="D79" s="19"/>
      <c r="E79" s="9"/>
      <c r="F79" s="4"/>
      <c r="I79" s="4"/>
    </row>
    <row r="80" spans="3:25">
      <c r="E80" s="18"/>
      <c r="F80" s="4"/>
      <c r="I80" s="4"/>
    </row>
    <row r="81" spans="6:9">
      <c r="F81" s="4"/>
      <c r="I81" s="4"/>
    </row>
    <row r="82" spans="6:9">
      <c r="F82" s="4"/>
      <c r="I82" s="4"/>
    </row>
    <row r="83" spans="6:9">
      <c r="F83" s="4"/>
      <c r="I83" s="4"/>
    </row>
    <row r="84" spans="6:9">
      <c r="F84" s="4"/>
      <c r="I84" s="4"/>
    </row>
    <row r="85" spans="6:9">
      <c r="F85" s="4"/>
      <c r="I85" s="4"/>
    </row>
    <row r="86" spans="6:9">
      <c r="F86" s="4"/>
      <c r="I86" s="4"/>
    </row>
    <row r="87" spans="6:9">
      <c r="F87" s="4"/>
      <c r="I87" s="4"/>
    </row>
    <row r="88" spans="6:9">
      <c r="F88" s="4"/>
      <c r="I88" s="4"/>
    </row>
    <row r="89" spans="6:9">
      <c r="F89" s="4"/>
      <c r="I89" s="4"/>
    </row>
    <row r="90" spans="6:9">
      <c r="F90" s="4"/>
      <c r="I90" s="4"/>
    </row>
    <row r="91" spans="6:9">
      <c r="F91" s="4"/>
      <c r="I91" s="4"/>
    </row>
    <row r="92" spans="6:9">
      <c r="F92" s="4"/>
      <c r="I92" s="4"/>
    </row>
    <row r="93" spans="6:9">
      <c r="F93" s="4"/>
      <c r="I93" s="4"/>
    </row>
    <row r="94" spans="6:9">
      <c r="F94" s="4"/>
      <c r="I94" s="4"/>
    </row>
    <row r="95" spans="6:9">
      <c r="F95" s="4"/>
      <c r="I95" s="4"/>
    </row>
    <row r="96" spans="6:9">
      <c r="F96" s="4"/>
      <c r="I96" s="4"/>
    </row>
    <row r="97" spans="6:9">
      <c r="F97" s="4"/>
      <c r="I97" s="4"/>
    </row>
    <row r="98" spans="6:9">
      <c r="F98" s="4"/>
      <c r="I98" s="4"/>
    </row>
    <row r="99" spans="6:9">
      <c r="F99" s="4"/>
      <c r="I99" s="4"/>
    </row>
    <row r="100" spans="6:9">
      <c r="F100" s="4"/>
      <c r="I100" s="4"/>
    </row>
    <row r="101" spans="6:9">
      <c r="F101" s="4"/>
      <c r="I101" s="4"/>
    </row>
    <row r="102" spans="6:9">
      <c r="F102" s="4"/>
      <c r="I102" s="4"/>
    </row>
    <row r="103" spans="6:9">
      <c r="F103" s="4"/>
      <c r="I103" s="4"/>
    </row>
    <row r="104" spans="6:9">
      <c r="F104" s="4"/>
      <c r="I104" s="4"/>
    </row>
    <row r="105" spans="6:9">
      <c r="F105" s="4"/>
      <c r="I105" s="4"/>
    </row>
    <row r="106" spans="6:9">
      <c r="F106" s="4"/>
      <c r="I106" s="4"/>
    </row>
    <row r="107" spans="6:9">
      <c r="F107" s="4"/>
      <c r="I107" s="4"/>
    </row>
    <row r="108" spans="6:9">
      <c r="F108" s="4"/>
      <c r="I108" s="4"/>
    </row>
    <row r="109" spans="6:9">
      <c r="F109" s="4"/>
      <c r="I109" s="4"/>
    </row>
    <row r="110" spans="6:9">
      <c r="F110" s="4"/>
      <c r="I110" s="4"/>
    </row>
    <row r="111" spans="6:9">
      <c r="F111" s="4"/>
      <c r="I111" s="4"/>
    </row>
    <row r="112" spans="6:9">
      <c r="F112" s="4"/>
      <c r="I112" s="4"/>
    </row>
    <row r="113" spans="6:9">
      <c r="F113" s="4"/>
      <c r="I113" s="4"/>
    </row>
    <row r="114" spans="6:9">
      <c r="F114" s="4"/>
      <c r="I114" s="4"/>
    </row>
    <row r="115" spans="6:9">
      <c r="F115" s="4"/>
      <c r="I115" s="4"/>
    </row>
    <row r="116" spans="6:9">
      <c r="F116" s="4"/>
      <c r="I116" s="4"/>
    </row>
    <row r="117" spans="6:9">
      <c r="F117" s="4"/>
      <c r="I117" s="4"/>
    </row>
    <row r="118" spans="6:9">
      <c r="F118" s="4"/>
      <c r="I118" s="4"/>
    </row>
    <row r="119" spans="6:9">
      <c r="F119" s="4"/>
      <c r="I119" s="4"/>
    </row>
    <row r="120" spans="6:9">
      <c r="F120" s="4"/>
      <c r="I120" s="4"/>
    </row>
    <row r="121" spans="6:9">
      <c r="F121" s="4"/>
      <c r="I121" s="4"/>
    </row>
    <row r="122" spans="6:9">
      <c r="F122" s="4"/>
      <c r="I122" s="4"/>
    </row>
    <row r="123" spans="6:9">
      <c r="F123" s="4"/>
      <c r="I123" s="4"/>
    </row>
    <row r="124" spans="6:9">
      <c r="F124" s="4"/>
      <c r="I124" s="4"/>
    </row>
    <row r="125" spans="6:9">
      <c r="F125" s="4"/>
      <c r="I125" s="4"/>
    </row>
    <row r="126" spans="6:9">
      <c r="F126" s="4"/>
      <c r="I126" s="4"/>
    </row>
    <row r="127" spans="6:9">
      <c r="F127" s="4"/>
      <c r="I127" s="4"/>
    </row>
    <row r="128" spans="6:9">
      <c r="F128" s="4"/>
      <c r="I128" s="4"/>
    </row>
    <row r="129" spans="6:9">
      <c r="F129" s="4"/>
      <c r="I129" s="4"/>
    </row>
    <row r="130" spans="6:9">
      <c r="F130" s="4"/>
      <c r="I130" s="4"/>
    </row>
    <row r="131" spans="6:9">
      <c r="F131" s="4"/>
      <c r="I131" s="4"/>
    </row>
    <row r="132" spans="6:9">
      <c r="F132" s="4"/>
      <c r="I132" s="4"/>
    </row>
    <row r="133" spans="6:9">
      <c r="F133" s="4"/>
      <c r="I133" s="4"/>
    </row>
    <row r="134" spans="6:9">
      <c r="F134" s="4"/>
      <c r="I134" s="4"/>
    </row>
    <row r="135" spans="6:9">
      <c r="F135" s="4"/>
      <c r="I135" s="4"/>
    </row>
    <row r="136" spans="6:9">
      <c r="F136" s="4"/>
      <c r="I136" s="4"/>
    </row>
    <row r="137" spans="6:9">
      <c r="F137" s="4"/>
      <c r="I137" s="4"/>
    </row>
    <row r="138" spans="6:9">
      <c r="F138" s="4"/>
      <c r="I138" s="4"/>
    </row>
    <row r="139" spans="6:9">
      <c r="F139" s="4"/>
      <c r="I139" s="4"/>
    </row>
    <row r="140" spans="6:9">
      <c r="F140" s="4"/>
      <c r="I140" s="4"/>
    </row>
    <row r="141" spans="6:9">
      <c r="F141" s="4"/>
      <c r="I141" s="4"/>
    </row>
    <row r="142" spans="6:9">
      <c r="F142" s="4"/>
      <c r="I142" s="4"/>
    </row>
    <row r="143" spans="6:9">
      <c r="F143" s="4"/>
      <c r="I143" s="4"/>
    </row>
    <row r="144" spans="6:9">
      <c r="F144" s="4"/>
      <c r="I144" s="4"/>
    </row>
    <row r="145" spans="6:9">
      <c r="F145" s="4"/>
      <c r="I145" s="4"/>
    </row>
    <row r="146" spans="6:9">
      <c r="F146" s="4"/>
      <c r="I146" s="4"/>
    </row>
    <row r="147" spans="6:9">
      <c r="F147" s="4"/>
      <c r="I147" s="4"/>
    </row>
    <row r="148" spans="6:9">
      <c r="F148" s="4"/>
      <c r="I148" s="4"/>
    </row>
    <row r="149" spans="6:9">
      <c r="F149" s="4"/>
      <c r="I149" s="4"/>
    </row>
    <row r="150" spans="6:9">
      <c r="F150" s="4"/>
      <c r="I150" s="4"/>
    </row>
    <row r="151" spans="6:9">
      <c r="F151" s="4"/>
      <c r="I151" s="4"/>
    </row>
    <row r="152" spans="6:9">
      <c r="F152" s="4"/>
      <c r="I152" s="4"/>
    </row>
    <row r="153" spans="6:9">
      <c r="F153" s="4"/>
      <c r="I153" s="4"/>
    </row>
    <row r="154" spans="6:9">
      <c r="F154" s="4"/>
      <c r="I154" s="4"/>
    </row>
    <row r="155" spans="6:9">
      <c r="F155" s="4"/>
      <c r="I155" s="4"/>
    </row>
    <row r="156" spans="6:9">
      <c r="F156" s="4"/>
      <c r="I156" s="4"/>
    </row>
    <row r="157" spans="6:9">
      <c r="F157" s="4"/>
      <c r="I157" s="4"/>
    </row>
    <row r="158" spans="6:9">
      <c r="F158" s="4"/>
      <c r="I158" s="4"/>
    </row>
    <row r="159" spans="6:9">
      <c r="F159" s="4"/>
      <c r="I159" s="4"/>
    </row>
    <row r="160" spans="6:9">
      <c r="F160" s="4"/>
      <c r="I160" s="4"/>
    </row>
    <row r="161" spans="6:9">
      <c r="F161" s="4"/>
      <c r="I161" s="4"/>
    </row>
    <row r="162" spans="6:9">
      <c r="F162" s="4"/>
      <c r="I162" s="4"/>
    </row>
    <row r="163" spans="6:9">
      <c r="F163" s="4"/>
      <c r="I163" s="4"/>
    </row>
    <row r="164" spans="6:9">
      <c r="F164" s="4"/>
      <c r="I164" s="4"/>
    </row>
    <row r="165" spans="6:9">
      <c r="F165" s="4"/>
      <c r="I165" s="4"/>
    </row>
    <row r="166" spans="6:9">
      <c r="F166" s="4"/>
      <c r="I166" s="4"/>
    </row>
    <row r="167" spans="6:9">
      <c r="F167" s="4"/>
      <c r="I167" s="4"/>
    </row>
    <row r="168" spans="6:9">
      <c r="F168" s="4"/>
      <c r="I168" s="4"/>
    </row>
    <row r="169" spans="6:9">
      <c r="F169" s="4"/>
      <c r="I169" s="4"/>
    </row>
    <row r="170" spans="6:9">
      <c r="F170" s="4"/>
      <c r="I170" s="4"/>
    </row>
    <row r="171" spans="6:9">
      <c r="F171" s="4"/>
      <c r="I171" s="4"/>
    </row>
    <row r="172" spans="6:9">
      <c r="F172" s="4"/>
      <c r="I172" s="4"/>
    </row>
    <row r="173" spans="6:9">
      <c r="F173" s="4"/>
      <c r="I173" s="4"/>
    </row>
    <row r="174" spans="6:9">
      <c r="F174" s="4"/>
      <c r="I174" s="4"/>
    </row>
    <row r="175" spans="6:9">
      <c r="F175" s="4"/>
      <c r="I175" s="4"/>
    </row>
    <row r="176" spans="6:9">
      <c r="F176" s="4"/>
      <c r="I176" s="4"/>
    </row>
    <row r="177" spans="6:9">
      <c r="F177" s="4"/>
      <c r="I177" s="4"/>
    </row>
    <row r="178" spans="6:9">
      <c r="F178" s="4"/>
      <c r="I178" s="4"/>
    </row>
    <row r="179" spans="6:9">
      <c r="F179" s="4"/>
      <c r="I179" s="4"/>
    </row>
    <row r="180" spans="6:9">
      <c r="F180" s="4"/>
      <c r="I180" s="4"/>
    </row>
    <row r="181" spans="6:9">
      <c r="F181" s="4"/>
      <c r="I181" s="4"/>
    </row>
    <row r="182" spans="6:9">
      <c r="F182" s="4"/>
      <c r="I182" s="4"/>
    </row>
    <row r="183" spans="6:9">
      <c r="F183" s="4"/>
      <c r="I183" s="4"/>
    </row>
    <row r="184" spans="6:9">
      <c r="F184" s="4"/>
      <c r="I184" s="4"/>
    </row>
    <row r="185" spans="6:9">
      <c r="F185" s="4"/>
      <c r="I185" s="4"/>
    </row>
    <row r="186" spans="6:9">
      <c r="F186" s="4"/>
      <c r="I186" s="4"/>
    </row>
    <row r="187" spans="6:9">
      <c r="F187" s="4"/>
      <c r="I187" s="4"/>
    </row>
    <row r="188" spans="6:9">
      <c r="F188" s="4"/>
      <c r="I188" s="4"/>
    </row>
    <row r="189" spans="6:9">
      <c r="F189" s="4"/>
      <c r="I189" s="4"/>
    </row>
    <row r="190" spans="6:9">
      <c r="F190" s="4"/>
      <c r="I190" s="4"/>
    </row>
    <row r="191" spans="6:9">
      <c r="F191" s="4"/>
      <c r="I191" s="4"/>
    </row>
    <row r="192" spans="6:9">
      <c r="F192" s="4"/>
      <c r="I192" s="4"/>
    </row>
    <row r="193" spans="6:9">
      <c r="F193" s="4"/>
      <c r="I193" s="4"/>
    </row>
    <row r="194" spans="6:9">
      <c r="F194" s="4"/>
      <c r="I194" s="4"/>
    </row>
    <row r="195" spans="6:9">
      <c r="F195" s="4"/>
      <c r="I195" s="4"/>
    </row>
    <row r="196" spans="6:9">
      <c r="F196" s="4"/>
      <c r="I196" s="4"/>
    </row>
    <row r="197" spans="6:9">
      <c r="F197" s="4"/>
      <c r="I197" s="4"/>
    </row>
    <row r="198" spans="6:9">
      <c r="F198" s="4"/>
      <c r="I198" s="4"/>
    </row>
    <row r="199" spans="6:9">
      <c r="F199" s="4"/>
      <c r="I199" s="4"/>
    </row>
    <row r="200" spans="6:9">
      <c r="F200" s="4"/>
      <c r="I200" s="4"/>
    </row>
    <row r="201" spans="6:9">
      <c r="F201" s="4"/>
      <c r="I201" s="4"/>
    </row>
    <row r="202" spans="6:9">
      <c r="F202" s="4"/>
      <c r="I202" s="4"/>
    </row>
    <row r="203" spans="6:9">
      <c r="F203" s="4"/>
      <c r="I203" s="4"/>
    </row>
    <row r="204" spans="6:9">
      <c r="F204" s="4"/>
      <c r="I204" s="4"/>
    </row>
    <row r="205" spans="6:9">
      <c r="F205" s="4"/>
      <c r="I205" s="4"/>
    </row>
    <row r="206" spans="6:9">
      <c r="F206" s="4"/>
      <c r="I206" s="4"/>
    </row>
    <row r="207" spans="6:9">
      <c r="F207" s="4"/>
      <c r="I207" s="4"/>
    </row>
    <row r="208" spans="6:9">
      <c r="F208" s="4"/>
      <c r="I208" s="4"/>
    </row>
    <row r="209" spans="6:9">
      <c r="F209" s="4"/>
      <c r="I209" s="4"/>
    </row>
    <row r="210" spans="6:9">
      <c r="F210" s="4"/>
      <c r="I210" s="4"/>
    </row>
    <row r="211" spans="6:9">
      <c r="F211" s="4"/>
      <c r="I211" s="4"/>
    </row>
    <row r="212" spans="6:9">
      <c r="F212" s="4"/>
      <c r="I212" s="4"/>
    </row>
    <row r="213" spans="6:9">
      <c r="F213" s="4"/>
      <c r="I213" s="4"/>
    </row>
    <row r="214" spans="6:9">
      <c r="F214" s="4"/>
      <c r="I214" s="4"/>
    </row>
    <row r="215" spans="6:9">
      <c r="F215" s="4"/>
      <c r="I215" s="4"/>
    </row>
    <row r="216" spans="6:9">
      <c r="F216" s="4"/>
      <c r="I216" s="4"/>
    </row>
    <row r="217" spans="6:9">
      <c r="F217" s="4"/>
      <c r="I217" s="4"/>
    </row>
    <row r="218" spans="6:9">
      <c r="F218" s="4"/>
      <c r="I218" s="4"/>
    </row>
    <row r="219" spans="6:9">
      <c r="F219" s="4"/>
      <c r="I219" s="4"/>
    </row>
    <row r="220" spans="6:9">
      <c r="F220" s="4"/>
      <c r="I220" s="4"/>
    </row>
    <row r="221" spans="6:9">
      <c r="F221" s="4"/>
      <c r="I221" s="4"/>
    </row>
    <row r="222" spans="6:9">
      <c r="F222" s="4"/>
      <c r="I222" s="4"/>
    </row>
    <row r="223" spans="6:9">
      <c r="F223" s="4"/>
      <c r="I223" s="4"/>
    </row>
    <row r="224" spans="6:9">
      <c r="F224" s="4"/>
      <c r="I224" s="4"/>
    </row>
    <row r="225" spans="6:9">
      <c r="F225" s="4"/>
      <c r="I225" s="4"/>
    </row>
    <row r="226" spans="6:9">
      <c r="F226" s="4"/>
      <c r="I226" s="4"/>
    </row>
    <row r="227" spans="6:9">
      <c r="F227" s="4"/>
      <c r="I227" s="4"/>
    </row>
    <row r="228" spans="6:9">
      <c r="F228" s="4"/>
      <c r="I228" s="4"/>
    </row>
    <row r="229" spans="6:9">
      <c r="F229" s="4"/>
      <c r="I229" s="4"/>
    </row>
    <row r="230" spans="6:9">
      <c r="F230" s="4"/>
      <c r="I230" s="4"/>
    </row>
    <row r="231" spans="6:9">
      <c r="F231" s="4"/>
      <c r="I231" s="4"/>
    </row>
    <row r="232" spans="6:9">
      <c r="F232" s="4"/>
      <c r="I232" s="4"/>
    </row>
    <row r="233" spans="6:9">
      <c r="F233" s="4"/>
      <c r="I233" s="4"/>
    </row>
    <row r="234" spans="6:9">
      <c r="F234" s="4"/>
      <c r="I234" s="4"/>
    </row>
    <row r="235" spans="6:9">
      <c r="F235" s="4"/>
      <c r="I235" s="4"/>
    </row>
    <row r="236" spans="6:9">
      <c r="F236" s="4"/>
      <c r="I236" s="4"/>
    </row>
    <row r="237" spans="6:9">
      <c r="F237" s="4"/>
      <c r="I237" s="4"/>
    </row>
    <row r="238" spans="6:9">
      <c r="F238" s="4"/>
      <c r="I238" s="4"/>
    </row>
    <row r="239" spans="6:9">
      <c r="F239" s="4"/>
      <c r="I239" s="4"/>
    </row>
    <row r="240" spans="6:9">
      <c r="F240" s="4"/>
      <c r="I240" s="4"/>
    </row>
    <row r="241" spans="6:9">
      <c r="F241" s="4"/>
      <c r="I241" s="4"/>
    </row>
    <row r="242" spans="6:9">
      <c r="F242" s="4"/>
      <c r="I242" s="4"/>
    </row>
    <row r="243" spans="6:9">
      <c r="F243" s="4"/>
      <c r="I243" s="4"/>
    </row>
    <row r="244" spans="6:9">
      <c r="F244" s="4"/>
      <c r="I244" s="4"/>
    </row>
    <row r="245" spans="6:9">
      <c r="F245" s="4"/>
      <c r="I245" s="4"/>
    </row>
    <row r="246" spans="6:9">
      <c r="F246" s="4"/>
      <c r="I246" s="4"/>
    </row>
    <row r="247" spans="6:9">
      <c r="F247" s="4"/>
      <c r="I247" s="4"/>
    </row>
    <row r="248" spans="6:9">
      <c r="F248" s="4"/>
      <c r="I248" s="4"/>
    </row>
    <row r="249" spans="6:9">
      <c r="F249" s="4"/>
      <c r="I249" s="4"/>
    </row>
    <row r="250" spans="6:9">
      <c r="F250" s="4"/>
      <c r="I250" s="4"/>
    </row>
    <row r="251" spans="6:9">
      <c r="F251" s="4"/>
      <c r="I251" s="4"/>
    </row>
    <row r="252" spans="6:9">
      <c r="F252" s="4"/>
      <c r="I252" s="4"/>
    </row>
    <row r="253" spans="6:9">
      <c r="F253" s="4"/>
      <c r="I253" s="4"/>
    </row>
    <row r="254" spans="6:9">
      <c r="F254" s="4"/>
      <c r="I254" s="4"/>
    </row>
    <row r="255" spans="6:9">
      <c r="F255" s="4"/>
      <c r="I255" s="4"/>
    </row>
    <row r="256" spans="6:9">
      <c r="F256" s="4"/>
      <c r="I256" s="4"/>
    </row>
    <row r="257" spans="6:9">
      <c r="F257" s="4"/>
      <c r="I257" s="4"/>
    </row>
    <row r="258" spans="6:9">
      <c r="F258" s="4"/>
      <c r="I258" s="4"/>
    </row>
    <row r="259" spans="6:9">
      <c r="F259" s="4"/>
      <c r="I259" s="4"/>
    </row>
    <row r="260" spans="6:9">
      <c r="F260" s="4"/>
      <c r="I260" s="4"/>
    </row>
    <row r="261" spans="6:9">
      <c r="F261" s="4"/>
      <c r="I261" s="4"/>
    </row>
    <row r="262" spans="6:9">
      <c r="F262" s="4"/>
      <c r="I262" s="4"/>
    </row>
    <row r="263" spans="6:9">
      <c r="F263" s="4"/>
      <c r="I263" s="4"/>
    </row>
    <row r="264" spans="6:9">
      <c r="F264" s="4"/>
      <c r="I264" s="4"/>
    </row>
    <row r="265" spans="6:9">
      <c r="F265" s="4"/>
      <c r="I265" s="4"/>
    </row>
    <row r="266" spans="6:9">
      <c r="F266" s="4"/>
      <c r="I266" s="4"/>
    </row>
    <row r="267" spans="6:9">
      <c r="F267" s="4"/>
      <c r="I267" s="4"/>
    </row>
    <row r="268" spans="6:9">
      <c r="F268" s="4"/>
      <c r="I268" s="4"/>
    </row>
    <row r="269" spans="6:9">
      <c r="F269" s="4"/>
      <c r="I269" s="4"/>
    </row>
    <row r="270" spans="6:9">
      <c r="F270" s="4"/>
      <c r="I270" s="4"/>
    </row>
    <row r="271" spans="6:9">
      <c r="F271" s="4"/>
      <c r="I271" s="4"/>
    </row>
    <row r="272" spans="6:9">
      <c r="F272" s="4"/>
      <c r="I272" s="4"/>
    </row>
    <row r="273" spans="6:9">
      <c r="F273" s="4"/>
      <c r="I273" s="4"/>
    </row>
    <row r="274" spans="6:9">
      <c r="F274" s="4"/>
      <c r="I274" s="4"/>
    </row>
    <row r="275" spans="6:9">
      <c r="F275" s="4"/>
      <c r="I275" s="4"/>
    </row>
    <row r="276" spans="6:9">
      <c r="F276" s="4"/>
      <c r="I276" s="4"/>
    </row>
    <row r="277" spans="6:9">
      <c r="F277" s="4"/>
      <c r="I277" s="4"/>
    </row>
    <row r="278" spans="6:9">
      <c r="F278" s="4"/>
      <c r="I278" s="4"/>
    </row>
    <row r="279" spans="6:9">
      <c r="F279" s="4"/>
      <c r="I279" s="4"/>
    </row>
    <row r="280" spans="6:9">
      <c r="F280" s="4"/>
      <c r="I280" s="4"/>
    </row>
    <row r="281" spans="6:9">
      <c r="F281" s="4"/>
      <c r="I281" s="4"/>
    </row>
    <row r="282" spans="6:9">
      <c r="F282" s="4"/>
      <c r="I282" s="4"/>
    </row>
    <row r="283" spans="6:9">
      <c r="F283" s="4"/>
      <c r="I283" s="4"/>
    </row>
    <row r="284" spans="6:9">
      <c r="F284" s="4"/>
      <c r="I284" s="4"/>
    </row>
    <row r="285" spans="6:9">
      <c r="F285" s="4"/>
      <c r="I285" s="4"/>
    </row>
    <row r="286" spans="6:9">
      <c r="F286" s="4"/>
      <c r="I286" s="4"/>
    </row>
    <row r="287" spans="6:9">
      <c r="F287" s="4"/>
      <c r="I287" s="4"/>
    </row>
    <row r="288" spans="6:9">
      <c r="F288" s="4"/>
      <c r="I288" s="4"/>
    </row>
    <row r="289" spans="6:9">
      <c r="F289" s="4"/>
      <c r="I289" s="4"/>
    </row>
    <row r="290" spans="6:9">
      <c r="F290" s="4"/>
      <c r="I290" s="4"/>
    </row>
    <row r="291" spans="6:9">
      <c r="F291" s="4"/>
      <c r="I291" s="4"/>
    </row>
    <row r="292" spans="6:9">
      <c r="F292" s="4"/>
      <c r="I292" s="4"/>
    </row>
    <row r="293" spans="6:9">
      <c r="F293" s="4"/>
      <c r="I293" s="4"/>
    </row>
    <row r="294" spans="6:9">
      <c r="F294" s="4"/>
      <c r="I294" s="4"/>
    </row>
    <row r="295" spans="6:9">
      <c r="F295" s="4"/>
      <c r="I295" s="4"/>
    </row>
    <row r="296" spans="6:9">
      <c r="F296" s="4"/>
      <c r="I296" s="4"/>
    </row>
    <row r="297" spans="6:9">
      <c r="F297" s="4"/>
      <c r="I297" s="4"/>
    </row>
    <row r="298" spans="6:9">
      <c r="F298" s="4"/>
      <c r="I298" s="4"/>
    </row>
    <row r="299" spans="6:9">
      <c r="F299" s="4"/>
      <c r="I299" s="4"/>
    </row>
    <row r="300" spans="6:9">
      <c r="F300" s="4"/>
      <c r="I300" s="4"/>
    </row>
    <row r="301" spans="6:9">
      <c r="F301" s="4"/>
      <c r="I301" s="4"/>
    </row>
    <row r="302" spans="6:9">
      <c r="F302" s="4"/>
      <c r="I302" s="4"/>
    </row>
    <row r="303" spans="6:9">
      <c r="F303" s="4"/>
      <c r="I303" s="4"/>
    </row>
    <row r="304" spans="6:9">
      <c r="F304" s="4"/>
      <c r="I304" s="4"/>
    </row>
    <row r="305" spans="6:9">
      <c r="F305" s="4"/>
      <c r="I305" s="4"/>
    </row>
    <row r="306" spans="6:9">
      <c r="F306" s="4"/>
      <c r="I306" s="4"/>
    </row>
    <row r="307" spans="6:9">
      <c r="F307" s="4"/>
      <c r="I307" s="4"/>
    </row>
    <row r="308" spans="6:9">
      <c r="F308" s="4"/>
      <c r="I308" s="4"/>
    </row>
    <row r="309" spans="6:9">
      <c r="F309" s="4"/>
      <c r="I309" s="4"/>
    </row>
    <row r="310" spans="6:9">
      <c r="F310" s="4"/>
      <c r="I310" s="4"/>
    </row>
    <row r="311" spans="6:9">
      <c r="F311" s="4"/>
      <c r="I311" s="4"/>
    </row>
    <row r="312" spans="6:9">
      <c r="F312" s="4"/>
      <c r="I312" s="4"/>
    </row>
    <row r="313" spans="6:9">
      <c r="F313" s="4"/>
      <c r="I313" s="4"/>
    </row>
    <row r="314" spans="6:9">
      <c r="F314" s="4"/>
      <c r="I314" s="4"/>
    </row>
    <row r="315" spans="6:9">
      <c r="F315" s="4"/>
      <c r="I315" s="4"/>
    </row>
    <row r="316" spans="6:9">
      <c r="F316" s="4"/>
      <c r="I316" s="4"/>
    </row>
    <row r="317" spans="6:9">
      <c r="F317" s="4"/>
      <c r="I317" s="4"/>
    </row>
    <row r="318" spans="6:9">
      <c r="F318" s="4"/>
      <c r="I318" s="4"/>
    </row>
    <row r="319" spans="6:9">
      <c r="F319" s="4"/>
      <c r="I319" s="4"/>
    </row>
    <row r="320" spans="6:9">
      <c r="F320" s="4"/>
      <c r="I320" s="4"/>
    </row>
    <row r="321" spans="6:9">
      <c r="F321" s="4"/>
      <c r="I321" s="4"/>
    </row>
    <row r="322" spans="6:9">
      <c r="F322" s="4"/>
      <c r="I322" s="4"/>
    </row>
    <row r="323" spans="6:9">
      <c r="F323" s="4"/>
      <c r="I323" s="4"/>
    </row>
    <row r="324" spans="6:9">
      <c r="F324" s="4"/>
      <c r="I324" s="4"/>
    </row>
    <row r="325" spans="6:9">
      <c r="F325" s="4"/>
      <c r="I325" s="4"/>
    </row>
    <row r="326" spans="6:9">
      <c r="F326" s="4"/>
      <c r="I326" s="4"/>
    </row>
    <row r="327" spans="6:9">
      <c r="F327" s="4"/>
      <c r="I327" s="4"/>
    </row>
    <row r="328" spans="6:9">
      <c r="F328" s="4"/>
      <c r="I328" s="4"/>
    </row>
    <row r="329" spans="6:9">
      <c r="F329" s="4"/>
      <c r="I329" s="4"/>
    </row>
    <row r="330" spans="6:9">
      <c r="F330" s="4"/>
      <c r="I330" s="4"/>
    </row>
    <row r="331" spans="6:9">
      <c r="F331" s="4"/>
      <c r="I331" s="4"/>
    </row>
    <row r="332" spans="6:9">
      <c r="F332" s="4"/>
      <c r="I332" s="4"/>
    </row>
    <row r="333" spans="6:9">
      <c r="F333" s="4"/>
      <c r="I333" s="4"/>
    </row>
    <row r="334" spans="6:9">
      <c r="F334" s="4"/>
      <c r="I334" s="4"/>
    </row>
    <row r="335" spans="6:9">
      <c r="F335" s="4"/>
      <c r="I335" s="4"/>
    </row>
    <row r="336" spans="6:9">
      <c r="F336" s="4"/>
      <c r="I336" s="4"/>
    </row>
    <row r="337" spans="6:9">
      <c r="F337" s="4"/>
      <c r="I337" s="4"/>
    </row>
    <row r="338" spans="6:9">
      <c r="F338" s="4"/>
      <c r="I338" s="4"/>
    </row>
    <row r="339" spans="6:9">
      <c r="F339" s="4"/>
      <c r="I339" s="4"/>
    </row>
    <row r="340" spans="6:9">
      <c r="F340" s="4"/>
      <c r="I340" s="4"/>
    </row>
    <row r="341" spans="6:9">
      <c r="F341" s="4"/>
      <c r="I341" s="4"/>
    </row>
    <row r="342" spans="6:9">
      <c r="F342" s="4"/>
      <c r="I342" s="4"/>
    </row>
    <row r="343" spans="6:9">
      <c r="F343" s="4"/>
      <c r="I343" s="4"/>
    </row>
    <row r="344" spans="6:9">
      <c r="F344" s="4"/>
      <c r="I344" s="4"/>
    </row>
    <row r="345" spans="6:9">
      <c r="F345" s="4"/>
      <c r="I345" s="4"/>
    </row>
    <row r="346" spans="6:9">
      <c r="F346" s="4"/>
      <c r="I346" s="4"/>
    </row>
    <row r="347" spans="6:9">
      <c r="F347" s="4"/>
      <c r="I347" s="4"/>
    </row>
    <row r="348" spans="6:9">
      <c r="F348" s="4"/>
      <c r="I348" s="4"/>
    </row>
    <row r="349" spans="6:9">
      <c r="F349" s="4"/>
      <c r="I349" s="4"/>
    </row>
    <row r="350" spans="6:9">
      <c r="F350" s="4"/>
      <c r="I350" s="4"/>
    </row>
    <row r="351" spans="6:9">
      <c r="F351" s="4"/>
      <c r="I351" s="4"/>
    </row>
    <row r="352" spans="6:9">
      <c r="F352" s="4"/>
      <c r="I352" s="4"/>
    </row>
    <row r="353" spans="6:9">
      <c r="F353" s="4"/>
      <c r="I353" s="4"/>
    </row>
    <row r="354" spans="6:9">
      <c r="F354" s="4"/>
      <c r="I354" s="4"/>
    </row>
    <row r="355" spans="6:9">
      <c r="F355" s="4"/>
      <c r="I355" s="4"/>
    </row>
    <row r="356" spans="6:9">
      <c r="F356" s="4"/>
      <c r="I356" s="4"/>
    </row>
    <row r="357" spans="6:9">
      <c r="F357" s="4"/>
      <c r="I357" s="4"/>
    </row>
    <row r="358" spans="6:9">
      <c r="F358" s="4"/>
      <c r="I358" s="4"/>
    </row>
    <row r="359" spans="6:9">
      <c r="F359" s="4"/>
      <c r="I359" s="4"/>
    </row>
    <row r="360" spans="6:9">
      <c r="F360" s="4"/>
      <c r="I360" s="4"/>
    </row>
    <row r="361" spans="6:9">
      <c r="F361" s="4"/>
      <c r="I361" s="4"/>
    </row>
    <row r="362" spans="6:9">
      <c r="F362" s="4"/>
      <c r="I362" s="4"/>
    </row>
    <row r="363" spans="6:9">
      <c r="F363" s="4"/>
      <c r="I363" s="4"/>
    </row>
    <row r="364" spans="6:9">
      <c r="F364" s="4"/>
      <c r="I364" s="4"/>
    </row>
    <row r="365" spans="6:9">
      <c r="F365" s="4"/>
      <c r="I365" s="4"/>
    </row>
    <row r="366" spans="6:9">
      <c r="F366" s="4"/>
      <c r="I366" s="4"/>
    </row>
    <row r="367" spans="6:9">
      <c r="F367" s="4"/>
      <c r="I367" s="4"/>
    </row>
    <row r="368" spans="6:9">
      <c r="F368" s="4"/>
      <c r="I368" s="4"/>
    </row>
    <row r="369" spans="6:9">
      <c r="F369" s="4"/>
      <c r="I369" s="4"/>
    </row>
    <row r="370" spans="6:9">
      <c r="F370" s="4"/>
      <c r="I370" s="4"/>
    </row>
    <row r="371" spans="6:9">
      <c r="F371" s="4"/>
      <c r="I371" s="4"/>
    </row>
    <row r="372" spans="6:9">
      <c r="F372" s="4"/>
      <c r="I372" s="4"/>
    </row>
    <row r="373" spans="6:9">
      <c r="F373" s="4"/>
      <c r="I373" s="4"/>
    </row>
    <row r="374" spans="6:9">
      <c r="F374" s="4"/>
      <c r="I374" s="4"/>
    </row>
    <row r="375" spans="6:9">
      <c r="F375" s="4"/>
      <c r="I375" s="4"/>
    </row>
    <row r="376" spans="6:9">
      <c r="F376" s="4"/>
      <c r="I376" s="4"/>
    </row>
    <row r="377" spans="6:9">
      <c r="F377" s="4"/>
      <c r="I377" s="4"/>
    </row>
    <row r="378" spans="6:9">
      <c r="F378" s="4"/>
      <c r="I378" s="4"/>
    </row>
    <row r="379" spans="6:9">
      <c r="F379" s="4"/>
      <c r="I379" s="4"/>
    </row>
    <row r="380" spans="6:9">
      <c r="F380" s="4"/>
      <c r="I380" s="4"/>
    </row>
    <row r="381" spans="6:9">
      <c r="F381" s="4"/>
      <c r="I381" s="4"/>
    </row>
    <row r="382" spans="6:9">
      <c r="F382" s="4"/>
      <c r="I382" s="4"/>
    </row>
    <row r="383" spans="6:9">
      <c r="F383" s="4"/>
      <c r="I383" s="4"/>
    </row>
    <row r="384" spans="6:9">
      <c r="F384" s="4"/>
      <c r="I384" s="4"/>
    </row>
    <row r="385" spans="6:9">
      <c r="F385" s="4"/>
      <c r="I385" s="4"/>
    </row>
    <row r="386" spans="6:9">
      <c r="F386" s="4"/>
      <c r="I386" s="4"/>
    </row>
    <row r="387" spans="6:9">
      <c r="F387" s="4"/>
      <c r="I387" s="4"/>
    </row>
    <row r="388" spans="6:9">
      <c r="F388" s="4"/>
      <c r="I388" s="4"/>
    </row>
    <row r="389" spans="6:9">
      <c r="F389" s="4"/>
      <c r="I389" s="4"/>
    </row>
    <row r="390" spans="6:9">
      <c r="F390" s="4"/>
      <c r="I390" s="4"/>
    </row>
    <row r="391" spans="6:9">
      <c r="F391" s="4"/>
      <c r="I391" s="4"/>
    </row>
    <row r="392" spans="6:9">
      <c r="F392" s="4"/>
      <c r="I392" s="4"/>
    </row>
    <row r="393" spans="6:9">
      <c r="F393" s="4"/>
      <c r="I393" s="4"/>
    </row>
    <row r="394" spans="6:9">
      <c r="F394" s="4"/>
      <c r="I394" s="4"/>
    </row>
    <row r="395" spans="6:9">
      <c r="F395" s="4"/>
      <c r="I395" s="4"/>
    </row>
    <row r="396" spans="6:9">
      <c r="F396" s="4"/>
      <c r="I396" s="4"/>
    </row>
    <row r="397" spans="6:9">
      <c r="F397" s="4"/>
      <c r="I397" s="4"/>
    </row>
    <row r="398" spans="6:9">
      <c r="F398" s="4"/>
      <c r="I398" s="4"/>
    </row>
    <row r="399" spans="6:9">
      <c r="F399" s="4"/>
      <c r="I399" s="4"/>
    </row>
    <row r="400" spans="6:9">
      <c r="F400" s="4"/>
      <c r="I400" s="4"/>
    </row>
    <row r="401" spans="6:9">
      <c r="F401" s="4"/>
      <c r="I401" s="4"/>
    </row>
    <row r="402" spans="6:9">
      <c r="F402" s="4"/>
      <c r="I402" s="4"/>
    </row>
    <row r="403" spans="6:9">
      <c r="F403" s="4"/>
      <c r="I403" s="4"/>
    </row>
    <row r="404" spans="6:9">
      <c r="F404" s="4"/>
      <c r="I404" s="4"/>
    </row>
    <row r="405" spans="6:9">
      <c r="F405" s="4"/>
      <c r="I405" s="4"/>
    </row>
    <row r="406" spans="6:9">
      <c r="F406" s="4"/>
      <c r="I406" s="4"/>
    </row>
    <row r="407" spans="6:9">
      <c r="F407" s="4"/>
      <c r="I407" s="4"/>
    </row>
    <row r="408" spans="6:9">
      <c r="F408" s="4"/>
      <c r="I408" s="4"/>
    </row>
    <row r="409" spans="6:9">
      <c r="F409" s="4"/>
      <c r="I409" s="4"/>
    </row>
    <row r="410" spans="6:9">
      <c r="F410" s="4"/>
      <c r="I410" s="4"/>
    </row>
    <row r="411" spans="6:9">
      <c r="F411" s="4"/>
      <c r="I411" s="4"/>
    </row>
    <row r="412" spans="6:9">
      <c r="F412" s="4"/>
      <c r="I412" s="4"/>
    </row>
    <row r="413" spans="6:9">
      <c r="F413" s="4"/>
      <c r="I413" s="4"/>
    </row>
    <row r="414" spans="6:9">
      <c r="F414" s="4"/>
      <c r="I414" s="4"/>
    </row>
    <row r="415" spans="6:9">
      <c r="F415" s="4"/>
      <c r="I415" s="4"/>
    </row>
    <row r="416" spans="6:9">
      <c r="F416" s="4"/>
      <c r="I416" s="4"/>
    </row>
    <row r="417" spans="6:9">
      <c r="F417" s="4"/>
      <c r="I417" s="4"/>
    </row>
    <row r="418" spans="6:9">
      <c r="F418" s="4"/>
      <c r="I418" s="4"/>
    </row>
    <row r="419" spans="6:9">
      <c r="F419" s="4"/>
      <c r="I419" s="4"/>
    </row>
    <row r="420" spans="6:9">
      <c r="F420" s="4"/>
      <c r="I420" s="4"/>
    </row>
    <row r="421" spans="6:9">
      <c r="F421" s="4"/>
      <c r="I421" s="4"/>
    </row>
    <row r="422" spans="6:9">
      <c r="F422" s="4"/>
      <c r="I422" s="4"/>
    </row>
    <row r="423" spans="6:9">
      <c r="F423" s="4"/>
      <c r="I423" s="4"/>
    </row>
    <row r="424" spans="6:9">
      <c r="F424" s="4"/>
      <c r="I424" s="4"/>
    </row>
    <row r="425" spans="6:9">
      <c r="F425" s="4"/>
      <c r="I425" s="4"/>
    </row>
    <row r="426" spans="6:9">
      <c r="F426" s="4"/>
      <c r="I426" s="4"/>
    </row>
    <row r="427" spans="6:9">
      <c r="F427" s="4"/>
      <c r="I427" s="4"/>
    </row>
    <row r="428" spans="6:9">
      <c r="F428" s="4"/>
      <c r="I428" s="4"/>
    </row>
    <row r="429" spans="6:9">
      <c r="F429" s="4"/>
      <c r="I429" s="4"/>
    </row>
    <row r="430" spans="6:9">
      <c r="F430" s="4"/>
      <c r="I430" s="4"/>
    </row>
    <row r="431" spans="6:9">
      <c r="F431" s="4"/>
      <c r="I431" s="4"/>
    </row>
    <row r="432" spans="6:9">
      <c r="F432" s="4"/>
      <c r="I432" s="4"/>
    </row>
    <row r="433" spans="6:9">
      <c r="F433" s="4"/>
      <c r="I433" s="4"/>
    </row>
    <row r="434" spans="6:9">
      <c r="F434" s="4"/>
      <c r="I434" s="4"/>
    </row>
    <row r="435" spans="6:9">
      <c r="F435" s="4"/>
      <c r="I435" s="4"/>
    </row>
    <row r="436" spans="6:9">
      <c r="F436" s="4"/>
      <c r="I436" s="4"/>
    </row>
    <row r="437" spans="6:9">
      <c r="F437" s="4"/>
      <c r="I437" s="4"/>
    </row>
    <row r="438" spans="6:9">
      <c r="F438" s="4"/>
      <c r="I438" s="4"/>
    </row>
    <row r="439" spans="6:9">
      <c r="F439" s="4"/>
      <c r="I439" s="4"/>
    </row>
    <row r="440" spans="6:9">
      <c r="F440" s="4"/>
      <c r="I440" s="4"/>
    </row>
    <row r="441" spans="6:9">
      <c r="F441" s="4"/>
      <c r="I441" s="4"/>
    </row>
    <row r="442" spans="6:9">
      <c r="F442" s="4"/>
      <c r="I442" s="4"/>
    </row>
    <row r="443" spans="6:9">
      <c r="F443" s="4"/>
      <c r="I443" s="4"/>
    </row>
    <row r="444" spans="6:9">
      <c r="F444" s="4"/>
      <c r="I444" s="4"/>
    </row>
    <row r="445" spans="6:9">
      <c r="F445" s="4"/>
      <c r="I445" s="4"/>
    </row>
    <row r="446" spans="6:9">
      <c r="F446" s="4"/>
      <c r="I446" s="4"/>
    </row>
    <row r="447" spans="6:9">
      <c r="F447" s="4"/>
      <c r="I447" s="4"/>
    </row>
    <row r="448" spans="6:9">
      <c r="F448" s="4"/>
      <c r="I448" s="4"/>
    </row>
    <row r="449" spans="6:9">
      <c r="F449" s="4"/>
      <c r="I449" s="4"/>
    </row>
    <row r="450" spans="6:9">
      <c r="F450" s="4"/>
      <c r="I450" s="4"/>
    </row>
    <row r="451" spans="6:9">
      <c r="F451" s="4"/>
      <c r="I451" s="4"/>
    </row>
    <row r="452" spans="6:9">
      <c r="F452" s="4"/>
      <c r="I452" s="4"/>
    </row>
    <row r="453" spans="6:9">
      <c r="F453" s="4"/>
      <c r="I453" s="4"/>
    </row>
    <row r="454" spans="6:9">
      <c r="F454" s="4"/>
      <c r="I454" s="4"/>
    </row>
    <row r="455" spans="6:9">
      <c r="F455" s="4"/>
      <c r="I455" s="4"/>
    </row>
    <row r="456" spans="6:9">
      <c r="F456" s="4"/>
      <c r="I456" s="4"/>
    </row>
    <row r="457" spans="6:9">
      <c r="F457" s="4"/>
      <c r="I457" s="4"/>
    </row>
    <row r="458" spans="6:9">
      <c r="F458" s="4"/>
      <c r="I458" s="4"/>
    </row>
    <row r="459" spans="6:9">
      <c r="F459" s="4"/>
      <c r="I459" s="4"/>
    </row>
    <row r="460" spans="6:9">
      <c r="F460" s="4"/>
      <c r="I460" s="4"/>
    </row>
    <row r="461" spans="6:9">
      <c r="F461" s="4"/>
      <c r="I461" s="4"/>
    </row>
    <row r="462" spans="6:9">
      <c r="F462" s="4"/>
      <c r="I462" s="4"/>
    </row>
    <row r="463" spans="6:9">
      <c r="F463" s="4"/>
      <c r="I463" s="4"/>
    </row>
    <row r="464" spans="6:9">
      <c r="F464" s="4"/>
      <c r="I464" s="4"/>
    </row>
    <row r="465" spans="6:9">
      <c r="F465" s="4"/>
      <c r="I465" s="4"/>
    </row>
    <row r="466" spans="6:9">
      <c r="F466" s="4"/>
      <c r="I466" s="4"/>
    </row>
    <row r="467" spans="6:9">
      <c r="F467" s="4"/>
      <c r="I467" s="4"/>
    </row>
    <row r="468" spans="6:9">
      <c r="F468" s="4"/>
      <c r="I468" s="4"/>
    </row>
    <row r="469" spans="6:9">
      <c r="F469" s="4"/>
      <c r="I469" s="4"/>
    </row>
    <row r="470" spans="6:9">
      <c r="F470" s="4"/>
      <c r="I470" s="4"/>
    </row>
    <row r="471" spans="6:9">
      <c r="F471" s="4"/>
      <c r="I471" s="4"/>
    </row>
    <row r="472" spans="6:9">
      <c r="F472" s="4"/>
      <c r="I472" s="4"/>
    </row>
    <row r="473" spans="6:9">
      <c r="F473" s="4"/>
      <c r="I473" s="4"/>
    </row>
    <row r="474" spans="6:9">
      <c r="F474" s="4"/>
      <c r="I474" s="4"/>
    </row>
    <row r="475" spans="6:9">
      <c r="F475" s="4"/>
      <c r="I475" s="4"/>
    </row>
    <row r="476" spans="6:9">
      <c r="F476" s="4"/>
      <c r="I476" s="4"/>
    </row>
    <row r="477" spans="6:9">
      <c r="F477" s="4"/>
      <c r="I477" s="4"/>
    </row>
    <row r="478" spans="6:9">
      <c r="F478" s="4"/>
      <c r="I478" s="4"/>
    </row>
    <row r="479" spans="6:9">
      <c r="F479" s="4"/>
      <c r="I479" s="4"/>
    </row>
    <row r="480" spans="6:9">
      <c r="F480" s="4"/>
      <c r="I480" s="4"/>
    </row>
    <row r="481" spans="6:9">
      <c r="F481" s="4"/>
      <c r="I481" s="4"/>
    </row>
    <row r="482" spans="6:9">
      <c r="F482" s="4"/>
      <c r="I482" s="4"/>
    </row>
    <row r="483" spans="6:9">
      <c r="F483" s="4"/>
      <c r="I483" s="4"/>
    </row>
    <row r="484" spans="6:9">
      <c r="F484" s="4"/>
      <c r="I484" s="4"/>
    </row>
    <row r="485" spans="6:9">
      <c r="F485" s="4"/>
      <c r="I485" s="4"/>
    </row>
    <row r="486" spans="6:9">
      <c r="F486" s="4"/>
      <c r="I486" s="4"/>
    </row>
    <row r="487" spans="6:9">
      <c r="F487" s="4"/>
      <c r="I487" s="4"/>
    </row>
    <row r="488" spans="6:9">
      <c r="F488" s="4"/>
      <c r="I488" s="4"/>
    </row>
    <row r="489" spans="6:9">
      <c r="F489" s="4"/>
      <c r="I489" s="4"/>
    </row>
    <row r="490" spans="6:9">
      <c r="F490" s="4"/>
      <c r="I490" s="4"/>
    </row>
    <row r="491" spans="6:9">
      <c r="F491" s="4"/>
      <c r="I491" s="4"/>
    </row>
    <row r="492" spans="6:9">
      <c r="F492" s="4"/>
      <c r="I492" s="4"/>
    </row>
    <row r="493" spans="6:9">
      <c r="F493" s="4"/>
      <c r="I493" s="4"/>
    </row>
    <row r="494" spans="6:9">
      <c r="F494" s="4"/>
      <c r="I494" s="4"/>
    </row>
    <row r="495" spans="6:9">
      <c r="F495" s="4"/>
      <c r="I495" s="4"/>
    </row>
    <row r="496" spans="6:9">
      <c r="F496" s="4"/>
      <c r="I496" s="4"/>
    </row>
    <row r="497" spans="6:9">
      <c r="F497" s="4"/>
      <c r="I497" s="4"/>
    </row>
    <row r="498" spans="6:9">
      <c r="F498" s="4"/>
      <c r="I498" s="4"/>
    </row>
    <row r="499" spans="6:9">
      <c r="F499" s="4"/>
      <c r="I499" s="4"/>
    </row>
    <row r="500" spans="6:9">
      <c r="F500" s="4"/>
      <c r="I500" s="4"/>
    </row>
    <row r="501" spans="6:9">
      <c r="F501" s="4"/>
      <c r="I501" s="4"/>
    </row>
    <row r="502" spans="6:9">
      <c r="F502" s="4"/>
      <c r="I502" s="4"/>
    </row>
    <row r="503" spans="6:9">
      <c r="F503" s="4"/>
      <c r="I503" s="4"/>
    </row>
    <row r="504" spans="6:9">
      <c r="F504" s="4"/>
      <c r="I504" s="4"/>
    </row>
    <row r="505" spans="6:9">
      <c r="F505" s="4"/>
      <c r="I505" s="4"/>
    </row>
    <row r="506" spans="6:9">
      <c r="F506" s="4"/>
      <c r="I506" s="4"/>
    </row>
    <row r="507" spans="6:9">
      <c r="F507" s="4"/>
      <c r="I507" s="4"/>
    </row>
    <row r="508" spans="6:9">
      <c r="F508" s="4"/>
      <c r="I508" s="4"/>
    </row>
    <row r="509" spans="6:9">
      <c r="F509" s="4"/>
      <c r="I509" s="4"/>
    </row>
    <row r="510" spans="6:9">
      <c r="F510" s="4"/>
      <c r="I510" s="4"/>
    </row>
    <row r="511" spans="6:9">
      <c r="F511" s="4"/>
      <c r="I511" s="4"/>
    </row>
    <row r="512" spans="6:9">
      <c r="F512" s="4"/>
      <c r="I512" s="4"/>
    </row>
    <row r="513" spans="6:9">
      <c r="F513" s="4"/>
      <c r="I513" s="4"/>
    </row>
    <row r="514" spans="6:9">
      <c r="F514" s="4"/>
      <c r="I514" s="4"/>
    </row>
    <row r="515" spans="6:9">
      <c r="F515" s="4"/>
      <c r="I515" s="4"/>
    </row>
    <row r="516" spans="6:9">
      <c r="F516" s="4"/>
      <c r="I516" s="4"/>
    </row>
    <row r="517" spans="6:9">
      <c r="F517" s="4"/>
      <c r="I517" s="4"/>
    </row>
    <row r="518" spans="6:9">
      <c r="F518" s="4"/>
      <c r="I518" s="4"/>
    </row>
    <row r="519" spans="6:9">
      <c r="F519" s="4"/>
      <c r="I519" s="4"/>
    </row>
    <row r="520" spans="6:9">
      <c r="F520" s="4"/>
      <c r="I520" s="4"/>
    </row>
    <row r="521" spans="6:9">
      <c r="F521" s="4"/>
      <c r="I521" s="4"/>
    </row>
    <row r="522" spans="6:9">
      <c r="F522" s="4"/>
      <c r="I522" s="4"/>
    </row>
    <row r="523" spans="6:9">
      <c r="F523" s="4"/>
      <c r="I523" s="4"/>
    </row>
    <row r="524" spans="6:9">
      <c r="F524" s="4"/>
      <c r="I524" s="4"/>
    </row>
    <row r="525" spans="6:9">
      <c r="F525" s="4"/>
      <c r="I525" s="4"/>
    </row>
    <row r="526" spans="6:9">
      <c r="F526" s="4"/>
      <c r="I526" s="4"/>
    </row>
    <row r="527" spans="6:9">
      <c r="F527" s="4"/>
      <c r="I527" s="4"/>
    </row>
    <row r="528" spans="6:9">
      <c r="F528" s="4"/>
      <c r="I528" s="4"/>
    </row>
    <row r="529" spans="6:9">
      <c r="F529" s="4"/>
      <c r="I529" s="4"/>
    </row>
    <row r="530" spans="6:9">
      <c r="F530" s="4"/>
      <c r="I530" s="4"/>
    </row>
    <row r="531" spans="6:9">
      <c r="F531" s="4"/>
      <c r="I531" s="4"/>
    </row>
    <row r="532" spans="6:9">
      <c r="F532" s="4"/>
      <c r="I532" s="4"/>
    </row>
    <row r="533" spans="6:9">
      <c r="F533" s="4"/>
      <c r="I533" s="4"/>
    </row>
    <row r="534" spans="6:9">
      <c r="F534" s="4"/>
      <c r="I534" s="4"/>
    </row>
    <row r="535" spans="6:9">
      <c r="F535" s="4"/>
      <c r="I535" s="4"/>
    </row>
    <row r="536" spans="6:9">
      <c r="F536" s="4"/>
      <c r="I536" s="4"/>
    </row>
    <row r="537" spans="6:9">
      <c r="F537" s="4"/>
      <c r="I537" s="4"/>
    </row>
    <row r="538" spans="6:9">
      <c r="F538" s="4"/>
      <c r="I538" s="4"/>
    </row>
    <row r="539" spans="6:9">
      <c r="F539" s="4"/>
      <c r="I539" s="4"/>
    </row>
    <row r="540" spans="6:9">
      <c r="F540" s="4"/>
      <c r="I540" s="4"/>
    </row>
    <row r="541" spans="6:9">
      <c r="F541" s="4"/>
      <c r="I541" s="4"/>
    </row>
    <row r="542" spans="6:9">
      <c r="F542" s="4"/>
      <c r="I542" s="4"/>
    </row>
    <row r="543" spans="6:9">
      <c r="F543" s="4"/>
      <c r="I543" s="4"/>
    </row>
    <row r="544" spans="6:9">
      <c r="F544" s="4"/>
      <c r="I544" s="4"/>
    </row>
    <row r="545" spans="6:9">
      <c r="F545" s="4"/>
      <c r="I545" s="4"/>
    </row>
    <row r="546" spans="6:9">
      <c r="F546" s="4"/>
      <c r="I546" s="4"/>
    </row>
    <row r="547" spans="6:9">
      <c r="F547" s="4"/>
      <c r="I547" s="4"/>
    </row>
    <row r="548" spans="6:9">
      <c r="F548" s="4"/>
      <c r="I548" s="4"/>
    </row>
    <row r="549" spans="6:9">
      <c r="F549" s="4"/>
      <c r="I549" s="4"/>
    </row>
    <row r="550" spans="6:9">
      <c r="F550" s="4"/>
      <c r="I550" s="4"/>
    </row>
    <row r="551" spans="6:9">
      <c r="F551" s="4"/>
      <c r="I551" s="4"/>
    </row>
    <row r="552" spans="6:9">
      <c r="F552" s="4"/>
      <c r="I552" s="4"/>
    </row>
    <row r="553" spans="6:9">
      <c r="F553" s="4"/>
      <c r="I553" s="4"/>
    </row>
    <row r="554" spans="6:9">
      <c r="F554" s="4"/>
      <c r="I554" s="4"/>
    </row>
    <row r="555" spans="6:9">
      <c r="F555" s="4"/>
      <c r="I555" s="4"/>
    </row>
    <row r="556" spans="6:9">
      <c r="F556" s="4"/>
      <c r="I556" s="4"/>
    </row>
    <row r="557" spans="6:9">
      <c r="F557" s="4"/>
      <c r="I557" s="4"/>
    </row>
    <row r="558" spans="6:9">
      <c r="F558" s="4"/>
      <c r="I558" s="4"/>
    </row>
    <row r="559" spans="6:9">
      <c r="F559" s="4"/>
      <c r="I559" s="4"/>
    </row>
    <row r="560" spans="6:9">
      <c r="F560" s="4"/>
      <c r="I560" s="4"/>
    </row>
    <row r="561" spans="6:9">
      <c r="F561" s="4"/>
      <c r="I561" s="4"/>
    </row>
    <row r="562" spans="6:9">
      <c r="F562" s="4"/>
      <c r="I562" s="4"/>
    </row>
    <row r="563" spans="6:9">
      <c r="F563" s="4"/>
      <c r="I563" s="4"/>
    </row>
    <row r="564" spans="6:9">
      <c r="F564" s="4"/>
      <c r="I564" s="4"/>
    </row>
    <row r="565" spans="6:9">
      <c r="F565" s="4"/>
      <c r="I565" s="4"/>
    </row>
    <row r="566" spans="6:9">
      <c r="F566" s="4"/>
      <c r="I566" s="4"/>
    </row>
    <row r="567" spans="6:9">
      <c r="F567" s="4"/>
      <c r="I567" s="4"/>
    </row>
    <row r="568" spans="6:9">
      <c r="F568" s="4"/>
      <c r="I568" s="4"/>
    </row>
    <row r="569" spans="6:9">
      <c r="F569" s="4"/>
      <c r="I569" s="4"/>
    </row>
    <row r="570" spans="6:9">
      <c r="F570" s="4"/>
      <c r="I570" s="4"/>
    </row>
    <row r="571" spans="6:9">
      <c r="F571" s="4"/>
      <c r="I571" s="4"/>
    </row>
    <row r="572" spans="6:9">
      <c r="F572" s="4"/>
      <c r="I572" s="4"/>
    </row>
    <row r="573" spans="6:9">
      <c r="F573" s="4"/>
      <c r="I573" s="4"/>
    </row>
    <row r="574" spans="6:9">
      <c r="F574" s="4"/>
      <c r="I574" s="4"/>
    </row>
    <row r="575" spans="6:9">
      <c r="F575" s="4"/>
      <c r="I575" s="4"/>
    </row>
    <row r="576" spans="6:9">
      <c r="F576" s="4"/>
      <c r="I576" s="4"/>
    </row>
    <row r="577" spans="6:9">
      <c r="F577" s="4"/>
      <c r="I577" s="4"/>
    </row>
    <row r="578" spans="6:9">
      <c r="F578" s="4"/>
      <c r="I578" s="4"/>
    </row>
    <row r="579" spans="6:9">
      <c r="F579" s="4"/>
      <c r="I579" s="4"/>
    </row>
    <row r="580" spans="6:9">
      <c r="F580" s="4"/>
      <c r="I580" s="4"/>
    </row>
    <row r="581" spans="6:9">
      <c r="F581" s="4"/>
      <c r="I581" s="4"/>
    </row>
    <row r="582" spans="6:9">
      <c r="F582" s="4"/>
      <c r="I582" s="4"/>
    </row>
    <row r="583" spans="6:9">
      <c r="F583" s="4"/>
      <c r="I583" s="4"/>
    </row>
    <row r="584" spans="6:9">
      <c r="F584" s="4"/>
      <c r="I584" s="4"/>
    </row>
    <row r="585" spans="6:9">
      <c r="F585" s="4"/>
      <c r="I585" s="4"/>
    </row>
    <row r="586" spans="6:9">
      <c r="F586" s="4"/>
      <c r="I586" s="4"/>
    </row>
    <row r="587" spans="6:9">
      <c r="F587" s="4"/>
      <c r="I587" s="4"/>
    </row>
    <row r="588" spans="6:9">
      <c r="F588" s="4"/>
      <c r="I588" s="4"/>
    </row>
    <row r="589" spans="6:9">
      <c r="F589" s="4"/>
      <c r="I589" s="4"/>
    </row>
    <row r="590" spans="6:9">
      <c r="F590" s="4"/>
      <c r="I590" s="4"/>
    </row>
    <row r="591" spans="6:9">
      <c r="F591" s="4"/>
      <c r="I591" s="4"/>
    </row>
    <row r="592" spans="6:9">
      <c r="F592" s="4"/>
      <c r="I592" s="4"/>
    </row>
    <row r="593" spans="6:9">
      <c r="F593" s="4"/>
      <c r="I593" s="4"/>
    </row>
    <row r="594" spans="6:9">
      <c r="F594" s="4"/>
      <c r="I594" s="4"/>
    </row>
    <row r="595" spans="6:9">
      <c r="F595" s="4"/>
      <c r="I595" s="4"/>
    </row>
    <row r="596" spans="6:9">
      <c r="F596" s="4"/>
      <c r="I596" s="4"/>
    </row>
    <row r="597" spans="6:9">
      <c r="F597" s="4"/>
      <c r="I597" s="4"/>
    </row>
    <row r="598" spans="6:9">
      <c r="F598" s="4"/>
      <c r="I598" s="4"/>
    </row>
    <row r="599" spans="6:9">
      <c r="F599" s="4"/>
      <c r="I599" s="4"/>
    </row>
    <row r="600" spans="6:9">
      <c r="F600" s="4"/>
      <c r="I600" s="4"/>
    </row>
    <row r="601" spans="6:9">
      <c r="F601" s="4"/>
      <c r="I601" s="4"/>
    </row>
    <row r="602" spans="6:9">
      <c r="F602" s="4"/>
      <c r="I602" s="4"/>
    </row>
    <row r="603" spans="6:9">
      <c r="F603" s="4"/>
      <c r="I603" s="4"/>
    </row>
    <row r="604" spans="6:9">
      <c r="F604" s="4"/>
      <c r="I604" s="4"/>
    </row>
    <row r="605" spans="6:9">
      <c r="F605" s="4"/>
      <c r="I605" s="4"/>
    </row>
    <row r="606" spans="6:9">
      <c r="F606" s="4"/>
      <c r="I606" s="4"/>
    </row>
    <row r="607" spans="6:9">
      <c r="F607" s="4"/>
      <c r="I607" s="4"/>
    </row>
    <row r="608" spans="6:9">
      <c r="F608" s="4"/>
      <c r="I608" s="4"/>
    </row>
    <row r="609" spans="6:9">
      <c r="F609" s="4"/>
      <c r="I609" s="4"/>
    </row>
    <row r="610" spans="6:9">
      <c r="F610" s="4"/>
      <c r="I610" s="4"/>
    </row>
    <row r="611" spans="6:9">
      <c r="F611" s="4"/>
      <c r="I611" s="4"/>
    </row>
    <row r="612" spans="6:9">
      <c r="F612" s="4"/>
      <c r="I612" s="4"/>
    </row>
    <row r="613" spans="6:9">
      <c r="F613" s="4"/>
      <c r="I613" s="4"/>
    </row>
    <row r="614" spans="6:9">
      <c r="F614" s="4"/>
      <c r="I614" s="4"/>
    </row>
    <row r="615" spans="6:9">
      <c r="F615" s="4"/>
      <c r="I615" s="4"/>
    </row>
    <row r="616" spans="6:9">
      <c r="F616" s="4"/>
      <c r="I616" s="4"/>
    </row>
    <row r="617" spans="6:9">
      <c r="F617" s="4"/>
      <c r="I617" s="4"/>
    </row>
    <row r="618" spans="6:9">
      <c r="F618" s="4"/>
      <c r="I618" s="4"/>
    </row>
    <row r="619" spans="6:9">
      <c r="F619" s="4"/>
      <c r="I619" s="4"/>
    </row>
    <row r="620" spans="6:9">
      <c r="F620" s="4"/>
      <c r="I620" s="4"/>
    </row>
    <row r="621" spans="6:9">
      <c r="F621" s="4"/>
      <c r="I621" s="4"/>
    </row>
    <row r="622" spans="6:9">
      <c r="F622" s="4"/>
      <c r="I622" s="4"/>
    </row>
    <row r="623" spans="6:9">
      <c r="F623" s="4"/>
      <c r="I623" s="4"/>
    </row>
    <row r="624" spans="6:9">
      <c r="F624" s="4"/>
      <c r="I624" s="4"/>
    </row>
    <row r="625" spans="6:9">
      <c r="F625" s="4"/>
      <c r="I625" s="4"/>
    </row>
    <row r="626" spans="6:9">
      <c r="F626" s="4"/>
      <c r="I626" s="4"/>
    </row>
    <row r="627" spans="6:9">
      <c r="F627" s="4"/>
      <c r="I627" s="4"/>
    </row>
    <row r="628" spans="6:9">
      <c r="F628" s="4"/>
      <c r="I628" s="4"/>
    </row>
    <row r="629" spans="6:9">
      <c r="F629" s="4"/>
      <c r="I629" s="4"/>
    </row>
    <row r="630" spans="6:9">
      <c r="F630" s="4"/>
      <c r="I630" s="4"/>
    </row>
    <row r="631" spans="6:9">
      <c r="F631" s="4"/>
      <c r="I631" s="4"/>
    </row>
    <row r="632" spans="6:9">
      <c r="F632" s="4"/>
      <c r="I632" s="4"/>
    </row>
    <row r="633" spans="6:9">
      <c r="F633" s="4"/>
      <c r="I633" s="4"/>
    </row>
    <row r="634" spans="6:9">
      <c r="F634" s="4"/>
      <c r="I634" s="4"/>
    </row>
    <row r="635" spans="6:9">
      <c r="F635" s="4"/>
      <c r="I635" s="4"/>
    </row>
    <row r="636" spans="6:9">
      <c r="F636" s="4"/>
      <c r="I636" s="4"/>
    </row>
    <row r="637" spans="6:9">
      <c r="F637" s="4"/>
      <c r="I637" s="4"/>
    </row>
    <row r="638" spans="6:9">
      <c r="F638" s="4"/>
      <c r="I638" s="4"/>
    </row>
    <row r="639" spans="6:9">
      <c r="F639" s="4"/>
      <c r="I639" s="4"/>
    </row>
    <row r="640" spans="6:9">
      <c r="F640" s="4"/>
      <c r="I640" s="4"/>
    </row>
    <row r="641" spans="6:9">
      <c r="F641" s="4"/>
      <c r="I641" s="4"/>
    </row>
    <row r="642" spans="6:9">
      <c r="F642" s="4"/>
      <c r="I642" s="4"/>
    </row>
    <row r="643" spans="6:9">
      <c r="F643" s="4"/>
      <c r="I643" s="4"/>
    </row>
    <row r="644" spans="6:9">
      <c r="F644" s="4"/>
      <c r="I644" s="4"/>
    </row>
    <row r="645" spans="6:9">
      <c r="F645" s="4"/>
      <c r="I645" s="4"/>
    </row>
    <row r="646" spans="6:9">
      <c r="F646" s="4"/>
      <c r="I646" s="4"/>
    </row>
    <row r="647" spans="6:9">
      <c r="F647" s="4"/>
      <c r="I647" s="4"/>
    </row>
    <row r="648" spans="6:9">
      <c r="F648" s="4"/>
      <c r="I648" s="4"/>
    </row>
    <row r="649" spans="6:9">
      <c r="F649" s="4"/>
      <c r="I649" s="4"/>
    </row>
    <row r="650" spans="6:9">
      <c r="F650" s="4"/>
      <c r="I650" s="4"/>
    </row>
    <row r="651" spans="6:9">
      <c r="F651" s="4"/>
      <c r="I651" s="4"/>
    </row>
    <row r="652" spans="6:9">
      <c r="F652" s="4"/>
      <c r="I652" s="4"/>
    </row>
    <row r="653" spans="6:9">
      <c r="F653" s="4"/>
      <c r="I653" s="4"/>
    </row>
    <row r="654" spans="6:9">
      <c r="F654" s="4"/>
      <c r="I654" s="4"/>
    </row>
    <row r="655" spans="6:9">
      <c r="F655" s="4"/>
      <c r="I655" s="4"/>
    </row>
    <row r="656" spans="6:9">
      <c r="F656" s="4"/>
      <c r="I656" s="4"/>
    </row>
    <row r="657" spans="6:9">
      <c r="F657" s="4"/>
      <c r="I657" s="4"/>
    </row>
    <row r="658" spans="6:9">
      <c r="F658" s="4"/>
      <c r="I658" s="4"/>
    </row>
    <row r="659" spans="6:9">
      <c r="F659" s="4"/>
      <c r="I659" s="4"/>
    </row>
    <row r="660" spans="6:9">
      <c r="F660" s="4"/>
      <c r="I660" s="4"/>
    </row>
    <row r="661" spans="6:9">
      <c r="F661" s="4"/>
      <c r="I661" s="4"/>
    </row>
    <row r="662" spans="6:9">
      <c r="F662" s="4"/>
      <c r="I662" s="4"/>
    </row>
    <row r="663" spans="6:9">
      <c r="F663" s="4"/>
      <c r="I663" s="4"/>
    </row>
    <row r="664" spans="6:9">
      <c r="F664" s="4"/>
      <c r="I664" s="4"/>
    </row>
    <row r="665" spans="6:9">
      <c r="F665" s="4"/>
      <c r="I665" s="4"/>
    </row>
    <row r="666" spans="6:9">
      <c r="F666" s="4"/>
      <c r="I666" s="4"/>
    </row>
    <row r="667" spans="6:9">
      <c r="F667" s="4"/>
      <c r="I667" s="4"/>
    </row>
    <row r="668" spans="6:9">
      <c r="F668" s="4"/>
      <c r="I668" s="4"/>
    </row>
    <row r="669" spans="6:9">
      <c r="F669" s="4"/>
      <c r="I669" s="4"/>
    </row>
    <row r="670" spans="6:9">
      <c r="F670" s="4"/>
      <c r="I670" s="4"/>
    </row>
    <row r="671" spans="6:9">
      <c r="F671" s="4"/>
      <c r="I671" s="4"/>
    </row>
    <row r="672" spans="6:9">
      <c r="F672" s="4"/>
      <c r="I672" s="4"/>
    </row>
    <row r="673" spans="6:9">
      <c r="F673" s="4"/>
      <c r="I673" s="4"/>
    </row>
    <row r="674" spans="6:9">
      <c r="F674" s="4"/>
      <c r="I674" s="4"/>
    </row>
    <row r="675" spans="6:9">
      <c r="F675" s="4"/>
      <c r="I675" s="4"/>
    </row>
    <row r="676" spans="6:9">
      <c r="F676" s="4"/>
      <c r="I676" s="4"/>
    </row>
    <row r="677" spans="6:9">
      <c r="F677" s="4"/>
      <c r="I677" s="4"/>
    </row>
    <row r="678" spans="6:9">
      <c r="F678" s="4"/>
      <c r="I678" s="4"/>
    </row>
    <row r="679" spans="6:9">
      <c r="F679" s="4"/>
      <c r="I679" s="4"/>
    </row>
    <row r="680" spans="6:9">
      <c r="F680" s="4"/>
      <c r="I680" s="4"/>
    </row>
    <row r="681" spans="6:9">
      <c r="F681" s="4"/>
      <c r="I681" s="4"/>
    </row>
    <row r="682" spans="6:9">
      <c r="F682" s="4"/>
      <c r="I682" s="4"/>
    </row>
    <row r="683" spans="6:9">
      <c r="F683" s="4"/>
      <c r="I683" s="4"/>
    </row>
    <row r="684" spans="6:9">
      <c r="F684" s="4"/>
      <c r="I684" s="4"/>
    </row>
    <row r="685" spans="6:9">
      <c r="F685" s="4"/>
      <c r="I685" s="4"/>
    </row>
    <row r="686" spans="6:9">
      <c r="F686" s="4"/>
      <c r="I686" s="4"/>
    </row>
    <row r="687" spans="6:9">
      <c r="F687" s="4"/>
      <c r="I687" s="4"/>
    </row>
    <row r="688" spans="6:9">
      <c r="F688" s="4"/>
      <c r="I688" s="4"/>
    </row>
    <row r="689" spans="6:9">
      <c r="F689" s="4"/>
      <c r="I689" s="4"/>
    </row>
    <row r="690" spans="6:9">
      <c r="F690" s="4"/>
      <c r="I690" s="4"/>
    </row>
    <row r="691" spans="6:9">
      <c r="F691" s="4"/>
      <c r="I691" s="4"/>
    </row>
    <row r="692" spans="6:9">
      <c r="F692" s="4"/>
      <c r="I692" s="4"/>
    </row>
    <row r="693" spans="6:9">
      <c r="F693" s="4"/>
      <c r="I693" s="4"/>
    </row>
    <row r="694" spans="6:9">
      <c r="F694" s="4"/>
      <c r="I694" s="4"/>
    </row>
    <row r="695" spans="6:9">
      <c r="F695" s="4"/>
      <c r="I695" s="4"/>
    </row>
    <row r="696" spans="6:9">
      <c r="F696" s="4"/>
      <c r="I696" s="4"/>
    </row>
    <row r="697" spans="6:9">
      <c r="F697" s="4"/>
      <c r="I697" s="4"/>
    </row>
    <row r="698" spans="6:9">
      <c r="F698" s="4"/>
      <c r="I698" s="4"/>
    </row>
    <row r="699" spans="6:9">
      <c r="F699" s="4"/>
      <c r="I699" s="4"/>
    </row>
    <row r="700" spans="6:9">
      <c r="F700" s="4"/>
      <c r="I700" s="4"/>
    </row>
    <row r="701" spans="6:9">
      <c r="F701" s="4"/>
      <c r="I701" s="4"/>
    </row>
    <row r="702" spans="6:9">
      <c r="F702" s="4"/>
      <c r="I702" s="4"/>
    </row>
    <row r="703" spans="6:9">
      <c r="F703" s="4"/>
      <c r="I703" s="4"/>
    </row>
    <row r="704" spans="6:9">
      <c r="F704" s="4"/>
      <c r="I704" s="4"/>
    </row>
    <row r="705" spans="6:9">
      <c r="F705" s="4"/>
      <c r="I705" s="4"/>
    </row>
    <row r="706" spans="6:9">
      <c r="F706" s="4"/>
      <c r="I706" s="4"/>
    </row>
    <row r="707" spans="6:9">
      <c r="F707" s="4"/>
      <c r="I707" s="4"/>
    </row>
    <row r="708" spans="6:9">
      <c r="F708" s="4"/>
      <c r="I708" s="4"/>
    </row>
    <row r="709" spans="6:9">
      <c r="F709" s="4"/>
      <c r="I709" s="4"/>
    </row>
    <row r="710" spans="6:9">
      <c r="F710" s="4"/>
      <c r="I710" s="4"/>
    </row>
    <row r="711" spans="6:9">
      <c r="F711" s="4"/>
      <c r="I711" s="4"/>
    </row>
    <row r="712" spans="6:9">
      <c r="F712" s="4"/>
      <c r="I712" s="4"/>
    </row>
    <row r="713" spans="6:9">
      <c r="F713" s="4"/>
      <c r="I713" s="4"/>
    </row>
    <row r="714" spans="6:9">
      <c r="F714" s="4"/>
      <c r="I714" s="4"/>
    </row>
    <row r="715" spans="6:9">
      <c r="F715" s="4"/>
      <c r="I715" s="4"/>
    </row>
    <row r="716" spans="6:9">
      <c r="F716" s="4"/>
      <c r="I716" s="4"/>
    </row>
    <row r="717" spans="6:9">
      <c r="F717" s="4"/>
      <c r="I717" s="4"/>
    </row>
    <row r="718" spans="6:9">
      <c r="F718" s="4"/>
      <c r="I718" s="4"/>
    </row>
    <row r="719" spans="6:9">
      <c r="F719" s="4"/>
      <c r="I719" s="4"/>
    </row>
    <row r="720" spans="6:9">
      <c r="F720" s="4"/>
      <c r="I720" s="4"/>
    </row>
    <row r="721" spans="6:9">
      <c r="F721" s="4"/>
      <c r="I721" s="4"/>
    </row>
    <row r="722" spans="6:9">
      <c r="F722" s="4"/>
      <c r="I722" s="4"/>
    </row>
    <row r="723" spans="6:9">
      <c r="F723" s="4"/>
      <c r="I723" s="4"/>
    </row>
    <row r="724" spans="6:9">
      <c r="F724" s="4"/>
      <c r="I724" s="4"/>
    </row>
    <row r="725" spans="6:9">
      <c r="F725" s="4"/>
      <c r="I725" s="4"/>
    </row>
    <row r="726" spans="6:9">
      <c r="F726" s="4"/>
      <c r="I726" s="4"/>
    </row>
    <row r="727" spans="6:9">
      <c r="F727" s="4"/>
      <c r="I727" s="4"/>
    </row>
    <row r="728" spans="6:9">
      <c r="F728" s="4"/>
      <c r="I728" s="4"/>
    </row>
    <row r="729" spans="6:9">
      <c r="F729" s="4"/>
      <c r="I729" s="4"/>
    </row>
    <row r="730" spans="6:9">
      <c r="F730" s="4"/>
      <c r="I730" s="4"/>
    </row>
    <row r="731" spans="6:9">
      <c r="F731" s="4"/>
      <c r="I731" s="4"/>
    </row>
    <row r="732" spans="6:9">
      <c r="F732" s="4"/>
      <c r="I732" s="4"/>
    </row>
    <row r="733" spans="6:9">
      <c r="F733" s="4"/>
      <c r="I733" s="4"/>
    </row>
    <row r="734" spans="6:9">
      <c r="F734" s="4"/>
      <c r="I734" s="4"/>
    </row>
    <row r="735" spans="6:9">
      <c r="F735" s="4"/>
      <c r="I735" s="4"/>
    </row>
    <row r="736" spans="6:9">
      <c r="F736" s="4"/>
      <c r="I736" s="4"/>
    </row>
    <row r="737" spans="6:9">
      <c r="F737" s="4"/>
      <c r="I737" s="4"/>
    </row>
    <row r="738" spans="6:9">
      <c r="F738" s="4"/>
      <c r="I738" s="4"/>
    </row>
    <row r="739" spans="6:9">
      <c r="F739" s="4"/>
      <c r="I739" s="4"/>
    </row>
    <row r="740" spans="6:9">
      <c r="F740" s="4"/>
      <c r="I740" s="4"/>
    </row>
    <row r="741" spans="6:9">
      <c r="F741" s="4"/>
      <c r="I741" s="4"/>
    </row>
    <row r="742" spans="6:9">
      <c r="F742" s="4"/>
      <c r="I742" s="4"/>
    </row>
    <row r="743" spans="6:9">
      <c r="F743" s="4"/>
      <c r="I743" s="4"/>
    </row>
    <row r="744" spans="6:9">
      <c r="F744" s="4"/>
      <c r="I744" s="4"/>
    </row>
    <row r="745" spans="6:9">
      <c r="F745" s="4"/>
      <c r="I745" s="4"/>
    </row>
    <row r="746" spans="6:9">
      <c r="F746" s="4"/>
      <c r="I746" s="4"/>
    </row>
    <row r="747" spans="6:9">
      <c r="F747" s="4"/>
      <c r="I747" s="4"/>
    </row>
    <row r="748" spans="6:9">
      <c r="F748" s="4"/>
      <c r="I748" s="4"/>
    </row>
    <row r="749" spans="6:9">
      <c r="F749" s="4"/>
      <c r="I749" s="4"/>
    </row>
    <row r="750" spans="6:9">
      <c r="F750" s="4"/>
      <c r="I750" s="4"/>
    </row>
    <row r="751" spans="6:9">
      <c r="F751" s="4"/>
      <c r="I751" s="4"/>
    </row>
    <row r="752" spans="6:9">
      <c r="F752" s="4"/>
      <c r="I752" s="4"/>
    </row>
    <row r="753" spans="6:9">
      <c r="F753" s="4"/>
      <c r="I753" s="4"/>
    </row>
    <row r="754" spans="6:9">
      <c r="F754" s="4"/>
      <c r="I754" s="4"/>
    </row>
    <row r="755" spans="6:9">
      <c r="F755" s="4"/>
      <c r="I755" s="4"/>
    </row>
    <row r="756" spans="6:9">
      <c r="F756" s="4"/>
      <c r="I756" s="4"/>
    </row>
    <row r="757" spans="6:9">
      <c r="F757" s="4"/>
      <c r="I757" s="4"/>
    </row>
    <row r="758" spans="6:9">
      <c r="F758" s="4"/>
      <c r="I758" s="4"/>
    </row>
    <row r="759" spans="6:9">
      <c r="F759" s="4"/>
      <c r="I759" s="4"/>
    </row>
    <row r="760" spans="6:9">
      <c r="F760" s="4"/>
      <c r="I760" s="4"/>
    </row>
    <row r="761" spans="6:9">
      <c r="F761" s="4"/>
      <c r="I761" s="4"/>
    </row>
    <row r="762" spans="6:9">
      <c r="F762" s="4"/>
      <c r="I762" s="4"/>
    </row>
    <row r="763" spans="6:9">
      <c r="F763" s="4"/>
      <c r="I763" s="4"/>
    </row>
    <row r="764" spans="6:9">
      <c r="F764" s="4"/>
      <c r="I764" s="4"/>
    </row>
    <row r="765" spans="6:9">
      <c r="F765" s="4"/>
      <c r="I765" s="4"/>
    </row>
    <row r="766" spans="6:9">
      <c r="F766" s="4"/>
      <c r="I766" s="4"/>
    </row>
    <row r="767" spans="6:9">
      <c r="F767" s="4"/>
      <c r="I767" s="4"/>
    </row>
    <row r="768" spans="6:9">
      <c r="F768" s="4"/>
      <c r="I768" s="4"/>
    </row>
    <row r="769" spans="6:9">
      <c r="F769" s="4"/>
      <c r="I769" s="4"/>
    </row>
    <row r="770" spans="6:9">
      <c r="F770" s="4"/>
      <c r="I770" s="4"/>
    </row>
    <row r="771" spans="6:9">
      <c r="F771" s="4"/>
      <c r="I771" s="4"/>
    </row>
    <row r="772" spans="6:9">
      <c r="F772" s="4"/>
      <c r="I772" s="4"/>
    </row>
    <row r="773" spans="6:9">
      <c r="F773" s="4"/>
      <c r="I773" s="4"/>
    </row>
    <row r="774" spans="6:9">
      <c r="F774" s="4"/>
      <c r="I774" s="4"/>
    </row>
    <row r="775" spans="6:9">
      <c r="F775" s="4"/>
      <c r="I775" s="4"/>
    </row>
    <row r="776" spans="6:9">
      <c r="F776" s="4"/>
      <c r="I776" s="4"/>
    </row>
    <row r="777" spans="6:9">
      <c r="F777" s="4"/>
      <c r="I777" s="4"/>
    </row>
    <row r="778" spans="6:9">
      <c r="F778" s="4"/>
      <c r="I778" s="4"/>
    </row>
    <row r="779" spans="6:9">
      <c r="F779" s="4"/>
      <c r="I779" s="4"/>
    </row>
    <row r="780" spans="6:9">
      <c r="F780" s="4"/>
      <c r="I780" s="4"/>
    </row>
    <row r="781" spans="6:9">
      <c r="F781" s="4"/>
      <c r="I781" s="4"/>
    </row>
    <row r="782" spans="6:9">
      <c r="F782" s="4"/>
      <c r="I782" s="4"/>
    </row>
    <row r="783" spans="6:9">
      <c r="F783" s="4"/>
      <c r="I783" s="4"/>
    </row>
    <row r="784" spans="6:9">
      <c r="F784" s="4"/>
      <c r="I784" s="4"/>
    </row>
    <row r="785" spans="6:9">
      <c r="F785" s="4"/>
      <c r="I785" s="4"/>
    </row>
    <row r="786" spans="6:9">
      <c r="F786" s="4"/>
      <c r="I786" s="4"/>
    </row>
    <row r="787" spans="6:9">
      <c r="F787" s="4"/>
      <c r="I787" s="4"/>
    </row>
    <row r="788" spans="6:9">
      <c r="F788" s="4"/>
      <c r="I788" s="4"/>
    </row>
    <row r="789" spans="6:9">
      <c r="F789" s="4"/>
      <c r="I789" s="4"/>
    </row>
    <row r="790" spans="6:9">
      <c r="F790" s="4"/>
      <c r="I790" s="4"/>
    </row>
    <row r="791" spans="6:9">
      <c r="F791" s="4"/>
      <c r="I791" s="4"/>
    </row>
    <row r="792" spans="6:9">
      <c r="F792" s="4"/>
      <c r="I792" s="4"/>
    </row>
    <row r="793" spans="6:9">
      <c r="F793" s="4"/>
      <c r="I793" s="4"/>
    </row>
    <row r="794" spans="6:9">
      <c r="F794" s="4"/>
      <c r="I794" s="4"/>
    </row>
    <row r="795" spans="6:9">
      <c r="F795" s="4"/>
      <c r="I795" s="4"/>
    </row>
    <row r="796" spans="6:9">
      <c r="F796" s="4"/>
      <c r="I796" s="4"/>
    </row>
    <row r="797" spans="6:9">
      <c r="F797" s="4"/>
      <c r="I797" s="4"/>
    </row>
    <row r="798" spans="6:9">
      <c r="F798" s="4"/>
      <c r="I798" s="4"/>
    </row>
    <row r="799" spans="6:9">
      <c r="F799" s="4"/>
      <c r="I799" s="4"/>
    </row>
    <row r="800" spans="6:9">
      <c r="F800" s="4"/>
      <c r="I800" s="4"/>
    </row>
    <row r="801" spans="6:9">
      <c r="F801" s="4"/>
      <c r="I801" s="4"/>
    </row>
    <row r="802" spans="6:9">
      <c r="F802" s="4"/>
      <c r="I802" s="4"/>
    </row>
    <row r="803" spans="6:9">
      <c r="F803" s="4"/>
      <c r="I803" s="4"/>
    </row>
    <row r="804" spans="6:9">
      <c r="F804" s="4"/>
      <c r="I804" s="4"/>
    </row>
    <row r="805" spans="6:9">
      <c r="F805" s="4"/>
      <c r="I805" s="4"/>
    </row>
    <row r="806" spans="6:9">
      <c r="F806" s="4"/>
      <c r="I806" s="4"/>
    </row>
    <row r="807" spans="6:9">
      <c r="F807" s="4"/>
      <c r="I807" s="4"/>
    </row>
    <row r="808" spans="6:9">
      <c r="F808" s="4"/>
      <c r="I808" s="4"/>
    </row>
    <row r="809" spans="6:9">
      <c r="F809" s="4"/>
      <c r="I809" s="4"/>
    </row>
    <row r="810" spans="6:9">
      <c r="F810" s="4"/>
      <c r="I810" s="4"/>
    </row>
    <row r="811" spans="6:9">
      <c r="F811" s="4"/>
      <c r="I811" s="4"/>
    </row>
    <row r="812" spans="6:9">
      <c r="F812" s="4"/>
      <c r="I812" s="4"/>
    </row>
    <row r="813" spans="6:9">
      <c r="F813" s="4"/>
      <c r="I813" s="4"/>
    </row>
    <row r="814" spans="6:9">
      <c r="F814" s="4"/>
      <c r="I814" s="4"/>
    </row>
    <row r="815" spans="6:9">
      <c r="F815" s="4"/>
      <c r="I815" s="4"/>
    </row>
    <row r="816" spans="6:9">
      <c r="F816" s="4"/>
      <c r="I816" s="4"/>
    </row>
    <row r="817" spans="6:9">
      <c r="F817" s="4"/>
      <c r="I817" s="4"/>
    </row>
    <row r="818" spans="6:9">
      <c r="F818" s="4"/>
      <c r="I818" s="4"/>
    </row>
    <row r="819" spans="6:9">
      <c r="F819" s="4"/>
      <c r="I819" s="4"/>
    </row>
    <row r="820" spans="6:9">
      <c r="F820" s="4"/>
      <c r="I820" s="4"/>
    </row>
    <row r="821" spans="6:9">
      <c r="F821" s="4"/>
      <c r="I821" s="4"/>
    </row>
    <row r="822" spans="6:9">
      <c r="F822" s="4"/>
      <c r="I822" s="4"/>
    </row>
    <row r="823" spans="6:9">
      <c r="F823" s="4"/>
      <c r="I823" s="4"/>
    </row>
    <row r="824" spans="6:9">
      <c r="F824" s="4"/>
      <c r="I824" s="4"/>
    </row>
    <row r="825" spans="6:9">
      <c r="F825" s="4"/>
      <c r="I825" s="4"/>
    </row>
    <row r="826" spans="6:9">
      <c r="F826" s="4"/>
      <c r="I826" s="4"/>
    </row>
    <row r="827" spans="6:9">
      <c r="F827" s="4"/>
      <c r="I827" s="4"/>
    </row>
    <row r="828" spans="6:9">
      <c r="F828" s="4"/>
      <c r="I828" s="4"/>
    </row>
    <row r="829" spans="6:9">
      <c r="F829" s="4"/>
      <c r="I829" s="4"/>
    </row>
    <row r="830" spans="6:9">
      <c r="F830" s="4"/>
      <c r="I830" s="4"/>
    </row>
    <row r="831" spans="6:9">
      <c r="F831" s="4"/>
      <c r="I831" s="4"/>
    </row>
    <row r="832" spans="6:9">
      <c r="F832" s="4"/>
      <c r="I832" s="4"/>
    </row>
    <row r="833" spans="6:9">
      <c r="F833" s="4"/>
      <c r="I833" s="4"/>
    </row>
    <row r="834" spans="6:9">
      <c r="F834" s="4"/>
      <c r="I834" s="4"/>
    </row>
    <row r="835" spans="6:9">
      <c r="F835" s="4"/>
      <c r="I835" s="4"/>
    </row>
    <row r="836" spans="6:9">
      <c r="F836" s="4"/>
      <c r="I836" s="4"/>
    </row>
    <row r="837" spans="6:9">
      <c r="F837" s="4"/>
      <c r="I837" s="4"/>
    </row>
    <row r="838" spans="6:9">
      <c r="F838" s="4"/>
      <c r="I838" s="4"/>
    </row>
    <row r="839" spans="6:9">
      <c r="F839" s="4"/>
      <c r="I839" s="4"/>
    </row>
    <row r="840" spans="6:9">
      <c r="F840" s="4"/>
      <c r="I840" s="4"/>
    </row>
    <row r="841" spans="6:9">
      <c r="F841" s="4"/>
      <c r="I841" s="4"/>
    </row>
    <row r="842" spans="6:9">
      <c r="F842" s="4"/>
      <c r="I842" s="4"/>
    </row>
    <row r="843" spans="6:9">
      <c r="F843" s="4"/>
      <c r="I843" s="4"/>
    </row>
    <row r="844" spans="6:9">
      <c r="F844" s="4"/>
      <c r="I844" s="4"/>
    </row>
    <row r="845" spans="6:9">
      <c r="F845" s="4"/>
      <c r="I845" s="4"/>
    </row>
    <row r="846" spans="6:9">
      <c r="F846" s="4"/>
      <c r="I846" s="4"/>
    </row>
    <row r="847" spans="6:9">
      <c r="F847" s="4"/>
      <c r="I847" s="4"/>
    </row>
    <row r="848" spans="6:9">
      <c r="F848" s="4"/>
      <c r="I848" s="4"/>
    </row>
    <row r="849" spans="6:9">
      <c r="F849" s="4"/>
      <c r="I849" s="4"/>
    </row>
    <row r="850" spans="6:9">
      <c r="F850" s="4"/>
      <c r="I850" s="4"/>
    </row>
    <row r="851" spans="6:9">
      <c r="F851" s="4"/>
      <c r="I851" s="4"/>
    </row>
    <row r="852" spans="6:9">
      <c r="F852" s="4"/>
      <c r="I852" s="4"/>
    </row>
    <row r="853" spans="6:9">
      <c r="F853" s="4"/>
      <c r="I853" s="4"/>
    </row>
    <row r="854" spans="6:9">
      <c r="F854" s="4"/>
      <c r="I854" s="4"/>
    </row>
    <row r="855" spans="6:9">
      <c r="F855" s="4"/>
      <c r="I855" s="4"/>
    </row>
    <row r="856" spans="6:9">
      <c r="F856" s="4"/>
      <c r="I856" s="4"/>
    </row>
    <row r="857" spans="6:9">
      <c r="F857" s="4"/>
      <c r="I857" s="4"/>
    </row>
    <row r="858" spans="6:9">
      <c r="F858" s="4"/>
      <c r="I858" s="4"/>
    </row>
    <row r="859" spans="6:9">
      <c r="F859" s="4"/>
      <c r="I859" s="4"/>
    </row>
    <row r="860" spans="6:9">
      <c r="F860" s="4"/>
      <c r="I860" s="4"/>
    </row>
    <row r="861" spans="6:9">
      <c r="F861" s="4"/>
      <c r="I861" s="4"/>
    </row>
    <row r="862" spans="6:9">
      <c r="F862" s="4"/>
      <c r="I862" s="4"/>
    </row>
    <row r="863" spans="6:9">
      <c r="F863" s="4"/>
      <c r="I863" s="4"/>
    </row>
    <row r="864" spans="6:9">
      <c r="F864" s="4"/>
      <c r="I864" s="4"/>
    </row>
    <row r="865" spans="6:9">
      <c r="F865" s="4"/>
      <c r="I865" s="4"/>
    </row>
    <row r="866" spans="6:9">
      <c r="F866" s="4"/>
      <c r="I866" s="4"/>
    </row>
    <row r="867" spans="6:9">
      <c r="F867" s="4"/>
      <c r="I867" s="4"/>
    </row>
    <row r="868" spans="6:9">
      <c r="F868" s="4"/>
      <c r="I868" s="4"/>
    </row>
    <row r="869" spans="6:9">
      <c r="F869" s="4"/>
      <c r="I869" s="4"/>
    </row>
    <row r="870" spans="6:9">
      <c r="F870" s="4"/>
      <c r="I870" s="4"/>
    </row>
    <row r="871" spans="6:9">
      <c r="F871" s="4"/>
      <c r="I871" s="4"/>
    </row>
    <row r="872" spans="6:9">
      <c r="F872" s="4"/>
      <c r="I872" s="4"/>
    </row>
    <row r="873" spans="6:9">
      <c r="F873" s="4"/>
      <c r="I873" s="4"/>
    </row>
    <row r="874" spans="6:9">
      <c r="F874" s="4"/>
      <c r="I874" s="4"/>
    </row>
    <row r="875" spans="6:9">
      <c r="F875" s="4"/>
      <c r="I875" s="4"/>
    </row>
    <row r="876" spans="6:9">
      <c r="F876" s="4"/>
      <c r="I876" s="4"/>
    </row>
    <row r="877" spans="6:9">
      <c r="F877" s="4"/>
      <c r="I877" s="4"/>
    </row>
    <row r="878" spans="6:9">
      <c r="F878" s="4"/>
      <c r="I878" s="4"/>
    </row>
    <row r="879" spans="6:9">
      <c r="F879" s="4"/>
      <c r="I879" s="4"/>
    </row>
    <row r="880" spans="6:9">
      <c r="F880" s="4"/>
      <c r="I880" s="4"/>
    </row>
    <row r="881" spans="6:9">
      <c r="F881" s="4"/>
      <c r="I881" s="4"/>
    </row>
    <row r="882" spans="6:9">
      <c r="F882" s="4"/>
      <c r="I882" s="4"/>
    </row>
    <row r="883" spans="6:9">
      <c r="F883" s="4"/>
      <c r="I883" s="4"/>
    </row>
    <row r="884" spans="6:9">
      <c r="F884" s="4"/>
      <c r="I884" s="4"/>
    </row>
    <row r="885" spans="6:9">
      <c r="F885" s="4"/>
      <c r="I885" s="4"/>
    </row>
    <row r="886" spans="6:9">
      <c r="F886" s="4"/>
      <c r="I886" s="4"/>
    </row>
    <row r="887" spans="6:9">
      <c r="F887" s="4"/>
      <c r="I887" s="4"/>
    </row>
    <row r="888" spans="6:9">
      <c r="F888" s="4"/>
      <c r="I888" s="4"/>
    </row>
    <row r="889" spans="6:9">
      <c r="F889" s="4"/>
      <c r="I889" s="4"/>
    </row>
    <row r="890" spans="6:9">
      <c r="F890" s="4"/>
      <c r="I890" s="4"/>
    </row>
    <row r="891" spans="6:9">
      <c r="F891" s="4"/>
      <c r="I891" s="4"/>
    </row>
    <row r="892" spans="6:9">
      <c r="F892" s="4"/>
      <c r="I892" s="4"/>
    </row>
    <row r="893" spans="6:9">
      <c r="F893" s="4"/>
      <c r="I893" s="4"/>
    </row>
    <row r="894" spans="6:9">
      <c r="F894" s="4"/>
      <c r="I894" s="4"/>
    </row>
    <row r="895" spans="6:9">
      <c r="F895" s="4"/>
      <c r="I895" s="4"/>
    </row>
    <row r="896" spans="6:9">
      <c r="F896" s="4"/>
      <c r="I896" s="4"/>
    </row>
    <row r="897" spans="6:9">
      <c r="F897" s="4"/>
      <c r="I897" s="4"/>
    </row>
    <row r="898" spans="6:9">
      <c r="F898" s="4"/>
      <c r="I898" s="4"/>
    </row>
    <row r="899" spans="6:9">
      <c r="F899" s="4"/>
      <c r="I899" s="4"/>
    </row>
    <row r="900" spans="6:9">
      <c r="F900" s="4"/>
      <c r="I900" s="4"/>
    </row>
    <row r="901" spans="6:9">
      <c r="F901" s="4"/>
      <c r="I901" s="4"/>
    </row>
    <row r="902" spans="6:9">
      <c r="F902" s="4"/>
      <c r="I902" s="4"/>
    </row>
    <row r="903" spans="6:9">
      <c r="F903" s="4"/>
      <c r="I903" s="4"/>
    </row>
    <row r="904" spans="6:9">
      <c r="F904" s="4"/>
      <c r="I904" s="4"/>
    </row>
    <row r="905" spans="6:9">
      <c r="F905" s="4"/>
      <c r="I905" s="4"/>
    </row>
    <row r="906" spans="6:9">
      <c r="F906" s="4"/>
      <c r="I906" s="4"/>
    </row>
    <row r="907" spans="6:9">
      <c r="F907" s="4"/>
      <c r="I907" s="4"/>
    </row>
    <row r="908" spans="6:9">
      <c r="F908" s="4"/>
      <c r="I908" s="4"/>
    </row>
    <row r="909" spans="6:9">
      <c r="F909" s="4"/>
      <c r="I909" s="4"/>
    </row>
    <row r="910" spans="6:9">
      <c r="F910" s="4"/>
      <c r="I910" s="4"/>
    </row>
    <row r="911" spans="6:9">
      <c r="F911" s="4"/>
      <c r="I911" s="4"/>
    </row>
    <row r="912" spans="6:9">
      <c r="F912" s="4"/>
      <c r="I912" s="4"/>
    </row>
    <row r="913" spans="6:9">
      <c r="F913" s="4"/>
      <c r="I913" s="4"/>
    </row>
    <row r="914" spans="6:9">
      <c r="F914" s="4"/>
      <c r="I914" s="4"/>
    </row>
    <row r="915" spans="6:9">
      <c r="F915" s="4"/>
      <c r="I915" s="4"/>
    </row>
    <row r="916" spans="6:9">
      <c r="F916" s="4"/>
      <c r="I916" s="4"/>
    </row>
    <row r="917" spans="6:9">
      <c r="F917" s="4"/>
      <c r="I917" s="4"/>
    </row>
    <row r="918" spans="6:9">
      <c r="F918" s="4"/>
      <c r="I918" s="4"/>
    </row>
    <row r="919" spans="6:9">
      <c r="F919" s="4"/>
      <c r="I919" s="4"/>
    </row>
    <row r="920" spans="6:9">
      <c r="F920" s="4"/>
      <c r="I920" s="4"/>
    </row>
    <row r="921" spans="6:9">
      <c r="F921" s="4"/>
      <c r="I921" s="4"/>
    </row>
    <row r="922" spans="6:9">
      <c r="F922" s="4"/>
      <c r="I922" s="4"/>
    </row>
    <row r="923" spans="6:9">
      <c r="F923" s="4"/>
      <c r="I923" s="4"/>
    </row>
    <row r="924" spans="6:9">
      <c r="F924" s="4"/>
      <c r="I924" s="4"/>
    </row>
    <row r="925" spans="6:9">
      <c r="F925" s="4"/>
      <c r="I925" s="4"/>
    </row>
    <row r="926" spans="6:9">
      <c r="F926" s="4"/>
      <c r="I926" s="4"/>
    </row>
    <row r="927" spans="6:9">
      <c r="F927" s="4"/>
      <c r="I927" s="4"/>
    </row>
    <row r="928" spans="6:9">
      <c r="F928" s="4"/>
      <c r="I928" s="4"/>
    </row>
    <row r="929" spans="6:9">
      <c r="F929" s="4"/>
      <c r="I929" s="4"/>
    </row>
    <row r="930" spans="6:9">
      <c r="F930" s="4"/>
      <c r="I930" s="4"/>
    </row>
    <row r="931" spans="6:9">
      <c r="F931" s="4"/>
      <c r="I931" s="4"/>
    </row>
    <row r="932" spans="6:9">
      <c r="F932" s="4"/>
      <c r="I932" s="4"/>
    </row>
    <row r="933" spans="6:9">
      <c r="F933" s="4"/>
      <c r="I933" s="4"/>
    </row>
    <row r="934" spans="6:9">
      <c r="F934" s="4"/>
      <c r="I934" s="4"/>
    </row>
    <row r="935" spans="6:9">
      <c r="F935" s="4"/>
      <c r="I935" s="4"/>
    </row>
    <row r="936" spans="6:9">
      <c r="F936" s="4"/>
      <c r="I936" s="4"/>
    </row>
    <row r="937" spans="6:9">
      <c r="F937" s="4"/>
      <c r="I937" s="4"/>
    </row>
    <row r="938" spans="6:9">
      <c r="F938" s="4"/>
      <c r="I938" s="4"/>
    </row>
    <row r="939" spans="6:9">
      <c r="F939" s="4"/>
      <c r="I939" s="4"/>
    </row>
    <row r="940" spans="6:9">
      <c r="F940" s="4"/>
      <c r="I940" s="4"/>
    </row>
    <row r="941" spans="6:9">
      <c r="F941" s="4"/>
      <c r="I941" s="4"/>
    </row>
    <row r="942" spans="6:9">
      <c r="F942" s="4"/>
      <c r="I942" s="4"/>
    </row>
    <row r="943" spans="6:9">
      <c r="F943" s="4"/>
      <c r="I943" s="4"/>
    </row>
    <row r="944" spans="6:9">
      <c r="F944" s="4"/>
      <c r="I944" s="4"/>
    </row>
    <row r="945" spans="6:9">
      <c r="F945" s="4"/>
      <c r="I945" s="4"/>
    </row>
    <row r="946" spans="6:9">
      <c r="F946" s="4"/>
      <c r="I946" s="4"/>
    </row>
    <row r="947" spans="6:9">
      <c r="F947" s="4"/>
      <c r="I947" s="4"/>
    </row>
    <row r="948" spans="6:9">
      <c r="F948" s="4"/>
      <c r="I948" s="4"/>
    </row>
    <row r="949" spans="6:9">
      <c r="F949" s="4"/>
      <c r="I949" s="4"/>
    </row>
    <row r="950" spans="6:9">
      <c r="F950" s="4"/>
      <c r="I950" s="4"/>
    </row>
    <row r="951" spans="6:9">
      <c r="F951" s="4"/>
      <c r="I951" s="4"/>
    </row>
    <row r="952" spans="6:9">
      <c r="F952" s="4"/>
      <c r="I952" s="4"/>
    </row>
    <row r="953" spans="6:9">
      <c r="F953" s="4"/>
      <c r="I953" s="4"/>
    </row>
    <row r="954" spans="6:9">
      <c r="F954" s="4"/>
      <c r="I954" s="4"/>
    </row>
    <row r="955" spans="6:9">
      <c r="F955" s="4"/>
      <c r="I955" s="4"/>
    </row>
    <row r="956" spans="6:9">
      <c r="F956" s="4"/>
      <c r="I956" s="4"/>
    </row>
    <row r="957" spans="6:9">
      <c r="F957" s="4"/>
      <c r="I957" s="4"/>
    </row>
    <row r="958" spans="6:9">
      <c r="F958" s="4"/>
      <c r="I958" s="4"/>
    </row>
    <row r="959" spans="6:9">
      <c r="F959" s="4"/>
      <c r="I959" s="4"/>
    </row>
    <row r="960" spans="6:9">
      <c r="F960" s="4"/>
      <c r="I960" s="4"/>
    </row>
    <row r="961" spans="6:9">
      <c r="F961" s="4"/>
      <c r="I961" s="4"/>
    </row>
    <row r="962" spans="6:9">
      <c r="F962" s="4"/>
      <c r="I962" s="4"/>
    </row>
    <row r="963" spans="6:9">
      <c r="F963" s="4"/>
      <c r="I963" s="4"/>
    </row>
    <row r="964" spans="6:9">
      <c r="F964" s="4"/>
      <c r="I964" s="4"/>
    </row>
    <row r="965" spans="6:9">
      <c r="F965" s="4"/>
      <c r="I965" s="4"/>
    </row>
    <row r="966" spans="6:9">
      <c r="F966" s="4"/>
      <c r="I966" s="4"/>
    </row>
    <row r="967" spans="6:9">
      <c r="F967" s="4"/>
      <c r="I967" s="4"/>
    </row>
    <row r="968" spans="6:9">
      <c r="F968" s="4"/>
      <c r="I968" s="4"/>
    </row>
    <row r="969" spans="6:9">
      <c r="F969" s="4"/>
      <c r="I969" s="4"/>
    </row>
    <row r="970" spans="6:9">
      <c r="F970" s="4"/>
      <c r="I970" s="4"/>
    </row>
    <row r="971" spans="6:9">
      <c r="F971" s="4"/>
      <c r="I971" s="4"/>
    </row>
    <row r="972" spans="6:9">
      <c r="F972" s="4"/>
      <c r="I972" s="4"/>
    </row>
    <row r="973" spans="6:9">
      <c r="F973" s="4"/>
      <c r="I973" s="4"/>
    </row>
    <row r="974" spans="6:9">
      <c r="F974" s="4"/>
      <c r="I974" s="4"/>
    </row>
    <row r="975" spans="6:9">
      <c r="F975" s="4"/>
      <c r="I975" s="4"/>
    </row>
    <row r="976" spans="6:9">
      <c r="F976" s="4"/>
      <c r="I976" s="4"/>
    </row>
    <row r="977" spans="6:9">
      <c r="F977" s="4"/>
      <c r="I977" s="4"/>
    </row>
    <row r="978" spans="6:9">
      <c r="F978" s="4"/>
      <c r="I978" s="4"/>
    </row>
    <row r="979" spans="6:9">
      <c r="F979" s="4"/>
      <c r="I979" s="4"/>
    </row>
    <row r="980" spans="6:9">
      <c r="F980" s="4"/>
      <c r="I980" s="4"/>
    </row>
    <row r="981" spans="6:9">
      <c r="F981" s="4"/>
      <c r="I981" s="4"/>
    </row>
    <row r="982" spans="6:9">
      <c r="F982" s="4"/>
      <c r="I982" s="4"/>
    </row>
    <row r="983" spans="6:9">
      <c r="F983" s="4"/>
      <c r="I983" s="4"/>
    </row>
    <row r="984" spans="6:9">
      <c r="F984" s="4"/>
      <c r="I984" s="4"/>
    </row>
    <row r="985" spans="6:9">
      <c r="F985" s="4"/>
      <c r="I985" s="4"/>
    </row>
    <row r="986" spans="6:9">
      <c r="F986" s="4"/>
      <c r="I986" s="4"/>
    </row>
    <row r="987" spans="6:9">
      <c r="F987" s="4"/>
      <c r="I987" s="4"/>
    </row>
    <row r="988" spans="6:9">
      <c r="F988" s="4"/>
      <c r="I988" s="4"/>
    </row>
    <row r="989" spans="6:9">
      <c r="F989" s="4"/>
      <c r="I989" s="4"/>
    </row>
    <row r="990" spans="6:9">
      <c r="F990" s="4"/>
      <c r="I990" s="4"/>
    </row>
    <row r="991" spans="6:9">
      <c r="F991" s="4"/>
      <c r="I991" s="4"/>
    </row>
    <row r="992" spans="6:9">
      <c r="F992" s="4"/>
      <c r="I992" s="4"/>
    </row>
    <row r="993" spans="6:9">
      <c r="F993" s="4"/>
      <c r="I993" s="4"/>
    </row>
    <row r="994" spans="6:9">
      <c r="F994" s="4"/>
      <c r="I994" s="4"/>
    </row>
    <row r="995" spans="6:9">
      <c r="F995" s="4"/>
      <c r="I995" s="4"/>
    </row>
    <row r="996" spans="6:9">
      <c r="F996" s="4"/>
      <c r="I996" s="4"/>
    </row>
    <row r="997" spans="6:9">
      <c r="F997" s="4"/>
      <c r="I997" s="4"/>
    </row>
    <row r="998" spans="6:9">
      <c r="F998" s="4"/>
      <c r="I998" s="4"/>
    </row>
    <row r="999" spans="6:9">
      <c r="F999" s="4"/>
      <c r="I999" s="4"/>
    </row>
    <row r="1000" spans="6:9">
      <c r="F1000" s="4"/>
      <c r="I1000" s="4"/>
    </row>
    <row r="1001" spans="6:9">
      <c r="F1001" s="4"/>
      <c r="I1001" s="4"/>
    </row>
    <row r="1002" spans="6:9">
      <c r="F1002" s="4"/>
      <c r="I1002" s="4"/>
    </row>
    <row r="1003" spans="6:9">
      <c r="F1003" s="4"/>
      <c r="I1003" s="4"/>
    </row>
    <row r="1004" spans="6:9">
      <c r="F1004" s="4"/>
      <c r="I1004" s="4"/>
    </row>
    <row r="1005" spans="6:9">
      <c r="F1005" s="4"/>
      <c r="I1005" s="4"/>
    </row>
    <row r="1006" spans="6:9">
      <c r="F1006" s="4"/>
      <c r="I1006" s="4"/>
    </row>
    <row r="1007" spans="6:9">
      <c r="F1007" s="4"/>
      <c r="I1007" s="4"/>
    </row>
    <row r="1008" spans="6:9">
      <c r="F1008" s="4"/>
      <c r="I1008" s="4"/>
    </row>
    <row r="1009" spans="6:9">
      <c r="F1009" s="4"/>
      <c r="I1009" s="4"/>
    </row>
    <row r="1010" spans="6:9">
      <c r="F1010" s="4"/>
      <c r="I1010" s="4"/>
    </row>
    <row r="1011" spans="6:9">
      <c r="F1011" s="4"/>
      <c r="I1011" s="4"/>
    </row>
    <row r="1012" spans="6:9">
      <c r="F1012" s="4"/>
      <c r="I1012" s="4"/>
    </row>
    <row r="1013" spans="6:9">
      <c r="F1013" s="4"/>
      <c r="I1013" s="4"/>
    </row>
    <row r="1014" spans="6:9">
      <c r="F1014" s="4"/>
      <c r="I1014" s="4"/>
    </row>
    <row r="1015" spans="6:9">
      <c r="F1015" s="4"/>
      <c r="I1015" s="4"/>
    </row>
    <row r="1016" spans="6:9">
      <c r="F1016" s="4"/>
      <c r="I1016" s="4"/>
    </row>
    <row r="1017" spans="6:9">
      <c r="F1017" s="4"/>
      <c r="I1017" s="4"/>
    </row>
    <row r="1018" spans="6:9">
      <c r="F1018" s="4"/>
      <c r="I1018" s="4"/>
    </row>
    <row r="1019" spans="6:9">
      <c r="F1019" s="4"/>
      <c r="I1019" s="4"/>
    </row>
    <row r="1020" spans="6:9">
      <c r="F1020" s="4"/>
      <c r="I1020" s="4"/>
    </row>
    <row r="1021" spans="6:9">
      <c r="F1021" s="4"/>
      <c r="I1021" s="4"/>
    </row>
    <row r="1022" spans="6:9">
      <c r="F1022" s="4"/>
      <c r="I1022" s="4"/>
    </row>
    <row r="1023" spans="6:9">
      <c r="F1023" s="4"/>
      <c r="I1023" s="4"/>
    </row>
    <row r="1024" spans="6:9">
      <c r="F1024" s="4"/>
      <c r="I1024" s="4"/>
    </row>
    <row r="1025" spans="6:9">
      <c r="F1025" s="4"/>
      <c r="I1025" s="4"/>
    </row>
    <row r="1026" spans="6:9">
      <c r="F1026" s="4"/>
      <c r="I1026" s="4"/>
    </row>
    <row r="1027" spans="6:9">
      <c r="F1027" s="4"/>
      <c r="I1027" s="4"/>
    </row>
    <row r="1028" spans="6:9">
      <c r="F1028" s="4"/>
      <c r="I1028" s="4"/>
    </row>
    <row r="1029" spans="6:9">
      <c r="F1029" s="4"/>
      <c r="I1029" s="4"/>
    </row>
    <row r="1030" spans="6:9">
      <c r="F1030" s="4"/>
      <c r="I1030" s="4"/>
    </row>
    <row r="1031" spans="6:9">
      <c r="F1031" s="4"/>
      <c r="I1031" s="4"/>
    </row>
    <row r="1032" spans="6:9">
      <c r="F1032" s="4"/>
      <c r="I1032" s="4"/>
    </row>
    <row r="1033" spans="6:9">
      <c r="F1033" s="4"/>
      <c r="I1033" s="4"/>
    </row>
    <row r="1034" spans="6:9">
      <c r="F1034" s="4"/>
      <c r="I1034" s="4"/>
    </row>
    <row r="1035" spans="6:9">
      <c r="F1035" s="4"/>
      <c r="I1035" s="4"/>
    </row>
    <row r="1036" spans="6:9">
      <c r="F1036" s="4"/>
      <c r="I1036" s="4"/>
    </row>
    <row r="1037" spans="6:9">
      <c r="F1037" s="4"/>
      <c r="I1037" s="4"/>
    </row>
    <row r="1038" spans="6:9">
      <c r="F1038" s="4"/>
      <c r="I1038" s="4"/>
    </row>
    <row r="1039" spans="6:9">
      <c r="F1039" s="4"/>
      <c r="I1039" s="4"/>
    </row>
    <row r="1040" spans="6:9">
      <c r="F1040" s="4"/>
      <c r="I1040" s="4"/>
    </row>
    <row r="1041" spans="6:9">
      <c r="F1041" s="4"/>
      <c r="I1041" s="4"/>
    </row>
    <row r="1042" spans="6:9">
      <c r="I1042" s="4"/>
    </row>
    <row r="1043" spans="6:9">
      <c r="I1043" s="4"/>
    </row>
  </sheetData>
  <mergeCells count="10">
    <mergeCell ref="A1:F1"/>
    <mergeCell ref="A2:F2"/>
    <mergeCell ref="A7:B7"/>
    <mergeCell ref="A9:F9"/>
    <mergeCell ref="D11:E11"/>
    <mergeCell ref="G14:I14"/>
    <mergeCell ref="H20:I20"/>
    <mergeCell ref="A26:F26"/>
    <mergeCell ref="D28:E28"/>
    <mergeCell ref="A59:F59"/>
  </mergeCells>
  <dataValidations count="5">
    <dataValidation type="list" allowBlank="1" showErrorMessage="1" sqref="E22" xr:uid="{00000000-0002-0000-0D00-000000000000}">
      <formula1>$M$12:$M$13</formula1>
    </dataValidation>
    <dataValidation type="list" allowBlank="1" showErrorMessage="1" sqref="A8" xr:uid="{00000000-0002-0000-0D00-000001000000}">
      <formula1>$M$3:$M$4</formula1>
    </dataValidation>
    <dataValidation type="list" allowBlank="1" showErrorMessage="1" sqref="E16 E33 E42 E51" xr:uid="{00000000-0002-0000-0D00-000002000000}">
      <formula1>$M$9:$M$10</formula1>
    </dataValidation>
    <dataValidation type="list" allowBlank="1" showErrorMessage="1" sqref="H15" xr:uid="{00000000-0002-0000-0D00-000003000000}">
      <formula1>$M$37:$M$38</formula1>
    </dataValidation>
    <dataValidation type="list" allowBlank="1" showErrorMessage="1" sqref="I17:I19" xr:uid="{00000000-0002-0000-0D00-000004000000}">
      <formula1>$M$15:$M$35</formula1>
    </dataValidation>
  </dataValidations>
  <pageMargins left="0" right="0" top="0" bottom="0" header="0" footer="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Y1043"/>
  <sheetViews>
    <sheetView workbookViewId="0"/>
  </sheetViews>
  <sheetFormatPr defaultColWidth="12.5703125" defaultRowHeight="15.75" customHeight="1"/>
  <cols>
    <col min="1" max="1" width="38.7109375" customWidth="1"/>
    <col min="2" max="2" width="8.140625" customWidth="1"/>
    <col min="3" max="3" width="15" customWidth="1"/>
    <col min="4" max="4" width="22.42578125" customWidth="1"/>
    <col min="5" max="5" width="25.5703125" customWidth="1"/>
    <col min="6" max="6" width="22.140625" customWidth="1"/>
    <col min="7" max="7" width="14.42578125" customWidth="1"/>
    <col min="8" max="8" width="15.140625" customWidth="1"/>
    <col min="9" max="9" width="15.85546875" customWidth="1"/>
    <col min="13" max="13" width="12.5703125" hidden="1"/>
  </cols>
  <sheetData>
    <row r="1" spans="1:25">
      <c r="A1" s="147" t="s">
        <v>6</v>
      </c>
      <c r="B1" s="159"/>
      <c r="C1" s="159"/>
      <c r="D1" s="159"/>
      <c r="E1" s="159"/>
      <c r="F1" s="159"/>
      <c r="G1" s="3"/>
      <c r="H1" s="3"/>
      <c r="I1" s="3"/>
      <c r="M1" s="5" t="s">
        <v>27</v>
      </c>
    </row>
    <row r="2" spans="1:25">
      <c r="A2" s="153" t="s">
        <v>28</v>
      </c>
      <c r="B2" s="159"/>
      <c r="C2" s="159"/>
      <c r="D2" s="159"/>
      <c r="E2" s="159"/>
      <c r="F2" s="159"/>
      <c r="M2" s="7" t="s">
        <v>29</v>
      </c>
    </row>
    <row r="3" spans="1:25">
      <c r="A3" s="8" t="s">
        <v>30</v>
      </c>
      <c r="B3" s="8" t="s">
        <v>31</v>
      </c>
      <c r="C3" s="8" t="s">
        <v>32</v>
      </c>
      <c r="D3" s="8" t="s">
        <v>33</v>
      </c>
      <c r="E3" s="8"/>
      <c r="F3" s="9"/>
      <c r="M3" s="6" t="s">
        <v>34</v>
      </c>
    </row>
    <row r="4" spans="1:25">
      <c r="A4" s="10" t="s">
        <v>125</v>
      </c>
      <c r="B4" s="11">
        <v>0.25</v>
      </c>
      <c r="C4" s="11">
        <v>25</v>
      </c>
      <c r="D4" s="11">
        <v>50</v>
      </c>
      <c r="E4" s="7" t="s">
        <v>36</v>
      </c>
      <c r="F4" s="12">
        <v>150</v>
      </c>
      <c r="G4" s="6"/>
      <c r="H4" s="6"/>
      <c r="I4" s="6"/>
      <c r="J4" s="6"/>
      <c r="K4" s="6"/>
      <c r="L4" s="6"/>
      <c r="M4" s="6" t="s">
        <v>37</v>
      </c>
      <c r="N4" s="6"/>
      <c r="O4" s="6"/>
      <c r="P4" s="6"/>
      <c r="Q4" s="6"/>
      <c r="R4" s="6"/>
      <c r="S4" s="6"/>
      <c r="T4" s="6"/>
      <c r="U4" s="6"/>
      <c r="V4" s="6"/>
      <c r="W4" s="6"/>
      <c r="X4" s="6"/>
      <c r="Y4" s="6"/>
    </row>
    <row r="5" spans="1:25">
      <c r="A5" s="7"/>
      <c r="B5" s="7"/>
      <c r="C5" s="7"/>
      <c r="D5" s="8"/>
      <c r="E5" s="7" t="s">
        <v>39</v>
      </c>
      <c r="F5" s="12">
        <v>150</v>
      </c>
      <c r="M5" s="5" t="s">
        <v>40</v>
      </c>
    </row>
    <row r="6" spans="1:25">
      <c r="A6" s="7"/>
      <c r="B6" s="7"/>
      <c r="C6" s="7"/>
      <c r="D6" s="8"/>
      <c r="E6" s="8"/>
      <c r="F6" s="9"/>
      <c r="M6" s="6" t="s">
        <v>41</v>
      </c>
    </row>
    <row r="7" spans="1:25">
      <c r="A7" s="152" t="s">
        <v>42</v>
      </c>
      <c r="B7" s="159"/>
      <c r="C7" s="6"/>
      <c r="D7" s="13" t="s">
        <v>43</v>
      </c>
      <c r="E7" s="6"/>
      <c r="F7" s="7" t="s">
        <v>44</v>
      </c>
      <c r="M7" s="14">
        <v>0.25</v>
      </c>
    </row>
    <row r="8" spans="1:25">
      <c r="A8" s="2" t="s">
        <v>34</v>
      </c>
      <c r="B8" s="15">
        <v>2.09</v>
      </c>
      <c r="C8" s="6"/>
      <c r="D8" s="16">
        <v>1287.75</v>
      </c>
      <c r="E8" s="17"/>
      <c r="F8" s="16">
        <v>1287.5</v>
      </c>
      <c r="M8" s="7" t="s">
        <v>45</v>
      </c>
    </row>
    <row r="9" spans="1:25">
      <c r="A9" s="146" t="s">
        <v>46</v>
      </c>
      <c r="B9" s="159"/>
      <c r="C9" s="159"/>
      <c r="D9" s="159"/>
      <c r="E9" s="159"/>
      <c r="F9" s="159"/>
      <c r="G9" s="6"/>
      <c r="H9" s="6"/>
      <c r="I9" s="6"/>
      <c r="J9" s="6"/>
      <c r="K9" s="6"/>
      <c r="M9" s="6" t="s">
        <v>47</v>
      </c>
    </row>
    <row r="10" spans="1:25">
      <c r="A10" s="6"/>
      <c r="B10" s="17"/>
      <c r="C10" s="6"/>
      <c r="D10" s="8"/>
      <c r="E10" s="18" t="s">
        <v>48</v>
      </c>
      <c r="M10" s="6" t="s">
        <v>49</v>
      </c>
    </row>
    <row r="11" spans="1:25">
      <c r="A11" s="6"/>
      <c r="B11" s="17"/>
      <c r="C11" s="6"/>
      <c r="D11" s="150" t="s">
        <v>50</v>
      </c>
      <c r="E11" s="159"/>
      <c r="M11" s="5" t="s">
        <v>51</v>
      </c>
    </row>
    <row r="12" spans="1:25">
      <c r="A12" s="6"/>
      <c r="B12" s="17"/>
      <c r="C12" s="6"/>
      <c r="D12" s="19" t="s">
        <v>52</v>
      </c>
      <c r="E12" s="20">
        <v>5000</v>
      </c>
      <c r="M12" s="6" t="s">
        <v>53</v>
      </c>
    </row>
    <row r="13" spans="1:25">
      <c r="A13" s="6"/>
      <c r="B13" s="17"/>
      <c r="C13" s="6"/>
      <c r="D13" s="19" t="s">
        <v>54</v>
      </c>
      <c r="E13" s="21">
        <v>0.2</v>
      </c>
      <c r="M13" s="6" t="s">
        <v>55</v>
      </c>
    </row>
    <row r="14" spans="1:25">
      <c r="A14" s="6"/>
      <c r="B14" s="17"/>
      <c r="C14" s="6"/>
      <c r="D14" s="19" t="s">
        <v>56</v>
      </c>
      <c r="E14" s="9">
        <f>E12*E13</f>
        <v>1000</v>
      </c>
      <c r="G14" s="150" t="s">
        <v>57</v>
      </c>
      <c r="H14" s="159"/>
      <c r="I14" s="159"/>
      <c r="L14" s="6"/>
      <c r="M14" s="5" t="s">
        <v>58</v>
      </c>
    </row>
    <row r="15" spans="1:25">
      <c r="A15" s="5" t="s">
        <v>59</v>
      </c>
      <c r="B15" s="17"/>
      <c r="C15" s="6"/>
      <c r="D15" s="22" t="s">
        <v>60</v>
      </c>
      <c r="E15" s="13" t="s">
        <v>45</v>
      </c>
      <c r="F15" s="35" t="s">
        <v>61</v>
      </c>
      <c r="G15" s="6"/>
      <c r="H15" s="7" t="s">
        <v>62</v>
      </c>
      <c r="I15" s="6"/>
      <c r="M15" s="6">
        <v>0</v>
      </c>
    </row>
    <row r="16" spans="1:25">
      <c r="A16" s="24" t="s">
        <v>63</v>
      </c>
      <c r="B16" s="25">
        <f>IF(A8="ATR-Actual",B8*1.15,B8*0.0115*25)</f>
        <v>2.4034999999999997</v>
      </c>
      <c r="C16" s="6"/>
      <c r="D16" s="26" t="s">
        <v>64</v>
      </c>
      <c r="E16" s="13" t="s">
        <v>47</v>
      </c>
      <c r="F16" s="30" t="s">
        <v>64</v>
      </c>
      <c r="G16" s="5" t="s">
        <v>65</v>
      </c>
      <c r="H16" s="25">
        <f>IF(H15="Long",D17,IF(H15="Short",F17))</f>
        <v>1290.25</v>
      </c>
      <c r="I16" s="5" t="s">
        <v>58</v>
      </c>
      <c r="M16" s="6">
        <v>1</v>
      </c>
    </row>
    <row r="17" spans="1:25">
      <c r="A17" s="6"/>
      <c r="B17" s="25"/>
      <c r="C17" s="6"/>
      <c r="D17" s="28">
        <f>MROUND((SUM($D$8+B16)),$M$7)</f>
        <v>1290.25</v>
      </c>
      <c r="E17" s="11">
        <f>IF(E16="Risk in Points",D17-D19,(D17-D19)*4)</f>
        <v>5.25</v>
      </c>
      <c r="F17" s="29">
        <f>MROUND((SUM($F$8-B16)),$M$7)</f>
        <v>1285</v>
      </c>
      <c r="G17" s="5" t="s">
        <v>66</v>
      </c>
      <c r="H17" s="21"/>
      <c r="I17" s="14">
        <v>0</v>
      </c>
      <c r="M17" s="6">
        <v>2</v>
      </c>
      <c r="N17" s="6"/>
      <c r="O17" s="6"/>
      <c r="P17" s="6"/>
      <c r="Q17" s="6"/>
      <c r="R17" s="6"/>
      <c r="S17" s="6"/>
      <c r="T17" s="6"/>
      <c r="U17" s="6"/>
      <c r="V17" s="6"/>
      <c r="W17" s="6"/>
      <c r="X17" s="6"/>
      <c r="Y17" s="6"/>
    </row>
    <row r="18" spans="1:25">
      <c r="A18" s="6"/>
      <c r="B18" s="17"/>
      <c r="C18" s="6"/>
      <c r="D18" s="26" t="s">
        <v>67</v>
      </c>
      <c r="E18" s="13" t="s">
        <v>126</v>
      </c>
      <c r="F18" s="30" t="s">
        <v>67</v>
      </c>
      <c r="G18" s="5" t="s">
        <v>69</v>
      </c>
      <c r="H18" s="21"/>
      <c r="I18" s="14">
        <v>0</v>
      </c>
      <c r="M18" s="6">
        <v>3</v>
      </c>
    </row>
    <row r="19" spans="1:25">
      <c r="A19" s="6"/>
      <c r="B19" s="68"/>
      <c r="C19" s="6"/>
      <c r="D19" s="28">
        <f>MROUND((SUM($F$8-B16)),$M$7)</f>
        <v>1285</v>
      </c>
      <c r="E19" s="11">
        <f>IF(E16="Risk in Points",E14/E17/50,(E14/E17/50)*4)</f>
        <v>3.8095238095238098</v>
      </c>
      <c r="F19" s="29">
        <f>MROUND((SUM($D$8+B16)),$M$7)</f>
        <v>1290.25</v>
      </c>
      <c r="G19" s="5" t="s">
        <v>70</v>
      </c>
      <c r="H19" s="21"/>
      <c r="I19" s="14">
        <v>0</v>
      </c>
      <c r="M19" s="6">
        <v>4</v>
      </c>
    </row>
    <row r="20" spans="1:25">
      <c r="A20" s="17"/>
      <c r="B20" s="17"/>
      <c r="C20" s="6"/>
      <c r="D20" s="26" t="s">
        <v>71</v>
      </c>
      <c r="E20" s="13"/>
      <c r="F20" s="30" t="s">
        <v>71</v>
      </c>
      <c r="G20" s="5" t="s">
        <v>51</v>
      </c>
      <c r="H20" s="151" t="e">
        <f>IF(H15="Short",(H16-((H17*I17)+(H18*I18)+(H19*I19))/SUM(I17:I19))/(F19-F17),IF(H15="Long",((((H17*I17)+(H18*I18)+(H19*I19))/SUM(I17:I19)-H16)/(D17-D19))))</f>
        <v>#DIV/0!</v>
      </c>
      <c r="I20" s="159"/>
      <c r="M20" s="6">
        <v>5</v>
      </c>
    </row>
    <row r="21" spans="1:25">
      <c r="A21" s="6"/>
      <c r="B21" s="17"/>
      <c r="C21" s="6"/>
      <c r="D21" s="28">
        <f>MROUND((SUM($D$8+B8)),$M$7)</f>
        <v>1289.75</v>
      </c>
      <c r="E21" s="11"/>
      <c r="F21" s="29">
        <f>MROUND((SUM($F$8-B8)),$M$7)</f>
        <v>1285.5</v>
      </c>
      <c r="M21" s="6">
        <v>6</v>
      </c>
    </row>
    <row r="22" spans="1:25">
      <c r="A22" s="17" t="s">
        <v>73</v>
      </c>
      <c r="B22" s="17"/>
      <c r="C22" s="6"/>
      <c r="D22" s="26" t="s">
        <v>73</v>
      </c>
      <c r="E22" s="31" t="s">
        <v>55</v>
      </c>
      <c r="F22" s="30" t="s">
        <v>73</v>
      </c>
      <c r="M22" s="6">
        <v>7</v>
      </c>
    </row>
    <row r="23" spans="1:25">
      <c r="A23" s="6">
        <f>A17</f>
        <v>0</v>
      </c>
      <c r="B23" s="25">
        <f>IF(A8="ATR-Actual",B8*0.1,B8*0.001*25)</f>
        <v>0.20899999999999999</v>
      </c>
      <c r="C23" s="6"/>
      <c r="D23" s="28">
        <f>MROUND((SUM($D$8+B23)),$M$7)</f>
        <v>1288</v>
      </c>
      <c r="E23" s="16">
        <v>1430</v>
      </c>
      <c r="F23" s="29">
        <f>MROUND((SUM($F$8-B23)),$M$7)</f>
        <v>1287.25</v>
      </c>
      <c r="M23" s="6">
        <v>8</v>
      </c>
    </row>
    <row r="24" spans="1:25">
      <c r="A24" s="6"/>
      <c r="B24" s="6"/>
      <c r="C24" s="6"/>
      <c r="D24" s="32" t="s">
        <v>74</v>
      </c>
      <c r="E24" s="31" t="s">
        <v>75</v>
      </c>
      <c r="F24" s="33" t="s">
        <v>76</v>
      </c>
      <c r="M24" s="6">
        <v>9</v>
      </c>
    </row>
    <row r="25" spans="1:25">
      <c r="A25" s="6"/>
      <c r="B25" s="6"/>
      <c r="C25" s="6"/>
      <c r="D25" s="28">
        <f>MROUND((SUM($F$8-B8)),$M$7)</f>
        <v>1285.5</v>
      </c>
      <c r="E25" s="11">
        <f>IF(AND(E16="Risk in Points",E22="Long-Target"),(E23-D17)/E17,IF(AND(E16="Risk in Ticks",E22="Long-Target"),(E23-D17)*4/E17,IF(AND(E16="Risk in Ticks",E22="Short-Target"),(F17-E23)*4/E17,IF(AND(E16="Risk in Points",E22="Short-Target"),(F17-E23)/E17))))</f>
        <v>-27.61904761904762</v>
      </c>
      <c r="F25" s="29">
        <f>MROUND((SUM($D$8+B8)),$M$7)</f>
        <v>1289.75</v>
      </c>
      <c r="M25" s="6">
        <v>10</v>
      </c>
    </row>
    <row r="26" spans="1:25">
      <c r="A26" s="146" t="s">
        <v>77</v>
      </c>
      <c r="B26" s="159"/>
      <c r="C26" s="159"/>
      <c r="D26" s="159"/>
      <c r="E26" s="159"/>
      <c r="F26" s="159"/>
      <c r="G26" s="6"/>
      <c r="H26" s="6"/>
      <c r="I26" s="6"/>
      <c r="J26" s="6"/>
      <c r="K26" s="6"/>
      <c r="L26" s="34"/>
      <c r="M26" s="6">
        <v>11</v>
      </c>
    </row>
    <row r="27" spans="1:25">
      <c r="A27" s="6"/>
      <c r="B27" s="17"/>
      <c r="C27" s="6"/>
      <c r="D27" s="6"/>
      <c r="E27" s="18" t="s">
        <v>48</v>
      </c>
      <c r="M27" s="6">
        <v>12</v>
      </c>
    </row>
    <row r="28" spans="1:25">
      <c r="A28" s="6"/>
      <c r="B28" s="17"/>
      <c r="C28" s="6"/>
      <c r="D28" s="152" t="s">
        <v>78</v>
      </c>
      <c r="E28" s="159"/>
      <c r="M28" s="6">
        <v>13</v>
      </c>
    </row>
    <row r="29" spans="1:25">
      <c r="A29" s="6"/>
      <c r="B29" s="17"/>
      <c r="C29" s="6"/>
      <c r="D29" s="19" t="s">
        <v>52</v>
      </c>
      <c r="E29" s="20">
        <v>5000</v>
      </c>
      <c r="M29" s="6">
        <v>14</v>
      </c>
    </row>
    <row r="30" spans="1:25">
      <c r="A30" s="6"/>
      <c r="B30" s="17"/>
      <c r="C30" s="6"/>
      <c r="D30" s="19" t="s">
        <v>54</v>
      </c>
      <c r="E30" s="21">
        <v>2.5000000000000001E-2</v>
      </c>
      <c r="M30" s="6">
        <v>15</v>
      </c>
    </row>
    <row r="31" spans="1:25">
      <c r="A31" s="6"/>
      <c r="B31" s="17"/>
      <c r="C31" s="6"/>
      <c r="D31" s="19" t="s">
        <v>56</v>
      </c>
      <c r="E31" s="9">
        <f>E29*E30</f>
        <v>125</v>
      </c>
      <c r="M31" s="6">
        <v>16</v>
      </c>
    </row>
    <row r="32" spans="1:25">
      <c r="A32" s="5" t="s">
        <v>79</v>
      </c>
      <c r="B32" s="17"/>
      <c r="C32" s="6"/>
      <c r="D32" s="35" t="s">
        <v>80</v>
      </c>
      <c r="E32" s="13" t="s">
        <v>45</v>
      </c>
      <c r="F32" s="36" t="s">
        <v>81</v>
      </c>
      <c r="M32" s="6">
        <v>17</v>
      </c>
    </row>
    <row r="33" spans="1:13">
      <c r="A33" s="24" t="s">
        <v>65</v>
      </c>
      <c r="B33" s="17"/>
      <c r="C33" s="6"/>
      <c r="D33" s="30" t="s">
        <v>64</v>
      </c>
      <c r="E33" s="13" t="s">
        <v>47</v>
      </c>
      <c r="F33" s="37" t="s">
        <v>64</v>
      </c>
      <c r="M33" s="6">
        <v>18</v>
      </c>
    </row>
    <row r="34" spans="1:13">
      <c r="A34" s="6"/>
      <c r="B34" s="67">
        <f>IF(A8="ATR-Actual",B8*0.9,B11*0.009*25)</f>
        <v>1.881</v>
      </c>
      <c r="C34" s="6"/>
      <c r="D34" s="29">
        <f>MROUND((SUM($D$8+B34)),$M$7)</f>
        <v>1289.75</v>
      </c>
      <c r="E34" s="11">
        <f>IF(E33="Risk in Points",D36-D34,(D36-D34)*4)</f>
        <v>2.5</v>
      </c>
      <c r="F34" s="28">
        <f>MROUND((SUM($F$8-B34)),$M$7)</f>
        <v>1285.5</v>
      </c>
      <c r="M34" s="6">
        <v>19</v>
      </c>
    </row>
    <row r="35" spans="1:13">
      <c r="A35" s="6" t="s">
        <v>82</v>
      </c>
      <c r="B35" s="68"/>
      <c r="C35" s="6"/>
      <c r="D35" s="30" t="s">
        <v>67</v>
      </c>
      <c r="E35" s="13" t="s">
        <v>126</v>
      </c>
      <c r="F35" s="37" t="s">
        <v>67</v>
      </c>
      <c r="M35" s="6">
        <v>20</v>
      </c>
    </row>
    <row r="36" spans="1:13">
      <c r="A36" s="6">
        <f>A34</f>
        <v>0</v>
      </c>
      <c r="B36" s="67">
        <f>IF(A8="ATR-Actual",B8*1.05*2,B8*0.0105*2*25)</f>
        <v>4.3890000000000002</v>
      </c>
      <c r="C36" s="6"/>
      <c r="D36" s="29">
        <f>MROUND((SUM($D$8+B36)),$M$7)</f>
        <v>1292.25</v>
      </c>
      <c r="E36" s="11">
        <f>IF(E33="Risk in Points",E31/E34/50,(E31/E34/50)*4)</f>
        <v>1</v>
      </c>
      <c r="F36" s="28">
        <f>MROUND((SUM($F$8-B36)),$M$7)</f>
        <v>1283</v>
      </c>
      <c r="M36" s="7" t="s">
        <v>83</v>
      </c>
    </row>
    <row r="37" spans="1:13">
      <c r="A37" s="6" t="s">
        <v>84</v>
      </c>
      <c r="B37" s="68"/>
      <c r="C37" s="6"/>
      <c r="D37" s="30" t="s">
        <v>85</v>
      </c>
      <c r="E37" s="17"/>
      <c r="F37" s="37" t="s">
        <v>85</v>
      </c>
      <c r="M37" s="6" t="s">
        <v>86</v>
      </c>
    </row>
    <row r="38" spans="1:13">
      <c r="A38" s="6">
        <f>A34</f>
        <v>0</v>
      </c>
      <c r="B38" s="67">
        <f>IF(A8="ATR-Actual",B8*0.1,B8*0.001*25)</f>
        <v>0.20899999999999999</v>
      </c>
      <c r="C38" s="6"/>
      <c r="D38" s="29">
        <f>MROUND((SUM($D$8+B38)),$M$7)</f>
        <v>1288</v>
      </c>
      <c r="E38" s="11"/>
      <c r="F38" s="28">
        <f>MROUND((SUM($F$8-B38)),$M$7)</f>
        <v>1287.25</v>
      </c>
      <c r="M38" s="6" t="s">
        <v>62</v>
      </c>
    </row>
    <row r="39" spans="1:13">
      <c r="A39" s="6"/>
      <c r="B39" s="68"/>
      <c r="C39" s="6"/>
      <c r="D39" s="33" t="s">
        <v>76</v>
      </c>
      <c r="E39" s="31" t="s">
        <v>75</v>
      </c>
      <c r="F39" s="32" t="s">
        <v>74</v>
      </c>
      <c r="I39" s="2"/>
    </row>
    <row r="40" spans="1:13">
      <c r="A40" s="6"/>
      <c r="B40" s="68"/>
      <c r="C40" s="6"/>
      <c r="D40" s="29">
        <f>MROUND((SUM($F$8-B8)),$M$7)</f>
        <v>1285.5</v>
      </c>
      <c r="E40" s="11">
        <f>IF(E33="Risk in Points",(D34-D38)/E34,((D34-D38)*4)/E34)</f>
        <v>0.7</v>
      </c>
      <c r="F40" s="28">
        <f>MROUND((SUM($D$8+B8)),$M$7)</f>
        <v>1289.75</v>
      </c>
    </row>
    <row r="41" spans="1:13">
      <c r="A41" s="5" t="s">
        <v>87</v>
      </c>
      <c r="B41" s="68"/>
      <c r="C41" s="6"/>
      <c r="D41" s="35" t="s">
        <v>88</v>
      </c>
      <c r="E41" s="13" t="s">
        <v>45</v>
      </c>
      <c r="F41" s="36" t="s">
        <v>89</v>
      </c>
    </row>
    <row r="42" spans="1:13">
      <c r="A42" s="6" t="s">
        <v>65</v>
      </c>
      <c r="B42" s="68"/>
      <c r="C42" s="6"/>
      <c r="D42" s="30" t="s">
        <v>64</v>
      </c>
      <c r="E42" s="13" t="s">
        <v>47</v>
      </c>
      <c r="F42" s="37" t="s">
        <v>64</v>
      </c>
    </row>
    <row r="43" spans="1:13">
      <c r="A43" s="6">
        <f>A34</f>
        <v>0</v>
      </c>
      <c r="B43" s="67">
        <f>IF(A8="ATR-Actual",B8*0.9*2,B8*0.009*2*25)</f>
        <v>3.762</v>
      </c>
      <c r="C43" s="6"/>
      <c r="D43" s="29">
        <f>MROUND((SUM($D$8+B43)),$M$7)</f>
        <v>1291.5</v>
      </c>
      <c r="E43" s="11">
        <f>IF(E42="Risk in Points",D45-D43,(D45-D43)*4)</f>
        <v>2.5</v>
      </c>
      <c r="F43" s="28">
        <f>MROUND((SUM($F$8-B43)),$M$7)</f>
        <v>1283.75</v>
      </c>
    </row>
    <row r="44" spans="1:13">
      <c r="A44" s="6" t="s">
        <v>82</v>
      </c>
      <c r="B44" s="69"/>
      <c r="C44" s="6"/>
      <c r="D44" s="30" t="s">
        <v>67</v>
      </c>
      <c r="E44" s="13" t="s">
        <v>126</v>
      </c>
      <c r="F44" s="37" t="s">
        <v>67</v>
      </c>
    </row>
    <row r="45" spans="1:13">
      <c r="A45" s="6">
        <f>A43</f>
        <v>0</v>
      </c>
      <c r="B45" s="67">
        <f>IF(A8="ATR-Actual",B8*1.01*3,B8*0.0101*3*25)</f>
        <v>6.3327</v>
      </c>
      <c r="C45" s="6"/>
      <c r="D45" s="29">
        <f>MROUND((SUM($D$8+B45)),$M$7)</f>
        <v>1294</v>
      </c>
      <c r="E45" s="11">
        <f>IF(E42="Risk in Points",E31/E43/50,(E31/E43/50)*4)</f>
        <v>1</v>
      </c>
      <c r="F45" s="28">
        <f>MROUND((SUM($F$8-B45)),$M$7)</f>
        <v>1281.25</v>
      </c>
    </row>
    <row r="46" spans="1:13">
      <c r="A46" s="6" t="s">
        <v>84</v>
      </c>
      <c r="B46" s="68"/>
      <c r="C46" s="6"/>
      <c r="D46" s="30" t="s">
        <v>85</v>
      </c>
      <c r="E46" s="13"/>
      <c r="F46" s="37" t="s">
        <v>85</v>
      </c>
    </row>
    <row r="47" spans="1:13">
      <c r="A47" s="6">
        <f>A43</f>
        <v>0</v>
      </c>
      <c r="B47" s="67">
        <f>IF(A8="ATR-Actual",B8*0.1,B8*0.001*25)</f>
        <v>0.20899999999999999</v>
      </c>
      <c r="C47" s="6"/>
      <c r="D47" s="29">
        <f>MROUND((SUM($D$8+B47)),$M$7)</f>
        <v>1288</v>
      </c>
      <c r="E47" s="11"/>
      <c r="F47" s="28">
        <f>MROUND((SUM($F$8-B47)),$M$7)</f>
        <v>1287.25</v>
      </c>
    </row>
    <row r="48" spans="1:13">
      <c r="A48" s="6"/>
      <c r="B48" s="67"/>
      <c r="C48" s="6"/>
      <c r="D48" s="33" t="s">
        <v>76</v>
      </c>
      <c r="E48" s="31" t="s">
        <v>75</v>
      </c>
      <c r="F48" s="32" t="s">
        <v>74</v>
      </c>
      <c r="G48" s="6"/>
      <c r="H48" s="6"/>
      <c r="I48" s="6"/>
      <c r="J48" s="6"/>
      <c r="K48" s="6"/>
    </row>
    <row r="49" spans="1:25">
      <c r="A49" s="6"/>
      <c r="B49" s="67"/>
      <c r="C49" s="6"/>
      <c r="D49" s="29">
        <f>MROUND((SUM($F$8-B8)),$M$7)</f>
        <v>1285.5</v>
      </c>
      <c r="E49" s="11">
        <f>IF(E42="Risk in Points",(D43-D47)/E43,((D43-D47)*4)/E43)</f>
        <v>1.4</v>
      </c>
      <c r="F49" s="28">
        <f>MROUND((SUM($D$8+B8)),$M$7)</f>
        <v>1289.75</v>
      </c>
      <c r="G49" s="6"/>
      <c r="H49" s="6"/>
      <c r="I49" s="6"/>
      <c r="J49" s="6"/>
      <c r="K49" s="6"/>
    </row>
    <row r="50" spans="1:25">
      <c r="A50" s="5" t="s">
        <v>90</v>
      </c>
      <c r="B50" s="68"/>
      <c r="C50" s="6"/>
      <c r="D50" s="40" t="s">
        <v>91</v>
      </c>
      <c r="E50" s="31" t="s">
        <v>45</v>
      </c>
      <c r="F50" s="41" t="s">
        <v>92</v>
      </c>
    </row>
    <row r="51" spans="1:25">
      <c r="A51" s="6" t="s">
        <v>65</v>
      </c>
      <c r="B51" s="68"/>
      <c r="C51" s="6"/>
      <c r="D51" s="30" t="s">
        <v>64</v>
      </c>
      <c r="E51" s="13" t="s">
        <v>47</v>
      </c>
      <c r="F51" s="32" t="s">
        <v>64</v>
      </c>
    </row>
    <row r="52" spans="1:25">
      <c r="A52" s="6">
        <f>A43</f>
        <v>0</v>
      </c>
      <c r="B52" s="67">
        <f>IF(A8="ATR-Actual",B8*0.9*3,B8*0.009*3*0.1)</f>
        <v>5.6429999999999998</v>
      </c>
      <c r="C52" s="6"/>
      <c r="D52" s="29">
        <f>MROUND((SUM($D$8+B52)),$M$7)</f>
        <v>1293.5</v>
      </c>
      <c r="E52" s="11">
        <f>IF(E51="Risk in Points",D54-D52,(D54-D52)*4)</f>
        <v>2.75</v>
      </c>
      <c r="F52" s="28">
        <f>MROUND((SUM($F$8-B52)),$M$7)</f>
        <v>1281.75</v>
      </c>
      <c r="L52" s="34"/>
    </row>
    <row r="53" spans="1:25">
      <c r="A53" s="6" t="s">
        <v>82</v>
      </c>
      <c r="B53" s="69"/>
      <c r="C53" s="6"/>
      <c r="D53" s="30" t="s">
        <v>67</v>
      </c>
      <c r="E53" s="13" t="s">
        <v>126</v>
      </c>
      <c r="F53" s="26" t="s">
        <v>67</v>
      </c>
      <c r="L53" s="6"/>
    </row>
    <row r="54" spans="1:25">
      <c r="A54" s="6">
        <f>A52</f>
        <v>0</v>
      </c>
      <c r="B54" s="67">
        <f>IF(A8="ATR-Actual",B8*1.005*4,B8*0.01005*4*0.1)</f>
        <v>8.4017999999999979</v>
      </c>
      <c r="C54" s="6"/>
      <c r="D54" s="29">
        <f>MROUND((SUM($D$8+B54)),$M$7)</f>
        <v>1296.25</v>
      </c>
      <c r="E54" s="11">
        <f>IF(E51="Risk in Points",E31/E52/50,(E31/E52/50)*4)</f>
        <v>0.90909090909090906</v>
      </c>
      <c r="F54" s="28">
        <f>MROUND((SUM($F$8-B54)),$M$7)</f>
        <v>1279</v>
      </c>
      <c r="L54" s="6"/>
    </row>
    <row r="55" spans="1:25">
      <c r="A55" s="6" t="s">
        <v>84</v>
      </c>
      <c r="B55" s="68"/>
      <c r="C55" s="6"/>
      <c r="D55" s="30" t="s">
        <v>85</v>
      </c>
      <c r="E55" s="13"/>
      <c r="F55" s="26" t="s">
        <v>85</v>
      </c>
      <c r="L55" s="34"/>
    </row>
    <row r="56" spans="1:25">
      <c r="A56" s="6">
        <f>A52</f>
        <v>0</v>
      </c>
      <c r="B56" s="67">
        <f>IF(A8="ATR-Actual",B8*0.1,B8*0.001*0.1)</f>
        <v>0.20899999999999999</v>
      </c>
      <c r="C56" s="6"/>
      <c r="D56" s="29">
        <f>MROUND((SUM($D$8+B56)),$M$7)</f>
        <v>1288</v>
      </c>
      <c r="E56" s="11"/>
      <c r="F56" s="28">
        <f>MROUND((SUM($F$8-B56)),$M$7)</f>
        <v>1287.25</v>
      </c>
      <c r="L56" s="34"/>
      <c r="N56" s="6"/>
      <c r="O56" s="6"/>
      <c r="P56" s="6"/>
      <c r="Q56" s="6"/>
      <c r="R56" s="6"/>
      <c r="S56" s="6"/>
      <c r="T56" s="6"/>
      <c r="U56" s="6"/>
      <c r="V56" s="6"/>
      <c r="W56" s="6"/>
      <c r="X56" s="6"/>
      <c r="Y56" s="6"/>
    </row>
    <row r="57" spans="1:25">
      <c r="A57" s="6"/>
      <c r="B57" s="42"/>
      <c r="C57" s="6"/>
      <c r="D57" s="33" t="s">
        <v>76</v>
      </c>
      <c r="E57" s="31" t="s">
        <v>75</v>
      </c>
      <c r="F57" s="32" t="s">
        <v>74</v>
      </c>
      <c r="L57" s="34"/>
      <c r="N57" s="6"/>
      <c r="O57" s="6"/>
      <c r="P57" s="6"/>
      <c r="Q57" s="6"/>
      <c r="R57" s="6"/>
      <c r="S57" s="6"/>
      <c r="T57" s="6"/>
      <c r="U57" s="6"/>
      <c r="V57" s="6"/>
      <c r="W57" s="6"/>
      <c r="X57" s="6"/>
      <c r="Y57" s="6"/>
    </row>
    <row r="58" spans="1:25">
      <c r="A58" s="6"/>
      <c r="B58" s="42"/>
      <c r="C58" s="6"/>
      <c r="D58" s="29">
        <f>MROUND((SUM($F$8-B8)),$M$7)</f>
        <v>1285.5</v>
      </c>
      <c r="E58" s="11">
        <f>IF(E51="Risk in Points",(D52-D56)/E52,((D52-D56)*4)/E52)</f>
        <v>2</v>
      </c>
      <c r="F58" s="28">
        <f>MROUND((SUM($D$8+B8)),$M$7)</f>
        <v>1289.75</v>
      </c>
      <c r="L58" s="34"/>
    </row>
    <row r="59" spans="1:25">
      <c r="A59" s="146"/>
      <c r="B59" s="159"/>
      <c r="C59" s="159"/>
      <c r="D59" s="159"/>
      <c r="E59" s="159"/>
      <c r="F59" s="159"/>
      <c r="G59" s="6"/>
      <c r="H59" s="6"/>
      <c r="I59" s="6"/>
      <c r="J59" s="6"/>
      <c r="K59" s="6"/>
      <c r="L59" s="34"/>
    </row>
    <row r="60" spans="1:25">
      <c r="A60" s="5"/>
      <c r="B60" s="17"/>
      <c r="C60" s="6"/>
      <c r="D60" s="6"/>
      <c r="E60" s="6"/>
      <c r="F60" s="6"/>
      <c r="I60" s="4"/>
      <c r="L60" s="34"/>
    </row>
    <row r="61" spans="1:25">
      <c r="A61" s="24"/>
      <c r="B61" s="25"/>
      <c r="C61" s="6"/>
      <c r="D61" s="6"/>
      <c r="E61" s="6"/>
      <c r="F61" s="6"/>
      <c r="I61" s="4"/>
      <c r="L61" s="34"/>
    </row>
    <row r="62" spans="1:25">
      <c r="A62" s="14"/>
      <c r="B62" s="25"/>
      <c r="C62" s="6"/>
      <c r="D62" s="6"/>
      <c r="E62" s="6"/>
      <c r="F62" s="6"/>
      <c r="I62" s="4"/>
      <c r="L62" s="34"/>
    </row>
    <row r="63" spans="1:25">
      <c r="A63" s="6"/>
      <c r="B63" s="11"/>
      <c r="C63" s="6"/>
      <c r="D63" s="6"/>
      <c r="E63" s="6"/>
      <c r="F63" s="6"/>
      <c r="I63" s="4"/>
      <c r="L63" s="34"/>
    </row>
    <row r="64" spans="1:25">
      <c r="C64" s="6"/>
      <c r="D64" s="6"/>
      <c r="E64" s="6"/>
      <c r="F64" s="6"/>
      <c r="I64" s="4"/>
      <c r="L64" s="6"/>
    </row>
    <row r="65" spans="3:25">
      <c r="C65" s="6"/>
      <c r="D65" s="6"/>
      <c r="E65" s="6"/>
      <c r="F65" s="6"/>
      <c r="I65" s="4"/>
    </row>
    <row r="66" spans="3:25">
      <c r="C66" s="6"/>
      <c r="D66" s="6"/>
      <c r="E66" s="6"/>
      <c r="F66" s="6"/>
      <c r="I66" s="4"/>
      <c r="M66" s="6"/>
    </row>
    <row r="67" spans="3:25">
      <c r="I67" s="4"/>
      <c r="M67" s="6"/>
      <c r="N67" s="6"/>
      <c r="O67" s="6"/>
      <c r="P67" s="6"/>
      <c r="Q67" s="6"/>
      <c r="R67" s="6"/>
      <c r="S67" s="6"/>
      <c r="T67" s="6"/>
      <c r="U67" s="6"/>
      <c r="V67" s="6"/>
      <c r="W67" s="6"/>
      <c r="X67" s="6"/>
      <c r="Y67" s="6"/>
    </row>
    <row r="68" spans="3:25">
      <c r="I68" s="4"/>
    </row>
    <row r="69" spans="3:25">
      <c r="I69" s="4"/>
    </row>
    <row r="70" spans="3:25">
      <c r="I70" s="4"/>
    </row>
    <row r="71" spans="3:25">
      <c r="I71" s="4"/>
    </row>
    <row r="72" spans="3:25">
      <c r="I72" s="4"/>
    </row>
    <row r="73" spans="3:25">
      <c r="I73" s="4"/>
    </row>
    <row r="74" spans="3:25">
      <c r="I74" s="4"/>
    </row>
    <row r="75" spans="3:25">
      <c r="I75" s="4"/>
    </row>
    <row r="76" spans="3:25">
      <c r="I76" s="4"/>
    </row>
    <row r="77" spans="3:25">
      <c r="I77" s="4"/>
      <c r="M77" s="6"/>
    </row>
    <row r="78" spans="3:25">
      <c r="I78" s="4"/>
    </row>
    <row r="79" spans="3:25">
      <c r="D79" s="19"/>
      <c r="E79" s="9"/>
      <c r="F79" s="4"/>
      <c r="I79" s="4"/>
    </row>
    <row r="80" spans="3:25">
      <c r="E80" s="18"/>
      <c r="F80" s="4"/>
      <c r="I80" s="4"/>
    </row>
    <row r="81" spans="6:9">
      <c r="F81" s="4"/>
      <c r="I81" s="4"/>
    </row>
    <row r="82" spans="6:9">
      <c r="F82" s="4"/>
      <c r="I82" s="4"/>
    </row>
    <row r="83" spans="6:9">
      <c r="F83" s="4"/>
      <c r="I83" s="4"/>
    </row>
    <row r="84" spans="6:9">
      <c r="F84" s="4"/>
      <c r="I84" s="4"/>
    </row>
    <row r="85" spans="6:9">
      <c r="F85" s="4"/>
      <c r="I85" s="4"/>
    </row>
    <row r="86" spans="6:9">
      <c r="F86" s="4"/>
      <c r="I86" s="4"/>
    </row>
    <row r="87" spans="6:9">
      <c r="F87" s="4"/>
      <c r="I87" s="4"/>
    </row>
    <row r="88" spans="6:9">
      <c r="F88" s="4"/>
      <c r="I88" s="4"/>
    </row>
    <row r="89" spans="6:9">
      <c r="F89" s="4"/>
      <c r="I89" s="4"/>
    </row>
    <row r="90" spans="6:9">
      <c r="F90" s="4"/>
      <c r="I90" s="4"/>
    </row>
    <row r="91" spans="6:9">
      <c r="F91" s="4"/>
      <c r="I91" s="4"/>
    </row>
    <row r="92" spans="6:9">
      <c r="F92" s="4"/>
      <c r="I92" s="4"/>
    </row>
    <row r="93" spans="6:9">
      <c r="F93" s="4"/>
      <c r="I93" s="4"/>
    </row>
    <row r="94" spans="6:9">
      <c r="F94" s="4"/>
      <c r="I94" s="4"/>
    </row>
    <row r="95" spans="6:9">
      <c r="F95" s="4"/>
      <c r="I95" s="4"/>
    </row>
    <row r="96" spans="6:9">
      <c r="F96" s="4"/>
      <c r="I96" s="4"/>
    </row>
    <row r="97" spans="6:9">
      <c r="F97" s="4"/>
      <c r="I97" s="4"/>
    </row>
    <row r="98" spans="6:9">
      <c r="F98" s="4"/>
      <c r="I98" s="4"/>
    </row>
    <row r="99" spans="6:9">
      <c r="F99" s="4"/>
      <c r="I99" s="4"/>
    </row>
    <row r="100" spans="6:9">
      <c r="F100" s="4"/>
      <c r="I100" s="4"/>
    </row>
    <row r="101" spans="6:9">
      <c r="F101" s="4"/>
      <c r="I101" s="4"/>
    </row>
    <row r="102" spans="6:9">
      <c r="F102" s="4"/>
      <c r="I102" s="4"/>
    </row>
    <row r="103" spans="6:9">
      <c r="F103" s="4"/>
      <c r="I103" s="4"/>
    </row>
    <row r="104" spans="6:9">
      <c r="F104" s="4"/>
      <c r="I104" s="4"/>
    </row>
    <row r="105" spans="6:9">
      <c r="F105" s="4"/>
      <c r="I105" s="4"/>
    </row>
    <row r="106" spans="6:9">
      <c r="F106" s="4"/>
      <c r="I106" s="4"/>
    </row>
    <row r="107" spans="6:9">
      <c r="F107" s="4"/>
      <c r="I107" s="4"/>
    </row>
    <row r="108" spans="6:9">
      <c r="F108" s="4"/>
      <c r="I108" s="4"/>
    </row>
    <row r="109" spans="6:9">
      <c r="F109" s="4"/>
      <c r="I109" s="4"/>
    </row>
    <row r="110" spans="6:9">
      <c r="F110" s="4"/>
      <c r="I110" s="4"/>
    </row>
    <row r="111" spans="6:9">
      <c r="F111" s="4"/>
      <c r="I111" s="4"/>
    </row>
    <row r="112" spans="6:9">
      <c r="F112" s="4"/>
      <c r="I112" s="4"/>
    </row>
    <row r="113" spans="6:9">
      <c r="F113" s="4"/>
      <c r="I113" s="4"/>
    </row>
    <row r="114" spans="6:9">
      <c r="F114" s="4"/>
      <c r="I114" s="4"/>
    </row>
    <row r="115" spans="6:9">
      <c r="F115" s="4"/>
      <c r="I115" s="4"/>
    </row>
    <row r="116" spans="6:9">
      <c r="F116" s="4"/>
      <c r="I116" s="4"/>
    </row>
    <row r="117" spans="6:9">
      <c r="F117" s="4"/>
      <c r="I117" s="4"/>
    </row>
    <row r="118" spans="6:9">
      <c r="F118" s="4"/>
      <c r="I118" s="4"/>
    </row>
    <row r="119" spans="6:9">
      <c r="F119" s="4"/>
      <c r="I119" s="4"/>
    </row>
    <row r="120" spans="6:9">
      <c r="F120" s="4"/>
      <c r="I120" s="4"/>
    </row>
    <row r="121" spans="6:9">
      <c r="F121" s="4"/>
      <c r="I121" s="4"/>
    </row>
    <row r="122" spans="6:9">
      <c r="F122" s="4"/>
      <c r="I122" s="4"/>
    </row>
    <row r="123" spans="6:9">
      <c r="F123" s="4"/>
      <c r="I123" s="4"/>
    </row>
    <row r="124" spans="6:9">
      <c r="F124" s="4"/>
      <c r="I124" s="4"/>
    </row>
    <row r="125" spans="6:9">
      <c r="F125" s="4"/>
      <c r="I125" s="4"/>
    </row>
    <row r="126" spans="6:9">
      <c r="F126" s="4"/>
      <c r="I126" s="4"/>
    </row>
    <row r="127" spans="6:9">
      <c r="F127" s="4"/>
      <c r="I127" s="4"/>
    </row>
    <row r="128" spans="6:9">
      <c r="F128" s="4"/>
      <c r="I128" s="4"/>
    </row>
    <row r="129" spans="6:9">
      <c r="F129" s="4"/>
      <c r="I129" s="4"/>
    </row>
    <row r="130" spans="6:9">
      <c r="F130" s="4"/>
      <c r="I130" s="4"/>
    </row>
    <row r="131" spans="6:9">
      <c r="F131" s="4"/>
      <c r="I131" s="4"/>
    </row>
    <row r="132" spans="6:9">
      <c r="F132" s="4"/>
      <c r="I132" s="4"/>
    </row>
    <row r="133" spans="6:9">
      <c r="F133" s="4"/>
      <c r="I133" s="4"/>
    </row>
    <row r="134" spans="6:9">
      <c r="F134" s="4"/>
      <c r="I134" s="4"/>
    </row>
    <row r="135" spans="6:9">
      <c r="F135" s="4"/>
      <c r="I135" s="4"/>
    </row>
    <row r="136" spans="6:9">
      <c r="F136" s="4"/>
      <c r="I136" s="4"/>
    </row>
    <row r="137" spans="6:9">
      <c r="F137" s="4"/>
      <c r="I137" s="4"/>
    </row>
    <row r="138" spans="6:9">
      <c r="F138" s="4"/>
      <c r="I138" s="4"/>
    </row>
    <row r="139" spans="6:9">
      <c r="F139" s="4"/>
      <c r="I139" s="4"/>
    </row>
    <row r="140" spans="6:9">
      <c r="F140" s="4"/>
      <c r="I140" s="4"/>
    </row>
    <row r="141" spans="6:9">
      <c r="F141" s="4"/>
      <c r="I141" s="4"/>
    </row>
    <row r="142" spans="6:9">
      <c r="F142" s="4"/>
      <c r="I142" s="4"/>
    </row>
    <row r="143" spans="6:9">
      <c r="F143" s="4"/>
      <c r="I143" s="4"/>
    </row>
    <row r="144" spans="6:9">
      <c r="F144" s="4"/>
      <c r="I144" s="4"/>
    </row>
    <row r="145" spans="6:9">
      <c r="F145" s="4"/>
      <c r="I145" s="4"/>
    </row>
    <row r="146" spans="6:9">
      <c r="F146" s="4"/>
      <c r="I146" s="4"/>
    </row>
    <row r="147" spans="6:9">
      <c r="F147" s="4"/>
      <c r="I147" s="4"/>
    </row>
    <row r="148" spans="6:9">
      <c r="F148" s="4"/>
      <c r="I148" s="4"/>
    </row>
    <row r="149" spans="6:9">
      <c r="F149" s="4"/>
      <c r="I149" s="4"/>
    </row>
    <row r="150" spans="6:9">
      <c r="F150" s="4"/>
      <c r="I150" s="4"/>
    </row>
    <row r="151" spans="6:9">
      <c r="F151" s="4"/>
      <c r="I151" s="4"/>
    </row>
    <row r="152" spans="6:9">
      <c r="F152" s="4"/>
      <c r="I152" s="4"/>
    </row>
    <row r="153" spans="6:9">
      <c r="F153" s="4"/>
      <c r="I153" s="4"/>
    </row>
    <row r="154" spans="6:9">
      <c r="F154" s="4"/>
      <c r="I154" s="4"/>
    </row>
    <row r="155" spans="6:9">
      <c r="F155" s="4"/>
      <c r="I155" s="4"/>
    </row>
    <row r="156" spans="6:9">
      <c r="F156" s="4"/>
      <c r="I156" s="4"/>
    </row>
    <row r="157" spans="6:9">
      <c r="F157" s="4"/>
      <c r="I157" s="4"/>
    </row>
    <row r="158" spans="6:9">
      <c r="F158" s="4"/>
      <c r="I158" s="4"/>
    </row>
    <row r="159" spans="6:9">
      <c r="F159" s="4"/>
      <c r="I159" s="4"/>
    </row>
    <row r="160" spans="6:9">
      <c r="F160" s="4"/>
      <c r="I160" s="4"/>
    </row>
    <row r="161" spans="6:9">
      <c r="F161" s="4"/>
      <c r="I161" s="4"/>
    </row>
    <row r="162" spans="6:9">
      <c r="F162" s="4"/>
      <c r="I162" s="4"/>
    </row>
    <row r="163" spans="6:9">
      <c r="F163" s="4"/>
      <c r="I163" s="4"/>
    </row>
    <row r="164" spans="6:9">
      <c r="F164" s="4"/>
      <c r="I164" s="4"/>
    </row>
    <row r="165" spans="6:9">
      <c r="F165" s="4"/>
      <c r="I165" s="4"/>
    </row>
    <row r="166" spans="6:9">
      <c r="F166" s="4"/>
      <c r="I166" s="4"/>
    </row>
    <row r="167" spans="6:9">
      <c r="F167" s="4"/>
      <c r="I167" s="4"/>
    </row>
    <row r="168" spans="6:9">
      <c r="F168" s="4"/>
      <c r="I168" s="4"/>
    </row>
    <row r="169" spans="6:9">
      <c r="F169" s="4"/>
      <c r="I169" s="4"/>
    </row>
    <row r="170" spans="6:9">
      <c r="F170" s="4"/>
      <c r="I170" s="4"/>
    </row>
    <row r="171" spans="6:9">
      <c r="F171" s="4"/>
      <c r="I171" s="4"/>
    </row>
    <row r="172" spans="6:9">
      <c r="F172" s="4"/>
      <c r="I172" s="4"/>
    </row>
    <row r="173" spans="6:9">
      <c r="F173" s="4"/>
      <c r="I173" s="4"/>
    </row>
    <row r="174" spans="6:9">
      <c r="F174" s="4"/>
      <c r="I174" s="4"/>
    </row>
    <row r="175" spans="6:9">
      <c r="F175" s="4"/>
      <c r="I175" s="4"/>
    </row>
    <row r="176" spans="6:9">
      <c r="F176" s="4"/>
      <c r="I176" s="4"/>
    </row>
    <row r="177" spans="6:9">
      <c r="F177" s="4"/>
      <c r="I177" s="4"/>
    </row>
    <row r="178" spans="6:9">
      <c r="F178" s="4"/>
      <c r="I178" s="4"/>
    </row>
    <row r="179" spans="6:9">
      <c r="F179" s="4"/>
      <c r="I179" s="4"/>
    </row>
    <row r="180" spans="6:9">
      <c r="F180" s="4"/>
      <c r="I180" s="4"/>
    </row>
    <row r="181" spans="6:9">
      <c r="F181" s="4"/>
      <c r="I181" s="4"/>
    </row>
    <row r="182" spans="6:9">
      <c r="F182" s="4"/>
      <c r="I182" s="4"/>
    </row>
    <row r="183" spans="6:9">
      <c r="F183" s="4"/>
      <c r="I183" s="4"/>
    </row>
    <row r="184" spans="6:9">
      <c r="F184" s="4"/>
      <c r="I184" s="4"/>
    </row>
    <row r="185" spans="6:9">
      <c r="F185" s="4"/>
      <c r="I185" s="4"/>
    </row>
    <row r="186" spans="6:9">
      <c r="F186" s="4"/>
      <c r="I186" s="4"/>
    </row>
    <row r="187" spans="6:9">
      <c r="F187" s="4"/>
      <c r="I187" s="4"/>
    </row>
    <row r="188" spans="6:9">
      <c r="F188" s="4"/>
      <c r="I188" s="4"/>
    </row>
    <row r="189" spans="6:9">
      <c r="F189" s="4"/>
      <c r="I189" s="4"/>
    </row>
    <row r="190" spans="6:9">
      <c r="F190" s="4"/>
      <c r="I190" s="4"/>
    </row>
    <row r="191" spans="6:9">
      <c r="F191" s="4"/>
      <c r="I191" s="4"/>
    </row>
    <row r="192" spans="6:9">
      <c r="F192" s="4"/>
      <c r="I192" s="4"/>
    </row>
    <row r="193" spans="6:9">
      <c r="F193" s="4"/>
      <c r="I193" s="4"/>
    </row>
    <row r="194" spans="6:9">
      <c r="F194" s="4"/>
      <c r="I194" s="4"/>
    </row>
    <row r="195" spans="6:9">
      <c r="F195" s="4"/>
      <c r="I195" s="4"/>
    </row>
    <row r="196" spans="6:9">
      <c r="F196" s="4"/>
      <c r="I196" s="4"/>
    </row>
    <row r="197" spans="6:9">
      <c r="F197" s="4"/>
      <c r="I197" s="4"/>
    </row>
    <row r="198" spans="6:9">
      <c r="F198" s="4"/>
      <c r="I198" s="4"/>
    </row>
    <row r="199" spans="6:9">
      <c r="F199" s="4"/>
      <c r="I199" s="4"/>
    </row>
    <row r="200" spans="6:9">
      <c r="F200" s="4"/>
      <c r="I200" s="4"/>
    </row>
    <row r="201" spans="6:9">
      <c r="F201" s="4"/>
      <c r="I201" s="4"/>
    </row>
    <row r="202" spans="6:9">
      <c r="F202" s="4"/>
      <c r="I202" s="4"/>
    </row>
    <row r="203" spans="6:9">
      <c r="F203" s="4"/>
      <c r="I203" s="4"/>
    </row>
    <row r="204" spans="6:9">
      <c r="F204" s="4"/>
      <c r="I204" s="4"/>
    </row>
    <row r="205" spans="6:9">
      <c r="F205" s="4"/>
      <c r="I205" s="4"/>
    </row>
    <row r="206" spans="6:9">
      <c r="F206" s="4"/>
      <c r="I206" s="4"/>
    </row>
    <row r="207" spans="6:9">
      <c r="F207" s="4"/>
      <c r="I207" s="4"/>
    </row>
    <row r="208" spans="6:9">
      <c r="F208" s="4"/>
      <c r="I208" s="4"/>
    </row>
    <row r="209" spans="6:9">
      <c r="F209" s="4"/>
      <c r="I209" s="4"/>
    </row>
    <row r="210" spans="6:9">
      <c r="F210" s="4"/>
      <c r="I210" s="4"/>
    </row>
    <row r="211" spans="6:9">
      <c r="F211" s="4"/>
      <c r="I211" s="4"/>
    </row>
    <row r="212" spans="6:9">
      <c r="F212" s="4"/>
      <c r="I212" s="4"/>
    </row>
    <row r="213" spans="6:9">
      <c r="F213" s="4"/>
      <c r="I213" s="4"/>
    </row>
    <row r="214" spans="6:9">
      <c r="F214" s="4"/>
      <c r="I214" s="4"/>
    </row>
    <row r="215" spans="6:9">
      <c r="F215" s="4"/>
      <c r="I215" s="4"/>
    </row>
    <row r="216" spans="6:9">
      <c r="F216" s="4"/>
      <c r="I216" s="4"/>
    </row>
    <row r="217" spans="6:9">
      <c r="F217" s="4"/>
      <c r="I217" s="4"/>
    </row>
    <row r="218" spans="6:9">
      <c r="F218" s="4"/>
      <c r="I218" s="4"/>
    </row>
    <row r="219" spans="6:9">
      <c r="F219" s="4"/>
      <c r="I219" s="4"/>
    </row>
    <row r="220" spans="6:9">
      <c r="F220" s="4"/>
      <c r="I220" s="4"/>
    </row>
    <row r="221" spans="6:9">
      <c r="F221" s="4"/>
      <c r="I221" s="4"/>
    </row>
    <row r="222" spans="6:9">
      <c r="F222" s="4"/>
      <c r="I222" s="4"/>
    </row>
    <row r="223" spans="6:9">
      <c r="F223" s="4"/>
      <c r="I223" s="4"/>
    </row>
    <row r="224" spans="6:9">
      <c r="F224" s="4"/>
      <c r="I224" s="4"/>
    </row>
    <row r="225" spans="6:9">
      <c r="F225" s="4"/>
      <c r="I225" s="4"/>
    </row>
    <row r="226" spans="6:9">
      <c r="F226" s="4"/>
      <c r="I226" s="4"/>
    </row>
    <row r="227" spans="6:9">
      <c r="F227" s="4"/>
      <c r="I227" s="4"/>
    </row>
    <row r="228" spans="6:9">
      <c r="F228" s="4"/>
      <c r="I228" s="4"/>
    </row>
    <row r="229" spans="6:9">
      <c r="F229" s="4"/>
      <c r="I229" s="4"/>
    </row>
    <row r="230" spans="6:9">
      <c r="F230" s="4"/>
      <c r="I230" s="4"/>
    </row>
    <row r="231" spans="6:9">
      <c r="F231" s="4"/>
      <c r="I231" s="4"/>
    </row>
    <row r="232" spans="6:9">
      <c r="F232" s="4"/>
      <c r="I232" s="4"/>
    </row>
    <row r="233" spans="6:9">
      <c r="F233" s="4"/>
      <c r="I233" s="4"/>
    </row>
    <row r="234" spans="6:9">
      <c r="F234" s="4"/>
      <c r="I234" s="4"/>
    </row>
    <row r="235" spans="6:9">
      <c r="F235" s="4"/>
      <c r="I235" s="4"/>
    </row>
    <row r="236" spans="6:9">
      <c r="F236" s="4"/>
      <c r="I236" s="4"/>
    </row>
    <row r="237" spans="6:9">
      <c r="F237" s="4"/>
      <c r="I237" s="4"/>
    </row>
    <row r="238" spans="6:9">
      <c r="F238" s="4"/>
      <c r="I238" s="4"/>
    </row>
    <row r="239" spans="6:9">
      <c r="F239" s="4"/>
      <c r="I239" s="4"/>
    </row>
    <row r="240" spans="6:9">
      <c r="F240" s="4"/>
      <c r="I240" s="4"/>
    </row>
    <row r="241" spans="6:9">
      <c r="F241" s="4"/>
      <c r="I241" s="4"/>
    </row>
    <row r="242" spans="6:9">
      <c r="F242" s="4"/>
      <c r="I242" s="4"/>
    </row>
    <row r="243" spans="6:9">
      <c r="F243" s="4"/>
      <c r="I243" s="4"/>
    </row>
    <row r="244" spans="6:9">
      <c r="F244" s="4"/>
      <c r="I244" s="4"/>
    </row>
    <row r="245" spans="6:9">
      <c r="F245" s="4"/>
      <c r="I245" s="4"/>
    </row>
    <row r="246" spans="6:9">
      <c r="F246" s="4"/>
      <c r="I246" s="4"/>
    </row>
    <row r="247" spans="6:9">
      <c r="F247" s="4"/>
      <c r="I247" s="4"/>
    </row>
    <row r="248" spans="6:9">
      <c r="F248" s="4"/>
      <c r="I248" s="4"/>
    </row>
    <row r="249" spans="6:9">
      <c r="F249" s="4"/>
      <c r="I249" s="4"/>
    </row>
    <row r="250" spans="6:9">
      <c r="F250" s="4"/>
      <c r="I250" s="4"/>
    </row>
    <row r="251" spans="6:9">
      <c r="F251" s="4"/>
      <c r="I251" s="4"/>
    </row>
    <row r="252" spans="6:9">
      <c r="F252" s="4"/>
      <c r="I252" s="4"/>
    </row>
    <row r="253" spans="6:9">
      <c r="F253" s="4"/>
      <c r="I253" s="4"/>
    </row>
    <row r="254" spans="6:9">
      <c r="F254" s="4"/>
      <c r="I254" s="4"/>
    </row>
    <row r="255" spans="6:9">
      <c r="F255" s="4"/>
      <c r="I255" s="4"/>
    </row>
    <row r="256" spans="6:9">
      <c r="F256" s="4"/>
      <c r="I256" s="4"/>
    </row>
    <row r="257" spans="6:9">
      <c r="F257" s="4"/>
      <c r="I257" s="4"/>
    </row>
    <row r="258" spans="6:9">
      <c r="F258" s="4"/>
      <c r="I258" s="4"/>
    </row>
    <row r="259" spans="6:9">
      <c r="F259" s="4"/>
      <c r="I259" s="4"/>
    </row>
    <row r="260" spans="6:9">
      <c r="F260" s="4"/>
      <c r="I260" s="4"/>
    </row>
    <row r="261" spans="6:9">
      <c r="F261" s="4"/>
      <c r="I261" s="4"/>
    </row>
    <row r="262" spans="6:9">
      <c r="F262" s="4"/>
      <c r="I262" s="4"/>
    </row>
    <row r="263" spans="6:9">
      <c r="F263" s="4"/>
      <c r="I263" s="4"/>
    </row>
    <row r="264" spans="6:9">
      <c r="F264" s="4"/>
      <c r="I264" s="4"/>
    </row>
    <row r="265" spans="6:9">
      <c r="F265" s="4"/>
      <c r="I265" s="4"/>
    </row>
    <row r="266" spans="6:9">
      <c r="F266" s="4"/>
      <c r="I266" s="4"/>
    </row>
    <row r="267" spans="6:9">
      <c r="F267" s="4"/>
      <c r="I267" s="4"/>
    </row>
    <row r="268" spans="6:9">
      <c r="F268" s="4"/>
      <c r="I268" s="4"/>
    </row>
    <row r="269" spans="6:9">
      <c r="F269" s="4"/>
      <c r="I269" s="4"/>
    </row>
    <row r="270" spans="6:9">
      <c r="F270" s="4"/>
      <c r="I270" s="4"/>
    </row>
    <row r="271" spans="6:9">
      <c r="F271" s="4"/>
      <c r="I271" s="4"/>
    </row>
    <row r="272" spans="6:9">
      <c r="F272" s="4"/>
      <c r="I272" s="4"/>
    </row>
    <row r="273" spans="6:9">
      <c r="F273" s="4"/>
      <c r="I273" s="4"/>
    </row>
    <row r="274" spans="6:9">
      <c r="F274" s="4"/>
      <c r="I274" s="4"/>
    </row>
    <row r="275" spans="6:9">
      <c r="F275" s="4"/>
      <c r="I275" s="4"/>
    </row>
    <row r="276" spans="6:9">
      <c r="F276" s="4"/>
      <c r="I276" s="4"/>
    </row>
    <row r="277" spans="6:9">
      <c r="F277" s="4"/>
      <c r="I277" s="4"/>
    </row>
    <row r="278" spans="6:9">
      <c r="F278" s="4"/>
      <c r="I278" s="4"/>
    </row>
    <row r="279" spans="6:9">
      <c r="F279" s="4"/>
      <c r="I279" s="4"/>
    </row>
    <row r="280" spans="6:9">
      <c r="F280" s="4"/>
      <c r="I280" s="4"/>
    </row>
    <row r="281" spans="6:9">
      <c r="F281" s="4"/>
      <c r="I281" s="4"/>
    </row>
    <row r="282" spans="6:9">
      <c r="F282" s="4"/>
      <c r="I282" s="4"/>
    </row>
    <row r="283" spans="6:9">
      <c r="F283" s="4"/>
      <c r="I283" s="4"/>
    </row>
    <row r="284" spans="6:9">
      <c r="F284" s="4"/>
      <c r="I284" s="4"/>
    </row>
    <row r="285" spans="6:9">
      <c r="F285" s="4"/>
      <c r="I285" s="4"/>
    </row>
    <row r="286" spans="6:9">
      <c r="F286" s="4"/>
      <c r="I286" s="4"/>
    </row>
    <row r="287" spans="6:9">
      <c r="F287" s="4"/>
      <c r="I287" s="4"/>
    </row>
    <row r="288" spans="6:9">
      <c r="F288" s="4"/>
      <c r="I288" s="4"/>
    </row>
    <row r="289" spans="6:9">
      <c r="F289" s="4"/>
      <c r="I289" s="4"/>
    </row>
    <row r="290" spans="6:9">
      <c r="F290" s="4"/>
      <c r="I290" s="4"/>
    </row>
    <row r="291" spans="6:9">
      <c r="F291" s="4"/>
      <c r="I291" s="4"/>
    </row>
    <row r="292" spans="6:9">
      <c r="F292" s="4"/>
      <c r="I292" s="4"/>
    </row>
    <row r="293" spans="6:9">
      <c r="F293" s="4"/>
      <c r="I293" s="4"/>
    </row>
    <row r="294" spans="6:9">
      <c r="F294" s="4"/>
      <c r="I294" s="4"/>
    </row>
    <row r="295" spans="6:9">
      <c r="F295" s="4"/>
      <c r="I295" s="4"/>
    </row>
    <row r="296" spans="6:9">
      <c r="F296" s="4"/>
      <c r="I296" s="4"/>
    </row>
    <row r="297" spans="6:9">
      <c r="F297" s="4"/>
      <c r="I297" s="4"/>
    </row>
    <row r="298" spans="6:9">
      <c r="F298" s="4"/>
      <c r="I298" s="4"/>
    </row>
    <row r="299" spans="6:9">
      <c r="F299" s="4"/>
      <c r="I299" s="4"/>
    </row>
    <row r="300" spans="6:9">
      <c r="F300" s="4"/>
      <c r="I300" s="4"/>
    </row>
    <row r="301" spans="6:9">
      <c r="F301" s="4"/>
      <c r="I301" s="4"/>
    </row>
    <row r="302" spans="6:9">
      <c r="F302" s="4"/>
      <c r="I302" s="4"/>
    </row>
    <row r="303" spans="6:9">
      <c r="F303" s="4"/>
      <c r="I303" s="4"/>
    </row>
    <row r="304" spans="6:9">
      <c r="F304" s="4"/>
      <c r="I304" s="4"/>
    </row>
    <row r="305" spans="6:9">
      <c r="F305" s="4"/>
      <c r="I305" s="4"/>
    </row>
    <row r="306" spans="6:9">
      <c r="F306" s="4"/>
      <c r="I306" s="4"/>
    </row>
    <row r="307" spans="6:9">
      <c r="F307" s="4"/>
      <c r="I307" s="4"/>
    </row>
    <row r="308" spans="6:9">
      <c r="F308" s="4"/>
      <c r="I308" s="4"/>
    </row>
    <row r="309" spans="6:9">
      <c r="F309" s="4"/>
      <c r="I309" s="4"/>
    </row>
    <row r="310" spans="6:9">
      <c r="F310" s="4"/>
      <c r="I310" s="4"/>
    </row>
    <row r="311" spans="6:9">
      <c r="F311" s="4"/>
      <c r="I311" s="4"/>
    </row>
    <row r="312" spans="6:9">
      <c r="F312" s="4"/>
      <c r="I312" s="4"/>
    </row>
    <row r="313" spans="6:9">
      <c r="F313" s="4"/>
      <c r="I313" s="4"/>
    </row>
    <row r="314" spans="6:9">
      <c r="F314" s="4"/>
      <c r="I314" s="4"/>
    </row>
    <row r="315" spans="6:9">
      <c r="F315" s="4"/>
      <c r="I315" s="4"/>
    </row>
    <row r="316" spans="6:9">
      <c r="F316" s="4"/>
      <c r="I316" s="4"/>
    </row>
    <row r="317" spans="6:9">
      <c r="F317" s="4"/>
      <c r="I317" s="4"/>
    </row>
    <row r="318" spans="6:9">
      <c r="F318" s="4"/>
      <c r="I318" s="4"/>
    </row>
    <row r="319" spans="6:9">
      <c r="F319" s="4"/>
      <c r="I319" s="4"/>
    </row>
    <row r="320" spans="6:9">
      <c r="F320" s="4"/>
      <c r="I320" s="4"/>
    </row>
    <row r="321" spans="6:9">
      <c r="F321" s="4"/>
      <c r="I321" s="4"/>
    </row>
    <row r="322" spans="6:9">
      <c r="F322" s="4"/>
      <c r="I322" s="4"/>
    </row>
    <row r="323" spans="6:9">
      <c r="F323" s="4"/>
      <c r="I323" s="4"/>
    </row>
    <row r="324" spans="6:9">
      <c r="F324" s="4"/>
      <c r="I324" s="4"/>
    </row>
    <row r="325" spans="6:9">
      <c r="F325" s="4"/>
      <c r="I325" s="4"/>
    </row>
    <row r="326" spans="6:9">
      <c r="F326" s="4"/>
      <c r="I326" s="4"/>
    </row>
    <row r="327" spans="6:9">
      <c r="F327" s="4"/>
      <c r="I327" s="4"/>
    </row>
    <row r="328" spans="6:9">
      <c r="F328" s="4"/>
      <c r="I328" s="4"/>
    </row>
    <row r="329" spans="6:9">
      <c r="F329" s="4"/>
      <c r="I329" s="4"/>
    </row>
    <row r="330" spans="6:9">
      <c r="F330" s="4"/>
      <c r="I330" s="4"/>
    </row>
    <row r="331" spans="6:9">
      <c r="F331" s="4"/>
      <c r="I331" s="4"/>
    </row>
    <row r="332" spans="6:9">
      <c r="F332" s="4"/>
      <c r="I332" s="4"/>
    </row>
    <row r="333" spans="6:9">
      <c r="F333" s="4"/>
      <c r="I333" s="4"/>
    </row>
    <row r="334" spans="6:9">
      <c r="F334" s="4"/>
      <c r="I334" s="4"/>
    </row>
    <row r="335" spans="6:9">
      <c r="F335" s="4"/>
      <c r="I335" s="4"/>
    </row>
    <row r="336" spans="6:9">
      <c r="F336" s="4"/>
      <c r="I336" s="4"/>
    </row>
    <row r="337" spans="6:9">
      <c r="F337" s="4"/>
      <c r="I337" s="4"/>
    </row>
    <row r="338" spans="6:9">
      <c r="F338" s="4"/>
      <c r="I338" s="4"/>
    </row>
    <row r="339" spans="6:9">
      <c r="F339" s="4"/>
      <c r="I339" s="4"/>
    </row>
    <row r="340" spans="6:9">
      <c r="F340" s="4"/>
      <c r="I340" s="4"/>
    </row>
    <row r="341" spans="6:9">
      <c r="F341" s="4"/>
      <c r="I341" s="4"/>
    </row>
    <row r="342" spans="6:9">
      <c r="F342" s="4"/>
      <c r="I342" s="4"/>
    </row>
    <row r="343" spans="6:9">
      <c r="F343" s="4"/>
      <c r="I343" s="4"/>
    </row>
    <row r="344" spans="6:9">
      <c r="F344" s="4"/>
      <c r="I344" s="4"/>
    </row>
    <row r="345" spans="6:9">
      <c r="F345" s="4"/>
      <c r="I345" s="4"/>
    </row>
    <row r="346" spans="6:9">
      <c r="F346" s="4"/>
      <c r="I346" s="4"/>
    </row>
    <row r="347" spans="6:9">
      <c r="F347" s="4"/>
      <c r="I347" s="4"/>
    </row>
    <row r="348" spans="6:9">
      <c r="F348" s="4"/>
      <c r="I348" s="4"/>
    </row>
    <row r="349" spans="6:9">
      <c r="F349" s="4"/>
      <c r="I349" s="4"/>
    </row>
    <row r="350" spans="6:9">
      <c r="F350" s="4"/>
      <c r="I350" s="4"/>
    </row>
    <row r="351" spans="6:9">
      <c r="F351" s="4"/>
      <c r="I351" s="4"/>
    </row>
    <row r="352" spans="6:9">
      <c r="F352" s="4"/>
      <c r="I352" s="4"/>
    </row>
    <row r="353" spans="6:9">
      <c r="F353" s="4"/>
      <c r="I353" s="4"/>
    </row>
    <row r="354" spans="6:9">
      <c r="F354" s="4"/>
      <c r="I354" s="4"/>
    </row>
    <row r="355" spans="6:9">
      <c r="F355" s="4"/>
      <c r="I355" s="4"/>
    </row>
    <row r="356" spans="6:9">
      <c r="F356" s="4"/>
      <c r="I356" s="4"/>
    </row>
    <row r="357" spans="6:9">
      <c r="F357" s="4"/>
      <c r="I357" s="4"/>
    </row>
    <row r="358" spans="6:9">
      <c r="F358" s="4"/>
      <c r="I358" s="4"/>
    </row>
    <row r="359" spans="6:9">
      <c r="F359" s="4"/>
      <c r="I359" s="4"/>
    </row>
    <row r="360" spans="6:9">
      <c r="F360" s="4"/>
      <c r="I360" s="4"/>
    </row>
    <row r="361" spans="6:9">
      <c r="F361" s="4"/>
      <c r="I361" s="4"/>
    </row>
    <row r="362" spans="6:9">
      <c r="F362" s="4"/>
      <c r="I362" s="4"/>
    </row>
    <row r="363" spans="6:9">
      <c r="F363" s="4"/>
      <c r="I363" s="4"/>
    </row>
    <row r="364" spans="6:9">
      <c r="F364" s="4"/>
      <c r="I364" s="4"/>
    </row>
    <row r="365" spans="6:9">
      <c r="F365" s="4"/>
      <c r="I365" s="4"/>
    </row>
    <row r="366" spans="6:9">
      <c r="F366" s="4"/>
      <c r="I366" s="4"/>
    </row>
    <row r="367" spans="6:9">
      <c r="F367" s="4"/>
      <c r="I367" s="4"/>
    </row>
    <row r="368" spans="6:9">
      <c r="F368" s="4"/>
      <c r="I368" s="4"/>
    </row>
    <row r="369" spans="6:9">
      <c r="F369" s="4"/>
      <c r="I369" s="4"/>
    </row>
    <row r="370" spans="6:9">
      <c r="F370" s="4"/>
      <c r="I370" s="4"/>
    </row>
    <row r="371" spans="6:9">
      <c r="F371" s="4"/>
      <c r="I371" s="4"/>
    </row>
    <row r="372" spans="6:9">
      <c r="F372" s="4"/>
      <c r="I372" s="4"/>
    </row>
    <row r="373" spans="6:9">
      <c r="F373" s="4"/>
      <c r="I373" s="4"/>
    </row>
    <row r="374" spans="6:9">
      <c r="F374" s="4"/>
      <c r="I374" s="4"/>
    </row>
    <row r="375" spans="6:9">
      <c r="F375" s="4"/>
      <c r="I375" s="4"/>
    </row>
    <row r="376" spans="6:9">
      <c r="F376" s="4"/>
      <c r="I376" s="4"/>
    </row>
    <row r="377" spans="6:9">
      <c r="F377" s="4"/>
      <c r="I377" s="4"/>
    </row>
    <row r="378" spans="6:9">
      <c r="F378" s="4"/>
      <c r="I378" s="4"/>
    </row>
    <row r="379" spans="6:9">
      <c r="F379" s="4"/>
      <c r="I379" s="4"/>
    </row>
    <row r="380" spans="6:9">
      <c r="F380" s="4"/>
      <c r="I380" s="4"/>
    </row>
    <row r="381" spans="6:9">
      <c r="F381" s="4"/>
      <c r="I381" s="4"/>
    </row>
    <row r="382" spans="6:9">
      <c r="F382" s="4"/>
      <c r="I382" s="4"/>
    </row>
    <row r="383" spans="6:9">
      <c r="F383" s="4"/>
      <c r="I383" s="4"/>
    </row>
    <row r="384" spans="6:9">
      <c r="F384" s="4"/>
      <c r="I384" s="4"/>
    </row>
    <row r="385" spans="6:9">
      <c r="F385" s="4"/>
      <c r="I385" s="4"/>
    </row>
    <row r="386" spans="6:9">
      <c r="F386" s="4"/>
      <c r="I386" s="4"/>
    </row>
    <row r="387" spans="6:9">
      <c r="F387" s="4"/>
      <c r="I387" s="4"/>
    </row>
    <row r="388" spans="6:9">
      <c r="F388" s="4"/>
      <c r="I388" s="4"/>
    </row>
    <row r="389" spans="6:9">
      <c r="F389" s="4"/>
      <c r="I389" s="4"/>
    </row>
    <row r="390" spans="6:9">
      <c r="F390" s="4"/>
      <c r="I390" s="4"/>
    </row>
    <row r="391" spans="6:9">
      <c r="F391" s="4"/>
      <c r="I391" s="4"/>
    </row>
    <row r="392" spans="6:9">
      <c r="F392" s="4"/>
      <c r="I392" s="4"/>
    </row>
    <row r="393" spans="6:9">
      <c r="F393" s="4"/>
      <c r="I393" s="4"/>
    </row>
    <row r="394" spans="6:9">
      <c r="F394" s="4"/>
      <c r="I394" s="4"/>
    </row>
    <row r="395" spans="6:9">
      <c r="F395" s="4"/>
      <c r="I395" s="4"/>
    </row>
    <row r="396" spans="6:9">
      <c r="F396" s="4"/>
      <c r="I396" s="4"/>
    </row>
    <row r="397" spans="6:9">
      <c r="F397" s="4"/>
      <c r="I397" s="4"/>
    </row>
    <row r="398" spans="6:9">
      <c r="F398" s="4"/>
      <c r="I398" s="4"/>
    </row>
    <row r="399" spans="6:9">
      <c r="F399" s="4"/>
      <c r="I399" s="4"/>
    </row>
    <row r="400" spans="6:9">
      <c r="F400" s="4"/>
      <c r="I400" s="4"/>
    </row>
    <row r="401" spans="6:9">
      <c r="F401" s="4"/>
      <c r="I401" s="4"/>
    </row>
    <row r="402" spans="6:9">
      <c r="F402" s="4"/>
      <c r="I402" s="4"/>
    </row>
    <row r="403" spans="6:9">
      <c r="F403" s="4"/>
      <c r="I403" s="4"/>
    </row>
    <row r="404" spans="6:9">
      <c r="F404" s="4"/>
      <c r="I404" s="4"/>
    </row>
    <row r="405" spans="6:9">
      <c r="F405" s="4"/>
      <c r="I405" s="4"/>
    </row>
    <row r="406" spans="6:9">
      <c r="F406" s="4"/>
      <c r="I406" s="4"/>
    </row>
    <row r="407" spans="6:9">
      <c r="F407" s="4"/>
      <c r="I407" s="4"/>
    </row>
    <row r="408" spans="6:9">
      <c r="F408" s="4"/>
      <c r="I408" s="4"/>
    </row>
    <row r="409" spans="6:9">
      <c r="F409" s="4"/>
      <c r="I409" s="4"/>
    </row>
    <row r="410" spans="6:9">
      <c r="F410" s="4"/>
      <c r="I410" s="4"/>
    </row>
    <row r="411" spans="6:9">
      <c r="F411" s="4"/>
      <c r="I411" s="4"/>
    </row>
    <row r="412" spans="6:9">
      <c r="F412" s="4"/>
      <c r="I412" s="4"/>
    </row>
    <row r="413" spans="6:9">
      <c r="F413" s="4"/>
      <c r="I413" s="4"/>
    </row>
    <row r="414" spans="6:9">
      <c r="F414" s="4"/>
      <c r="I414" s="4"/>
    </row>
    <row r="415" spans="6:9">
      <c r="F415" s="4"/>
      <c r="I415" s="4"/>
    </row>
    <row r="416" spans="6:9">
      <c r="F416" s="4"/>
      <c r="I416" s="4"/>
    </row>
    <row r="417" spans="6:9">
      <c r="F417" s="4"/>
      <c r="I417" s="4"/>
    </row>
    <row r="418" spans="6:9">
      <c r="F418" s="4"/>
      <c r="I418" s="4"/>
    </row>
    <row r="419" spans="6:9">
      <c r="F419" s="4"/>
      <c r="I419" s="4"/>
    </row>
    <row r="420" spans="6:9">
      <c r="F420" s="4"/>
      <c r="I420" s="4"/>
    </row>
    <row r="421" spans="6:9">
      <c r="F421" s="4"/>
      <c r="I421" s="4"/>
    </row>
    <row r="422" spans="6:9">
      <c r="F422" s="4"/>
      <c r="I422" s="4"/>
    </row>
    <row r="423" spans="6:9">
      <c r="F423" s="4"/>
      <c r="I423" s="4"/>
    </row>
    <row r="424" spans="6:9">
      <c r="F424" s="4"/>
      <c r="I424" s="4"/>
    </row>
    <row r="425" spans="6:9">
      <c r="F425" s="4"/>
      <c r="I425" s="4"/>
    </row>
    <row r="426" spans="6:9">
      <c r="F426" s="4"/>
      <c r="I426" s="4"/>
    </row>
    <row r="427" spans="6:9">
      <c r="F427" s="4"/>
      <c r="I427" s="4"/>
    </row>
    <row r="428" spans="6:9">
      <c r="F428" s="4"/>
      <c r="I428" s="4"/>
    </row>
    <row r="429" spans="6:9">
      <c r="F429" s="4"/>
      <c r="I429" s="4"/>
    </row>
    <row r="430" spans="6:9">
      <c r="F430" s="4"/>
      <c r="I430" s="4"/>
    </row>
    <row r="431" spans="6:9">
      <c r="F431" s="4"/>
      <c r="I431" s="4"/>
    </row>
    <row r="432" spans="6:9">
      <c r="F432" s="4"/>
      <c r="I432" s="4"/>
    </row>
    <row r="433" spans="6:9">
      <c r="F433" s="4"/>
      <c r="I433" s="4"/>
    </row>
    <row r="434" spans="6:9">
      <c r="F434" s="4"/>
      <c r="I434" s="4"/>
    </row>
    <row r="435" spans="6:9">
      <c r="F435" s="4"/>
      <c r="I435" s="4"/>
    </row>
    <row r="436" spans="6:9">
      <c r="F436" s="4"/>
      <c r="I436" s="4"/>
    </row>
    <row r="437" spans="6:9">
      <c r="F437" s="4"/>
      <c r="I437" s="4"/>
    </row>
    <row r="438" spans="6:9">
      <c r="F438" s="4"/>
      <c r="I438" s="4"/>
    </row>
    <row r="439" spans="6:9">
      <c r="F439" s="4"/>
      <c r="I439" s="4"/>
    </row>
    <row r="440" spans="6:9">
      <c r="F440" s="4"/>
      <c r="I440" s="4"/>
    </row>
    <row r="441" spans="6:9">
      <c r="F441" s="4"/>
      <c r="I441" s="4"/>
    </row>
    <row r="442" spans="6:9">
      <c r="F442" s="4"/>
      <c r="I442" s="4"/>
    </row>
    <row r="443" spans="6:9">
      <c r="F443" s="4"/>
      <c r="I443" s="4"/>
    </row>
    <row r="444" spans="6:9">
      <c r="F444" s="4"/>
      <c r="I444" s="4"/>
    </row>
    <row r="445" spans="6:9">
      <c r="F445" s="4"/>
      <c r="I445" s="4"/>
    </row>
    <row r="446" spans="6:9">
      <c r="F446" s="4"/>
      <c r="I446" s="4"/>
    </row>
    <row r="447" spans="6:9">
      <c r="F447" s="4"/>
      <c r="I447" s="4"/>
    </row>
    <row r="448" spans="6:9">
      <c r="F448" s="4"/>
      <c r="I448" s="4"/>
    </row>
    <row r="449" spans="6:9">
      <c r="F449" s="4"/>
      <c r="I449" s="4"/>
    </row>
    <row r="450" spans="6:9">
      <c r="F450" s="4"/>
      <c r="I450" s="4"/>
    </row>
    <row r="451" spans="6:9">
      <c r="F451" s="4"/>
      <c r="I451" s="4"/>
    </row>
    <row r="452" spans="6:9">
      <c r="F452" s="4"/>
      <c r="I452" s="4"/>
    </row>
    <row r="453" spans="6:9">
      <c r="F453" s="4"/>
      <c r="I453" s="4"/>
    </row>
    <row r="454" spans="6:9">
      <c r="F454" s="4"/>
      <c r="I454" s="4"/>
    </row>
    <row r="455" spans="6:9">
      <c r="F455" s="4"/>
      <c r="I455" s="4"/>
    </row>
    <row r="456" spans="6:9">
      <c r="F456" s="4"/>
      <c r="I456" s="4"/>
    </row>
    <row r="457" spans="6:9">
      <c r="F457" s="4"/>
      <c r="I457" s="4"/>
    </row>
    <row r="458" spans="6:9">
      <c r="F458" s="4"/>
      <c r="I458" s="4"/>
    </row>
    <row r="459" spans="6:9">
      <c r="F459" s="4"/>
      <c r="I459" s="4"/>
    </row>
    <row r="460" spans="6:9">
      <c r="F460" s="4"/>
      <c r="I460" s="4"/>
    </row>
    <row r="461" spans="6:9">
      <c r="F461" s="4"/>
      <c r="I461" s="4"/>
    </row>
    <row r="462" spans="6:9">
      <c r="F462" s="4"/>
      <c r="I462" s="4"/>
    </row>
    <row r="463" spans="6:9">
      <c r="F463" s="4"/>
      <c r="I463" s="4"/>
    </row>
    <row r="464" spans="6:9">
      <c r="F464" s="4"/>
      <c r="I464" s="4"/>
    </row>
    <row r="465" spans="6:9">
      <c r="F465" s="4"/>
      <c r="I465" s="4"/>
    </row>
    <row r="466" spans="6:9">
      <c r="F466" s="4"/>
      <c r="I466" s="4"/>
    </row>
    <row r="467" spans="6:9">
      <c r="F467" s="4"/>
      <c r="I467" s="4"/>
    </row>
    <row r="468" spans="6:9">
      <c r="F468" s="4"/>
      <c r="I468" s="4"/>
    </row>
    <row r="469" spans="6:9">
      <c r="F469" s="4"/>
      <c r="I469" s="4"/>
    </row>
    <row r="470" spans="6:9">
      <c r="F470" s="4"/>
      <c r="I470" s="4"/>
    </row>
    <row r="471" spans="6:9">
      <c r="F471" s="4"/>
      <c r="I471" s="4"/>
    </row>
    <row r="472" spans="6:9">
      <c r="F472" s="4"/>
      <c r="I472" s="4"/>
    </row>
    <row r="473" spans="6:9">
      <c r="F473" s="4"/>
      <c r="I473" s="4"/>
    </row>
    <row r="474" spans="6:9">
      <c r="F474" s="4"/>
      <c r="I474" s="4"/>
    </row>
    <row r="475" spans="6:9">
      <c r="F475" s="4"/>
      <c r="I475" s="4"/>
    </row>
    <row r="476" spans="6:9">
      <c r="F476" s="4"/>
      <c r="I476" s="4"/>
    </row>
    <row r="477" spans="6:9">
      <c r="F477" s="4"/>
      <c r="I477" s="4"/>
    </row>
    <row r="478" spans="6:9">
      <c r="F478" s="4"/>
      <c r="I478" s="4"/>
    </row>
    <row r="479" spans="6:9">
      <c r="F479" s="4"/>
      <c r="I479" s="4"/>
    </row>
    <row r="480" spans="6:9">
      <c r="F480" s="4"/>
      <c r="I480" s="4"/>
    </row>
    <row r="481" spans="6:9">
      <c r="F481" s="4"/>
      <c r="I481" s="4"/>
    </row>
    <row r="482" spans="6:9">
      <c r="F482" s="4"/>
      <c r="I482" s="4"/>
    </row>
    <row r="483" spans="6:9">
      <c r="F483" s="4"/>
      <c r="I483" s="4"/>
    </row>
    <row r="484" spans="6:9">
      <c r="F484" s="4"/>
      <c r="I484" s="4"/>
    </row>
    <row r="485" spans="6:9">
      <c r="F485" s="4"/>
      <c r="I485" s="4"/>
    </row>
    <row r="486" spans="6:9">
      <c r="F486" s="4"/>
      <c r="I486" s="4"/>
    </row>
    <row r="487" spans="6:9">
      <c r="F487" s="4"/>
      <c r="I487" s="4"/>
    </row>
    <row r="488" spans="6:9">
      <c r="F488" s="4"/>
      <c r="I488" s="4"/>
    </row>
    <row r="489" spans="6:9">
      <c r="F489" s="4"/>
      <c r="I489" s="4"/>
    </row>
    <row r="490" spans="6:9">
      <c r="F490" s="4"/>
      <c r="I490" s="4"/>
    </row>
    <row r="491" spans="6:9">
      <c r="F491" s="4"/>
      <c r="I491" s="4"/>
    </row>
    <row r="492" spans="6:9">
      <c r="F492" s="4"/>
      <c r="I492" s="4"/>
    </row>
    <row r="493" spans="6:9">
      <c r="F493" s="4"/>
      <c r="I493" s="4"/>
    </row>
    <row r="494" spans="6:9">
      <c r="F494" s="4"/>
      <c r="I494" s="4"/>
    </row>
    <row r="495" spans="6:9">
      <c r="F495" s="4"/>
      <c r="I495" s="4"/>
    </row>
    <row r="496" spans="6:9">
      <c r="F496" s="4"/>
      <c r="I496" s="4"/>
    </row>
    <row r="497" spans="6:9">
      <c r="F497" s="4"/>
      <c r="I497" s="4"/>
    </row>
    <row r="498" spans="6:9">
      <c r="F498" s="4"/>
      <c r="I498" s="4"/>
    </row>
    <row r="499" spans="6:9">
      <c r="F499" s="4"/>
      <c r="I499" s="4"/>
    </row>
    <row r="500" spans="6:9">
      <c r="F500" s="4"/>
      <c r="I500" s="4"/>
    </row>
    <row r="501" spans="6:9">
      <c r="F501" s="4"/>
      <c r="I501" s="4"/>
    </row>
    <row r="502" spans="6:9">
      <c r="F502" s="4"/>
      <c r="I502" s="4"/>
    </row>
    <row r="503" spans="6:9">
      <c r="F503" s="4"/>
      <c r="I503" s="4"/>
    </row>
    <row r="504" spans="6:9">
      <c r="F504" s="4"/>
      <c r="I504" s="4"/>
    </row>
    <row r="505" spans="6:9">
      <c r="F505" s="4"/>
      <c r="I505" s="4"/>
    </row>
    <row r="506" spans="6:9">
      <c r="F506" s="4"/>
      <c r="I506" s="4"/>
    </row>
    <row r="507" spans="6:9">
      <c r="F507" s="4"/>
      <c r="I507" s="4"/>
    </row>
    <row r="508" spans="6:9">
      <c r="F508" s="4"/>
      <c r="I508" s="4"/>
    </row>
    <row r="509" spans="6:9">
      <c r="F509" s="4"/>
      <c r="I509" s="4"/>
    </row>
    <row r="510" spans="6:9">
      <c r="F510" s="4"/>
      <c r="I510" s="4"/>
    </row>
    <row r="511" spans="6:9">
      <c r="F511" s="4"/>
      <c r="I511" s="4"/>
    </row>
    <row r="512" spans="6:9">
      <c r="F512" s="4"/>
      <c r="I512" s="4"/>
    </row>
    <row r="513" spans="6:9">
      <c r="F513" s="4"/>
      <c r="I513" s="4"/>
    </row>
    <row r="514" spans="6:9">
      <c r="F514" s="4"/>
      <c r="I514" s="4"/>
    </row>
    <row r="515" spans="6:9">
      <c r="F515" s="4"/>
      <c r="I515" s="4"/>
    </row>
    <row r="516" spans="6:9">
      <c r="F516" s="4"/>
      <c r="I516" s="4"/>
    </row>
    <row r="517" spans="6:9">
      <c r="F517" s="4"/>
      <c r="I517" s="4"/>
    </row>
    <row r="518" spans="6:9">
      <c r="F518" s="4"/>
      <c r="I518" s="4"/>
    </row>
    <row r="519" spans="6:9">
      <c r="F519" s="4"/>
      <c r="I519" s="4"/>
    </row>
    <row r="520" spans="6:9">
      <c r="F520" s="4"/>
      <c r="I520" s="4"/>
    </row>
    <row r="521" spans="6:9">
      <c r="F521" s="4"/>
      <c r="I521" s="4"/>
    </row>
    <row r="522" spans="6:9">
      <c r="F522" s="4"/>
      <c r="I522" s="4"/>
    </row>
    <row r="523" spans="6:9">
      <c r="F523" s="4"/>
      <c r="I523" s="4"/>
    </row>
    <row r="524" spans="6:9">
      <c r="F524" s="4"/>
      <c r="I524" s="4"/>
    </row>
    <row r="525" spans="6:9">
      <c r="F525" s="4"/>
      <c r="I525" s="4"/>
    </row>
    <row r="526" spans="6:9">
      <c r="F526" s="4"/>
      <c r="I526" s="4"/>
    </row>
    <row r="527" spans="6:9">
      <c r="F527" s="4"/>
      <c r="I527" s="4"/>
    </row>
    <row r="528" spans="6:9">
      <c r="F528" s="4"/>
      <c r="I528" s="4"/>
    </row>
    <row r="529" spans="6:9">
      <c r="F529" s="4"/>
      <c r="I529" s="4"/>
    </row>
    <row r="530" spans="6:9">
      <c r="F530" s="4"/>
      <c r="I530" s="4"/>
    </row>
    <row r="531" spans="6:9">
      <c r="F531" s="4"/>
      <c r="I531" s="4"/>
    </row>
    <row r="532" spans="6:9">
      <c r="F532" s="4"/>
      <c r="I532" s="4"/>
    </row>
    <row r="533" spans="6:9">
      <c r="F533" s="4"/>
      <c r="I533" s="4"/>
    </row>
    <row r="534" spans="6:9">
      <c r="F534" s="4"/>
      <c r="I534" s="4"/>
    </row>
    <row r="535" spans="6:9">
      <c r="F535" s="4"/>
      <c r="I535" s="4"/>
    </row>
    <row r="536" spans="6:9">
      <c r="F536" s="4"/>
      <c r="I536" s="4"/>
    </row>
    <row r="537" spans="6:9">
      <c r="F537" s="4"/>
      <c r="I537" s="4"/>
    </row>
    <row r="538" spans="6:9">
      <c r="F538" s="4"/>
      <c r="I538" s="4"/>
    </row>
    <row r="539" spans="6:9">
      <c r="F539" s="4"/>
      <c r="I539" s="4"/>
    </row>
    <row r="540" spans="6:9">
      <c r="F540" s="4"/>
      <c r="I540" s="4"/>
    </row>
    <row r="541" spans="6:9">
      <c r="F541" s="4"/>
      <c r="I541" s="4"/>
    </row>
    <row r="542" spans="6:9">
      <c r="F542" s="4"/>
      <c r="I542" s="4"/>
    </row>
    <row r="543" spans="6:9">
      <c r="F543" s="4"/>
      <c r="I543" s="4"/>
    </row>
    <row r="544" spans="6:9">
      <c r="F544" s="4"/>
      <c r="I544" s="4"/>
    </row>
    <row r="545" spans="6:9">
      <c r="F545" s="4"/>
      <c r="I545" s="4"/>
    </row>
    <row r="546" spans="6:9">
      <c r="F546" s="4"/>
      <c r="I546" s="4"/>
    </row>
    <row r="547" spans="6:9">
      <c r="F547" s="4"/>
      <c r="I547" s="4"/>
    </row>
    <row r="548" spans="6:9">
      <c r="F548" s="4"/>
      <c r="I548" s="4"/>
    </row>
    <row r="549" spans="6:9">
      <c r="F549" s="4"/>
      <c r="I549" s="4"/>
    </row>
    <row r="550" spans="6:9">
      <c r="F550" s="4"/>
      <c r="I550" s="4"/>
    </row>
    <row r="551" spans="6:9">
      <c r="F551" s="4"/>
      <c r="I551" s="4"/>
    </row>
    <row r="552" spans="6:9">
      <c r="F552" s="4"/>
      <c r="I552" s="4"/>
    </row>
    <row r="553" spans="6:9">
      <c r="F553" s="4"/>
      <c r="I553" s="4"/>
    </row>
    <row r="554" spans="6:9">
      <c r="F554" s="4"/>
      <c r="I554" s="4"/>
    </row>
    <row r="555" spans="6:9">
      <c r="F555" s="4"/>
      <c r="I555" s="4"/>
    </row>
    <row r="556" spans="6:9">
      <c r="F556" s="4"/>
      <c r="I556" s="4"/>
    </row>
    <row r="557" spans="6:9">
      <c r="F557" s="4"/>
      <c r="I557" s="4"/>
    </row>
    <row r="558" spans="6:9">
      <c r="F558" s="4"/>
      <c r="I558" s="4"/>
    </row>
    <row r="559" spans="6:9">
      <c r="F559" s="4"/>
      <c r="I559" s="4"/>
    </row>
    <row r="560" spans="6:9">
      <c r="F560" s="4"/>
      <c r="I560" s="4"/>
    </row>
    <row r="561" spans="6:9">
      <c r="F561" s="4"/>
      <c r="I561" s="4"/>
    </row>
    <row r="562" spans="6:9">
      <c r="F562" s="4"/>
      <c r="I562" s="4"/>
    </row>
    <row r="563" spans="6:9">
      <c r="F563" s="4"/>
      <c r="I563" s="4"/>
    </row>
    <row r="564" spans="6:9">
      <c r="F564" s="4"/>
      <c r="I564" s="4"/>
    </row>
    <row r="565" spans="6:9">
      <c r="F565" s="4"/>
      <c r="I565" s="4"/>
    </row>
    <row r="566" spans="6:9">
      <c r="F566" s="4"/>
      <c r="I566" s="4"/>
    </row>
    <row r="567" spans="6:9">
      <c r="F567" s="4"/>
      <c r="I567" s="4"/>
    </row>
    <row r="568" spans="6:9">
      <c r="F568" s="4"/>
      <c r="I568" s="4"/>
    </row>
    <row r="569" spans="6:9">
      <c r="F569" s="4"/>
      <c r="I569" s="4"/>
    </row>
    <row r="570" spans="6:9">
      <c r="F570" s="4"/>
      <c r="I570" s="4"/>
    </row>
    <row r="571" spans="6:9">
      <c r="F571" s="4"/>
      <c r="I571" s="4"/>
    </row>
    <row r="572" spans="6:9">
      <c r="F572" s="4"/>
      <c r="I572" s="4"/>
    </row>
    <row r="573" spans="6:9">
      <c r="F573" s="4"/>
      <c r="I573" s="4"/>
    </row>
    <row r="574" spans="6:9">
      <c r="F574" s="4"/>
      <c r="I574" s="4"/>
    </row>
    <row r="575" spans="6:9">
      <c r="F575" s="4"/>
      <c r="I575" s="4"/>
    </row>
    <row r="576" spans="6:9">
      <c r="F576" s="4"/>
      <c r="I576" s="4"/>
    </row>
    <row r="577" spans="6:9">
      <c r="F577" s="4"/>
      <c r="I577" s="4"/>
    </row>
    <row r="578" spans="6:9">
      <c r="F578" s="4"/>
      <c r="I578" s="4"/>
    </row>
    <row r="579" spans="6:9">
      <c r="F579" s="4"/>
      <c r="I579" s="4"/>
    </row>
    <row r="580" spans="6:9">
      <c r="F580" s="4"/>
      <c r="I580" s="4"/>
    </row>
    <row r="581" spans="6:9">
      <c r="F581" s="4"/>
      <c r="I581" s="4"/>
    </row>
    <row r="582" spans="6:9">
      <c r="F582" s="4"/>
      <c r="I582" s="4"/>
    </row>
    <row r="583" spans="6:9">
      <c r="F583" s="4"/>
      <c r="I583" s="4"/>
    </row>
    <row r="584" spans="6:9">
      <c r="F584" s="4"/>
      <c r="I584" s="4"/>
    </row>
    <row r="585" spans="6:9">
      <c r="F585" s="4"/>
      <c r="I585" s="4"/>
    </row>
    <row r="586" spans="6:9">
      <c r="F586" s="4"/>
      <c r="I586" s="4"/>
    </row>
    <row r="587" spans="6:9">
      <c r="F587" s="4"/>
      <c r="I587" s="4"/>
    </row>
    <row r="588" spans="6:9">
      <c r="F588" s="4"/>
      <c r="I588" s="4"/>
    </row>
    <row r="589" spans="6:9">
      <c r="F589" s="4"/>
      <c r="I589" s="4"/>
    </row>
    <row r="590" spans="6:9">
      <c r="F590" s="4"/>
      <c r="I590" s="4"/>
    </row>
    <row r="591" spans="6:9">
      <c r="F591" s="4"/>
      <c r="I591" s="4"/>
    </row>
    <row r="592" spans="6:9">
      <c r="F592" s="4"/>
      <c r="I592" s="4"/>
    </row>
    <row r="593" spans="6:9">
      <c r="F593" s="4"/>
      <c r="I593" s="4"/>
    </row>
    <row r="594" spans="6:9">
      <c r="F594" s="4"/>
      <c r="I594" s="4"/>
    </row>
    <row r="595" spans="6:9">
      <c r="F595" s="4"/>
      <c r="I595" s="4"/>
    </row>
    <row r="596" spans="6:9">
      <c r="F596" s="4"/>
      <c r="I596" s="4"/>
    </row>
    <row r="597" spans="6:9">
      <c r="F597" s="4"/>
      <c r="I597" s="4"/>
    </row>
    <row r="598" spans="6:9">
      <c r="F598" s="4"/>
      <c r="I598" s="4"/>
    </row>
    <row r="599" spans="6:9">
      <c r="F599" s="4"/>
      <c r="I599" s="4"/>
    </row>
    <row r="600" spans="6:9">
      <c r="F600" s="4"/>
      <c r="I600" s="4"/>
    </row>
    <row r="601" spans="6:9">
      <c r="F601" s="4"/>
      <c r="I601" s="4"/>
    </row>
    <row r="602" spans="6:9">
      <c r="F602" s="4"/>
      <c r="I602" s="4"/>
    </row>
    <row r="603" spans="6:9">
      <c r="F603" s="4"/>
      <c r="I603" s="4"/>
    </row>
    <row r="604" spans="6:9">
      <c r="F604" s="4"/>
      <c r="I604" s="4"/>
    </row>
    <row r="605" spans="6:9">
      <c r="F605" s="4"/>
      <c r="I605" s="4"/>
    </row>
    <row r="606" spans="6:9">
      <c r="F606" s="4"/>
      <c r="I606" s="4"/>
    </row>
    <row r="607" spans="6:9">
      <c r="F607" s="4"/>
      <c r="I607" s="4"/>
    </row>
    <row r="608" spans="6:9">
      <c r="F608" s="4"/>
      <c r="I608" s="4"/>
    </row>
    <row r="609" spans="6:9">
      <c r="F609" s="4"/>
      <c r="I609" s="4"/>
    </row>
    <row r="610" spans="6:9">
      <c r="F610" s="4"/>
      <c r="I610" s="4"/>
    </row>
    <row r="611" spans="6:9">
      <c r="F611" s="4"/>
      <c r="I611" s="4"/>
    </row>
    <row r="612" spans="6:9">
      <c r="F612" s="4"/>
      <c r="I612" s="4"/>
    </row>
    <row r="613" spans="6:9">
      <c r="F613" s="4"/>
      <c r="I613" s="4"/>
    </row>
    <row r="614" spans="6:9">
      <c r="F614" s="4"/>
      <c r="I614" s="4"/>
    </row>
    <row r="615" spans="6:9">
      <c r="F615" s="4"/>
      <c r="I615" s="4"/>
    </row>
    <row r="616" spans="6:9">
      <c r="F616" s="4"/>
      <c r="I616" s="4"/>
    </row>
    <row r="617" spans="6:9">
      <c r="F617" s="4"/>
      <c r="I617" s="4"/>
    </row>
    <row r="618" spans="6:9">
      <c r="F618" s="4"/>
      <c r="I618" s="4"/>
    </row>
    <row r="619" spans="6:9">
      <c r="F619" s="4"/>
      <c r="I619" s="4"/>
    </row>
    <row r="620" spans="6:9">
      <c r="F620" s="4"/>
      <c r="I620" s="4"/>
    </row>
    <row r="621" spans="6:9">
      <c r="F621" s="4"/>
      <c r="I621" s="4"/>
    </row>
    <row r="622" spans="6:9">
      <c r="F622" s="4"/>
      <c r="I622" s="4"/>
    </row>
    <row r="623" spans="6:9">
      <c r="F623" s="4"/>
      <c r="I623" s="4"/>
    </row>
    <row r="624" spans="6:9">
      <c r="F624" s="4"/>
      <c r="I624" s="4"/>
    </row>
    <row r="625" spans="6:9">
      <c r="F625" s="4"/>
      <c r="I625" s="4"/>
    </row>
    <row r="626" spans="6:9">
      <c r="F626" s="4"/>
      <c r="I626" s="4"/>
    </row>
    <row r="627" spans="6:9">
      <c r="F627" s="4"/>
      <c r="I627" s="4"/>
    </row>
    <row r="628" spans="6:9">
      <c r="F628" s="4"/>
      <c r="I628" s="4"/>
    </row>
    <row r="629" spans="6:9">
      <c r="F629" s="4"/>
      <c r="I629" s="4"/>
    </row>
    <row r="630" spans="6:9">
      <c r="F630" s="4"/>
      <c r="I630" s="4"/>
    </row>
    <row r="631" spans="6:9">
      <c r="F631" s="4"/>
      <c r="I631" s="4"/>
    </row>
    <row r="632" spans="6:9">
      <c r="F632" s="4"/>
      <c r="I632" s="4"/>
    </row>
    <row r="633" spans="6:9">
      <c r="F633" s="4"/>
      <c r="I633" s="4"/>
    </row>
    <row r="634" spans="6:9">
      <c r="F634" s="4"/>
      <c r="I634" s="4"/>
    </row>
    <row r="635" spans="6:9">
      <c r="F635" s="4"/>
      <c r="I635" s="4"/>
    </row>
    <row r="636" spans="6:9">
      <c r="F636" s="4"/>
      <c r="I636" s="4"/>
    </row>
    <row r="637" spans="6:9">
      <c r="F637" s="4"/>
      <c r="I637" s="4"/>
    </row>
    <row r="638" spans="6:9">
      <c r="F638" s="4"/>
      <c r="I638" s="4"/>
    </row>
    <row r="639" spans="6:9">
      <c r="F639" s="4"/>
      <c r="I639" s="4"/>
    </row>
    <row r="640" spans="6:9">
      <c r="F640" s="4"/>
      <c r="I640" s="4"/>
    </row>
    <row r="641" spans="6:9">
      <c r="F641" s="4"/>
      <c r="I641" s="4"/>
    </row>
    <row r="642" spans="6:9">
      <c r="F642" s="4"/>
      <c r="I642" s="4"/>
    </row>
    <row r="643" spans="6:9">
      <c r="F643" s="4"/>
      <c r="I643" s="4"/>
    </row>
    <row r="644" spans="6:9">
      <c r="F644" s="4"/>
      <c r="I644" s="4"/>
    </row>
    <row r="645" spans="6:9">
      <c r="F645" s="4"/>
      <c r="I645" s="4"/>
    </row>
    <row r="646" spans="6:9">
      <c r="F646" s="4"/>
      <c r="I646" s="4"/>
    </row>
    <row r="647" spans="6:9">
      <c r="F647" s="4"/>
      <c r="I647" s="4"/>
    </row>
    <row r="648" spans="6:9">
      <c r="F648" s="4"/>
      <c r="I648" s="4"/>
    </row>
    <row r="649" spans="6:9">
      <c r="F649" s="4"/>
      <c r="I649" s="4"/>
    </row>
    <row r="650" spans="6:9">
      <c r="F650" s="4"/>
      <c r="I650" s="4"/>
    </row>
    <row r="651" spans="6:9">
      <c r="F651" s="4"/>
      <c r="I651" s="4"/>
    </row>
    <row r="652" spans="6:9">
      <c r="F652" s="4"/>
      <c r="I652" s="4"/>
    </row>
    <row r="653" spans="6:9">
      <c r="F653" s="4"/>
      <c r="I653" s="4"/>
    </row>
    <row r="654" spans="6:9">
      <c r="F654" s="4"/>
      <c r="I654" s="4"/>
    </row>
    <row r="655" spans="6:9">
      <c r="F655" s="4"/>
      <c r="I655" s="4"/>
    </row>
    <row r="656" spans="6:9">
      <c r="F656" s="4"/>
      <c r="I656" s="4"/>
    </row>
    <row r="657" spans="6:9">
      <c r="F657" s="4"/>
      <c r="I657" s="4"/>
    </row>
    <row r="658" spans="6:9">
      <c r="F658" s="4"/>
      <c r="I658" s="4"/>
    </row>
    <row r="659" spans="6:9">
      <c r="F659" s="4"/>
      <c r="I659" s="4"/>
    </row>
    <row r="660" spans="6:9">
      <c r="F660" s="4"/>
      <c r="I660" s="4"/>
    </row>
    <row r="661" spans="6:9">
      <c r="F661" s="4"/>
      <c r="I661" s="4"/>
    </row>
    <row r="662" spans="6:9">
      <c r="F662" s="4"/>
      <c r="I662" s="4"/>
    </row>
    <row r="663" spans="6:9">
      <c r="F663" s="4"/>
      <c r="I663" s="4"/>
    </row>
    <row r="664" spans="6:9">
      <c r="F664" s="4"/>
      <c r="I664" s="4"/>
    </row>
    <row r="665" spans="6:9">
      <c r="F665" s="4"/>
      <c r="I665" s="4"/>
    </row>
    <row r="666" spans="6:9">
      <c r="F666" s="4"/>
      <c r="I666" s="4"/>
    </row>
    <row r="667" spans="6:9">
      <c r="F667" s="4"/>
      <c r="I667" s="4"/>
    </row>
    <row r="668" spans="6:9">
      <c r="F668" s="4"/>
      <c r="I668" s="4"/>
    </row>
    <row r="669" spans="6:9">
      <c r="F669" s="4"/>
      <c r="I669" s="4"/>
    </row>
    <row r="670" spans="6:9">
      <c r="F670" s="4"/>
      <c r="I670" s="4"/>
    </row>
    <row r="671" spans="6:9">
      <c r="F671" s="4"/>
      <c r="I671" s="4"/>
    </row>
    <row r="672" spans="6:9">
      <c r="F672" s="4"/>
      <c r="I672" s="4"/>
    </row>
    <row r="673" spans="6:9">
      <c r="F673" s="4"/>
      <c r="I673" s="4"/>
    </row>
    <row r="674" spans="6:9">
      <c r="F674" s="4"/>
      <c r="I674" s="4"/>
    </row>
    <row r="675" spans="6:9">
      <c r="F675" s="4"/>
      <c r="I675" s="4"/>
    </row>
    <row r="676" spans="6:9">
      <c r="F676" s="4"/>
      <c r="I676" s="4"/>
    </row>
    <row r="677" spans="6:9">
      <c r="F677" s="4"/>
      <c r="I677" s="4"/>
    </row>
    <row r="678" spans="6:9">
      <c r="F678" s="4"/>
      <c r="I678" s="4"/>
    </row>
    <row r="679" spans="6:9">
      <c r="F679" s="4"/>
      <c r="I679" s="4"/>
    </row>
    <row r="680" spans="6:9">
      <c r="F680" s="4"/>
      <c r="I680" s="4"/>
    </row>
    <row r="681" spans="6:9">
      <c r="F681" s="4"/>
      <c r="I681" s="4"/>
    </row>
    <row r="682" spans="6:9">
      <c r="F682" s="4"/>
      <c r="I682" s="4"/>
    </row>
    <row r="683" spans="6:9">
      <c r="F683" s="4"/>
      <c r="I683" s="4"/>
    </row>
    <row r="684" spans="6:9">
      <c r="F684" s="4"/>
      <c r="I684" s="4"/>
    </row>
    <row r="685" spans="6:9">
      <c r="F685" s="4"/>
      <c r="I685" s="4"/>
    </row>
    <row r="686" spans="6:9">
      <c r="F686" s="4"/>
      <c r="I686" s="4"/>
    </row>
    <row r="687" spans="6:9">
      <c r="F687" s="4"/>
      <c r="I687" s="4"/>
    </row>
    <row r="688" spans="6:9">
      <c r="F688" s="4"/>
      <c r="I688" s="4"/>
    </row>
    <row r="689" spans="6:9">
      <c r="F689" s="4"/>
      <c r="I689" s="4"/>
    </row>
    <row r="690" spans="6:9">
      <c r="F690" s="4"/>
      <c r="I690" s="4"/>
    </row>
    <row r="691" spans="6:9">
      <c r="F691" s="4"/>
      <c r="I691" s="4"/>
    </row>
    <row r="692" spans="6:9">
      <c r="F692" s="4"/>
      <c r="I692" s="4"/>
    </row>
    <row r="693" spans="6:9">
      <c r="F693" s="4"/>
      <c r="I693" s="4"/>
    </row>
    <row r="694" spans="6:9">
      <c r="F694" s="4"/>
      <c r="I694" s="4"/>
    </row>
    <row r="695" spans="6:9">
      <c r="F695" s="4"/>
      <c r="I695" s="4"/>
    </row>
    <row r="696" spans="6:9">
      <c r="F696" s="4"/>
      <c r="I696" s="4"/>
    </row>
    <row r="697" spans="6:9">
      <c r="F697" s="4"/>
      <c r="I697" s="4"/>
    </row>
    <row r="698" spans="6:9">
      <c r="F698" s="4"/>
      <c r="I698" s="4"/>
    </row>
    <row r="699" spans="6:9">
      <c r="F699" s="4"/>
      <c r="I699" s="4"/>
    </row>
    <row r="700" spans="6:9">
      <c r="F700" s="4"/>
      <c r="I700" s="4"/>
    </row>
    <row r="701" spans="6:9">
      <c r="F701" s="4"/>
      <c r="I701" s="4"/>
    </row>
    <row r="702" spans="6:9">
      <c r="F702" s="4"/>
      <c r="I702" s="4"/>
    </row>
    <row r="703" spans="6:9">
      <c r="F703" s="4"/>
      <c r="I703" s="4"/>
    </row>
    <row r="704" spans="6:9">
      <c r="F704" s="4"/>
      <c r="I704" s="4"/>
    </row>
    <row r="705" spans="6:9">
      <c r="F705" s="4"/>
      <c r="I705" s="4"/>
    </row>
    <row r="706" spans="6:9">
      <c r="F706" s="4"/>
      <c r="I706" s="4"/>
    </row>
    <row r="707" spans="6:9">
      <c r="F707" s="4"/>
      <c r="I707" s="4"/>
    </row>
    <row r="708" spans="6:9">
      <c r="F708" s="4"/>
      <c r="I708" s="4"/>
    </row>
    <row r="709" spans="6:9">
      <c r="F709" s="4"/>
      <c r="I709" s="4"/>
    </row>
    <row r="710" spans="6:9">
      <c r="F710" s="4"/>
      <c r="I710" s="4"/>
    </row>
    <row r="711" spans="6:9">
      <c r="F711" s="4"/>
      <c r="I711" s="4"/>
    </row>
    <row r="712" spans="6:9">
      <c r="F712" s="4"/>
      <c r="I712" s="4"/>
    </row>
    <row r="713" spans="6:9">
      <c r="F713" s="4"/>
      <c r="I713" s="4"/>
    </row>
    <row r="714" spans="6:9">
      <c r="F714" s="4"/>
      <c r="I714" s="4"/>
    </row>
    <row r="715" spans="6:9">
      <c r="F715" s="4"/>
      <c r="I715" s="4"/>
    </row>
    <row r="716" spans="6:9">
      <c r="F716" s="4"/>
      <c r="I716" s="4"/>
    </row>
    <row r="717" spans="6:9">
      <c r="F717" s="4"/>
      <c r="I717" s="4"/>
    </row>
    <row r="718" spans="6:9">
      <c r="F718" s="4"/>
      <c r="I718" s="4"/>
    </row>
    <row r="719" spans="6:9">
      <c r="F719" s="4"/>
      <c r="I719" s="4"/>
    </row>
    <row r="720" spans="6:9">
      <c r="F720" s="4"/>
      <c r="I720" s="4"/>
    </row>
    <row r="721" spans="6:9">
      <c r="F721" s="4"/>
      <c r="I721" s="4"/>
    </row>
    <row r="722" spans="6:9">
      <c r="F722" s="4"/>
      <c r="I722" s="4"/>
    </row>
    <row r="723" spans="6:9">
      <c r="F723" s="4"/>
      <c r="I723" s="4"/>
    </row>
    <row r="724" spans="6:9">
      <c r="F724" s="4"/>
      <c r="I724" s="4"/>
    </row>
    <row r="725" spans="6:9">
      <c r="F725" s="4"/>
      <c r="I725" s="4"/>
    </row>
    <row r="726" spans="6:9">
      <c r="F726" s="4"/>
      <c r="I726" s="4"/>
    </row>
    <row r="727" spans="6:9">
      <c r="F727" s="4"/>
      <c r="I727" s="4"/>
    </row>
    <row r="728" spans="6:9">
      <c r="F728" s="4"/>
      <c r="I728" s="4"/>
    </row>
    <row r="729" spans="6:9">
      <c r="F729" s="4"/>
      <c r="I729" s="4"/>
    </row>
    <row r="730" spans="6:9">
      <c r="F730" s="4"/>
      <c r="I730" s="4"/>
    </row>
    <row r="731" spans="6:9">
      <c r="F731" s="4"/>
      <c r="I731" s="4"/>
    </row>
    <row r="732" spans="6:9">
      <c r="F732" s="4"/>
      <c r="I732" s="4"/>
    </row>
    <row r="733" spans="6:9">
      <c r="F733" s="4"/>
      <c r="I733" s="4"/>
    </row>
    <row r="734" spans="6:9">
      <c r="F734" s="4"/>
      <c r="I734" s="4"/>
    </row>
    <row r="735" spans="6:9">
      <c r="F735" s="4"/>
      <c r="I735" s="4"/>
    </row>
    <row r="736" spans="6:9">
      <c r="F736" s="4"/>
      <c r="I736" s="4"/>
    </row>
    <row r="737" spans="6:9">
      <c r="F737" s="4"/>
      <c r="I737" s="4"/>
    </row>
    <row r="738" spans="6:9">
      <c r="F738" s="4"/>
      <c r="I738" s="4"/>
    </row>
    <row r="739" spans="6:9">
      <c r="F739" s="4"/>
      <c r="I739" s="4"/>
    </row>
    <row r="740" spans="6:9">
      <c r="F740" s="4"/>
      <c r="I740" s="4"/>
    </row>
    <row r="741" spans="6:9">
      <c r="F741" s="4"/>
      <c r="I741" s="4"/>
    </row>
    <row r="742" spans="6:9">
      <c r="F742" s="4"/>
      <c r="I742" s="4"/>
    </row>
    <row r="743" spans="6:9">
      <c r="F743" s="4"/>
      <c r="I743" s="4"/>
    </row>
    <row r="744" spans="6:9">
      <c r="F744" s="4"/>
      <c r="I744" s="4"/>
    </row>
    <row r="745" spans="6:9">
      <c r="F745" s="4"/>
      <c r="I745" s="4"/>
    </row>
    <row r="746" spans="6:9">
      <c r="F746" s="4"/>
      <c r="I746" s="4"/>
    </row>
    <row r="747" spans="6:9">
      <c r="F747" s="4"/>
      <c r="I747" s="4"/>
    </row>
    <row r="748" spans="6:9">
      <c r="F748" s="4"/>
      <c r="I748" s="4"/>
    </row>
    <row r="749" spans="6:9">
      <c r="F749" s="4"/>
      <c r="I749" s="4"/>
    </row>
    <row r="750" spans="6:9">
      <c r="F750" s="4"/>
      <c r="I750" s="4"/>
    </row>
    <row r="751" spans="6:9">
      <c r="F751" s="4"/>
      <c r="I751" s="4"/>
    </row>
    <row r="752" spans="6:9">
      <c r="F752" s="4"/>
      <c r="I752" s="4"/>
    </row>
    <row r="753" spans="6:9">
      <c r="F753" s="4"/>
      <c r="I753" s="4"/>
    </row>
    <row r="754" spans="6:9">
      <c r="F754" s="4"/>
      <c r="I754" s="4"/>
    </row>
    <row r="755" spans="6:9">
      <c r="F755" s="4"/>
      <c r="I755" s="4"/>
    </row>
    <row r="756" spans="6:9">
      <c r="F756" s="4"/>
      <c r="I756" s="4"/>
    </row>
    <row r="757" spans="6:9">
      <c r="F757" s="4"/>
      <c r="I757" s="4"/>
    </row>
    <row r="758" spans="6:9">
      <c r="F758" s="4"/>
      <c r="I758" s="4"/>
    </row>
    <row r="759" spans="6:9">
      <c r="F759" s="4"/>
      <c r="I759" s="4"/>
    </row>
    <row r="760" spans="6:9">
      <c r="F760" s="4"/>
      <c r="I760" s="4"/>
    </row>
    <row r="761" spans="6:9">
      <c r="F761" s="4"/>
      <c r="I761" s="4"/>
    </row>
    <row r="762" spans="6:9">
      <c r="F762" s="4"/>
      <c r="I762" s="4"/>
    </row>
    <row r="763" spans="6:9">
      <c r="F763" s="4"/>
      <c r="I763" s="4"/>
    </row>
    <row r="764" spans="6:9">
      <c r="F764" s="4"/>
      <c r="I764" s="4"/>
    </row>
    <row r="765" spans="6:9">
      <c r="F765" s="4"/>
      <c r="I765" s="4"/>
    </row>
    <row r="766" spans="6:9">
      <c r="F766" s="4"/>
      <c r="I766" s="4"/>
    </row>
    <row r="767" spans="6:9">
      <c r="F767" s="4"/>
      <c r="I767" s="4"/>
    </row>
    <row r="768" spans="6:9">
      <c r="F768" s="4"/>
      <c r="I768" s="4"/>
    </row>
    <row r="769" spans="6:9">
      <c r="F769" s="4"/>
      <c r="I769" s="4"/>
    </row>
    <row r="770" spans="6:9">
      <c r="F770" s="4"/>
      <c r="I770" s="4"/>
    </row>
    <row r="771" spans="6:9">
      <c r="F771" s="4"/>
      <c r="I771" s="4"/>
    </row>
    <row r="772" spans="6:9">
      <c r="F772" s="4"/>
      <c r="I772" s="4"/>
    </row>
    <row r="773" spans="6:9">
      <c r="F773" s="4"/>
      <c r="I773" s="4"/>
    </row>
    <row r="774" spans="6:9">
      <c r="F774" s="4"/>
      <c r="I774" s="4"/>
    </row>
    <row r="775" spans="6:9">
      <c r="F775" s="4"/>
      <c r="I775" s="4"/>
    </row>
    <row r="776" spans="6:9">
      <c r="F776" s="4"/>
      <c r="I776" s="4"/>
    </row>
    <row r="777" spans="6:9">
      <c r="F777" s="4"/>
      <c r="I777" s="4"/>
    </row>
    <row r="778" spans="6:9">
      <c r="F778" s="4"/>
      <c r="I778" s="4"/>
    </row>
    <row r="779" spans="6:9">
      <c r="F779" s="4"/>
      <c r="I779" s="4"/>
    </row>
    <row r="780" spans="6:9">
      <c r="F780" s="4"/>
      <c r="I780" s="4"/>
    </row>
    <row r="781" spans="6:9">
      <c r="F781" s="4"/>
      <c r="I781" s="4"/>
    </row>
    <row r="782" spans="6:9">
      <c r="F782" s="4"/>
      <c r="I782" s="4"/>
    </row>
    <row r="783" spans="6:9">
      <c r="F783" s="4"/>
      <c r="I783" s="4"/>
    </row>
    <row r="784" spans="6:9">
      <c r="F784" s="4"/>
      <c r="I784" s="4"/>
    </row>
    <row r="785" spans="6:9">
      <c r="F785" s="4"/>
      <c r="I785" s="4"/>
    </row>
    <row r="786" spans="6:9">
      <c r="F786" s="4"/>
      <c r="I786" s="4"/>
    </row>
    <row r="787" spans="6:9">
      <c r="F787" s="4"/>
      <c r="I787" s="4"/>
    </row>
    <row r="788" spans="6:9">
      <c r="F788" s="4"/>
      <c r="I788" s="4"/>
    </row>
    <row r="789" spans="6:9">
      <c r="F789" s="4"/>
      <c r="I789" s="4"/>
    </row>
    <row r="790" spans="6:9">
      <c r="F790" s="4"/>
      <c r="I790" s="4"/>
    </row>
    <row r="791" spans="6:9">
      <c r="F791" s="4"/>
      <c r="I791" s="4"/>
    </row>
    <row r="792" spans="6:9">
      <c r="F792" s="4"/>
      <c r="I792" s="4"/>
    </row>
    <row r="793" spans="6:9">
      <c r="F793" s="4"/>
      <c r="I793" s="4"/>
    </row>
    <row r="794" spans="6:9">
      <c r="F794" s="4"/>
      <c r="I794" s="4"/>
    </row>
    <row r="795" spans="6:9">
      <c r="F795" s="4"/>
      <c r="I795" s="4"/>
    </row>
    <row r="796" spans="6:9">
      <c r="F796" s="4"/>
      <c r="I796" s="4"/>
    </row>
    <row r="797" spans="6:9">
      <c r="F797" s="4"/>
      <c r="I797" s="4"/>
    </row>
    <row r="798" spans="6:9">
      <c r="F798" s="4"/>
      <c r="I798" s="4"/>
    </row>
    <row r="799" spans="6:9">
      <c r="F799" s="4"/>
      <c r="I799" s="4"/>
    </row>
    <row r="800" spans="6:9">
      <c r="F800" s="4"/>
      <c r="I800" s="4"/>
    </row>
    <row r="801" spans="6:9">
      <c r="F801" s="4"/>
      <c r="I801" s="4"/>
    </row>
    <row r="802" spans="6:9">
      <c r="F802" s="4"/>
      <c r="I802" s="4"/>
    </row>
    <row r="803" spans="6:9">
      <c r="F803" s="4"/>
      <c r="I803" s="4"/>
    </row>
    <row r="804" spans="6:9">
      <c r="F804" s="4"/>
      <c r="I804" s="4"/>
    </row>
    <row r="805" spans="6:9">
      <c r="F805" s="4"/>
      <c r="I805" s="4"/>
    </row>
    <row r="806" spans="6:9">
      <c r="F806" s="4"/>
      <c r="I806" s="4"/>
    </row>
    <row r="807" spans="6:9">
      <c r="F807" s="4"/>
      <c r="I807" s="4"/>
    </row>
    <row r="808" spans="6:9">
      <c r="F808" s="4"/>
      <c r="I808" s="4"/>
    </row>
    <row r="809" spans="6:9">
      <c r="F809" s="4"/>
      <c r="I809" s="4"/>
    </row>
    <row r="810" spans="6:9">
      <c r="F810" s="4"/>
      <c r="I810" s="4"/>
    </row>
    <row r="811" spans="6:9">
      <c r="F811" s="4"/>
      <c r="I811" s="4"/>
    </row>
    <row r="812" spans="6:9">
      <c r="F812" s="4"/>
      <c r="I812" s="4"/>
    </row>
    <row r="813" spans="6:9">
      <c r="F813" s="4"/>
      <c r="I813" s="4"/>
    </row>
    <row r="814" spans="6:9">
      <c r="F814" s="4"/>
      <c r="I814" s="4"/>
    </row>
    <row r="815" spans="6:9">
      <c r="F815" s="4"/>
      <c r="I815" s="4"/>
    </row>
    <row r="816" spans="6:9">
      <c r="F816" s="4"/>
      <c r="I816" s="4"/>
    </row>
    <row r="817" spans="6:9">
      <c r="F817" s="4"/>
      <c r="I817" s="4"/>
    </row>
    <row r="818" spans="6:9">
      <c r="F818" s="4"/>
      <c r="I818" s="4"/>
    </row>
    <row r="819" spans="6:9">
      <c r="F819" s="4"/>
      <c r="I819" s="4"/>
    </row>
    <row r="820" spans="6:9">
      <c r="F820" s="4"/>
      <c r="I820" s="4"/>
    </row>
    <row r="821" spans="6:9">
      <c r="F821" s="4"/>
      <c r="I821" s="4"/>
    </row>
    <row r="822" spans="6:9">
      <c r="F822" s="4"/>
      <c r="I822" s="4"/>
    </row>
    <row r="823" spans="6:9">
      <c r="F823" s="4"/>
      <c r="I823" s="4"/>
    </row>
    <row r="824" spans="6:9">
      <c r="F824" s="4"/>
      <c r="I824" s="4"/>
    </row>
    <row r="825" spans="6:9">
      <c r="F825" s="4"/>
      <c r="I825" s="4"/>
    </row>
    <row r="826" spans="6:9">
      <c r="F826" s="4"/>
      <c r="I826" s="4"/>
    </row>
    <row r="827" spans="6:9">
      <c r="F827" s="4"/>
      <c r="I827" s="4"/>
    </row>
    <row r="828" spans="6:9">
      <c r="F828" s="4"/>
      <c r="I828" s="4"/>
    </row>
    <row r="829" spans="6:9">
      <c r="F829" s="4"/>
      <c r="I829" s="4"/>
    </row>
    <row r="830" spans="6:9">
      <c r="F830" s="4"/>
      <c r="I830" s="4"/>
    </row>
    <row r="831" spans="6:9">
      <c r="F831" s="4"/>
      <c r="I831" s="4"/>
    </row>
    <row r="832" spans="6:9">
      <c r="F832" s="4"/>
      <c r="I832" s="4"/>
    </row>
    <row r="833" spans="6:9">
      <c r="F833" s="4"/>
      <c r="I833" s="4"/>
    </row>
    <row r="834" spans="6:9">
      <c r="F834" s="4"/>
      <c r="I834" s="4"/>
    </row>
    <row r="835" spans="6:9">
      <c r="F835" s="4"/>
      <c r="I835" s="4"/>
    </row>
    <row r="836" spans="6:9">
      <c r="F836" s="4"/>
      <c r="I836" s="4"/>
    </row>
    <row r="837" spans="6:9">
      <c r="F837" s="4"/>
      <c r="I837" s="4"/>
    </row>
    <row r="838" spans="6:9">
      <c r="F838" s="4"/>
      <c r="I838" s="4"/>
    </row>
    <row r="839" spans="6:9">
      <c r="F839" s="4"/>
      <c r="I839" s="4"/>
    </row>
    <row r="840" spans="6:9">
      <c r="F840" s="4"/>
      <c r="I840" s="4"/>
    </row>
    <row r="841" spans="6:9">
      <c r="F841" s="4"/>
      <c r="I841" s="4"/>
    </row>
    <row r="842" spans="6:9">
      <c r="F842" s="4"/>
      <c r="I842" s="4"/>
    </row>
    <row r="843" spans="6:9">
      <c r="F843" s="4"/>
      <c r="I843" s="4"/>
    </row>
    <row r="844" spans="6:9">
      <c r="F844" s="4"/>
      <c r="I844" s="4"/>
    </row>
    <row r="845" spans="6:9">
      <c r="F845" s="4"/>
      <c r="I845" s="4"/>
    </row>
    <row r="846" spans="6:9">
      <c r="F846" s="4"/>
      <c r="I846" s="4"/>
    </row>
    <row r="847" spans="6:9">
      <c r="F847" s="4"/>
      <c r="I847" s="4"/>
    </row>
    <row r="848" spans="6:9">
      <c r="F848" s="4"/>
      <c r="I848" s="4"/>
    </row>
    <row r="849" spans="6:9">
      <c r="F849" s="4"/>
      <c r="I849" s="4"/>
    </row>
    <row r="850" spans="6:9">
      <c r="F850" s="4"/>
      <c r="I850" s="4"/>
    </row>
    <row r="851" spans="6:9">
      <c r="F851" s="4"/>
      <c r="I851" s="4"/>
    </row>
    <row r="852" spans="6:9">
      <c r="F852" s="4"/>
      <c r="I852" s="4"/>
    </row>
    <row r="853" spans="6:9">
      <c r="F853" s="4"/>
      <c r="I853" s="4"/>
    </row>
    <row r="854" spans="6:9">
      <c r="F854" s="4"/>
      <c r="I854" s="4"/>
    </row>
    <row r="855" spans="6:9">
      <c r="F855" s="4"/>
      <c r="I855" s="4"/>
    </row>
    <row r="856" spans="6:9">
      <c r="F856" s="4"/>
      <c r="I856" s="4"/>
    </row>
    <row r="857" spans="6:9">
      <c r="F857" s="4"/>
      <c r="I857" s="4"/>
    </row>
    <row r="858" spans="6:9">
      <c r="F858" s="4"/>
      <c r="I858" s="4"/>
    </row>
    <row r="859" spans="6:9">
      <c r="F859" s="4"/>
      <c r="I859" s="4"/>
    </row>
    <row r="860" spans="6:9">
      <c r="F860" s="4"/>
      <c r="I860" s="4"/>
    </row>
    <row r="861" spans="6:9">
      <c r="F861" s="4"/>
      <c r="I861" s="4"/>
    </row>
    <row r="862" spans="6:9">
      <c r="F862" s="4"/>
      <c r="I862" s="4"/>
    </row>
    <row r="863" spans="6:9">
      <c r="F863" s="4"/>
      <c r="I863" s="4"/>
    </row>
    <row r="864" spans="6:9">
      <c r="F864" s="4"/>
      <c r="I864" s="4"/>
    </row>
    <row r="865" spans="6:9">
      <c r="F865" s="4"/>
      <c r="I865" s="4"/>
    </row>
    <row r="866" spans="6:9">
      <c r="F866" s="4"/>
      <c r="I866" s="4"/>
    </row>
    <row r="867" spans="6:9">
      <c r="F867" s="4"/>
      <c r="I867" s="4"/>
    </row>
    <row r="868" spans="6:9">
      <c r="F868" s="4"/>
      <c r="I868" s="4"/>
    </row>
    <row r="869" spans="6:9">
      <c r="F869" s="4"/>
      <c r="I869" s="4"/>
    </row>
    <row r="870" spans="6:9">
      <c r="F870" s="4"/>
      <c r="I870" s="4"/>
    </row>
    <row r="871" spans="6:9">
      <c r="F871" s="4"/>
      <c r="I871" s="4"/>
    </row>
    <row r="872" spans="6:9">
      <c r="F872" s="4"/>
      <c r="I872" s="4"/>
    </row>
    <row r="873" spans="6:9">
      <c r="F873" s="4"/>
      <c r="I873" s="4"/>
    </row>
    <row r="874" spans="6:9">
      <c r="F874" s="4"/>
      <c r="I874" s="4"/>
    </row>
    <row r="875" spans="6:9">
      <c r="F875" s="4"/>
      <c r="I875" s="4"/>
    </row>
    <row r="876" spans="6:9">
      <c r="F876" s="4"/>
      <c r="I876" s="4"/>
    </row>
    <row r="877" spans="6:9">
      <c r="F877" s="4"/>
      <c r="I877" s="4"/>
    </row>
    <row r="878" spans="6:9">
      <c r="F878" s="4"/>
      <c r="I878" s="4"/>
    </row>
    <row r="879" spans="6:9">
      <c r="F879" s="4"/>
      <c r="I879" s="4"/>
    </row>
    <row r="880" spans="6:9">
      <c r="F880" s="4"/>
      <c r="I880" s="4"/>
    </row>
    <row r="881" spans="6:9">
      <c r="F881" s="4"/>
      <c r="I881" s="4"/>
    </row>
    <row r="882" spans="6:9">
      <c r="F882" s="4"/>
      <c r="I882" s="4"/>
    </row>
    <row r="883" spans="6:9">
      <c r="F883" s="4"/>
      <c r="I883" s="4"/>
    </row>
    <row r="884" spans="6:9">
      <c r="F884" s="4"/>
      <c r="I884" s="4"/>
    </row>
    <row r="885" spans="6:9">
      <c r="F885" s="4"/>
      <c r="I885" s="4"/>
    </row>
    <row r="886" spans="6:9">
      <c r="F886" s="4"/>
      <c r="I886" s="4"/>
    </row>
    <row r="887" spans="6:9">
      <c r="F887" s="4"/>
      <c r="I887" s="4"/>
    </row>
    <row r="888" spans="6:9">
      <c r="F888" s="4"/>
      <c r="I888" s="4"/>
    </row>
    <row r="889" spans="6:9">
      <c r="F889" s="4"/>
      <c r="I889" s="4"/>
    </row>
    <row r="890" spans="6:9">
      <c r="F890" s="4"/>
      <c r="I890" s="4"/>
    </row>
    <row r="891" spans="6:9">
      <c r="F891" s="4"/>
      <c r="I891" s="4"/>
    </row>
    <row r="892" spans="6:9">
      <c r="F892" s="4"/>
      <c r="I892" s="4"/>
    </row>
    <row r="893" spans="6:9">
      <c r="F893" s="4"/>
      <c r="I893" s="4"/>
    </row>
    <row r="894" spans="6:9">
      <c r="F894" s="4"/>
      <c r="I894" s="4"/>
    </row>
    <row r="895" spans="6:9">
      <c r="F895" s="4"/>
      <c r="I895" s="4"/>
    </row>
    <row r="896" spans="6:9">
      <c r="F896" s="4"/>
      <c r="I896" s="4"/>
    </row>
    <row r="897" spans="6:9">
      <c r="F897" s="4"/>
      <c r="I897" s="4"/>
    </row>
    <row r="898" spans="6:9">
      <c r="F898" s="4"/>
      <c r="I898" s="4"/>
    </row>
    <row r="899" spans="6:9">
      <c r="F899" s="4"/>
      <c r="I899" s="4"/>
    </row>
    <row r="900" spans="6:9">
      <c r="F900" s="4"/>
      <c r="I900" s="4"/>
    </row>
    <row r="901" spans="6:9">
      <c r="F901" s="4"/>
      <c r="I901" s="4"/>
    </row>
    <row r="902" spans="6:9">
      <c r="F902" s="4"/>
      <c r="I902" s="4"/>
    </row>
    <row r="903" spans="6:9">
      <c r="F903" s="4"/>
      <c r="I903" s="4"/>
    </row>
    <row r="904" spans="6:9">
      <c r="F904" s="4"/>
      <c r="I904" s="4"/>
    </row>
    <row r="905" spans="6:9">
      <c r="F905" s="4"/>
      <c r="I905" s="4"/>
    </row>
    <row r="906" spans="6:9">
      <c r="F906" s="4"/>
      <c r="I906" s="4"/>
    </row>
    <row r="907" spans="6:9">
      <c r="F907" s="4"/>
      <c r="I907" s="4"/>
    </row>
    <row r="908" spans="6:9">
      <c r="F908" s="4"/>
      <c r="I908" s="4"/>
    </row>
    <row r="909" spans="6:9">
      <c r="F909" s="4"/>
      <c r="I909" s="4"/>
    </row>
    <row r="910" spans="6:9">
      <c r="F910" s="4"/>
      <c r="I910" s="4"/>
    </row>
    <row r="911" spans="6:9">
      <c r="F911" s="4"/>
      <c r="I911" s="4"/>
    </row>
    <row r="912" spans="6:9">
      <c r="F912" s="4"/>
      <c r="I912" s="4"/>
    </row>
    <row r="913" spans="6:9">
      <c r="F913" s="4"/>
      <c r="I913" s="4"/>
    </row>
    <row r="914" spans="6:9">
      <c r="F914" s="4"/>
      <c r="I914" s="4"/>
    </row>
    <row r="915" spans="6:9">
      <c r="F915" s="4"/>
      <c r="I915" s="4"/>
    </row>
    <row r="916" spans="6:9">
      <c r="F916" s="4"/>
      <c r="I916" s="4"/>
    </row>
    <row r="917" spans="6:9">
      <c r="F917" s="4"/>
      <c r="I917" s="4"/>
    </row>
    <row r="918" spans="6:9">
      <c r="F918" s="4"/>
      <c r="I918" s="4"/>
    </row>
    <row r="919" spans="6:9">
      <c r="F919" s="4"/>
      <c r="I919" s="4"/>
    </row>
    <row r="920" spans="6:9">
      <c r="F920" s="4"/>
      <c r="I920" s="4"/>
    </row>
    <row r="921" spans="6:9">
      <c r="F921" s="4"/>
      <c r="I921" s="4"/>
    </row>
    <row r="922" spans="6:9">
      <c r="F922" s="4"/>
      <c r="I922" s="4"/>
    </row>
    <row r="923" spans="6:9">
      <c r="F923" s="4"/>
      <c r="I923" s="4"/>
    </row>
    <row r="924" spans="6:9">
      <c r="F924" s="4"/>
      <c r="I924" s="4"/>
    </row>
    <row r="925" spans="6:9">
      <c r="F925" s="4"/>
      <c r="I925" s="4"/>
    </row>
    <row r="926" spans="6:9">
      <c r="F926" s="4"/>
      <c r="I926" s="4"/>
    </row>
    <row r="927" spans="6:9">
      <c r="F927" s="4"/>
      <c r="I927" s="4"/>
    </row>
    <row r="928" spans="6:9">
      <c r="F928" s="4"/>
      <c r="I928" s="4"/>
    </row>
    <row r="929" spans="6:9">
      <c r="F929" s="4"/>
      <c r="I929" s="4"/>
    </row>
    <row r="930" spans="6:9">
      <c r="F930" s="4"/>
      <c r="I930" s="4"/>
    </row>
    <row r="931" spans="6:9">
      <c r="F931" s="4"/>
      <c r="I931" s="4"/>
    </row>
    <row r="932" spans="6:9">
      <c r="F932" s="4"/>
      <c r="I932" s="4"/>
    </row>
    <row r="933" spans="6:9">
      <c r="F933" s="4"/>
      <c r="I933" s="4"/>
    </row>
    <row r="934" spans="6:9">
      <c r="F934" s="4"/>
      <c r="I934" s="4"/>
    </row>
    <row r="935" spans="6:9">
      <c r="F935" s="4"/>
      <c r="I935" s="4"/>
    </row>
    <row r="936" spans="6:9">
      <c r="F936" s="4"/>
      <c r="I936" s="4"/>
    </row>
    <row r="937" spans="6:9">
      <c r="F937" s="4"/>
      <c r="I937" s="4"/>
    </row>
    <row r="938" spans="6:9">
      <c r="F938" s="4"/>
      <c r="I938" s="4"/>
    </row>
    <row r="939" spans="6:9">
      <c r="F939" s="4"/>
      <c r="I939" s="4"/>
    </row>
    <row r="940" spans="6:9">
      <c r="F940" s="4"/>
      <c r="I940" s="4"/>
    </row>
    <row r="941" spans="6:9">
      <c r="F941" s="4"/>
      <c r="I941" s="4"/>
    </row>
    <row r="942" spans="6:9">
      <c r="F942" s="4"/>
      <c r="I942" s="4"/>
    </row>
    <row r="943" spans="6:9">
      <c r="F943" s="4"/>
      <c r="I943" s="4"/>
    </row>
    <row r="944" spans="6:9">
      <c r="F944" s="4"/>
      <c r="I944" s="4"/>
    </row>
    <row r="945" spans="6:9">
      <c r="F945" s="4"/>
      <c r="I945" s="4"/>
    </row>
    <row r="946" spans="6:9">
      <c r="F946" s="4"/>
      <c r="I946" s="4"/>
    </row>
    <row r="947" spans="6:9">
      <c r="F947" s="4"/>
      <c r="I947" s="4"/>
    </row>
    <row r="948" spans="6:9">
      <c r="F948" s="4"/>
      <c r="I948" s="4"/>
    </row>
    <row r="949" spans="6:9">
      <c r="F949" s="4"/>
      <c r="I949" s="4"/>
    </row>
    <row r="950" spans="6:9">
      <c r="F950" s="4"/>
      <c r="I950" s="4"/>
    </row>
    <row r="951" spans="6:9">
      <c r="F951" s="4"/>
      <c r="I951" s="4"/>
    </row>
    <row r="952" spans="6:9">
      <c r="F952" s="4"/>
      <c r="I952" s="4"/>
    </row>
    <row r="953" spans="6:9">
      <c r="F953" s="4"/>
      <c r="I953" s="4"/>
    </row>
    <row r="954" spans="6:9">
      <c r="F954" s="4"/>
      <c r="I954" s="4"/>
    </row>
    <row r="955" spans="6:9">
      <c r="F955" s="4"/>
      <c r="I955" s="4"/>
    </row>
    <row r="956" spans="6:9">
      <c r="F956" s="4"/>
      <c r="I956" s="4"/>
    </row>
    <row r="957" spans="6:9">
      <c r="F957" s="4"/>
      <c r="I957" s="4"/>
    </row>
    <row r="958" spans="6:9">
      <c r="F958" s="4"/>
      <c r="I958" s="4"/>
    </row>
    <row r="959" spans="6:9">
      <c r="F959" s="4"/>
      <c r="I959" s="4"/>
    </row>
    <row r="960" spans="6:9">
      <c r="F960" s="4"/>
      <c r="I960" s="4"/>
    </row>
    <row r="961" spans="6:9">
      <c r="F961" s="4"/>
      <c r="I961" s="4"/>
    </row>
    <row r="962" spans="6:9">
      <c r="F962" s="4"/>
      <c r="I962" s="4"/>
    </row>
    <row r="963" spans="6:9">
      <c r="F963" s="4"/>
      <c r="I963" s="4"/>
    </row>
    <row r="964" spans="6:9">
      <c r="F964" s="4"/>
      <c r="I964" s="4"/>
    </row>
    <row r="965" spans="6:9">
      <c r="F965" s="4"/>
      <c r="I965" s="4"/>
    </row>
    <row r="966" spans="6:9">
      <c r="F966" s="4"/>
      <c r="I966" s="4"/>
    </row>
    <row r="967" spans="6:9">
      <c r="F967" s="4"/>
      <c r="I967" s="4"/>
    </row>
    <row r="968" spans="6:9">
      <c r="F968" s="4"/>
      <c r="I968" s="4"/>
    </row>
    <row r="969" spans="6:9">
      <c r="F969" s="4"/>
      <c r="I969" s="4"/>
    </row>
    <row r="970" spans="6:9">
      <c r="F970" s="4"/>
      <c r="I970" s="4"/>
    </row>
    <row r="971" spans="6:9">
      <c r="F971" s="4"/>
      <c r="I971" s="4"/>
    </row>
    <row r="972" spans="6:9">
      <c r="F972" s="4"/>
      <c r="I972" s="4"/>
    </row>
    <row r="973" spans="6:9">
      <c r="F973" s="4"/>
      <c r="I973" s="4"/>
    </row>
    <row r="974" spans="6:9">
      <c r="F974" s="4"/>
      <c r="I974" s="4"/>
    </row>
    <row r="975" spans="6:9">
      <c r="F975" s="4"/>
      <c r="I975" s="4"/>
    </row>
    <row r="976" spans="6:9">
      <c r="F976" s="4"/>
      <c r="I976" s="4"/>
    </row>
    <row r="977" spans="6:9">
      <c r="F977" s="4"/>
      <c r="I977" s="4"/>
    </row>
    <row r="978" spans="6:9">
      <c r="F978" s="4"/>
      <c r="I978" s="4"/>
    </row>
    <row r="979" spans="6:9">
      <c r="F979" s="4"/>
      <c r="I979" s="4"/>
    </row>
    <row r="980" spans="6:9">
      <c r="F980" s="4"/>
      <c r="I980" s="4"/>
    </row>
    <row r="981" spans="6:9">
      <c r="F981" s="4"/>
      <c r="I981" s="4"/>
    </row>
    <row r="982" spans="6:9">
      <c r="F982" s="4"/>
      <c r="I982" s="4"/>
    </row>
    <row r="983" spans="6:9">
      <c r="F983" s="4"/>
      <c r="I983" s="4"/>
    </row>
    <row r="984" spans="6:9">
      <c r="F984" s="4"/>
      <c r="I984" s="4"/>
    </row>
    <row r="985" spans="6:9">
      <c r="F985" s="4"/>
      <c r="I985" s="4"/>
    </row>
    <row r="986" spans="6:9">
      <c r="F986" s="4"/>
      <c r="I986" s="4"/>
    </row>
    <row r="987" spans="6:9">
      <c r="F987" s="4"/>
      <c r="I987" s="4"/>
    </row>
    <row r="988" spans="6:9">
      <c r="F988" s="4"/>
      <c r="I988" s="4"/>
    </row>
    <row r="989" spans="6:9">
      <c r="F989" s="4"/>
      <c r="I989" s="4"/>
    </row>
    <row r="990" spans="6:9">
      <c r="F990" s="4"/>
      <c r="I990" s="4"/>
    </row>
    <row r="991" spans="6:9">
      <c r="F991" s="4"/>
      <c r="I991" s="4"/>
    </row>
    <row r="992" spans="6:9">
      <c r="F992" s="4"/>
      <c r="I992" s="4"/>
    </row>
    <row r="993" spans="6:9">
      <c r="F993" s="4"/>
      <c r="I993" s="4"/>
    </row>
    <row r="994" spans="6:9">
      <c r="F994" s="4"/>
      <c r="I994" s="4"/>
    </row>
    <row r="995" spans="6:9">
      <c r="F995" s="4"/>
      <c r="I995" s="4"/>
    </row>
    <row r="996" spans="6:9">
      <c r="F996" s="4"/>
      <c r="I996" s="4"/>
    </row>
    <row r="997" spans="6:9">
      <c r="F997" s="4"/>
      <c r="I997" s="4"/>
    </row>
    <row r="998" spans="6:9">
      <c r="F998" s="4"/>
      <c r="I998" s="4"/>
    </row>
    <row r="999" spans="6:9">
      <c r="F999" s="4"/>
      <c r="I999" s="4"/>
    </row>
    <row r="1000" spans="6:9">
      <c r="F1000" s="4"/>
      <c r="I1000" s="4"/>
    </row>
    <row r="1001" spans="6:9">
      <c r="F1001" s="4"/>
      <c r="I1001" s="4"/>
    </row>
    <row r="1002" spans="6:9">
      <c r="F1002" s="4"/>
      <c r="I1002" s="4"/>
    </row>
    <row r="1003" spans="6:9">
      <c r="F1003" s="4"/>
      <c r="I1003" s="4"/>
    </row>
    <row r="1004" spans="6:9">
      <c r="F1004" s="4"/>
      <c r="I1004" s="4"/>
    </row>
    <row r="1005" spans="6:9">
      <c r="F1005" s="4"/>
      <c r="I1005" s="4"/>
    </row>
    <row r="1006" spans="6:9">
      <c r="F1006" s="4"/>
      <c r="I1006" s="4"/>
    </row>
    <row r="1007" spans="6:9">
      <c r="F1007" s="4"/>
      <c r="I1007" s="4"/>
    </row>
    <row r="1008" spans="6:9">
      <c r="F1008" s="4"/>
      <c r="I1008" s="4"/>
    </row>
    <row r="1009" spans="6:9">
      <c r="F1009" s="4"/>
      <c r="I1009" s="4"/>
    </row>
    <row r="1010" spans="6:9">
      <c r="F1010" s="4"/>
      <c r="I1010" s="4"/>
    </row>
    <row r="1011" spans="6:9">
      <c r="F1011" s="4"/>
      <c r="I1011" s="4"/>
    </row>
    <row r="1012" spans="6:9">
      <c r="F1012" s="4"/>
      <c r="I1012" s="4"/>
    </row>
    <row r="1013" spans="6:9">
      <c r="F1013" s="4"/>
      <c r="I1013" s="4"/>
    </row>
    <row r="1014" spans="6:9">
      <c r="F1014" s="4"/>
      <c r="I1014" s="4"/>
    </row>
    <row r="1015" spans="6:9">
      <c r="F1015" s="4"/>
      <c r="I1015" s="4"/>
    </row>
    <row r="1016" spans="6:9">
      <c r="F1016" s="4"/>
      <c r="I1016" s="4"/>
    </row>
    <row r="1017" spans="6:9">
      <c r="F1017" s="4"/>
      <c r="I1017" s="4"/>
    </row>
    <row r="1018" spans="6:9">
      <c r="F1018" s="4"/>
      <c r="I1018" s="4"/>
    </row>
    <row r="1019" spans="6:9">
      <c r="F1019" s="4"/>
      <c r="I1019" s="4"/>
    </row>
    <row r="1020" spans="6:9">
      <c r="F1020" s="4"/>
      <c r="I1020" s="4"/>
    </row>
    <row r="1021" spans="6:9">
      <c r="F1021" s="4"/>
      <c r="I1021" s="4"/>
    </row>
    <row r="1022" spans="6:9">
      <c r="F1022" s="4"/>
      <c r="I1022" s="4"/>
    </row>
    <row r="1023" spans="6:9">
      <c r="F1023" s="4"/>
      <c r="I1023" s="4"/>
    </row>
    <row r="1024" spans="6:9">
      <c r="F1024" s="4"/>
      <c r="I1024" s="4"/>
    </row>
    <row r="1025" spans="6:9">
      <c r="F1025" s="4"/>
      <c r="I1025" s="4"/>
    </row>
    <row r="1026" spans="6:9">
      <c r="F1026" s="4"/>
      <c r="I1026" s="4"/>
    </row>
    <row r="1027" spans="6:9">
      <c r="F1027" s="4"/>
      <c r="I1027" s="4"/>
    </row>
    <row r="1028" spans="6:9">
      <c r="F1028" s="4"/>
      <c r="I1028" s="4"/>
    </row>
    <row r="1029" spans="6:9">
      <c r="F1029" s="4"/>
      <c r="I1029" s="4"/>
    </row>
    <row r="1030" spans="6:9">
      <c r="F1030" s="4"/>
      <c r="I1030" s="4"/>
    </row>
    <row r="1031" spans="6:9">
      <c r="F1031" s="4"/>
      <c r="I1031" s="4"/>
    </row>
    <row r="1032" spans="6:9">
      <c r="F1032" s="4"/>
      <c r="I1032" s="4"/>
    </row>
    <row r="1033" spans="6:9">
      <c r="F1033" s="4"/>
      <c r="I1033" s="4"/>
    </row>
    <row r="1034" spans="6:9">
      <c r="F1034" s="4"/>
      <c r="I1034" s="4"/>
    </row>
    <row r="1035" spans="6:9">
      <c r="F1035" s="4"/>
      <c r="I1035" s="4"/>
    </row>
    <row r="1036" spans="6:9">
      <c r="F1036" s="4"/>
      <c r="I1036" s="4"/>
    </row>
    <row r="1037" spans="6:9">
      <c r="F1037" s="4"/>
      <c r="I1037" s="4"/>
    </row>
    <row r="1038" spans="6:9">
      <c r="F1038" s="4"/>
      <c r="I1038" s="4"/>
    </row>
    <row r="1039" spans="6:9">
      <c r="F1039" s="4"/>
      <c r="I1039" s="4"/>
    </row>
    <row r="1040" spans="6:9">
      <c r="F1040" s="4"/>
      <c r="I1040" s="4"/>
    </row>
    <row r="1041" spans="6:9">
      <c r="F1041" s="4"/>
      <c r="I1041" s="4"/>
    </row>
    <row r="1042" spans="6:9">
      <c r="I1042" s="4"/>
    </row>
    <row r="1043" spans="6:9">
      <c r="I1043" s="4"/>
    </row>
  </sheetData>
  <mergeCells count="10">
    <mergeCell ref="A1:F1"/>
    <mergeCell ref="A2:F2"/>
    <mergeCell ref="A7:B7"/>
    <mergeCell ref="A9:F9"/>
    <mergeCell ref="D11:E11"/>
    <mergeCell ref="G14:I14"/>
    <mergeCell ref="H20:I20"/>
    <mergeCell ref="A26:F26"/>
    <mergeCell ref="D28:E28"/>
    <mergeCell ref="A59:F59"/>
  </mergeCells>
  <dataValidations count="5">
    <dataValidation type="list" allowBlank="1" showErrorMessage="1" sqref="E22" xr:uid="{00000000-0002-0000-0E00-000000000000}">
      <formula1>$M$12:$M$13</formula1>
    </dataValidation>
    <dataValidation type="list" allowBlank="1" showErrorMessage="1" sqref="A8" xr:uid="{00000000-0002-0000-0E00-000001000000}">
      <formula1>$M$3:$M$4</formula1>
    </dataValidation>
    <dataValidation type="list" allowBlank="1" showErrorMessage="1" sqref="E16 E33 E42 E51" xr:uid="{00000000-0002-0000-0E00-000002000000}">
      <formula1>$M$9:$M$10</formula1>
    </dataValidation>
    <dataValidation type="list" allowBlank="1" showErrorMessage="1" sqref="H15" xr:uid="{00000000-0002-0000-0E00-000003000000}">
      <formula1>$M$37:$M$38</formula1>
    </dataValidation>
    <dataValidation type="list" allowBlank="1" showErrorMessage="1" sqref="I17:I19" xr:uid="{00000000-0002-0000-0E00-000004000000}">
      <formula1>$M$15:$M$35</formula1>
    </dataValidation>
  </dataValidations>
  <pageMargins left="0" right="0" top="0" bottom="0" header="0" footer="0"/>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Y1043"/>
  <sheetViews>
    <sheetView workbookViewId="0"/>
  </sheetViews>
  <sheetFormatPr defaultColWidth="12.5703125" defaultRowHeight="15.75" customHeight="1"/>
  <cols>
    <col min="1" max="1" width="38.7109375" customWidth="1"/>
    <col min="2" max="2" width="8.140625" customWidth="1"/>
    <col min="3" max="3" width="15" customWidth="1"/>
    <col min="4" max="4" width="21.5703125" customWidth="1"/>
    <col min="5" max="5" width="23.140625" customWidth="1"/>
    <col min="6" max="6" width="22.140625" customWidth="1"/>
    <col min="7" max="7" width="14.42578125" customWidth="1"/>
    <col min="8" max="8" width="15.140625" customWidth="1"/>
    <col min="9" max="9" width="15.85546875" customWidth="1"/>
    <col min="13" max="13" width="12.5703125" hidden="1"/>
  </cols>
  <sheetData>
    <row r="1" spans="1:25">
      <c r="A1" s="147" t="s">
        <v>6</v>
      </c>
      <c r="B1" s="159"/>
      <c r="C1" s="159"/>
      <c r="D1" s="159"/>
      <c r="E1" s="159"/>
      <c r="F1" s="159"/>
      <c r="G1" s="3"/>
      <c r="H1" s="3"/>
      <c r="I1" s="3"/>
      <c r="M1" s="5" t="s">
        <v>27</v>
      </c>
    </row>
    <row r="2" spans="1:25">
      <c r="A2" s="153" t="s">
        <v>28</v>
      </c>
      <c r="B2" s="159"/>
      <c r="C2" s="159"/>
      <c r="D2" s="159"/>
      <c r="E2" s="159"/>
      <c r="F2" s="159"/>
      <c r="M2" s="7" t="s">
        <v>29</v>
      </c>
    </row>
    <row r="3" spans="1:25">
      <c r="A3" s="8" t="s">
        <v>30</v>
      </c>
      <c r="B3" s="8" t="s">
        <v>31</v>
      </c>
      <c r="C3" s="8" t="s">
        <v>32</v>
      </c>
      <c r="D3" s="8" t="s">
        <v>33</v>
      </c>
      <c r="E3" s="8"/>
      <c r="F3" s="9"/>
      <c r="M3" s="6" t="s">
        <v>34</v>
      </c>
    </row>
    <row r="4" spans="1:25">
      <c r="A4" s="10" t="s">
        <v>127</v>
      </c>
      <c r="B4" s="11">
        <v>0.25</v>
      </c>
      <c r="C4" s="11">
        <v>12.5</v>
      </c>
      <c r="D4" s="11">
        <v>50</v>
      </c>
      <c r="E4" s="7" t="s">
        <v>36</v>
      </c>
      <c r="F4" s="12">
        <v>150</v>
      </c>
      <c r="G4" s="6"/>
      <c r="H4" s="6"/>
      <c r="I4" s="6"/>
      <c r="J4" s="6"/>
      <c r="K4" s="6"/>
      <c r="L4" s="6"/>
      <c r="M4" s="6" t="s">
        <v>37</v>
      </c>
      <c r="N4" s="6"/>
      <c r="O4" s="6"/>
      <c r="P4" s="6"/>
      <c r="Q4" s="6"/>
      <c r="R4" s="6"/>
      <c r="S4" s="6"/>
      <c r="T4" s="6"/>
      <c r="U4" s="6"/>
      <c r="V4" s="6"/>
      <c r="W4" s="6"/>
      <c r="X4" s="6"/>
      <c r="Y4" s="6"/>
    </row>
    <row r="5" spans="1:25">
      <c r="A5" s="7"/>
      <c r="B5" s="7"/>
      <c r="C5" s="7"/>
      <c r="D5" s="8"/>
      <c r="E5" s="7" t="s">
        <v>39</v>
      </c>
      <c r="F5" s="12">
        <v>150</v>
      </c>
      <c r="M5" s="5" t="s">
        <v>40</v>
      </c>
    </row>
    <row r="6" spans="1:25">
      <c r="A6" s="7"/>
      <c r="B6" s="7"/>
      <c r="C6" s="7"/>
      <c r="D6" s="8"/>
      <c r="E6" s="8"/>
      <c r="F6" s="9"/>
      <c r="M6" s="6" t="s">
        <v>41</v>
      </c>
    </row>
    <row r="7" spans="1:25">
      <c r="A7" s="152" t="s">
        <v>42</v>
      </c>
      <c r="B7" s="159"/>
      <c r="C7" s="6"/>
      <c r="D7" s="13" t="s">
        <v>43</v>
      </c>
      <c r="E7" s="6"/>
      <c r="F7" s="7" t="s">
        <v>44</v>
      </c>
      <c r="M7" s="14">
        <v>0.25</v>
      </c>
    </row>
    <row r="8" spans="1:25">
      <c r="A8" s="2" t="s">
        <v>34</v>
      </c>
      <c r="B8" s="15">
        <v>3.67</v>
      </c>
      <c r="C8" s="6"/>
      <c r="D8" s="16">
        <v>743.75</v>
      </c>
      <c r="E8" s="17"/>
      <c r="F8" s="16">
        <v>741.25</v>
      </c>
      <c r="M8" s="7" t="s">
        <v>45</v>
      </c>
    </row>
    <row r="9" spans="1:25">
      <c r="A9" s="146" t="s">
        <v>46</v>
      </c>
      <c r="B9" s="159"/>
      <c r="C9" s="159"/>
      <c r="D9" s="159"/>
      <c r="E9" s="159"/>
      <c r="F9" s="159"/>
      <c r="G9" s="6"/>
      <c r="H9" s="6"/>
      <c r="I9" s="6"/>
      <c r="J9" s="6"/>
      <c r="K9" s="6"/>
      <c r="M9" s="6" t="s">
        <v>47</v>
      </c>
    </row>
    <row r="10" spans="1:25">
      <c r="A10" s="6"/>
      <c r="B10" s="17"/>
      <c r="C10" s="6"/>
      <c r="D10" s="8"/>
      <c r="E10" s="18" t="s">
        <v>48</v>
      </c>
      <c r="M10" s="6" t="s">
        <v>49</v>
      </c>
    </row>
    <row r="11" spans="1:25">
      <c r="A11" s="6"/>
      <c r="B11" s="17"/>
      <c r="C11" s="6"/>
      <c r="D11" s="150" t="s">
        <v>50</v>
      </c>
      <c r="E11" s="159"/>
      <c r="M11" s="5" t="s">
        <v>51</v>
      </c>
    </row>
    <row r="12" spans="1:25">
      <c r="A12" s="6"/>
      <c r="B12" s="17"/>
      <c r="C12" s="6"/>
      <c r="D12" s="19" t="s">
        <v>52</v>
      </c>
      <c r="E12" s="20">
        <v>5000</v>
      </c>
      <c r="M12" s="6" t="s">
        <v>53</v>
      </c>
    </row>
    <row r="13" spans="1:25">
      <c r="A13" s="6"/>
      <c r="B13" s="17"/>
      <c r="C13" s="6"/>
      <c r="D13" s="19" t="s">
        <v>54</v>
      </c>
      <c r="E13" s="54">
        <v>0.1</v>
      </c>
      <c r="M13" s="6" t="s">
        <v>55</v>
      </c>
    </row>
    <row r="14" spans="1:25">
      <c r="A14" s="6"/>
      <c r="B14" s="17"/>
      <c r="C14" s="6"/>
      <c r="D14" s="19" t="s">
        <v>56</v>
      </c>
      <c r="E14" s="9">
        <f>E12*E13</f>
        <v>500</v>
      </c>
      <c r="G14" s="150" t="s">
        <v>57</v>
      </c>
      <c r="H14" s="159"/>
      <c r="I14" s="159"/>
      <c r="L14" s="6"/>
      <c r="M14" s="5" t="s">
        <v>58</v>
      </c>
    </row>
    <row r="15" spans="1:25">
      <c r="A15" s="5" t="s">
        <v>59</v>
      </c>
      <c r="B15" s="17"/>
      <c r="C15" s="6"/>
      <c r="D15" s="22" t="s">
        <v>60</v>
      </c>
      <c r="E15" s="13" t="s">
        <v>45</v>
      </c>
      <c r="F15" s="35" t="s">
        <v>61</v>
      </c>
      <c r="G15" s="6"/>
      <c r="H15" s="7" t="s">
        <v>62</v>
      </c>
      <c r="I15" s="6"/>
      <c r="M15" s="6">
        <v>0</v>
      </c>
    </row>
    <row r="16" spans="1:25">
      <c r="A16" s="24" t="s">
        <v>63</v>
      </c>
      <c r="B16" s="25">
        <f>IF(A8="ATR-Actual",B8*1.15,B8*0.0115*25)</f>
        <v>4.2204999999999995</v>
      </c>
      <c r="C16" s="6"/>
      <c r="D16" s="26" t="s">
        <v>64</v>
      </c>
      <c r="E16" s="13" t="s">
        <v>47</v>
      </c>
      <c r="F16" s="30" t="s">
        <v>64</v>
      </c>
      <c r="G16" s="5" t="s">
        <v>65</v>
      </c>
      <c r="H16" s="25">
        <f>IF(H15="Long",D17,IF(H15="Short",F17))</f>
        <v>748</v>
      </c>
      <c r="I16" s="5" t="s">
        <v>58</v>
      </c>
      <c r="M16" s="6">
        <v>1</v>
      </c>
    </row>
    <row r="17" spans="1:25">
      <c r="A17" s="6"/>
      <c r="B17" s="25"/>
      <c r="C17" s="6"/>
      <c r="D17" s="28">
        <f>MROUND((SUM($D$8+B16)),$M$7)</f>
        <v>748</v>
      </c>
      <c r="E17" s="11">
        <f>IF(E16="Risk in Points",D17-D19,(D17-D19)*4)</f>
        <v>11</v>
      </c>
      <c r="F17" s="29">
        <f>MROUND((SUM($F$8-B16)),$M$7)</f>
        <v>737</v>
      </c>
      <c r="G17" s="5" t="s">
        <v>66</v>
      </c>
      <c r="H17" s="21"/>
      <c r="I17" s="14">
        <v>0</v>
      </c>
      <c r="M17" s="6">
        <v>2</v>
      </c>
      <c r="N17" s="6"/>
      <c r="O17" s="6"/>
      <c r="P17" s="6"/>
      <c r="Q17" s="6"/>
      <c r="R17" s="6"/>
      <c r="S17" s="6"/>
      <c r="T17" s="6"/>
      <c r="U17" s="6"/>
      <c r="V17" s="6"/>
      <c r="W17" s="6"/>
      <c r="X17" s="6"/>
      <c r="Y17" s="6"/>
    </row>
    <row r="18" spans="1:25">
      <c r="A18" s="6"/>
      <c r="B18" s="17"/>
      <c r="C18" s="6"/>
      <c r="D18" s="26" t="s">
        <v>67</v>
      </c>
      <c r="E18" s="13" t="s">
        <v>128</v>
      </c>
      <c r="F18" s="30" t="s">
        <v>67</v>
      </c>
      <c r="G18" s="5" t="s">
        <v>69</v>
      </c>
      <c r="H18" s="21"/>
      <c r="I18" s="14">
        <v>0</v>
      </c>
      <c r="M18" s="6">
        <v>3</v>
      </c>
    </row>
    <row r="19" spans="1:25">
      <c r="A19" s="6"/>
      <c r="B19" s="68"/>
      <c r="C19" s="6"/>
      <c r="D19" s="28">
        <f>MROUND((SUM($F$8-B16)),$M$7)</f>
        <v>737</v>
      </c>
      <c r="E19" s="11">
        <f>IF(E16="Risk in Points",E14/E17/50,(E14/E17/50)*4)</f>
        <v>0.90909090909090906</v>
      </c>
      <c r="F19" s="29">
        <f>MROUND((SUM($D$8+B16)),$M$7)</f>
        <v>748</v>
      </c>
      <c r="G19" s="5" t="s">
        <v>70</v>
      </c>
      <c r="H19" s="21"/>
      <c r="I19" s="14">
        <v>0</v>
      </c>
      <c r="M19" s="6">
        <v>4</v>
      </c>
    </row>
    <row r="20" spans="1:25">
      <c r="A20" s="17"/>
      <c r="B20" s="17"/>
      <c r="C20" s="6"/>
      <c r="D20" s="26" t="s">
        <v>71</v>
      </c>
      <c r="E20" s="13"/>
      <c r="F20" s="30" t="s">
        <v>71</v>
      </c>
      <c r="G20" s="5" t="s">
        <v>51</v>
      </c>
      <c r="H20" s="151" t="e">
        <f>IF(H15="Short",(H16-((H17*I17)+(H18*I18)+(H19*I19))/SUM(I17:I19))/(F19-F17),IF(H15="Long",((((H17*I17)+(H18*I18)+(H19*I19))/SUM(I17:I19)-H16)/(D17-D19))))</f>
        <v>#DIV/0!</v>
      </c>
      <c r="I20" s="159"/>
      <c r="M20" s="6">
        <v>5</v>
      </c>
    </row>
    <row r="21" spans="1:25">
      <c r="A21" s="6"/>
      <c r="B21" s="17"/>
      <c r="C21" s="6"/>
      <c r="D21" s="28">
        <f>MROUND((SUM($D$8+B8)),$M$7)</f>
        <v>747.5</v>
      </c>
      <c r="E21" s="11"/>
      <c r="F21" s="29">
        <f>MROUND((SUM($F$8-B8)),$M$7)</f>
        <v>737.5</v>
      </c>
      <c r="M21" s="6">
        <v>6</v>
      </c>
    </row>
    <row r="22" spans="1:25">
      <c r="A22" s="17" t="s">
        <v>73</v>
      </c>
      <c r="B22" s="17"/>
      <c r="C22" s="6"/>
      <c r="D22" s="26" t="s">
        <v>73</v>
      </c>
      <c r="E22" s="31" t="s">
        <v>55</v>
      </c>
      <c r="F22" s="30" t="s">
        <v>73</v>
      </c>
      <c r="M22" s="6">
        <v>7</v>
      </c>
    </row>
    <row r="23" spans="1:25">
      <c r="A23" s="6">
        <f>A17</f>
        <v>0</v>
      </c>
      <c r="B23" s="25">
        <f>IF(A8="ATR-Actual",B8*0.1,B8*0.001*25)</f>
        <v>0.36699999999999999</v>
      </c>
      <c r="C23" s="6"/>
      <c r="D23" s="28">
        <f>MROUND((SUM($D$8+B23)),$M$7)</f>
        <v>744</v>
      </c>
      <c r="E23" s="16">
        <v>650</v>
      </c>
      <c r="F23" s="29">
        <f>MROUND((SUM($F$8-B23)),$M$7)</f>
        <v>741</v>
      </c>
      <c r="M23" s="6">
        <v>8</v>
      </c>
    </row>
    <row r="24" spans="1:25">
      <c r="A24" s="6"/>
      <c r="B24" s="6"/>
      <c r="C24" s="6"/>
      <c r="D24" s="32" t="s">
        <v>74</v>
      </c>
      <c r="E24" s="31" t="s">
        <v>75</v>
      </c>
      <c r="F24" s="33" t="s">
        <v>76</v>
      </c>
      <c r="M24" s="6">
        <v>9</v>
      </c>
    </row>
    <row r="25" spans="1:25">
      <c r="A25" s="6"/>
      <c r="B25" s="6"/>
      <c r="C25" s="6"/>
      <c r="D25" s="28">
        <f>MROUND((SUM($F$8-B8)),$M$7)</f>
        <v>737.5</v>
      </c>
      <c r="E25" s="11">
        <f>IF(AND(E16="Risk in Points",E22="Long-Target"),(E23-D17)/E17,IF(AND(E16="Risk in Ticks",E22="Long-Target"),(E23-D17)*4/E17,IF(AND(E16="Risk in Ticks",E22="Short-Target"),(F17-E23)*4/E17,IF(AND(E16="Risk in Points",E22="Short-Target"),(F17-E23)/E17))))</f>
        <v>7.9090909090909092</v>
      </c>
      <c r="F25" s="29">
        <f>MROUND((SUM($D$8+B8)),$M$7)</f>
        <v>747.5</v>
      </c>
      <c r="M25" s="6">
        <v>10</v>
      </c>
    </row>
    <row r="26" spans="1:25">
      <c r="A26" s="146" t="s">
        <v>77</v>
      </c>
      <c r="B26" s="159"/>
      <c r="C26" s="159"/>
      <c r="D26" s="159"/>
      <c r="E26" s="159"/>
      <c r="F26" s="159"/>
      <c r="G26" s="6"/>
      <c r="H26" s="6"/>
      <c r="I26" s="6"/>
      <c r="J26" s="6"/>
      <c r="K26" s="6"/>
      <c r="L26" s="34"/>
      <c r="M26" s="6">
        <v>11</v>
      </c>
    </row>
    <row r="27" spans="1:25">
      <c r="A27" s="6"/>
      <c r="B27" s="17"/>
      <c r="C27" s="6"/>
      <c r="D27" s="6"/>
      <c r="E27" s="18" t="s">
        <v>48</v>
      </c>
      <c r="M27" s="6">
        <v>12</v>
      </c>
    </row>
    <row r="28" spans="1:25">
      <c r="A28" s="6"/>
      <c r="B28" s="17"/>
      <c r="C28" s="6"/>
      <c r="D28" s="152" t="s">
        <v>78</v>
      </c>
      <c r="E28" s="159"/>
      <c r="M28" s="6">
        <v>13</v>
      </c>
    </row>
    <row r="29" spans="1:25">
      <c r="A29" s="6"/>
      <c r="B29" s="17"/>
      <c r="C29" s="6"/>
      <c r="D29" s="19" t="s">
        <v>52</v>
      </c>
      <c r="E29" s="20">
        <v>10000</v>
      </c>
      <c r="M29" s="6">
        <v>14</v>
      </c>
    </row>
    <row r="30" spans="1:25">
      <c r="A30" s="6"/>
      <c r="B30" s="17"/>
      <c r="C30" s="6"/>
      <c r="D30" s="19" t="s">
        <v>54</v>
      </c>
      <c r="E30" s="21">
        <v>0.02</v>
      </c>
      <c r="M30" s="6">
        <v>15</v>
      </c>
    </row>
    <row r="31" spans="1:25">
      <c r="A31" s="6"/>
      <c r="B31" s="17"/>
      <c r="C31" s="6"/>
      <c r="D31" s="19" t="s">
        <v>56</v>
      </c>
      <c r="E31" s="9">
        <f>E29*E30</f>
        <v>200</v>
      </c>
      <c r="M31" s="6">
        <v>16</v>
      </c>
    </row>
    <row r="32" spans="1:25">
      <c r="A32" s="5" t="s">
        <v>79</v>
      </c>
      <c r="B32" s="17"/>
      <c r="C32" s="6"/>
      <c r="D32" s="35" t="s">
        <v>80</v>
      </c>
      <c r="E32" s="13" t="s">
        <v>45</v>
      </c>
      <c r="F32" s="36" t="s">
        <v>81</v>
      </c>
      <c r="M32" s="6">
        <v>17</v>
      </c>
    </row>
    <row r="33" spans="1:13">
      <c r="A33" s="24" t="s">
        <v>65</v>
      </c>
      <c r="B33" s="17"/>
      <c r="C33" s="6"/>
      <c r="D33" s="30" t="s">
        <v>64</v>
      </c>
      <c r="E33" s="13" t="s">
        <v>47</v>
      </c>
      <c r="F33" s="37" t="s">
        <v>64</v>
      </c>
      <c r="M33" s="6">
        <v>18</v>
      </c>
    </row>
    <row r="34" spans="1:13">
      <c r="A34" s="6"/>
      <c r="B34" s="67">
        <f>IF(A8="ATR-Actual",B8*0.9,B11*0.009*25)</f>
        <v>3.3029999999999999</v>
      </c>
      <c r="C34" s="6"/>
      <c r="D34" s="29">
        <f>MROUND((SUM($D$8+B34)),$M$7)</f>
        <v>747</v>
      </c>
      <c r="E34" s="11">
        <f>IF(E33="Risk in Points",D36-D34,(D36-D34)*4)</f>
        <v>4.5</v>
      </c>
      <c r="F34" s="28">
        <f>MROUND((SUM($F$8-B34)),$M$7)</f>
        <v>738</v>
      </c>
      <c r="M34" s="6">
        <v>19</v>
      </c>
    </row>
    <row r="35" spans="1:13">
      <c r="A35" s="6" t="s">
        <v>82</v>
      </c>
      <c r="B35" s="68"/>
      <c r="C35" s="6"/>
      <c r="D35" s="30" t="s">
        <v>67</v>
      </c>
      <c r="E35" s="13" t="s">
        <v>128</v>
      </c>
      <c r="F35" s="37" t="s">
        <v>67</v>
      </c>
      <c r="M35" s="6">
        <v>20</v>
      </c>
    </row>
    <row r="36" spans="1:13">
      <c r="A36" s="6">
        <f>A34</f>
        <v>0</v>
      </c>
      <c r="B36" s="67">
        <f>IF(A8="ATR-Actual",B8*1.05*2,B8*0.0105*2*25)</f>
        <v>7.7069999999999999</v>
      </c>
      <c r="C36" s="6"/>
      <c r="D36" s="29">
        <f>MROUND((SUM($D$8+B36)),$M$7)</f>
        <v>751.5</v>
      </c>
      <c r="E36" s="11">
        <f>IF(E33="Risk in Points",E31/E34/50,(E31/E34/50)*4)</f>
        <v>0.88888888888888884</v>
      </c>
      <c r="F36" s="28">
        <f>MROUND((SUM($F$8-B36)),$M$7)</f>
        <v>733.5</v>
      </c>
      <c r="M36" s="7" t="s">
        <v>83</v>
      </c>
    </row>
    <row r="37" spans="1:13">
      <c r="A37" s="6" t="s">
        <v>84</v>
      </c>
      <c r="B37" s="68"/>
      <c r="C37" s="6"/>
      <c r="D37" s="30" t="s">
        <v>85</v>
      </c>
      <c r="E37" s="17"/>
      <c r="F37" s="37" t="s">
        <v>85</v>
      </c>
      <c r="M37" s="6" t="s">
        <v>86</v>
      </c>
    </row>
    <row r="38" spans="1:13">
      <c r="A38" s="6">
        <f>A34</f>
        <v>0</v>
      </c>
      <c r="B38" s="67">
        <f>IF(A8="ATR-Actual",B8*0.1,B8*0.001*25)</f>
        <v>0.36699999999999999</v>
      </c>
      <c r="C38" s="6"/>
      <c r="D38" s="29">
        <f>MROUND((SUM($D$8+B38)),$M$7)</f>
        <v>744</v>
      </c>
      <c r="E38" s="11"/>
      <c r="F38" s="28">
        <f>MROUND((SUM($F$8-B38)),$M$7)</f>
        <v>741</v>
      </c>
      <c r="M38" s="6" t="s">
        <v>62</v>
      </c>
    </row>
    <row r="39" spans="1:13">
      <c r="A39" s="6"/>
      <c r="B39" s="68"/>
      <c r="C39" s="6"/>
      <c r="D39" s="33" t="s">
        <v>76</v>
      </c>
      <c r="E39" s="31" t="s">
        <v>75</v>
      </c>
      <c r="F39" s="32" t="s">
        <v>74</v>
      </c>
      <c r="I39" s="2"/>
    </row>
    <row r="40" spans="1:13">
      <c r="A40" s="6"/>
      <c r="B40" s="68"/>
      <c r="C40" s="6"/>
      <c r="D40" s="29">
        <f>MROUND((SUM($F$8-B8)),$M$7)</f>
        <v>737.5</v>
      </c>
      <c r="E40" s="11">
        <f>IF(E33="Risk in Points",(D34-D38)/E34,((D34-D38)*4)/E34)</f>
        <v>0.66666666666666663</v>
      </c>
      <c r="F40" s="28">
        <f>MROUND((SUM($D$8+B8)),$M$7)</f>
        <v>747.5</v>
      </c>
    </row>
    <row r="41" spans="1:13">
      <c r="A41" s="5" t="s">
        <v>87</v>
      </c>
      <c r="B41" s="68"/>
      <c r="C41" s="6"/>
      <c r="D41" s="35" t="s">
        <v>88</v>
      </c>
      <c r="E41" s="13" t="s">
        <v>45</v>
      </c>
      <c r="F41" s="36" t="s">
        <v>89</v>
      </c>
    </row>
    <row r="42" spans="1:13">
      <c r="A42" s="6" t="s">
        <v>65</v>
      </c>
      <c r="B42" s="68"/>
      <c r="C42" s="6"/>
      <c r="D42" s="30" t="s">
        <v>64</v>
      </c>
      <c r="E42" s="13" t="s">
        <v>47</v>
      </c>
      <c r="F42" s="37" t="s">
        <v>64</v>
      </c>
    </row>
    <row r="43" spans="1:13">
      <c r="A43" s="6">
        <f>A34</f>
        <v>0</v>
      </c>
      <c r="B43" s="67">
        <f>IF(A8="ATR-Actual",B8*0.9*2,B8*0.009*2*25)</f>
        <v>6.6059999999999999</v>
      </c>
      <c r="C43" s="6"/>
      <c r="D43" s="29">
        <f>MROUND((SUM($D$8+B43)),$M$7)</f>
        <v>750.25</v>
      </c>
      <c r="E43" s="11">
        <f>IF(E42="Risk in Points",D45-D43,(D45-D43)*4)</f>
        <v>4.5</v>
      </c>
      <c r="F43" s="28">
        <f>MROUND((SUM($F$8-B43)),$M$7)</f>
        <v>734.75</v>
      </c>
    </row>
    <row r="44" spans="1:13">
      <c r="A44" s="6" t="s">
        <v>82</v>
      </c>
      <c r="B44" s="69"/>
      <c r="C44" s="6"/>
      <c r="D44" s="30" t="s">
        <v>67</v>
      </c>
      <c r="E44" s="13" t="s">
        <v>128</v>
      </c>
      <c r="F44" s="37" t="s">
        <v>67</v>
      </c>
    </row>
    <row r="45" spans="1:13">
      <c r="A45" s="6">
        <f>A43</f>
        <v>0</v>
      </c>
      <c r="B45" s="67">
        <f>IF(A8="ATR-Actual",B8*1.01*3,B8*0.0101*3*25)</f>
        <v>11.120100000000001</v>
      </c>
      <c r="C45" s="6"/>
      <c r="D45" s="29">
        <f>MROUND((SUM($D$8+B45)),$M$7)</f>
        <v>754.75</v>
      </c>
      <c r="E45" s="11">
        <f>IF(E42="Risk in Points",E31/E43/50,(E31/E43/50)*4)</f>
        <v>0.88888888888888884</v>
      </c>
      <c r="F45" s="28">
        <f>MROUND((SUM($F$8-B45)),$M$7)</f>
        <v>730.25</v>
      </c>
    </row>
    <row r="46" spans="1:13">
      <c r="A46" s="6" t="s">
        <v>84</v>
      </c>
      <c r="B46" s="68"/>
      <c r="C46" s="6"/>
      <c r="D46" s="30" t="s">
        <v>85</v>
      </c>
      <c r="E46" s="13"/>
      <c r="F46" s="37" t="s">
        <v>85</v>
      </c>
    </row>
    <row r="47" spans="1:13">
      <c r="A47" s="6">
        <f>A43</f>
        <v>0</v>
      </c>
      <c r="B47" s="67">
        <f>IF(A8="ATR-Actual",B8*0.1,B8*0.001*25)</f>
        <v>0.36699999999999999</v>
      </c>
      <c r="C47" s="6"/>
      <c r="D47" s="29">
        <f>MROUND((SUM($D$8+B47)),$M$7)</f>
        <v>744</v>
      </c>
      <c r="E47" s="11"/>
      <c r="F47" s="28">
        <f>MROUND((SUM($F$8-B47)),$M$7)</f>
        <v>741</v>
      </c>
    </row>
    <row r="48" spans="1:13">
      <c r="A48" s="6"/>
      <c r="B48" s="67"/>
      <c r="C48" s="6"/>
      <c r="D48" s="33" t="s">
        <v>76</v>
      </c>
      <c r="E48" s="31" t="s">
        <v>75</v>
      </c>
      <c r="F48" s="32" t="s">
        <v>74</v>
      </c>
      <c r="G48" s="6"/>
      <c r="H48" s="6"/>
      <c r="I48" s="6"/>
      <c r="J48" s="6"/>
      <c r="K48" s="6"/>
    </row>
    <row r="49" spans="1:25">
      <c r="A49" s="6"/>
      <c r="B49" s="67"/>
      <c r="C49" s="6"/>
      <c r="D49" s="29">
        <f>MROUND((SUM($F$8-B8)),$M$7)</f>
        <v>737.5</v>
      </c>
      <c r="E49" s="11">
        <f>IF(E42="Risk in Points",(D43-D47)/E43,((D43-D47)*4)/E43)</f>
        <v>1.3888888888888888</v>
      </c>
      <c r="F49" s="28">
        <f>MROUND((SUM($D$8+B8)),$M$7)</f>
        <v>747.5</v>
      </c>
      <c r="G49" s="6"/>
      <c r="H49" s="6"/>
      <c r="I49" s="6"/>
      <c r="J49" s="6"/>
      <c r="K49" s="6"/>
    </row>
    <row r="50" spans="1:25">
      <c r="A50" s="5" t="s">
        <v>90</v>
      </c>
      <c r="B50" s="68"/>
      <c r="C50" s="6"/>
      <c r="D50" s="40" t="s">
        <v>91</v>
      </c>
      <c r="E50" s="31" t="s">
        <v>45</v>
      </c>
      <c r="F50" s="41" t="s">
        <v>92</v>
      </c>
    </row>
    <row r="51" spans="1:25">
      <c r="A51" s="6" t="s">
        <v>65</v>
      </c>
      <c r="B51" s="68"/>
      <c r="C51" s="6"/>
      <c r="D51" s="30" t="s">
        <v>64</v>
      </c>
      <c r="E51" s="13" t="s">
        <v>47</v>
      </c>
      <c r="F51" s="32" t="s">
        <v>64</v>
      </c>
    </row>
    <row r="52" spans="1:25">
      <c r="A52" s="6">
        <f>A43</f>
        <v>0</v>
      </c>
      <c r="B52" s="67">
        <f>IF(A8="ATR-Actual",B8*0.9*3,B8*0.009*3*0.1)</f>
        <v>9.9089999999999989</v>
      </c>
      <c r="C52" s="6"/>
      <c r="D52" s="29">
        <f>MROUND((SUM($D$8+B52)),$M$7)</f>
        <v>753.75</v>
      </c>
      <c r="E52" s="11">
        <f>IF(E51="Risk in Points",D54-D52,(D54-D52)*4)</f>
        <v>4.75</v>
      </c>
      <c r="F52" s="28">
        <f>MROUND((SUM($F$8-B52)),$M$7)</f>
        <v>731.25</v>
      </c>
      <c r="L52" s="34"/>
    </row>
    <row r="53" spans="1:25">
      <c r="A53" s="6" t="s">
        <v>82</v>
      </c>
      <c r="B53" s="69"/>
      <c r="C53" s="6"/>
      <c r="D53" s="30" t="s">
        <v>67</v>
      </c>
      <c r="E53" s="13" t="s">
        <v>128</v>
      </c>
      <c r="F53" s="26" t="s">
        <v>67</v>
      </c>
      <c r="L53" s="6"/>
    </row>
    <row r="54" spans="1:25">
      <c r="A54" s="6">
        <f>A52</f>
        <v>0</v>
      </c>
      <c r="B54" s="67">
        <f>IF(A8="ATR-Actual",B8*1.005*4,B8*0.01005*4*0.1)</f>
        <v>14.753399999999997</v>
      </c>
      <c r="C54" s="6"/>
      <c r="D54" s="29">
        <f>MROUND((SUM($D$8+B54)),$M$7)</f>
        <v>758.5</v>
      </c>
      <c r="E54" s="11">
        <f>IF(E51="Risk in Points",E31/E52/50,(E31/E52/50)*4)</f>
        <v>0.8421052631578948</v>
      </c>
      <c r="F54" s="28">
        <f>MROUND((SUM($F$8-B54)),$M$7)</f>
        <v>726.5</v>
      </c>
      <c r="L54" s="6"/>
    </row>
    <row r="55" spans="1:25">
      <c r="A55" s="6" t="s">
        <v>84</v>
      </c>
      <c r="B55" s="68"/>
      <c r="C55" s="6"/>
      <c r="D55" s="30" t="s">
        <v>85</v>
      </c>
      <c r="E55" s="13"/>
      <c r="F55" s="26" t="s">
        <v>85</v>
      </c>
      <c r="L55" s="34"/>
    </row>
    <row r="56" spans="1:25">
      <c r="A56" s="6">
        <f>A52</f>
        <v>0</v>
      </c>
      <c r="B56" s="67">
        <f>IF(A8="ATR-Actual",B8*0.1,B8*0.001*0.1)</f>
        <v>0.36699999999999999</v>
      </c>
      <c r="C56" s="6"/>
      <c r="D56" s="29">
        <f>MROUND((SUM($D$8+B56)),$M$7)</f>
        <v>744</v>
      </c>
      <c r="E56" s="11"/>
      <c r="F56" s="28">
        <f>MROUND((SUM($F$8-B56)),$M$7)</f>
        <v>741</v>
      </c>
      <c r="L56" s="34"/>
      <c r="N56" s="6"/>
      <c r="O56" s="6"/>
      <c r="P56" s="6"/>
      <c r="Q56" s="6"/>
      <c r="R56" s="6"/>
      <c r="S56" s="6"/>
      <c r="T56" s="6"/>
      <c r="U56" s="6"/>
      <c r="V56" s="6"/>
      <c r="W56" s="6"/>
      <c r="X56" s="6"/>
      <c r="Y56" s="6"/>
    </row>
    <row r="57" spans="1:25">
      <c r="A57" s="6"/>
      <c r="B57" s="42"/>
      <c r="C57" s="6"/>
      <c r="D57" s="33" t="s">
        <v>76</v>
      </c>
      <c r="E57" s="31" t="s">
        <v>75</v>
      </c>
      <c r="F57" s="32" t="s">
        <v>74</v>
      </c>
      <c r="L57" s="34"/>
      <c r="N57" s="6"/>
      <c r="O57" s="6"/>
      <c r="P57" s="6"/>
      <c r="Q57" s="6"/>
      <c r="R57" s="6"/>
      <c r="S57" s="6"/>
      <c r="T57" s="6"/>
      <c r="U57" s="6"/>
      <c r="V57" s="6"/>
      <c r="W57" s="6"/>
      <c r="X57" s="6"/>
      <c r="Y57" s="6"/>
    </row>
    <row r="58" spans="1:25">
      <c r="A58" s="6"/>
      <c r="B58" s="42"/>
      <c r="C58" s="6"/>
      <c r="D58" s="29">
        <f>MROUND((SUM($F$8-B8)),$M$7)</f>
        <v>737.5</v>
      </c>
      <c r="E58" s="11">
        <f>IF(E51="Risk in Points",(D52-D56)/E52,((D52-D56)*4)/E52)</f>
        <v>2.0526315789473686</v>
      </c>
      <c r="F58" s="28">
        <f>MROUND((SUM($D$8+B8)),$M$7)</f>
        <v>747.5</v>
      </c>
      <c r="L58" s="34"/>
    </row>
    <row r="59" spans="1:25">
      <c r="A59" s="146"/>
      <c r="B59" s="159"/>
      <c r="C59" s="159"/>
      <c r="D59" s="159"/>
      <c r="E59" s="159"/>
      <c r="F59" s="159"/>
      <c r="G59" s="6"/>
      <c r="H59" s="6"/>
      <c r="I59" s="6"/>
      <c r="J59" s="6"/>
      <c r="K59" s="6"/>
      <c r="L59" s="34"/>
    </row>
    <row r="60" spans="1:25">
      <c r="A60" s="5"/>
      <c r="B60" s="17"/>
      <c r="C60" s="6"/>
      <c r="D60" s="6"/>
      <c r="E60" s="6"/>
      <c r="F60" s="6"/>
      <c r="I60" s="4"/>
      <c r="L60" s="34"/>
    </row>
    <row r="61" spans="1:25">
      <c r="A61" s="24"/>
      <c r="B61" s="25"/>
      <c r="C61" s="6"/>
      <c r="D61" s="6"/>
      <c r="E61" s="6"/>
      <c r="F61" s="6"/>
      <c r="I61" s="4"/>
      <c r="L61" s="34"/>
    </row>
    <row r="62" spans="1:25">
      <c r="A62" s="14"/>
      <c r="B62" s="25"/>
      <c r="C62" s="6"/>
      <c r="D62" s="6"/>
      <c r="E62" s="6"/>
      <c r="F62" s="6"/>
      <c r="I62" s="4"/>
      <c r="L62" s="34"/>
    </row>
    <row r="63" spans="1:25">
      <c r="A63" s="6"/>
      <c r="B63" s="11"/>
      <c r="C63" s="6"/>
      <c r="D63" s="6"/>
      <c r="E63" s="6"/>
      <c r="F63" s="6"/>
      <c r="I63" s="4"/>
      <c r="L63" s="34"/>
    </row>
    <row r="64" spans="1:25">
      <c r="C64" s="6"/>
      <c r="D64" s="6"/>
      <c r="E64" s="6"/>
      <c r="F64" s="6"/>
      <c r="I64" s="4"/>
      <c r="L64" s="6"/>
    </row>
    <row r="65" spans="3:25">
      <c r="C65" s="6"/>
      <c r="D65" s="6"/>
      <c r="E65" s="6"/>
      <c r="F65" s="6"/>
      <c r="I65" s="4"/>
    </row>
    <row r="66" spans="3:25">
      <c r="C66" s="6"/>
      <c r="D66" s="6"/>
      <c r="E66" s="6"/>
      <c r="F66" s="6"/>
      <c r="I66" s="4"/>
      <c r="M66" s="6"/>
    </row>
    <row r="67" spans="3:25">
      <c r="I67" s="4"/>
      <c r="M67" s="6"/>
      <c r="N67" s="6"/>
      <c r="O67" s="6"/>
      <c r="P67" s="6"/>
      <c r="Q67" s="6"/>
      <c r="R67" s="6"/>
      <c r="S67" s="6"/>
      <c r="T67" s="6"/>
      <c r="U67" s="6"/>
      <c r="V67" s="6"/>
      <c r="W67" s="6"/>
      <c r="X67" s="6"/>
      <c r="Y67" s="6"/>
    </row>
    <row r="68" spans="3:25">
      <c r="I68" s="4"/>
    </row>
    <row r="69" spans="3:25">
      <c r="I69" s="4"/>
    </row>
    <row r="70" spans="3:25">
      <c r="I70" s="4"/>
    </row>
    <row r="71" spans="3:25">
      <c r="I71" s="4"/>
    </row>
    <row r="72" spans="3:25">
      <c r="I72" s="4"/>
    </row>
    <row r="73" spans="3:25">
      <c r="I73" s="4"/>
    </row>
    <row r="74" spans="3:25">
      <c r="I74" s="4"/>
    </row>
    <row r="75" spans="3:25">
      <c r="I75" s="4"/>
    </row>
    <row r="76" spans="3:25">
      <c r="I76" s="4"/>
    </row>
    <row r="77" spans="3:25">
      <c r="I77" s="4"/>
      <c r="M77" s="6"/>
    </row>
    <row r="78" spans="3:25">
      <c r="I78" s="4"/>
    </row>
    <row r="79" spans="3:25">
      <c r="D79" s="19"/>
      <c r="E79" s="9"/>
      <c r="F79" s="4"/>
      <c r="I79" s="4"/>
    </row>
    <row r="80" spans="3:25">
      <c r="E80" s="18"/>
      <c r="F80" s="4"/>
      <c r="I80" s="4"/>
    </row>
    <row r="81" spans="6:9">
      <c r="F81" s="4"/>
      <c r="I81" s="4"/>
    </row>
    <row r="82" spans="6:9">
      <c r="F82" s="4"/>
      <c r="I82" s="4"/>
    </row>
    <row r="83" spans="6:9">
      <c r="F83" s="4"/>
      <c r="I83" s="4"/>
    </row>
    <row r="84" spans="6:9">
      <c r="F84" s="4"/>
      <c r="I84" s="4"/>
    </row>
    <row r="85" spans="6:9">
      <c r="F85" s="4"/>
      <c r="I85" s="4"/>
    </row>
    <row r="86" spans="6:9">
      <c r="F86" s="4"/>
      <c r="I86" s="4"/>
    </row>
    <row r="87" spans="6:9">
      <c r="F87" s="4"/>
      <c r="I87" s="4"/>
    </row>
    <row r="88" spans="6:9">
      <c r="F88" s="4"/>
      <c r="I88" s="4"/>
    </row>
    <row r="89" spans="6:9">
      <c r="F89" s="4"/>
      <c r="I89" s="4"/>
    </row>
    <row r="90" spans="6:9">
      <c r="F90" s="4"/>
      <c r="I90" s="4"/>
    </row>
    <row r="91" spans="6:9">
      <c r="F91" s="4"/>
      <c r="I91" s="4"/>
    </row>
    <row r="92" spans="6:9">
      <c r="F92" s="4"/>
      <c r="I92" s="4"/>
    </row>
    <row r="93" spans="6:9">
      <c r="F93" s="4"/>
      <c r="I93" s="4"/>
    </row>
    <row r="94" spans="6:9">
      <c r="F94" s="4"/>
      <c r="I94" s="4"/>
    </row>
    <row r="95" spans="6:9">
      <c r="F95" s="4"/>
      <c r="I95" s="4"/>
    </row>
    <row r="96" spans="6:9">
      <c r="F96" s="4"/>
      <c r="I96" s="4"/>
    </row>
    <row r="97" spans="6:9">
      <c r="F97" s="4"/>
      <c r="I97" s="4"/>
    </row>
    <row r="98" spans="6:9">
      <c r="F98" s="4"/>
      <c r="I98" s="4"/>
    </row>
    <row r="99" spans="6:9">
      <c r="F99" s="4"/>
      <c r="I99" s="4"/>
    </row>
    <row r="100" spans="6:9">
      <c r="F100" s="4"/>
      <c r="I100" s="4"/>
    </row>
    <row r="101" spans="6:9">
      <c r="F101" s="4"/>
      <c r="I101" s="4"/>
    </row>
    <row r="102" spans="6:9">
      <c r="F102" s="4"/>
      <c r="I102" s="4"/>
    </row>
    <row r="103" spans="6:9">
      <c r="F103" s="4"/>
      <c r="I103" s="4"/>
    </row>
    <row r="104" spans="6:9">
      <c r="F104" s="4"/>
      <c r="I104" s="4"/>
    </row>
    <row r="105" spans="6:9">
      <c r="F105" s="4"/>
      <c r="I105" s="4"/>
    </row>
    <row r="106" spans="6:9">
      <c r="F106" s="4"/>
      <c r="I106" s="4"/>
    </row>
    <row r="107" spans="6:9">
      <c r="F107" s="4"/>
      <c r="I107" s="4"/>
    </row>
    <row r="108" spans="6:9">
      <c r="F108" s="4"/>
      <c r="I108" s="4"/>
    </row>
    <row r="109" spans="6:9">
      <c r="F109" s="4"/>
      <c r="I109" s="4"/>
    </row>
    <row r="110" spans="6:9">
      <c r="F110" s="4"/>
      <c r="I110" s="4"/>
    </row>
    <row r="111" spans="6:9">
      <c r="F111" s="4"/>
      <c r="I111" s="4"/>
    </row>
    <row r="112" spans="6:9">
      <c r="F112" s="4"/>
      <c r="I112" s="4"/>
    </row>
    <row r="113" spans="6:9">
      <c r="F113" s="4"/>
      <c r="I113" s="4"/>
    </row>
    <row r="114" spans="6:9">
      <c r="F114" s="4"/>
      <c r="I114" s="4"/>
    </row>
    <row r="115" spans="6:9">
      <c r="F115" s="4"/>
      <c r="I115" s="4"/>
    </row>
    <row r="116" spans="6:9">
      <c r="F116" s="4"/>
      <c r="I116" s="4"/>
    </row>
    <row r="117" spans="6:9">
      <c r="F117" s="4"/>
      <c r="I117" s="4"/>
    </row>
    <row r="118" spans="6:9">
      <c r="F118" s="4"/>
      <c r="I118" s="4"/>
    </row>
    <row r="119" spans="6:9">
      <c r="F119" s="4"/>
      <c r="I119" s="4"/>
    </row>
    <row r="120" spans="6:9">
      <c r="F120" s="4"/>
      <c r="I120" s="4"/>
    </row>
    <row r="121" spans="6:9">
      <c r="F121" s="4"/>
      <c r="I121" s="4"/>
    </row>
    <row r="122" spans="6:9">
      <c r="F122" s="4"/>
      <c r="I122" s="4"/>
    </row>
    <row r="123" spans="6:9">
      <c r="F123" s="4"/>
      <c r="I123" s="4"/>
    </row>
    <row r="124" spans="6:9">
      <c r="F124" s="4"/>
      <c r="I124" s="4"/>
    </row>
    <row r="125" spans="6:9">
      <c r="F125" s="4"/>
      <c r="I125" s="4"/>
    </row>
    <row r="126" spans="6:9">
      <c r="F126" s="4"/>
      <c r="I126" s="4"/>
    </row>
    <row r="127" spans="6:9">
      <c r="F127" s="4"/>
      <c r="I127" s="4"/>
    </row>
    <row r="128" spans="6:9">
      <c r="F128" s="4"/>
      <c r="I128" s="4"/>
    </row>
    <row r="129" spans="6:9">
      <c r="F129" s="4"/>
      <c r="I129" s="4"/>
    </row>
    <row r="130" spans="6:9">
      <c r="F130" s="4"/>
      <c r="I130" s="4"/>
    </row>
    <row r="131" spans="6:9">
      <c r="F131" s="4"/>
      <c r="I131" s="4"/>
    </row>
    <row r="132" spans="6:9">
      <c r="F132" s="4"/>
      <c r="I132" s="4"/>
    </row>
    <row r="133" spans="6:9">
      <c r="F133" s="4"/>
      <c r="I133" s="4"/>
    </row>
    <row r="134" spans="6:9">
      <c r="F134" s="4"/>
      <c r="I134" s="4"/>
    </row>
    <row r="135" spans="6:9">
      <c r="F135" s="4"/>
      <c r="I135" s="4"/>
    </row>
    <row r="136" spans="6:9">
      <c r="F136" s="4"/>
      <c r="I136" s="4"/>
    </row>
    <row r="137" spans="6:9">
      <c r="F137" s="4"/>
      <c r="I137" s="4"/>
    </row>
    <row r="138" spans="6:9">
      <c r="F138" s="4"/>
      <c r="I138" s="4"/>
    </row>
    <row r="139" spans="6:9">
      <c r="F139" s="4"/>
      <c r="I139" s="4"/>
    </row>
    <row r="140" spans="6:9">
      <c r="F140" s="4"/>
      <c r="I140" s="4"/>
    </row>
    <row r="141" spans="6:9">
      <c r="F141" s="4"/>
      <c r="I141" s="4"/>
    </row>
    <row r="142" spans="6:9">
      <c r="F142" s="4"/>
      <c r="I142" s="4"/>
    </row>
    <row r="143" spans="6:9">
      <c r="F143" s="4"/>
      <c r="I143" s="4"/>
    </row>
    <row r="144" spans="6:9">
      <c r="F144" s="4"/>
      <c r="I144" s="4"/>
    </row>
    <row r="145" spans="6:9">
      <c r="F145" s="4"/>
      <c r="I145" s="4"/>
    </row>
    <row r="146" spans="6:9">
      <c r="F146" s="4"/>
      <c r="I146" s="4"/>
    </row>
    <row r="147" spans="6:9">
      <c r="F147" s="4"/>
      <c r="I147" s="4"/>
    </row>
    <row r="148" spans="6:9">
      <c r="F148" s="4"/>
      <c r="I148" s="4"/>
    </row>
    <row r="149" spans="6:9">
      <c r="F149" s="4"/>
      <c r="I149" s="4"/>
    </row>
    <row r="150" spans="6:9">
      <c r="F150" s="4"/>
      <c r="I150" s="4"/>
    </row>
    <row r="151" spans="6:9">
      <c r="F151" s="4"/>
      <c r="I151" s="4"/>
    </row>
    <row r="152" spans="6:9">
      <c r="F152" s="4"/>
      <c r="I152" s="4"/>
    </row>
    <row r="153" spans="6:9">
      <c r="F153" s="4"/>
      <c r="I153" s="4"/>
    </row>
    <row r="154" spans="6:9">
      <c r="F154" s="4"/>
      <c r="I154" s="4"/>
    </row>
    <row r="155" spans="6:9">
      <c r="F155" s="4"/>
      <c r="I155" s="4"/>
    </row>
    <row r="156" spans="6:9">
      <c r="F156" s="4"/>
      <c r="I156" s="4"/>
    </row>
    <row r="157" spans="6:9">
      <c r="F157" s="4"/>
      <c r="I157" s="4"/>
    </row>
    <row r="158" spans="6:9">
      <c r="F158" s="4"/>
      <c r="I158" s="4"/>
    </row>
    <row r="159" spans="6:9">
      <c r="F159" s="4"/>
      <c r="I159" s="4"/>
    </row>
    <row r="160" spans="6:9">
      <c r="F160" s="4"/>
      <c r="I160" s="4"/>
    </row>
    <row r="161" spans="6:9">
      <c r="F161" s="4"/>
      <c r="I161" s="4"/>
    </row>
    <row r="162" spans="6:9">
      <c r="F162" s="4"/>
      <c r="I162" s="4"/>
    </row>
    <row r="163" spans="6:9">
      <c r="F163" s="4"/>
      <c r="I163" s="4"/>
    </row>
    <row r="164" spans="6:9">
      <c r="F164" s="4"/>
      <c r="I164" s="4"/>
    </row>
    <row r="165" spans="6:9">
      <c r="F165" s="4"/>
      <c r="I165" s="4"/>
    </row>
    <row r="166" spans="6:9">
      <c r="F166" s="4"/>
      <c r="I166" s="4"/>
    </row>
    <row r="167" spans="6:9">
      <c r="F167" s="4"/>
      <c r="I167" s="4"/>
    </row>
    <row r="168" spans="6:9">
      <c r="F168" s="4"/>
      <c r="I168" s="4"/>
    </row>
    <row r="169" spans="6:9">
      <c r="F169" s="4"/>
      <c r="I169" s="4"/>
    </row>
    <row r="170" spans="6:9">
      <c r="F170" s="4"/>
      <c r="I170" s="4"/>
    </row>
    <row r="171" spans="6:9">
      <c r="F171" s="4"/>
      <c r="I171" s="4"/>
    </row>
    <row r="172" spans="6:9">
      <c r="F172" s="4"/>
      <c r="I172" s="4"/>
    </row>
    <row r="173" spans="6:9">
      <c r="F173" s="4"/>
      <c r="I173" s="4"/>
    </row>
    <row r="174" spans="6:9">
      <c r="F174" s="4"/>
      <c r="I174" s="4"/>
    </row>
    <row r="175" spans="6:9">
      <c r="F175" s="4"/>
      <c r="I175" s="4"/>
    </row>
    <row r="176" spans="6:9">
      <c r="F176" s="4"/>
      <c r="I176" s="4"/>
    </row>
    <row r="177" spans="6:9">
      <c r="F177" s="4"/>
      <c r="I177" s="4"/>
    </row>
    <row r="178" spans="6:9">
      <c r="F178" s="4"/>
      <c r="I178" s="4"/>
    </row>
    <row r="179" spans="6:9">
      <c r="F179" s="4"/>
      <c r="I179" s="4"/>
    </row>
    <row r="180" spans="6:9">
      <c r="F180" s="4"/>
      <c r="I180" s="4"/>
    </row>
    <row r="181" spans="6:9">
      <c r="F181" s="4"/>
      <c r="I181" s="4"/>
    </row>
    <row r="182" spans="6:9">
      <c r="F182" s="4"/>
      <c r="I182" s="4"/>
    </row>
    <row r="183" spans="6:9">
      <c r="F183" s="4"/>
      <c r="I183" s="4"/>
    </row>
    <row r="184" spans="6:9">
      <c r="F184" s="4"/>
      <c r="I184" s="4"/>
    </row>
    <row r="185" spans="6:9">
      <c r="F185" s="4"/>
      <c r="I185" s="4"/>
    </row>
    <row r="186" spans="6:9">
      <c r="F186" s="4"/>
      <c r="I186" s="4"/>
    </row>
    <row r="187" spans="6:9">
      <c r="F187" s="4"/>
      <c r="I187" s="4"/>
    </row>
    <row r="188" spans="6:9">
      <c r="F188" s="4"/>
      <c r="I188" s="4"/>
    </row>
    <row r="189" spans="6:9">
      <c r="F189" s="4"/>
      <c r="I189" s="4"/>
    </row>
    <row r="190" spans="6:9">
      <c r="F190" s="4"/>
      <c r="I190" s="4"/>
    </row>
    <row r="191" spans="6:9">
      <c r="F191" s="4"/>
      <c r="I191" s="4"/>
    </row>
    <row r="192" spans="6:9">
      <c r="F192" s="4"/>
      <c r="I192" s="4"/>
    </row>
    <row r="193" spans="6:9">
      <c r="F193" s="4"/>
      <c r="I193" s="4"/>
    </row>
    <row r="194" spans="6:9">
      <c r="F194" s="4"/>
      <c r="I194" s="4"/>
    </row>
    <row r="195" spans="6:9">
      <c r="F195" s="4"/>
      <c r="I195" s="4"/>
    </row>
    <row r="196" spans="6:9">
      <c r="F196" s="4"/>
      <c r="I196" s="4"/>
    </row>
    <row r="197" spans="6:9">
      <c r="F197" s="4"/>
      <c r="I197" s="4"/>
    </row>
    <row r="198" spans="6:9">
      <c r="F198" s="4"/>
      <c r="I198" s="4"/>
    </row>
    <row r="199" spans="6:9">
      <c r="F199" s="4"/>
      <c r="I199" s="4"/>
    </row>
    <row r="200" spans="6:9">
      <c r="F200" s="4"/>
      <c r="I200" s="4"/>
    </row>
    <row r="201" spans="6:9">
      <c r="F201" s="4"/>
      <c r="I201" s="4"/>
    </row>
    <row r="202" spans="6:9">
      <c r="F202" s="4"/>
      <c r="I202" s="4"/>
    </row>
    <row r="203" spans="6:9">
      <c r="F203" s="4"/>
      <c r="I203" s="4"/>
    </row>
    <row r="204" spans="6:9">
      <c r="F204" s="4"/>
      <c r="I204" s="4"/>
    </row>
    <row r="205" spans="6:9">
      <c r="F205" s="4"/>
      <c r="I205" s="4"/>
    </row>
    <row r="206" spans="6:9">
      <c r="F206" s="4"/>
      <c r="I206" s="4"/>
    </row>
    <row r="207" spans="6:9">
      <c r="F207" s="4"/>
      <c r="I207" s="4"/>
    </row>
    <row r="208" spans="6:9">
      <c r="F208" s="4"/>
      <c r="I208" s="4"/>
    </row>
    <row r="209" spans="6:9">
      <c r="F209" s="4"/>
      <c r="I209" s="4"/>
    </row>
    <row r="210" spans="6:9">
      <c r="F210" s="4"/>
      <c r="I210" s="4"/>
    </row>
    <row r="211" spans="6:9">
      <c r="F211" s="4"/>
      <c r="I211" s="4"/>
    </row>
    <row r="212" spans="6:9">
      <c r="F212" s="4"/>
      <c r="I212" s="4"/>
    </row>
    <row r="213" spans="6:9">
      <c r="F213" s="4"/>
      <c r="I213" s="4"/>
    </row>
    <row r="214" spans="6:9">
      <c r="F214" s="4"/>
      <c r="I214" s="4"/>
    </row>
    <row r="215" spans="6:9">
      <c r="F215" s="4"/>
      <c r="I215" s="4"/>
    </row>
    <row r="216" spans="6:9">
      <c r="F216" s="4"/>
      <c r="I216" s="4"/>
    </row>
    <row r="217" spans="6:9">
      <c r="F217" s="4"/>
      <c r="I217" s="4"/>
    </row>
    <row r="218" spans="6:9">
      <c r="F218" s="4"/>
      <c r="I218" s="4"/>
    </row>
    <row r="219" spans="6:9">
      <c r="F219" s="4"/>
      <c r="I219" s="4"/>
    </row>
    <row r="220" spans="6:9">
      <c r="F220" s="4"/>
      <c r="I220" s="4"/>
    </row>
    <row r="221" spans="6:9">
      <c r="F221" s="4"/>
      <c r="I221" s="4"/>
    </row>
    <row r="222" spans="6:9">
      <c r="F222" s="4"/>
      <c r="I222" s="4"/>
    </row>
    <row r="223" spans="6:9">
      <c r="F223" s="4"/>
      <c r="I223" s="4"/>
    </row>
    <row r="224" spans="6:9">
      <c r="F224" s="4"/>
      <c r="I224" s="4"/>
    </row>
    <row r="225" spans="6:9">
      <c r="F225" s="4"/>
      <c r="I225" s="4"/>
    </row>
    <row r="226" spans="6:9">
      <c r="F226" s="4"/>
      <c r="I226" s="4"/>
    </row>
    <row r="227" spans="6:9">
      <c r="F227" s="4"/>
      <c r="I227" s="4"/>
    </row>
    <row r="228" spans="6:9">
      <c r="F228" s="4"/>
      <c r="I228" s="4"/>
    </row>
    <row r="229" spans="6:9">
      <c r="F229" s="4"/>
      <c r="I229" s="4"/>
    </row>
    <row r="230" spans="6:9">
      <c r="F230" s="4"/>
      <c r="I230" s="4"/>
    </row>
    <row r="231" spans="6:9">
      <c r="F231" s="4"/>
      <c r="I231" s="4"/>
    </row>
    <row r="232" spans="6:9">
      <c r="F232" s="4"/>
      <c r="I232" s="4"/>
    </row>
    <row r="233" spans="6:9">
      <c r="F233" s="4"/>
      <c r="I233" s="4"/>
    </row>
    <row r="234" spans="6:9">
      <c r="F234" s="4"/>
      <c r="I234" s="4"/>
    </row>
    <row r="235" spans="6:9">
      <c r="F235" s="4"/>
      <c r="I235" s="4"/>
    </row>
    <row r="236" spans="6:9">
      <c r="F236" s="4"/>
      <c r="I236" s="4"/>
    </row>
    <row r="237" spans="6:9">
      <c r="F237" s="4"/>
      <c r="I237" s="4"/>
    </row>
    <row r="238" spans="6:9">
      <c r="F238" s="4"/>
      <c r="I238" s="4"/>
    </row>
    <row r="239" spans="6:9">
      <c r="F239" s="4"/>
      <c r="I239" s="4"/>
    </row>
    <row r="240" spans="6:9">
      <c r="F240" s="4"/>
      <c r="I240" s="4"/>
    </row>
    <row r="241" spans="6:9">
      <c r="F241" s="4"/>
      <c r="I241" s="4"/>
    </row>
    <row r="242" spans="6:9">
      <c r="F242" s="4"/>
      <c r="I242" s="4"/>
    </row>
    <row r="243" spans="6:9">
      <c r="F243" s="4"/>
      <c r="I243" s="4"/>
    </row>
    <row r="244" spans="6:9">
      <c r="F244" s="4"/>
      <c r="I244" s="4"/>
    </row>
    <row r="245" spans="6:9">
      <c r="F245" s="4"/>
      <c r="I245" s="4"/>
    </row>
    <row r="246" spans="6:9">
      <c r="F246" s="4"/>
      <c r="I246" s="4"/>
    </row>
    <row r="247" spans="6:9">
      <c r="F247" s="4"/>
      <c r="I247" s="4"/>
    </row>
    <row r="248" spans="6:9">
      <c r="F248" s="4"/>
      <c r="I248" s="4"/>
    </row>
    <row r="249" spans="6:9">
      <c r="F249" s="4"/>
      <c r="I249" s="4"/>
    </row>
    <row r="250" spans="6:9">
      <c r="F250" s="4"/>
      <c r="I250" s="4"/>
    </row>
    <row r="251" spans="6:9">
      <c r="F251" s="4"/>
      <c r="I251" s="4"/>
    </row>
    <row r="252" spans="6:9">
      <c r="F252" s="4"/>
      <c r="I252" s="4"/>
    </row>
    <row r="253" spans="6:9">
      <c r="F253" s="4"/>
      <c r="I253" s="4"/>
    </row>
    <row r="254" spans="6:9">
      <c r="F254" s="4"/>
      <c r="I254" s="4"/>
    </row>
    <row r="255" spans="6:9">
      <c r="F255" s="4"/>
      <c r="I255" s="4"/>
    </row>
    <row r="256" spans="6:9">
      <c r="F256" s="4"/>
      <c r="I256" s="4"/>
    </row>
    <row r="257" spans="6:9">
      <c r="F257" s="4"/>
      <c r="I257" s="4"/>
    </row>
    <row r="258" spans="6:9">
      <c r="F258" s="4"/>
      <c r="I258" s="4"/>
    </row>
    <row r="259" spans="6:9">
      <c r="F259" s="4"/>
      <c r="I259" s="4"/>
    </row>
    <row r="260" spans="6:9">
      <c r="F260" s="4"/>
      <c r="I260" s="4"/>
    </row>
    <row r="261" spans="6:9">
      <c r="F261" s="4"/>
      <c r="I261" s="4"/>
    </row>
    <row r="262" spans="6:9">
      <c r="F262" s="4"/>
      <c r="I262" s="4"/>
    </row>
    <row r="263" spans="6:9">
      <c r="F263" s="4"/>
      <c r="I263" s="4"/>
    </row>
    <row r="264" spans="6:9">
      <c r="F264" s="4"/>
      <c r="I264" s="4"/>
    </row>
    <row r="265" spans="6:9">
      <c r="F265" s="4"/>
      <c r="I265" s="4"/>
    </row>
    <row r="266" spans="6:9">
      <c r="F266" s="4"/>
      <c r="I266" s="4"/>
    </row>
    <row r="267" spans="6:9">
      <c r="F267" s="4"/>
      <c r="I267" s="4"/>
    </row>
    <row r="268" spans="6:9">
      <c r="F268" s="4"/>
      <c r="I268" s="4"/>
    </row>
    <row r="269" spans="6:9">
      <c r="F269" s="4"/>
      <c r="I269" s="4"/>
    </row>
    <row r="270" spans="6:9">
      <c r="F270" s="4"/>
      <c r="I270" s="4"/>
    </row>
    <row r="271" spans="6:9">
      <c r="F271" s="4"/>
      <c r="I271" s="4"/>
    </row>
    <row r="272" spans="6:9">
      <c r="F272" s="4"/>
      <c r="I272" s="4"/>
    </row>
    <row r="273" spans="6:9">
      <c r="F273" s="4"/>
      <c r="I273" s="4"/>
    </row>
    <row r="274" spans="6:9">
      <c r="F274" s="4"/>
      <c r="I274" s="4"/>
    </row>
    <row r="275" spans="6:9">
      <c r="F275" s="4"/>
      <c r="I275" s="4"/>
    </row>
    <row r="276" spans="6:9">
      <c r="F276" s="4"/>
      <c r="I276" s="4"/>
    </row>
    <row r="277" spans="6:9">
      <c r="F277" s="4"/>
      <c r="I277" s="4"/>
    </row>
    <row r="278" spans="6:9">
      <c r="F278" s="4"/>
      <c r="I278" s="4"/>
    </row>
    <row r="279" spans="6:9">
      <c r="F279" s="4"/>
      <c r="I279" s="4"/>
    </row>
    <row r="280" spans="6:9">
      <c r="F280" s="4"/>
      <c r="I280" s="4"/>
    </row>
    <row r="281" spans="6:9">
      <c r="F281" s="4"/>
      <c r="I281" s="4"/>
    </row>
    <row r="282" spans="6:9">
      <c r="F282" s="4"/>
      <c r="I282" s="4"/>
    </row>
    <row r="283" spans="6:9">
      <c r="F283" s="4"/>
      <c r="I283" s="4"/>
    </row>
    <row r="284" spans="6:9">
      <c r="F284" s="4"/>
      <c r="I284" s="4"/>
    </row>
    <row r="285" spans="6:9">
      <c r="F285" s="4"/>
      <c r="I285" s="4"/>
    </row>
    <row r="286" spans="6:9">
      <c r="F286" s="4"/>
      <c r="I286" s="4"/>
    </row>
    <row r="287" spans="6:9">
      <c r="F287" s="4"/>
      <c r="I287" s="4"/>
    </row>
    <row r="288" spans="6:9">
      <c r="F288" s="4"/>
      <c r="I288" s="4"/>
    </row>
    <row r="289" spans="6:9">
      <c r="F289" s="4"/>
      <c r="I289" s="4"/>
    </row>
    <row r="290" spans="6:9">
      <c r="F290" s="4"/>
      <c r="I290" s="4"/>
    </row>
    <row r="291" spans="6:9">
      <c r="F291" s="4"/>
      <c r="I291" s="4"/>
    </row>
    <row r="292" spans="6:9">
      <c r="F292" s="4"/>
      <c r="I292" s="4"/>
    </row>
    <row r="293" spans="6:9">
      <c r="F293" s="4"/>
      <c r="I293" s="4"/>
    </row>
    <row r="294" spans="6:9">
      <c r="F294" s="4"/>
      <c r="I294" s="4"/>
    </row>
    <row r="295" spans="6:9">
      <c r="F295" s="4"/>
      <c r="I295" s="4"/>
    </row>
    <row r="296" spans="6:9">
      <c r="F296" s="4"/>
      <c r="I296" s="4"/>
    </row>
    <row r="297" spans="6:9">
      <c r="F297" s="4"/>
      <c r="I297" s="4"/>
    </row>
    <row r="298" spans="6:9">
      <c r="F298" s="4"/>
      <c r="I298" s="4"/>
    </row>
    <row r="299" spans="6:9">
      <c r="F299" s="4"/>
      <c r="I299" s="4"/>
    </row>
    <row r="300" spans="6:9">
      <c r="F300" s="4"/>
      <c r="I300" s="4"/>
    </row>
    <row r="301" spans="6:9">
      <c r="F301" s="4"/>
      <c r="I301" s="4"/>
    </row>
    <row r="302" spans="6:9">
      <c r="F302" s="4"/>
      <c r="I302" s="4"/>
    </row>
    <row r="303" spans="6:9">
      <c r="F303" s="4"/>
      <c r="I303" s="4"/>
    </row>
    <row r="304" spans="6:9">
      <c r="F304" s="4"/>
      <c r="I304" s="4"/>
    </row>
    <row r="305" spans="6:9">
      <c r="F305" s="4"/>
      <c r="I305" s="4"/>
    </row>
    <row r="306" spans="6:9">
      <c r="F306" s="4"/>
      <c r="I306" s="4"/>
    </row>
    <row r="307" spans="6:9">
      <c r="F307" s="4"/>
      <c r="I307" s="4"/>
    </row>
    <row r="308" spans="6:9">
      <c r="F308" s="4"/>
      <c r="I308" s="4"/>
    </row>
    <row r="309" spans="6:9">
      <c r="F309" s="4"/>
      <c r="I309" s="4"/>
    </row>
    <row r="310" spans="6:9">
      <c r="F310" s="4"/>
      <c r="I310" s="4"/>
    </row>
    <row r="311" spans="6:9">
      <c r="F311" s="4"/>
      <c r="I311" s="4"/>
    </row>
    <row r="312" spans="6:9">
      <c r="F312" s="4"/>
      <c r="I312" s="4"/>
    </row>
    <row r="313" spans="6:9">
      <c r="F313" s="4"/>
      <c r="I313" s="4"/>
    </row>
    <row r="314" spans="6:9">
      <c r="F314" s="4"/>
      <c r="I314" s="4"/>
    </row>
    <row r="315" spans="6:9">
      <c r="F315" s="4"/>
      <c r="I315" s="4"/>
    </row>
    <row r="316" spans="6:9">
      <c r="F316" s="4"/>
      <c r="I316" s="4"/>
    </row>
    <row r="317" spans="6:9">
      <c r="F317" s="4"/>
      <c r="I317" s="4"/>
    </row>
    <row r="318" spans="6:9">
      <c r="F318" s="4"/>
      <c r="I318" s="4"/>
    </row>
    <row r="319" spans="6:9">
      <c r="F319" s="4"/>
      <c r="I319" s="4"/>
    </row>
    <row r="320" spans="6:9">
      <c r="F320" s="4"/>
      <c r="I320" s="4"/>
    </row>
    <row r="321" spans="6:9">
      <c r="F321" s="4"/>
      <c r="I321" s="4"/>
    </row>
    <row r="322" spans="6:9">
      <c r="F322" s="4"/>
      <c r="I322" s="4"/>
    </row>
    <row r="323" spans="6:9">
      <c r="F323" s="4"/>
      <c r="I323" s="4"/>
    </row>
    <row r="324" spans="6:9">
      <c r="F324" s="4"/>
      <c r="I324" s="4"/>
    </row>
    <row r="325" spans="6:9">
      <c r="F325" s="4"/>
      <c r="I325" s="4"/>
    </row>
    <row r="326" spans="6:9">
      <c r="F326" s="4"/>
      <c r="I326" s="4"/>
    </row>
    <row r="327" spans="6:9">
      <c r="F327" s="4"/>
      <c r="I327" s="4"/>
    </row>
    <row r="328" spans="6:9">
      <c r="F328" s="4"/>
      <c r="I328" s="4"/>
    </row>
    <row r="329" spans="6:9">
      <c r="F329" s="4"/>
      <c r="I329" s="4"/>
    </row>
    <row r="330" spans="6:9">
      <c r="F330" s="4"/>
      <c r="I330" s="4"/>
    </row>
    <row r="331" spans="6:9">
      <c r="F331" s="4"/>
      <c r="I331" s="4"/>
    </row>
    <row r="332" spans="6:9">
      <c r="F332" s="4"/>
      <c r="I332" s="4"/>
    </row>
    <row r="333" spans="6:9">
      <c r="F333" s="4"/>
      <c r="I333" s="4"/>
    </row>
    <row r="334" spans="6:9">
      <c r="F334" s="4"/>
      <c r="I334" s="4"/>
    </row>
    <row r="335" spans="6:9">
      <c r="F335" s="4"/>
      <c r="I335" s="4"/>
    </row>
    <row r="336" spans="6:9">
      <c r="F336" s="4"/>
      <c r="I336" s="4"/>
    </row>
    <row r="337" spans="6:9">
      <c r="F337" s="4"/>
      <c r="I337" s="4"/>
    </row>
    <row r="338" spans="6:9">
      <c r="F338" s="4"/>
      <c r="I338" s="4"/>
    </row>
    <row r="339" spans="6:9">
      <c r="F339" s="4"/>
      <c r="I339" s="4"/>
    </row>
    <row r="340" spans="6:9">
      <c r="F340" s="4"/>
      <c r="I340" s="4"/>
    </row>
    <row r="341" spans="6:9">
      <c r="F341" s="4"/>
      <c r="I341" s="4"/>
    </row>
    <row r="342" spans="6:9">
      <c r="F342" s="4"/>
      <c r="I342" s="4"/>
    </row>
    <row r="343" spans="6:9">
      <c r="F343" s="4"/>
      <c r="I343" s="4"/>
    </row>
    <row r="344" spans="6:9">
      <c r="F344" s="4"/>
      <c r="I344" s="4"/>
    </row>
    <row r="345" spans="6:9">
      <c r="F345" s="4"/>
      <c r="I345" s="4"/>
    </row>
    <row r="346" spans="6:9">
      <c r="F346" s="4"/>
      <c r="I346" s="4"/>
    </row>
    <row r="347" spans="6:9">
      <c r="F347" s="4"/>
      <c r="I347" s="4"/>
    </row>
    <row r="348" spans="6:9">
      <c r="F348" s="4"/>
      <c r="I348" s="4"/>
    </row>
    <row r="349" spans="6:9">
      <c r="F349" s="4"/>
      <c r="I349" s="4"/>
    </row>
    <row r="350" spans="6:9">
      <c r="F350" s="4"/>
      <c r="I350" s="4"/>
    </row>
    <row r="351" spans="6:9">
      <c r="F351" s="4"/>
      <c r="I351" s="4"/>
    </row>
    <row r="352" spans="6:9">
      <c r="F352" s="4"/>
      <c r="I352" s="4"/>
    </row>
    <row r="353" spans="6:9">
      <c r="F353" s="4"/>
      <c r="I353" s="4"/>
    </row>
    <row r="354" spans="6:9">
      <c r="F354" s="4"/>
      <c r="I354" s="4"/>
    </row>
    <row r="355" spans="6:9">
      <c r="F355" s="4"/>
      <c r="I355" s="4"/>
    </row>
    <row r="356" spans="6:9">
      <c r="F356" s="4"/>
      <c r="I356" s="4"/>
    </row>
    <row r="357" spans="6:9">
      <c r="F357" s="4"/>
      <c r="I357" s="4"/>
    </row>
    <row r="358" spans="6:9">
      <c r="F358" s="4"/>
      <c r="I358" s="4"/>
    </row>
    <row r="359" spans="6:9">
      <c r="F359" s="4"/>
      <c r="I359" s="4"/>
    </row>
    <row r="360" spans="6:9">
      <c r="F360" s="4"/>
      <c r="I360" s="4"/>
    </row>
    <row r="361" spans="6:9">
      <c r="F361" s="4"/>
      <c r="I361" s="4"/>
    </row>
    <row r="362" spans="6:9">
      <c r="F362" s="4"/>
      <c r="I362" s="4"/>
    </row>
    <row r="363" spans="6:9">
      <c r="F363" s="4"/>
      <c r="I363" s="4"/>
    </row>
    <row r="364" spans="6:9">
      <c r="F364" s="4"/>
      <c r="I364" s="4"/>
    </row>
    <row r="365" spans="6:9">
      <c r="F365" s="4"/>
      <c r="I365" s="4"/>
    </row>
    <row r="366" spans="6:9">
      <c r="F366" s="4"/>
      <c r="I366" s="4"/>
    </row>
    <row r="367" spans="6:9">
      <c r="F367" s="4"/>
      <c r="I367" s="4"/>
    </row>
    <row r="368" spans="6:9">
      <c r="F368" s="4"/>
      <c r="I368" s="4"/>
    </row>
    <row r="369" spans="6:9">
      <c r="F369" s="4"/>
      <c r="I369" s="4"/>
    </row>
    <row r="370" spans="6:9">
      <c r="F370" s="4"/>
      <c r="I370" s="4"/>
    </row>
    <row r="371" spans="6:9">
      <c r="F371" s="4"/>
      <c r="I371" s="4"/>
    </row>
    <row r="372" spans="6:9">
      <c r="F372" s="4"/>
      <c r="I372" s="4"/>
    </row>
    <row r="373" spans="6:9">
      <c r="F373" s="4"/>
      <c r="I373" s="4"/>
    </row>
    <row r="374" spans="6:9">
      <c r="F374" s="4"/>
      <c r="I374" s="4"/>
    </row>
    <row r="375" spans="6:9">
      <c r="F375" s="4"/>
      <c r="I375" s="4"/>
    </row>
    <row r="376" spans="6:9">
      <c r="F376" s="4"/>
      <c r="I376" s="4"/>
    </row>
    <row r="377" spans="6:9">
      <c r="F377" s="4"/>
      <c r="I377" s="4"/>
    </row>
    <row r="378" spans="6:9">
      <c r="F378" s="4"/>
      <c r="I378" s="4"/>
    </row>
    <row r="379" spans="6:9">
      <c r="F379" s="4"/>
      <c r="I379" s="4"/>
    </row>
    <row r="380" spans="6:9">
      <c r="F380" s="4"/>
      <c r="I380" s="4"/>
    </row>
    <row r="381" spans="6:9">
      <c r="F381" s="4"/>
      <c r="I381" s="4"/>
    </row>
    <row r="382" spans="6:9">
      <c r="F382" s="4"/>
      <c r="I382" s="4"/>
    </row>
    <row r="383" spans="6:9">
      <c r="F383" s="4"/>
      <c r="I383" s="4"/>
    </row>
    <row r="384" spans="6:9">
      <c r="F384" s="4"/>
      <c r="I384" s="4"/>
    </row>
    <row r="385" spans="6:9">
      <c r="F385" s="4"/>
      <c r="I385" s="4"/>
    </row>
    <row r="386" spans="6:9">
      <c r="F386" s="4"/>
      <c r="I386" s="4"/>
    </row>
    <row r="387" spans="6:9">
      <c r="F387" s="4"/>
      <c r="I387" s="4"/>
    </row>
    <row r="388" spans="6:9">
      <c r="F388" s="4"/>
      <c r="I388" s="4"/>
    </row>
    <row r="389" spans="6:9">
      <c r="F389" s="4"/>
      <c r="I389" s="4"/>
    </row>
    <row r="390" spans="6:9">
      <c r="F390" s="4"/>
      <c r="I390" s="4"/>
    </row>
    <row r="391" spans="6:9">
      <c r="F391" s="4"/>
      <c r="I391" s="4"/>
    </row>
    <row r="392" spans="6:9">
      <c r="F392" s="4"/>
      <c r="I392" s="4"/>
    </row>
    <row r="393" spans="6:9">
      <c r="F393" s="4"/>
      <c r="I393" s="4"/>
    </row>
    <row r="394" spans="6:9">
      <c r="F394" s="4"/>
      <c r="I394" s="4"/>
    </row>
    <row r="395" spans="6:9">
      <c r="F395" s="4"/>
      <c r="I395" s="4"/>
    </row>
    <row r="396" spans="6:9">
      <c r="F396" s="4"/>
      <c r="I396" s="4"/>
    </row>
    <row r="397" spans="6:9">
      <c r="F397" s="4"/>
      <c r="I397" s="4"/>
    </row>
    <row r="398" spans="6:9">
      <c r="F398" s="4"/>
      <c r="I398" s="4"/>
    </row>
    <row r="399" spans="6:9">
      <c r="F399" s="4"/>
      <c r="I399" s="4"/>
    </row>
    <row r="400" spans="6:9">
      <c r="F400" s="4"/>
      <c r="I400" s="4"/>
    </row>
    <row r="401" spans="6:9">
      <c r="F401" s="4"/>
      <c r="I401" s="4"/>
    </row>
    <row r="402" spans="6:9">
      <c r="F402" s="4"/>
      <c r="I402" s="4"/>
    </row>
    <row r="403" spans="6:9">
      <c r="F403" s="4"/>
      <c r="I403" s="4"/>
    </row>
    <row r="404" spans="6:9">
      <c r="F404" s="4"/>
      <c r="I404" s="4"/>
    </row>
    <row r="405" spans="6:9">
      <c r="F405" s="4"/>
      <c r="I405" s="4"/>
    </row>
    <row r="406" spans="6:9">
      <c r="F406" s="4"/>
      <c r="I406" s="4"/>
    </row>
    <row r="407" spans="6:9">
      <c r="F407" s="4"/>
      <c r="I407" s="4"/>
    </row>
    <row r="408" spans="6:9">
      <c r="F408" s="4"/>
      <c r="I408" s="4"/>
    </row>
    <row r="409" spans="6:9">
      <c r="F409" s="4"/>
      <c r="I409" s="4"/>
    </row>
    <row r="410" spans="6:9">
      <c r="F410" s="4"/>
      <c r="I410" s="4"/>
    </row>
    <row r="411" spans="6:9">
      <c r="F411" s="4"/>
      <c r="I411" s="4"/>
    </row>
    <row r="412" spans="6:9">
      <c r="F412" s="4"/>
      <c r="I412" s="4"/>
    </row>
    <row r="413" spans="6:9">
      <c r="F413" s="4"/>
      <c r="I413" s="4"/>
    </row>
    <row r="414" spans="6:9">
      <c r="F414" s="4"/>
      <c r="I414" s="4"/>
    </row>
    <row r="415" spans="6:9">
      <c r="F415" s="4"/>
      <c r="I415" s="4"/>
    </row>
    <row r="416" spans="6:9">
      <c r="F416" s="4"/>
      <c r="I416" s="4"/>
    </row>
    <row r="417" spans="6:9">
      <c r="F417" s="4"/>
      <c r="I417" s="4"/>
    </row>
    <row r="418" spans="6:9">
      <c r="F418" s="4"/>
      <c r="I418" s="4"/>
    </row>
    <row r="419" spans="6:9">
      <c r="F419" s="4"/>
      <c r="I419" s="4"/>
    </row>
    <row r="420" spans="6:9">
      <c r="F420" s="4"/>
      <c r="I420" s="4"/>
    </row>
    <row r="421" spans="6:9">
      <c r="F421" s="4"/>
      <c r="I421" s="4"/>
    </row>
    <row r="422" spans="6:9">
      <c r="F422" s="4"/>
      <c r="I422" s="4"/>
    </row>
    <row r="423" spans="6:9">
      <c r="F423" s="4"/>
      <c r="I423" s="4"/>
    </row>
    <row r="424" spans="6:9">
      <c r="F424" s="4"/>
      <c r="I424" s="4"/>
    </row>
    <row r="425" spans="6:9">
      <c r="F425" s="4"/>
      <c r="I425" s="4"/>
    </row>
    <row r="426" spans="6:9">
      <c r="F426" s="4"/>
      <c r="I426" s="4"/>
    </row>
    <row r="427" spans="6:9">
      <c r="F427" s="4"/>
      <c r="I427" s="4"/>
    </row>
    <row r="428" spans="6:9">
      <c r="F428" s="4"/>
      <c r="I428" s="4"/>
    </row>
    <row r="429" spans="6:9">
      <c r="F429" s="4"/>
      <c r="I429" s="4"/>
    </row>
    <row r="430" spans="6:9">
      <c r="F430" s="4"/>
      <c r="I430" s="4"/>
    </row>
    <row r="431" spans="6:9">
      <c r="F431" s="4"/>
      <c r="I431" s="4"/>
    </row>
    <row r="432" spans="6:9">
      <c r="F432" s="4"/>
      <c r="I432" s="4"/>
    </row>
    <row r="433" spans="6:9">
      <c r="F433" s="4"/>
      <c r="I433" s="4"/>
    </row>
    <row r="434" spans="6:9">
      <c r="F434" s="4"/>
      <c r="I434" s="4"/>
    </row>
    <row r="435" spans="6:9">
      <c r="F435" s="4"/>
      <c r="I435" s="4"/>
    </row>
    <row r="436" spans="6:9">
      <c r="F436" s="4"/>
      <c r="I436" s="4"/>
    </row>
    <row r="437" spans="6:9">
      <c r="F437" s="4"/>
      <c r="I437" s="4"/>
    </row>
    <row r="438" spans="6:9">
      <c r="F438" s="4"/>
      <c r="I438" s="4"/>
    </row>
    <row r="439" spans="6:9">
      <c r="F439" s="4"/>
      <c r="I439" s="4"/>
    </row>
    <row r="440" spans="6:9">
      <c r="F440" s="4"/>
      <c r="I440" s="4"/>
    </row>
    <row r="441" spans="6:9">
      <c r="F441" s="4"/>
      <c r="I441" s="4"/>
    </row>
    <row r="442" spans="6:9">
      <c r="F442" s="4"/>
      <c r="I442" s="4"/>
    </row>
    <row r="443" spans="6:9">
      <c r="F443" s="4"/>
      <c r="I443" s="4"/>
    </row>
    <row r="444" spans="6:9">
      <c r="F444" s="4"/>
      <c r="I444" s="4"/>
    </row>
    <row r="445" spans="6:9">
      <c r="F445" s="4"/>
      <c r="I445" s="4"/>
    </row>
    <row r="446" spans="6:9">
      <c r="F446" s="4"/>
      <c r="I446" s="4"/>
    </row>
    <row r="447" spans="6:9">
      <c r="F447" s="4"/>
      <c r="I447" s="4"/>
    </row>
    <row r="448" spans="6:9">
      <c r="F448" s="4"/>
      <c r="I448" s="4"/>
    </row>
    <row r="449" spans="6:9">
      <c r="F449" s="4"/>
      <c r="I449" s="4"/>
    </row>
    <row r="450" spans="6:9">
      <c r="F450" s="4"/>
      <c r="I450" s="4"/>
    </row>
    <row r="451" spans="6:9">
      <c r="F451" s="4"/>
      <c r="I451" s="4"/>
    </row>
    <row r="452" spans="6:9">
      <c r="F452" s="4"/>
      <c r="I452" s="4"/>
    </row>
    <row r="453" spans="6:9">
      <c r="F453" s="4"/>
      <c r="I453" s="4"/>
    </row>
    <row r="454" spans="6:9">
      <c r="F454" s="4"/>
      <c r="I454" s="4"/>
    </row>
    <row r="455" spans="6:9">
      <c r="F455" s="4"/>
      <c r="I455" s="4"/>
    </row>
    <row r="456" spans="6:9">
      <c r="F456" s="4"/>
      <c r="I456" s="4"/>
    </row>
    <row r="457" spans="6:9">
      <c r="F457" s="4"/>
      <c r="I457" s="4"/>
    </row>
    <row r="458" spans="6:9">
      <c r="F458" s="4"/>
      <c r="I458" s="4"/>
    </row>
    <row r="459" spans="6:9">
      <c r="F459" s="4"/>
      <c r="I459" s="4"/>
    </row>
    <row r="460" spans="6:9">
      <c r="F460" s="4"/>
      <c r="I460" s="4"/>
    </row>
    <row r="461" spans="6:9">
      <c r="F461" s="4"/>
      <c r="I461" s="4"/>
    </row>
    <row r="462" spans="6:9">
      <c r="F462" s="4"/>
      <c r="I462" s="4"/>
    </row>
    <row r="463" spans="6:9">
      <c r="F463" s="4"/>
      <c r="I463" s="4"/>
    </row>
    <row r="464" spans="6:9">
      <c r="F464" s="4"/>
      <c r="I464" s="4"/>
    </row>
    <row r="465" spans="6:9">
      <c r="F465" s="4"/>
      <c r="I465" s="4"/>
    </row>
    <row r="466" spans="6:9">
      <c r="F466" s="4"/>
      <c r="I466" s="4"/>
    </row>
    <row r="467" spans="6:9">
      <c r="F467" s="4"/>
      <c r="I467" s="4"/>
    </row>
    <row r="468" spans="6:9">
      <c r="F468" s="4"/>
      <c r="I468" s="4"/>
    </row>
    <row r="469" spans="6:9">
      <c r="F469" s="4"/>
      <c r="I469" s="4"/>
    </row>
    <row r="470" spans="6:9">
      <c r="F470" s="4"/>
      <c r="I470" s="4"/>
    </row>
    <row r="471" spans="6:9">
      <c r="F471" s="4"/>
      <c r="I471" s="4"/>
    </row>
    <row r="472" spans="6:9">
      <c r="F472" s="4"/>
      <c r="I472" s="4"/>
    </row>
    <row r="473" spans="6:9">
      <c r="F473" s="4"/>
      <c r="I473" s="4"/>
    </row>
    <row r="474" spans="6:9">
      <c r="F474" s="4"/>
      <c r="I474" s="4"/>
    </row>
    <row r="475" spans="6:9">
      <c r="F475" s="4"/>
      <c r="I475" s="4"/>
    </row>
    <row r="476" spans="6:9">
      <c r="F476" s="4"/>
      <c r="I476" s="4"/>
    </row>
    <row r="477" spans="6:9">
      <c r="F477" s="4"/>
      <c r="I477" s="4"/>
    </row>
    <row r="478" spans="6:9">
      <c r="F478" s="4"/>
      <c r="I478" s="4"/>
    </row>
    <row r="479" spans="6:9">
      <c r="F479" s="4"/>
      <c r="I479" s="4"/>
    </row>
    <row r="480" spans="6:9">
      <c r="F480" s="4"/>
      <c r="I480" s="4"/>
    </row>
    <row r="481" spans="6:9">
      <c r="F481" s="4"/>
      <c r="I481" s="4"/>
    </row>
    <row r="482" spans="6:9">
      <c r="F482" s="4"/>
      <c r="I482" s="4"/>
    </row>
    <row r="483" spans="6:9">
      <c r="F483" s="4"/>
      <c r="I483" s="4"/>
    </row>
    <row r="484" spans="6:9">
      <c r="F484" s="4"/>
      <c r="I484" s="4"/>
    </row>
    <row r="485" spans="6:9">
      <c r="F485" s="4"/>
      <c r="I485" s="4"/>
    </row>
    <row r="486" spans="6:9">
      <c r="F486" s="4"/>
      <c r="I486" s="4"/>
    </row>
    <row r="487" spans="6:9">
      <c r="F487" s="4"/>
      <c r="I487" s="4"/>
    </row>
    <row r="488" spans="6:9">
      <c r="F488" s="4"/>
      <c r="I488" s="4"/>
    </row>
    <row r="489" spans="6:9">
      <c r="F489" s="4"/>
      <c r="I489" s="4"/>
    </row>
    <row r="490" spans="6:9">
      <c r="F490" s="4"/>
      <c r="I490" s="4"/>
    </row>
    <row r="491" spans="6:9">
      <c r="F491" s="4"/>
      <c r="I491" s="4"/>
    </row>
    <row r="492" spans="6:9">
      <c r="F492" s="4"/>
      <c r="I492" s="4"/>
    </row>
    <row r="493" spans="6:9">
      <c r="F493" s="4"/>
      <c r="I493" s="4"/>
    </row>
    <row r="494" spans="6:9">
      <c r="F494" s="4"/>
      <c r="I494" s="4"/>
    </row>
    <row r="495" spans="6:9">
      <c r="F495" s="4"/>
      <c r="I495" s="4"/>
    </row>
    <row r="496" spans="6:9">
      <c r="F496" s="4"/>
      <c r="I496" s="4"/>
    </row>
    <row r="497" spans="6:9">
      <c r="F497" s="4"/>
      <c r="I497" s="4"/>
    </row>
    <row r="498" spans="6:9">
      <c r="F498" s="4"/>
      <c r="I498" s="4"/>
    </row>
    <row r="499" spans="6:9">
      <c r="F499" s="4"/>
      <c r="I499" s="4"/>
    </row>
    <row r="500" spans="6:9">
      <c r="F500" s="4"/>
      <c r="I500" s="4"/>
    </row>
    <row r="501" spans="6:9">
      <c r="F501" s="4"/>
      <c r="I501" s="4"/>
    </row>
    <row r="502" spans="6:9">
      <c r="F502" s="4"/>
      <c r="I502" s="4"/>
    </row>
    <row r="503" spans="6:9">
      <c r="F503" s="4"/>
      <c r="I503" s="4"/>
    </row>
    <row r="504" spans="6:9">
      <c r="F504" s="4"/>
      <c r="I504" s="4"/>
    </row>
    <row r="505" spans="6:9">
      <c r="F505" s="4"/>
      <c r="I505" s="4"/>
    </row>
    <row r="506" spans="6:9">
      <c r="F506" s="4"/>
      <c r="I506" s="4"/>
    </row>
    <row r="507" spans="6:9">
      <c r="F507" s="4"/>
      <c r="I507" s="4"/>
    </row>
    <row r="508" spans="6:9">
      <c r="F508" s="4"/>
      <c r="I508" s="4"/>
    </row>
    <row r="509" spans="6:9">
      <c r="F509" s="4"/>
      <c r="I509" s="4"/>
    </row>
    <row r="510" spans="6:9">
      <c r="F510" s="4"/>
      <c r="I510" s="4"/>
    </row>
    <row r="511" spans="6:9">
      <c r="F511" s="4"/>
      <c r="I511" s="4"/>
    </row>
    <row r="512" spans="6:9">
      <c r="F512" s="4"/>
      <c r="I512" s="4"/>
    </row>
    <row r="513" spans="6:9">
      <c r="F513" s="4"/>
      <c r="I513" s="4"/>
    </row>
    <row r="514" spans="6:9">
      <c r="F514" s="4"/>
      <c r="I514" s="4"/>
    </row>
    <row r="515" spans="6:9">
      <c r="F515" s="4"/>
      <c r="I515" s="4"/>
    </row>
    <row r="516" spans="6:9">
      <c r="F516" s="4"/>
      <c r="I516" s="4"/>
    </row>
    <row r="517" spans="6:9">
      <c r="F517" s="4"/>
      <c r="I517" s="4"/>
    </row>
    <row r="518" spans="6:9">
      <c r="F518" s="4"/>
      <c r="I518" s="4"/>
    </row>
    <row r="519" spans="6:9">
      <c r="F519" s="4"/>
      <c r="I519" s="4"/>
    </row>
    <row r="520" spans="6:9">
      <c r="F520" s="4"/>
      <c r="I520" s="4"/>
    </row>
    <row r="521" spans="6:9">
      <c r="F521" s="4"/>
      <c r="I521" s="4"/>
    </row>
    <row r="522" spans="6:9">
      <c r="F522" s="4"/>
      <c r="I522" s="4"/>
    </row>
    <row r="523" spans="6:9">
      <c r="F523" s="4"/>
      <c r="I523" s="4"/>
    </row>
    <row r="524" spans="6:9">
      <c r="F524" s="4"/>
      <c r="I524" s="4"/>
    </row>
    <row r="525" spans="6:9">
      <c r="F525" s="4"/>
      <c r="I525" s="4"/>
    </row>
    <row r="526" spans="6:9">
      <c r="F526" s="4"/>
      <c r="I526" s="4"/>
    </row>
    <row r="527" spans="6:9">
      <c r="F527" s="4"/>
      <c r="I527" s="4"/>
    </row>
    <row r="528" spans="6:9">
      <c r="F528" s="4"/>
      <c r="I528" s="4"/>
    </row>
    <row r="529" spans="6:9">
      <c r="F529" s="4"/>
      <c r="I529" s="4"/>
    </row>
    <row r="530" spans="6:9">
      <c r="F530" s="4"/>
      <c r="I530" s="4"/>
    </row>
    <row r="531" spans="6:9">
      <c r="F531" s="4"/>
      <c r="I531" s="4"/>
    </row>
    <row r="532" spans="6:9">
      <c r="F532" s="4"/>
      <c r="I532" s="4"/>
    </row>
    <row r="533" spans="6:9">
      <c r="F533" s="4"/>
      <c r="I533" s="4"/>
    </row>
    <row r="534" spans="6:9">
      <c r="F534" s="4"/>
      <c r="I534" s="4"/>
    </row>
    <row r="535" spans="6:9">
      <c r="F535" s="4"/>
      <c r="I535" s="4"/>
    </row>
    <row r="536" spans="6:9">
      <c r="F536" s="4"/>
      <c r="I536" s="4"/>
    </row>
    <row r="537" spans="6:9">
      <c r="F537" s="4"/>
      <c r="I537" s="4"/>
    </row>
    <row r="538" spans="6:9">
      <c r="F538" s="4"/>
      <c r="I538" s="4"/>
    </row>
    <row r="539" spans="6:9">
      <c r="F539" s="4"/>
      <c r="I539" s="4"/>
    </row>
    <row r="540" spans="6:9">
      <c r="F540" s="4"/>
      <c r="I540" s="4"/>
    </row>
    <row r="541" spans="6:9">
      <c r="F541" s="4"/>
      <c r="I541" s="4"/>
    </row>
    <row r="542" spans="6:9">
      <c r="F542" s="4"/>
      <c r="I542" s="4"/>
    </row>
    <row r="543" spans="6:9">
      <c r="F543" s="4"/>
      <c r="I543" s="4"/>
    </row>
    <row r="544" spans="6:9">
      <c r="F544" s="4"/>
      <c r="I544" s="4"/>
    </row>
    <row r="545" spans="6:9">
      <c r="F545" s="4"/>
      <c r="I545" s="4"/>
    </row>
    <row r="546" spans="6:9">
      <c r="F546" s="4"/>
      <c r="I546" s="4"/>
    </row>
    <row r="547" spans="6:9">
      <c r="F547" s="4"/>
      <c r="I547" s="4"/>
    </row>
    <row r="548" spans="6:9">
      <c r="F548" s="4"/>
      <c r="I548" s="4"/>
    </row>
    <row r="549" spans="6:9">
      <c r="F549" s="4"/>
      <c r="I549" s="4"/>
    </row>
    <row r="550" spans="6:9">
      <c r="F550" s="4"/>
      <c r="I550" s="4"/>
    </row>
    <row r="551" spans="6:9">
      <c r="F551" s="4"/>
      <c r="I551" s="4"/>
    </row>
    <row r="552" spans="6:9">
      <c r="F552" s="4"/>
      <c r="I552" s="4"/>
    </row>
    <row r="553" spans="6:9">
      <c r="F553" s="4"/>
      <c r="I553" s="4"/>
    </row>
    <row r="554" spans="6:9">
      <c r="F554" s="4"/>
      <c r="I554" s="4"/>
    </row>
    <row r="555" spans="6:9">
      <c r="F555" s="4"/>
      <c r="I555" s="4"/>
    </row>
    <row r="556" spans="6:9">
      <c r="F556" s="4"/>
      <c r="I556" s="4"/>
    </row>
    <row r="557" spans="6:9">
      <c r="F557" s="4"/>
      <c r="I557" s="4"/>
    </row>
    <row r="558" spans="6:9">
      <c r="F558" s="4"/>
      <c r="I558" s="4"/>
    </row>
    <row r="559" spans="6:9">
      <c r="F559" s="4"/>
      <c r="I559" s="4"/>
    </row>
    <row r="560" spans="6:9">
      <c r="F560" s="4"/>
      <c r="I560" s="4"/>
    </row>
    <row r="561" spans="6:9">
      <c r="F561" s="4"/>
      <c r="I561" s="4"/>
    </row>
    <row r="562" spans="6:9">
      <c r="F562" s="4"/>
      <c r="I562" s="4"/>
    </row>
    <row r="563" spans="6:9">
      <c r="F563" s="4"/>
      <c r="I563" s="4"/>
    </row>
    <row r="564" spans="6:9">
      <c r="F564" s="4"/>
      <c r="I564" s="4"/>
    </row>
    <row r="565" spans="6:9">
      <c r="F565" s="4"/>
      <c r="I565" s="4"/>
    </row>
    <row r="566" spans="6:9">
      <c r="F566" s="4"/>
      <c r="I566" s="4"/>
    </row>
    <row r="567" spans="6:9">
      <c r="F567" s="4"/>
      <c r="I567" s="4"/>
    </row>
    <row r="568" spans="6:9">
      <c r="F568" s="4"/>
      <c r="I568" s="4"/>
    </row>
    <row r="569" spans="6:9">
      <c r="F569" s="4"/>
      <c r="I569" s="4"/>
    </row>
    <row r="570" spans="6:9">
      <c r="F570" s="4"/>
      <c r="I570" s="4"/>
    </row>
    <row r="571" spans="6:9">
      <c r="F571" s="4"/>
      <c r="I571" s="4"/>
    </row>
    <row r="572" spans="6:9">
      <c r="F572" s="4"/>
      <c r="I572" s="4"/>
    </row>
    <row r="573" spans="6:9">
      <c r="F573" s="4"/>
      <c r="I573" s="4"/>
    </row>
    <row r="574" spans="6:9">
      <c r="F574" s="4"/>
      <c r="I574" s="4"/>
    </row>
    <row r="575" spans="6:9">
      <c r="F575" s="4"/>
      <c r="I575" s="4"/>
    </row>
    <row r="576" spans="6:9">
      <c r="F576" s="4"/>
      <c r="I576" s="4"/>
    </row>
    <row r="577" spans="6:9">
      <c r="F577" s="4"/>
      <c r="I577" s="4"/>
    </row>
    <row r="578" spans="6:9">
      <c r="F578" s="4"/>
      <c r="I578" s="4"/>
    </row>
    <row r="579" spans="6:9">
      <c r="F579" s="4"/>
      <c r="I579" s="4"/>
    </row>
    <row r="580" spans="6:9">
      <c r="F580" s="4"/>
      <c r="I580" s="4"/>
    </row>
    <row r="581" spans="6:9">
      <c r="F581" s="4"/>
      <c r="I581" s="4"/>
    </row>
    <row r="582" spans="6:9">
      <c r="F582" s="4"/>
      <c r="I582" s="4"/>
    </row>
    <row r="583" spans="6:9">
      <c r="F583" s="4"/>
      <c r="I583" s="4"/>
    </row>
    <row r="584" spans="6:9">
      <c r="F584" s="4"/>
      <c r="I584" s="4"/>
    </row>
    <row r="585" spans="6:9">
      <c r="F585" s="4"/>
      <c r="I585" s="4"/>
    </row>
    <row r="586" spans="6:9">
      <c r="F586" s="4"/>
      <c r="I586" s="4"/>
    </row>
    <row r="587" spans="6:9">
      <c r="F587" s="4"/>
      <c r="I587" s="4"/>
    </row>
    <row r="588" spans="6:9">
      <c r="F588" s="4"/>
      <c r="I588" s="4"/>
    </row>
    <row r="589" spans="6:9">
      <c r="F589" s="4"/>
      <c r="I589" s="4"/>
    </row>
    <row r="590" spans="6:9">
      <c r="F590" s="4"/>
      <c r="I590" s="4"/>
    </row>
    <row r="591" spans="6:9">
      <c r="F591" s="4"/>
      <c r="I591" s="4"/>
    </row>
    <row r="592" spans="6:9">
      <c r="F592" s="4"/>
      <c r="I592" s="4"/>
    </row>
    <row r="593" spans="6:9">
      <c r="F593" s="4"/>
      <c r="I593" s="4"/>
    </row>
    <row r="594" spans="6:9">
      <c r="F594" s="4"/>
      <c r="I594" s="4"/>
    </row>
    <row r="595" spans="6:9">
      <c r="F595" s="4"/>
      <c r="I595" s="4"/>
    </row>
    <row r="596" spans="6:9">
      <c r="F596" s="4"/>
      <c r="I596" s="4"/>
    </row>
    <row r="597" spans="6:9">
      <c r="F597" s="4"/>
      <c r="I597" s="4"/>
    </row>
    <row r="598" spans="6:9">
      <c r="F598" s="4"/>
      <c r="I598" s="4"/>
    </row>
    <row r="599" spans="6:9">
      <c r="F599" s="4"/>
      <c r="I599" s="4"/>
    </row>
    <row r="600" spans="6:9">
      <c r="F600" s="4"/>
      <c r="I600" s="4"/>
    </row>
    <row r="601" spans="6:9">
      <c r="F601" s="4"/>
      <c r="I601" s="4"/>
    </row>
    <row r="602" spans="6:9">
      <c r="F602" s="4"/>
      <c r="I602" s="4"/>
    </row>
    <row r="603" spans="6:9">
      <c r="F603" s="4"/>
      <c r="I603" s="4"/>
    </row>
    <row r="604" spans="6:9">
      <c r="F604" s="4"/>
      <c r="I604" s="4"/>
    </row>
    <row r="605" spans="6:9">
      <c r="F605" s="4"/>
      <c r="I605" s="4"/>
    </row>
    <row r="606" spans="6:9">
      <c r="F606" s="4"/>
      <c r="I606" s="4"/>
    </row>
    <row r="607" spans="6:9">
      <c r="F607" s="4"/>
      <c r="I607" s="4"/>
    </row>
    <row r="608" spans="6:9">
      <c r="F608" s="4"/>
      <c r="I608" s="4"/>
    </row>
    <row r="609" spans="6:9">
      <c r="F609" s="4"/>
      <c r="I609" s="4"/>
    </row>
    <row r="610" spans="6:9">
      <c r="F610" s="4"/>
      <c r="I610" s="4"/>
    </row>
    <row r="611" spans="6:9">
      <c r="F611" s="4"/>
      <c r="I611" s="4"/>
    </row>
    <row r="612" spans="6:9">
      <c r="F612" s="4"/>
      <c r="I612" s="4"/>
    </row>
    <row r="613" spans="6:9">
      <c r="F613" s="4"/>
      <c r="I613" s="4"/>
    </row>
    <row r="614" spans="6:9">
      <c r="F614" s="4"/>
      <c r="I614" s="4"/>
    </row>
    <row r="615" spans="6:9">
      <c r="F615" s="4"/>
      <c r="I615" s="4"/>
    </row>
    <row r="616" spans="6:9">
      <c r="F616" s="4"/>
      <c r="I616" s="4"/>
    </row>
    <row r="617" spans="6:9">
      <c r="F617" s="4"/>
      <c r="I617" s="4"/>
    </row>
    <row r="618" spans="6:9">
      <c r="F618" s="4"/>
      <c r="I618" s="4"/>
    </row>
    <row r="619" spans="6:9">
      <c r="F619" s="4"/>
      <c r="I619" s="4"/>
    </row>
    <row r="620" spans="6:9">
      <c r="F620" s="4"/>
      <c r="I620" s="4"/>
    </row>
    <row r="621" spans="6:9">
      <c r="F621" s="4"/>
      <c r="I621" s="4"/>
    </row>
    <row r="622" spans="6:9">
      <c r="F622" s="4"/>
      <c r="I622" s="4"/>
    </row>
    <row r="623" spans="6:9">
      <c r="F623" s="4"/>
      <c r="I623" s="4"/>
    </row>
    <row r="624" spans="6:9">
      <c r="F624" s="4"/>
      <c r="I624" s="4"/>
    </row>
    <row r="625" spans="6:9">
      <c r="F625" s="4"/>
      <c r="I625" s="4"/>
    </row>
    <row r="626" spans="6:9">
      <c r="F626" s="4"/>
      <c r="I626" s="4"/>
    </row>
    <row r="627" spans="6:9">
      <c r="F627" s="4"/>
      <c r="I627" s="4"/>
    </row>
    <row r="628" spans="6:9">
      <c r="F628" s="4"/>
      <c r="I628" s="4"/>
    </row>
    <row r="629" spans="6:9">
      <c r="F629" s="4"/>
      <c r="I629" s="4"/>
    </row>
    <row r="630" spans="6:9">
      <c r="F630" s="4"/>
      <c r="I630" s="4"/>
    </row>
    <row r="631" spans="6:9">
      <c r="F631" s="4"/>
      <c r="I631" s="4"/>
    </row>
    <row r="632" spans="6:9">
      <c r="F632" s="4"/>
      <c r="I632" s="4"/>
    </row>
    <row r="633" spans="6:9">
      <c r="F633" s="4"/>
      <c r="I633" s="4"/>
    </row>
    <row r="634" spans="6:9">
      <c r="F634" s="4"/>
      <c r="I634" s="4"/>
    </row>
    <row r="635" spans="6:9">
      <c r="F635" s="4"/>
      <c r="I635" s="4"/>
    </row>
    <row r="636" spans="6:9">
      <c r="F636" s="4"/>
      <c r="I636" s="4"/>
    </row>
    <row r="637" spans="6:9">
      <c r="F637" s="4"/>
      <c r="I637" s="4"/>
    </row>
    <row r="638" spans="6:9">
      <c r="F638" s="4"/>
      <c r="I638" s="4"/>
    </row>
    <row r="639" spans="6:9">
      <c r="F639" s="4"/>
      <c r="I639" s="4"/>
    </row>
    <row r="640" spans="6:9">
      <c r="F640" s="4"/>
      <c r="I640" s="4"/>
    </row>
    <row r="641" spans="6:9">
      <c r="F641" s="4"/>
      <c r="I641" s="4"/>
    </row>
    <row r="642" spans="6:9">
      <c r="F642" s="4"/>
      <c r="I642" s="4"/>
    </row>
    <row r="643" spans="6:9">
      <c r="F643" s="4"/>
      <c r="I643" s="4"/>
    </row>
    <row r="644" spans="6:9">
      <c r="F644" s="4"/>
      <c r="I644" s="4"/>
    </row>
    <row r="645" spans="6:9">
      <c r="F645" s="4"/>
      <c r="I645" s="4"/>
    </row>
    <row r="646" spans="6:9">
      <c r="F646" s="4"/>
      <c r="I646" s="4"/>
    </row>
    <row r="647" spans="6:9">
      <c r="F647" s="4"/>
      <c r="I647" s="4"/>
    </row>
    <row r="648" spans="6:9">
      <c r="F648" s="4"/>
      <c r="I648" s="4"/>
    </row>
    <row r="649" spans="6:9">
      <c r="F649" s="4"/>
      <c r="I649" s="4"/>
    </row>
    <row r="650" spans="6:9">
      <c r="F650" s="4"/>
      <c r="I650" s="4"/>
    </row>
    <row r="651" spans="6:9">
      <c r="F651" s="4"/>
      <c r="I651" s="4"/>
    </row>
    <row r="652" spans="6:9">
      <c r="F652" s="4"/>
      <c r="I652" s="4"/>
    </row>
    <row r="653" spans="6:9">
      <c r="F653" s="4"/>
      <c r="I653" s="4"/>
    </row>
    <row r="654" spans="6:9">
      <c r="F654" s="4"/>
      <c r="I654" s="4"/>
    </row>
    <row r="655" spans="6:9">
      <c r="F655" s="4"/>
      <c r="I655" s="4"/>
    </row>
    <row r="656" spans="6:9">
      <c r="F656" s="4"/>
      <c r="I656" s="4"/>
    </row>
    <row r="657" spans="6:9">
      <c r="F657" s="4"/>
      <c r="I657" s="4"/>
    </row>
    <row r="658" spans="6:9">
      <c r="F658" s="4"/>
      <c r="I658" s="4"/>
    </row>
    <row r="659" spans="6:9">
      <c r="F659" s="4"/>
      <c r="I659" s="4"/>
    </row>
    <row r="660" spans="6:9">
      <c r="F660" s="4"/>
      <c r="I660" s="4"/>
    </row>
    <row r="661" spans="6:9">
      <c r="F661" s="4"/>
      <c r="I661" s="4"/>
    </row>
    <row r="662" spans="6:9">
      <c r="F662" s="4"/>
      <c r="I662" s="4"/>
    </row>
    <row r="663" spans="6:9">
      <c r="F663" s="4"/>
      <c r="I663" s="4"/>
    </row>
    <row r="664" spans="6:9">
      <c r="F664" s="4"/>
      <c r="I664" s="4"/>
    </row>
    <row r="665" spans="6:9">
      <c r="F665" s="4"/>
      <c r="I665" s="4"/>
    </row>
    <row r="666" spans="6:9">
      <c r="F666" s="4"/>
      <c r="I666" s="4"/>
    </row>
    <row r="667" spans="6:9">
      <c r="F667" s="4"/>
      <c r="I667" s="4"/>
    </row>
    <row r="668" spans="6:9">
      <c r="F668" s="4"/>
      <c r="I668" s="4"/>
    </row>
    <row r="669" spans="6:9">
      <c r="F669" s="4"/>
      <c r="I669" s="4"/>
    </row>
    <row r="670" spans="6:9">
      <c r="F670" s="4"/>
      <c r="I670" s="4"/>
    </row>
    <row r="671" spans="6:9">
      <c r="F671" s="4"/>
      <c r="I671" s="4"/>
    </row>
    <row r="672" spans="6:9">
      <c r="F672" s="4"/>
      <c r="I672" s="4"/>
    </row>
    <row r="673" spans="6:9">
      <c r="F673" s="4"/>
      <c r="I673" s="4"/>
    </row>
    <row r="674" spans="6:9">
      <c r="F674" s="4"/>
      <c r="I674" s="4"/>
    </row>
    <row r="675" spans="6:9">
      <c r="F675" s="4"/>
      <c r="I675" s="4"/>
    </row>
    <row r="676" spans="6:9">
      <c r="F676" s="4"/>
      <c r="I676" s="4"/>
    </row>
    <row r="677" spans="6:9">
      <c r="F677" s="4"/>
      <c r="I677" s="4"/>
    </row>
    <row r="678" spans="6:9">
      <c r="F678" s="4"/>
      <c r="I678" s="4"/>
    </row>
    <row r="679" spans="6:9">
      <c r="F679" s="4"/>
      <c r="I679" s="4"/>
    </row>
    <row r="680" spans="6:9">
      <c r="F680" s="4"/>
      <c r="I680" s="4"/>
    </row>
    <row r="681" spans="6:9">
      <c r="F681" s="4"/>
      <c r="I681" s="4"/>
    </row>
    <row r="682" spans="6:9">
      <c r="F682" s="4"/>
      <c r="I682" s="4"/>
    </row>
    <row r="683" spans="6:9">
      <c r="F683" s="4"/>
      <c r="I683" s="4"/>
    </row>
    <row r="684" spans="6:9">
      <c r="F684" s="4"/>
      <c r="I684" s="4"/>
    </row>
    <row r="685" spans="6:9">
      <c r="F685" s="4"/>
      <c r="I685" s="4"/>
    </row>
    <row r="686" spans="6:9">
      <c r="F686" s="4"/>
      <c r="I686" s="4"/>
    </row>
    <row r="687" spans="6:9">
      <c r="F687" s="4"/>
      <c r="I687" s="4"/>
    </row>
    <row r="688" spans="6:9">
      <c r="F688" s="4"/>
      <c r="I688" s="4"/>
    </row>
    <row r="689" spans="6:9">
      <c r="F689" s="4"/>
      <c r="I689" s="4"/>
    </row>
    <row r="690" spans="6:9">
      <c r="F690" s="4"/>
      <c r="I690" s="4"/>
    </row>
    <row r="691" spans="6:9">
      <c r="F691" s="4"/>
      <c r="I691" s="4"/>
    </row>
    <row r="692" spans="6:9">
      <c r="F692" s="4"/>
      <c r="I692" s="4"/>
    </row>
    <row r="693" spans="6:9">
      <c r="F693" s="4"/>
      <c r="I693" s="4"/>
    </row>
    <row r="694" spans="6:9">
      <c r="F694" s="4"/>
      <c r="I694" s="4"/>
    </row>
    <row r="695" spans="6:9">
      <c r="F695" s="4"/>
      <c r="I695" s="4"/>
    </row>
    <row r="696" spans="6:9">
      <c r="F696" s="4"/>
      <c r="I696" s="4"/>
    </row>
    <row r="697" spans="6:9">
      <c r="F697" s="4"/>
      <c r="I697" s="4"/>
    </row>
    <row r="698" spans="6:9">
      <c r="F698" s="4"/>
      <c r="I698" s="4"/>
    </row>
    <row r="699" spans="6:9">
      <c r="F699" s="4"/>
      <c r="I699" s="4"/>
    </row>
    <row r="700" spans="6:9">
      <c r="F700" s="4"/>
      <c r="I700" s="4"/>
    </row>
    <row r="701" spans="6:9">
      <c r="F701" s="4"/>
      <c r="I701" s="4"/>
    </row>
    <row r="702" spans="6:9">
      <c r="F702" s="4"/>
      <c r="I702" s="4"/>
    </row>
    <row r="703" spans="6:9">
      <c r="F703" s="4"/>
      <c r="I703" s="4"/>
    </row>
    <row r="704" spans="6:9">
      <c r="F704" s="4"/>
      <c r="I704" s="4"/>
    </row>
    <row r="705" spans="6:9">
      <c r="F705" s="4"/>
      <c r="I705" s="4"/>
    </row>
    <row r="706" spans="6:9">
      <c r="F706" s="4"/>
      <c r="I706" s="4"/>
    </row>
    <row r="707" spans="6:9">
      <c r="F707" s="4"/>
      <c r="I707" s="4"/>
    </row>
    <row r="708" spans="6:9">
      <c r="F708" s="4"/>
      <c r="I708" s="4"/>
    </row>
    <row r="709" spans="6:9">
      <c r="F709" s="4"/>
      <c r="I709" s="4"/>
    </row>
    <row r="710" spans="6:9">
      <c r="F710" s="4"/>
      <c r="I710" s="4"/>
    </row>
    <row r="711" spans="6:9">
      <c r="F711" s="4"/>
      <c r="I711" s="4"/>
    </row>
    <row r="712" spans="6:9">
      <c r="F712" s="4"/>
      <c r="I712" s="4"/>
    </row>
    <row r="713" spans="6:9">
      <c r="F713" s="4"/>
      <c r="I713" s="4"/>
    </row>
    <row r="714" spans="6:9">
      <c r="F714" s="4"/>
      <c r="I714" s="4"/>
    </row>
    <row r="715" spans="6:9">
      <c r="F715" s="4"/>
      <c r="I715" s="4"/>
    </row>
    <row r="716" spans="6:9">
      <c r="F716" s="4"/>
      <c r="I716" s="4"/>
    </row>
    <row r="717" spans="6:9">
      <c r="F717" s="4"/>
      <c r="I717" s="4"/>
    </row>
    <row r="718" spans="6:9">
      <c r="F718" s="4"/>
      <c r="I718" s="4"/>
    </row>
    <row r="719" spans="6:9">
      <c r="F719" s="4"/>
      <c r="I719" s="4"/>
    </row>
    <row r="720" spans="6:9">
      <c r="F720" s="4"/>
      <c r="I720" s="4"/>
    </row>
    <row r="721" spans="6:9">
      <c r="F721" s="4"/>
      <c r="I721" s="4"/>
    </row>
    <row r="722" spans="6:9">
      <c r="F722" s="4"/>
      <c r="I722" s="4"/>
    </row>
    <row r="723" spans="6:9">
      <c r="F723" s="4"/>
      <c r="I723" s="4"/>
    </row>
    <row r="724" spans="6:9">
      <c r="F724" s="4"/>
      <c r="I724" s="4"/>
    </row>
    <row r="725" spans="6:9">
      <c r="F725" s="4"/>
      <c r="I725" s="4"/>
    </row>
    <row r="726" spans="6:9">
      <c r="F726" s="4"/>
      <c r="I726" s="4"/>
    </row>
    <row r="727" spans="6:9">
      <c r="F727" s="4"/>
      <c r="I727" s="4"/>
    </row>
    <row r="728" spans="6:9">
      <c r="F728" s="4"/>
      <c r="I728" s="4"/>
    </row>
    <row r="729" spans="6:9">
      <c r="F729" s="4"/>
      <c r="I729" s="4"/>
    </row>
    <row r="730" spans="6:9">
      <c r="F730" s="4"/>
      <c r="I730" s="4"/>
    </row>
    <row r="731" spans="6:9">
      <c r="F731" s="4"/>
      <c r="I731" s="4"/>
    </row>
    <row r="732" spans="6:9">
      <c r="F732" s="4"/>
      <c r="I732" s="4"/>
    </row>
    <row r="733" spans="6:9">
      <c r="F733" s="4"/>
      <c r="I733" s="4"/>
    </row>
    <row r="734" spans="6:9">
      <c r="F734" s="4"/>
      <c r="I734" s="4"/>
    </row>
    <row r="735" spans="6:9">
      <c r="F735" s="4"/>
      <c r="I735" s="4"/>
    </row>
    <row r="736" spans="6:9">
      <c r="F736" s="4"/>
      <c r="I736" s="4"/>
    </row>
    <row r="737" spans="6:9">
      <c r="F737" s="4"/>
      <c r="I737" s="4"/>
    </row>
    <row r="738" spans="6:9">
      <c r="F738" s="4"/>
      <c r="I738" s="4"/>
    </row>
    <row r="739" spans="6:9">
      <c r="F739" s="4"/>
      <c r="I739" s="4"/>
    </row>
    <row r="740" spans="6:9">
      <c r="F740" s="4"/>
      <c r="I740" s="4"/>
    </row>
    <row r="741" spans="6:9">
      <c r="F741" s="4"/>
      <c r="I741" s="4"/>
    </row>
    <row r="742" spans="6:9">
      <c r="F742" s="4"/>
      <c r="I742" s="4"/>
    </row>
    <row r="743" spans="6:9">
      <c r="F743" s="4"/>
      <c r="I743" s="4"/>
    </row>
    <row r="744" spans="6:9">
      <c r="F744" s="4"/>
      <c r="I744" s="4"/>
    </row>
    <row r="745" spans="6:9">
      <c r="F745" s="4"/>
      <c r="I745" s="4"/>
    </row>
    <row r="746" spans="6:9">
      <c r="F746" s="4"/>
      <c r="I746" s="4"/>
    </row>
    <row r="747" spans="6:9">
      <c r="F747" s="4"/>
      <c r="I747" s="4"/>
    </row>
    <row r="748" spans="6:9">
      <c r="F748" s="4"/>
      <c r="I748" s="4"/>
    </row>
    <row r="749" spans="6:9">
      <c r="F749" s="4"/>
      <c r="I749" s="4"/>
    </row>
    <row r="750" spans="6:9">
      <c r="F750" s="4"/>
      <c r="I750" s="4"/>
    </row>
    <row r="751" spans="6:9">
      <c r="F751" s="4"/>
      <c r="I751" s="4"/>
    </row>
    <row r="752" spans="6:9">
      <c r="F752" s="4"/>
      <c r="I752" s="4"/>
    </row>
    <row r="753" spans="6:9">
      <c r="F753" s="4"/>
      <c r="I753" s="4"/>
    </row>
    <row r="754" spans="6:9">
      <c r="F754" s="4"/>
      <c r="I754" s="4"/>
    </row>
    <row r="755" spans="6:9">
      <c r="F755" s="4"/>
      <c r="I755" s="4"/>
    </row>
    <row r="756" spans="6:9">
      <c r="F756" s="4"/>
      <c r="I756" s="4"/>
    </row>
    <row r="757" spans="6:9">
      <c r="F757" s="4"/>
      <c r="I757" s="4"/>
    </row>
    <row r="758" spans="6:9">
      <c r="F758" s="4"/>
      <c r="I758" s="4"/>
    </row>
    <row r="759" spans="6:9">
      <c r="F759" s="4"/>
      <c r="I759" s="4"/>
    </row>
    <row r="760" spans="6:9">
      <c r="F760" s="4"/>
      <c r="I760" s="4"/>
    </row>
    <row r="761" spans="6:9">
      <c r="F761" s="4"/>
      <c r="I761" s="4"/>
    </row>
    <row r="762" spans="6:9">
      <c r="F762" s="4"/>
      <c r="I762" s="4"/>
    </row>
    <row r="763" spans="6:9">
      <c r="F763" s="4"/>
      <c r="I763" s="4"/>
    </row>
    <row r="764" spans="6:9">
      <c r="F764" s="4"/>
      <c r="I764" s="4"/>
    </row>
    <row r="765" spans="6:9">
      <c r="F765" s="4"/>
      <c r="I765" s="4"/>
    </row>
    <row r="766" spans="6:9">
      <c r="F766" s="4"/>
      <c r="I766" s="4"/>
    </row>
    <row r="767" spans="6:9">
      <c r="F767" s="4"/>
      <c r="I767" s="4"/>
    </row>
    <row r="768" spans="6:9">
      <c r="F768" s="4"/>
      <c r="I768" s="4"/>
    </row>
    <row r="769" spans="6:9">
      <c r="F769" s="4"/>
      <c r="I769" s="4"/>
    </row>
    <row r="770" spans="6:9">
      <c r="F770" s="4"/>
      <c r="I770" s="4"/>
    </row>
    <row r="771" spans="6:9">
      <c r="F771" s="4"/>
      <c r="I771" s="4"/>
    </row>
    <row r="772" spans="6:9">
      <c r="F772" s="4"/>
      <c r="I772" s="4"/>
    </row>
    <row r="773" spans="6:9">
      <c r="F773" s="4"/>
      <c r="I773" s="4"/>
    </row>
    <row r="774" spans="6:9">
      <c r="F774" s="4"/>
      <c r="I774" s="4"/>
    </row>
    <row r="775" spans="6:9">
      <c r="F775" s="4"/>
      <c r="I775" s="4"/>
    </row>
    <row r="776" spans="6:9">
      <c r="F776" s="4"/>
      <c r="I776" s="4"/>
    </row>
    <row r="777" spans="6:9">
      <c r="F777" s="4"/>
      <c r="I777" s="4"/>
    </row>
    <row r="778" spans="6:9">
      <c r="F778" s="4"/>
      <c r="I778" s="4"/>
    </row>
    <row r="779" spans="6:9">
      <c r="F779" s="4"/>
      <c r="I779" s="4"/>
    </row>
    <row r="780" spans="6:9">
      <c r="F780" s="4"/>
      <c r="I780" s="4"/>
    </row>
    <row r="781" spans="6:9">
      <c r="F781" s="4"/>
      <c r="I781" s="4"/>
    </row>
    <row r="782" spans="6:9">
      <c r="F782" s="4"/>
      <c r="I782" s="4"/>
    </row>
    <row r="783" spans="6:9">
      <c r="F783" s="4"/>
      <c r="I783" s="4"/>
    </row>
    <row r="784" spans="6:9">
      <c r="F784" s="4"/>
      <c r="I784" s="4"/>
    </row>
    <row r="785" spans="6:9">
      <c r="F785" s="4"/>
      <c r="I785" s="4"/>
    </row>
    <row r="786" spans="6:9">
      <c r="F786" s="4"/>
      <c r="I786" s="4"/>
    </row>
    <row r="787" spans="6:9">
      <c r="F787" s="4"/>
      <c r="I787" s="4"/>
    </row>
    <row r="788" spans="6:9">
      <c r="F788" s="4"/>
      <c r="I788" s="4"/>
    </row>
    <row r="789" spans="6:9">
      <c r="F789" s="4"/>
      <c r="I789" s="4"/>
    </row>
    <row r="790" spans="6:9">
      <c r="F790" s="4"/>
      <c r="I790" s="4"/>
    </row>
    <row r="791" spans="6:9">
      <c r="F791" s="4"/>
      <c r="I791" s="4"/>
    </row>
    <row r="792" spans="6:9">
      <c r="F792" s="4"/>
      <c r="I792" s="4"/>
    </row>
    <row r="793" spans="6:9">
      <c r="F793" s="4"/>
      <c r="I793" s="4"/>
    </row>
    <row r="794" spans="6:9">
      <c r="F794" s="4"/>
      <c r="I794" s="4"/>
    </row>
    <row r="795" spans="6:9">
      <c r="F795" s="4"/>
      <c r="I795" s="4"/>
    </row>
    <row r="796" spans="6:9">
      <c r="F796" s="4"/>
      <c r="I796" s="4"/>
    </row>
    <row r="797" spans="6:9">
      <c r="F797" s="4"/>
      <c r="I797" s="4"/>
    </row>
    <row r="798" spans="6:9">
      <c r="F798" s="4"/>
      <c r="I798" s="4"/>
    </row>
    <row r="799" spans="6:9">
      <c r="F799" s="4"/>
      <c r="I799" s="4"/>
    </row>
    <row r="800" spans="6:9">
      <c r="F800" s="4"/>
      <c r="I800" s="4"/>
    </row>
    <row r="801" spans="6:9">
      <c r="F801" s="4"/>
      <c r="I801" s="4"/>
    </row>
    <row r="802" spans="6:9">
      <c r="F802" s="4"/>
      <c r="I802" s="4"/>
    </row>
    <row r="803" spans="6:9">
      <c r="F803" s="4"/>
      <c r="I803" s="4"/>
    </row>
    <row r="804" spans="6:9">
      <c r="F804" s="4"/>
      <c r="I804" s="4"/>
    </row>
    <row r="805" spans="6:9">
      <c r="F805" s="4"/>
      <c r="I805" s="4"/>
    </row>
    <row r="806" spans="6:9">
      <c r="F806" s="4"/>
      <c r="I806" s="4"/>
    </row>
    <row r="807" spans="6:9">
      <c r="F807" s="4"/>
      <c r="I807" s="4"/>
    </row>
    <row r="808" spans="6:9">
      <c r="F808" s="4"/>
      <c r="I808" s="4"/>
    </row>
    <row r="809" spans="6:9">
      <c r="F809" s="4"/>
      <c r="I809" s="4"/>
    </row>
    <row r="810" spans="6:9">
      <c r="F810" s="4"/>
      <c r="I810" s="4"/>
    </row>
    <row r="811" spans="6:9">
      <c r="F811" s="4"/>
      <c r="I811" s="4"/>
    </row>
    <row r="812" spans="6:9">
      <c r="F812" s="4"/>
      <c r="I812" s="4"/>
    </row>
    <row r="813" spans="6:9">
      <c r="F813" s="4"/>
      <c r="I813" s="4"/>
    </row>
    <row r="814" spans="6:9">
      <c r="F814" s="4"/>
      <c r="I814" s="4"/>
    </row>
    <row r="815" spans="6:9">
      <c r="F815" s="4"/>
      <c r="I815" s="4"/>
    </row>
    <row r="816" spans="6:9">
      <c r="F816" s="4"/>
      <c r="I816" s="4"/>
    </row>
    <row r="817" spans="6:9">
      <c r="F817" s="4"/>
      <c r="I817" s="4"/>
    </row>
    <row r="818" spans="6:9">
      <c r="F818" s="4"/>
      <c r="I818" s="4"/>
    </row>
    <row r="819" spans="6:9">
      <c r="F819" s="4"/>
      <c r="I819" s="4"/>
    </row>
    <row r="820" spans="6:9">
      <c r="F820" s="4"/>
      <c r="I820" s="4"/>
    </row>
    <row r="821" spans="6:9">
      <c r="F821" s="4"/>
      <c r="I821" s="4"/>
    </row>
    <row r="822" spans="6:9">
      <c r="F822" s="4"/>
      <c r="I822" s="4"/>
    </row>
    <row r="823" spans="6:9">
      <c r="F823" s="4"/>
      <c r="I823" s="4"/>
    </row>
    <row r="824" spans="6:9">
      <c r="F824" s="4"/>
      <c r="I824" s="4"/>
    </row>
    <row r="825" spans="6:9">
      <c r="F825" s="4"/>
      <c r="I825" s="4"/>
    </row>
    <row r="826" spans="6:9">
      <c r="F826" s="4"/>
      <c r="I826" s="4"/>
    </row>
    <row r="827" spans="6:9">
      <c r="F827" s="4"/>
      <c r="I827" s="4"/>
    </row>
    <row r="828" spans="6:9">
      <c r="F828" s="4"/>
      <c r="I828" s="4"/>
    </row>
    <row r="829" spans="6:9">
      <c r="F829" s="4"/>
      <c r="I829" s="4"/>
    </row>
    <row r="830" spans="6:9">
      <c r="F830" s="4"/>
      <c r="I830" s="4"/>
    </row>
    <row r="831" spans="6:9">
      <c r="F831" s="4"/>
      <c r="I831" s="4"/>
    </row>
    <row r="832" spans="6:9">
      <c r="F832" s="4"/>
      <c r="I832" s="4"/>
    </row>
    <row r="833" spans="6:9">
      <c r="F833" s="4"/>
      <c r="I833" s="4"/>
    </row>
    <row r="834" spans="6:9">
      <c r="F834" s="4"/>
      <c r="I834" s="4"/>
    </row>
    <row r="835" spans="6:9">
      <c r="F835" s="4"/>
      <c r="I835" s="4"/>
    </row>
    <row r="836" spans="6:9">
      <c r="F836" s="4"/>
      <c r="I836" s="4"/>
    </row>
    <row r="837" spans="6:9">
      <c r="F837" s="4"/>
      <c r="I837" s="4"/>
    </row>
    <row r="838" spans="6:9">
      <c r="F838" s="4"/>
      <c r="I838" s="4"/>
    </row>
    <row r="839" spans="6:9">
      <c r="F839" s="4"/>
      <c r="I839" s="4"/>
    </row>
    <row r="840" spans="6:9">
      <c r="F840" s="4"/>
      <c r="I840" s="4"/>
    </row>
    <row r="841" spans="6:9">
      <c r="F841" s="4"/>
      <c r="I841" s="4"/>
    </row>
    <row r="842" spans="6:9">
      <c r="F842" s="4"/>
      <c r="I842" s="4"/>
    </row>
    <row r="843" spans="6:9">
      <c r="F843" s="4"/>
      <c r="I843" s="4"/>
    </row>
    <row r="844" spans="6:9">
      <c r="F844" s="4"/>
      <c r="I844" s="4"/>
    </row>
    <row r="845" spans="6:9">
      <c r="F845" s="4"/>
      <c r="I845" s="4"/>
    </row>
    <row r="846" spans="6:9">
      <c r="F846" s="4"/>
      <c r="I846" s="4"/>
    </row>
    <row r="847" spans="6:9">
      <c r="F847" s="4"/>
      <c r="I847" s="4"/>
    </row>
    <row r="848" spans="6:9">
      <c r="F848" s="4"/>
      <c r="I848" s="4"/>
    </row>
    <row r="849" spans="6:9">
      <c r="F849" s="4"/>
      <c r="I849" s="4"/>
    </row>
    <row r="850" spans="6:9">
      <c r="F850" s="4"/>
      <c r="I850" s="4"/>
    </row>
    <row r="851" spans="6:9">
      <c r="F851" s="4"/>
      <c r="I851" s="4"/>
    </row>
    <row r="852" spans="6:9">
      <c r="F852" s="4"/>
      <c r="I852" s="4"/>
    </row>
    <row r="853" spans="6:9">
      <c r="F853" s="4"/>
      <c r="I853" s="4"/>
    </row>
    <row r="854" spans="6:9">
      <c r="F854" s="4"/>
      <c r="I854" s="4"/>
    </row>
    <row r="855" spans="6:9">
      <c r="F855" s="4"/>
      <c r="I855" s="4"/>
    </row>
    <row r="856" spans="6:9">
      <c r="F856" s="4"/>
      <c r="I856" s="4"/>
    </row>
    <row r="857" spans="6:9">
      <c r="F857" s="4"/>
      <c r="I857" s="4"/>
    </row>
    <row r="858" spans="6:9">
      <c r="F858" s="4"/>
      <c r="I858" s="4"/>
    </row>
    <row r="859" spans="6:9">
      <c r="F859" s="4"/>
      <c r="I859" s="4"/>
    </row>
    <row r="860" spans="6:9">
      <c r="F860" s="4"/>
      <c r="I860" s="4"/>
    </row>
    <row r="861" spans="6:9">
      <c r="F861" s="4"/>
      <c r="I861" s="4"/>
    </row>
    <row r="862" spans="6:9">
      <c r="F862" s="4"/>
      <c r="I862" s="4"/>
    </row>
    <row r="863" spans="6:9">
      <c r="F863" s="4"/>
      <c r="I863" s="4"/>
    </row>
    <row r="864" spans="6:9">
      <c r="F864" s="4"/>
      <c r="I864" s="4"/>
    </row>
    <row r="865" spans="6:9">
      <c r="F865" s="4"/>
      <c r="I865" s="4"/>
    </row>
    <row r="866" spans="6:9">
      <c r="F866" s="4"/>
      <c r="I866" s="4"/>
    </row>
    <row r="867" spans="6:9">
      <c r="F867" s="4"/>
      <c r="I867" s="4"/>
    </row>
    <row r="868" spans="6:9">
      <c r="F868" s="4"/>
      <c r="I868" s="4"/>
    </row>
    <row r="869" spans="6:9">
      <c r="F869" s="4"/>
      <c r="I869" s="4"/>
    </row>
    <row r="870" spans="6:9">
      <c r="F870" s="4"/>
      <c r="I870" s="4"/>
    </row>
    <row r="871" spans="6:9">
      <c r="F871" s="4"/>
      <c r="I871" s="4"/>
    </row>
    <row r="872" spans="6:9">
      <c r="F872" s="4"/>
      <c r="I872" s="4"/>
    </row>
    <row r="873" spans="6:9">
      <c r="F873" s="4"/>
      <c r="I873" s="4"/>
    </row>
    <row r="874" spans="6:9">
      <c r="F874" s="4"/>
      <c r="I874" s="4"/>
    </row>
    <row r="875" spans="6:9">
      <c r="F875" s="4"/>
      <c r="I875" s="4"/>
    </row>
    <row r="876" spans="6:9">
      <c r="F876" s="4"/>
      <c r="I876" s="4"/>
    </row>
    <row r="877" spans="6:9">
      <c r="F877" s="4"/>
      <c r="I877" s="4"/>
    </row>
    <row r="878" spans="6:9">
      <c r="F878" s="4"/>
      <c r="I878" s="4"/>
    </row>
    <row r="879" spans="6:9">
      <c r="F879" s="4"/>
      <c r="I879" s="4"/>
    </row>
    <row r="880" spans="6:9">
      <c r="F880" s="4"/>
      <c r="I880" s="4"/>
    </row>
    <row r="881" spans="6:9">
      <c r="F881" s="4"/>
      <c r="I881" s="4"/>
    </row>
    <row r="882" spans="6:9">
      <c r="F882" s="4"/>
      <c r="I882" s="4"/>
    </row>
    <row r="883" spans="6:9">
      <c r="F883" s="4"/>
      <c r="I883" s="4"/>
    </row>
    <row r="884" spans="6:9">
      <c r="F884" s="4"/>
      <c r="I884" s="4"/>
    </row>
    <row r="885" spans="6:9">
      <c r="F885" s="4"/>
      <c r="I885" s="4"/>
    </row>
    <row r="886" spans="6:9">
      <c r="F886" s="4"/>
      <c r="I886" s="4"/>
    </row>
    <row r="887" spans="6:9">
      <c r="F887" s="4"/>
      <c r="I887" s="4"/>
    </row>
    <row r="888" spans="6:9">
      <c r="F888" s="4"/>
      <c r="I888" s="4"/>
    </row>
    <row r="889" spans="6:9">
      <c r="F889" s="4"/>
      <c r="I889" s="4"/>
    </row>
    <row r="890" spans="6:9">
      <c r="F890" s="4"/>
      <c r="I890" s="4"/>
    </row>
    <row r="891" spans="6:9">
      <c r="F891" s="4"/>
      <c r="I891" s="4"/>
    </row>
    <row r="892" spans="6:9">
      <c r="F892" s="4"/>
      <c r="I892" s="4"/>
    </row>
    <row r="893" spans="6:9">
      <c r="F893" s="4"/>
      <c r="I893" s="4"/>
    </row>
    <row r="894" spans="6:9">
      <c r="F894" s="4"/>
      <c r="I894" s="4"/>
    </row>
    <row r="895" spans="6:9">
      <c r="F895" s="4"/>
      <c r="I895" s="4"/>
    </row>
    <row r="896" spans="6:9">
      <c r="F896" s="4"/>
      <c r="I896" s="4"/>
    </row>
    <row r="897" spans="6:9">
      <c r="F897" s="4"/>
      <c r="I897" s="4"/>
    </row>
    <row r="898" spans="6:9">
      <c r="F898" s="4"/>
      <c r="I898" s="4"/>
    </row>
    <row r="899" spans="6:9">
      <c r="F899" s="4"/>
      <c r="I899" s="4"/>
    </row>
    <row r="900" spans="6:9">
      <c r="F900" s="4"/>
      <c r="I900" s="4"/>
    </row>
    <row r="901" spans="6:9">
      <c r="F901" s="4"/>
      <c r="I901" s="4"/>
    </row>
    <row r="902" spans="6:9">
      <c r="F902" s="4"/>
      <c r="I902" s="4"/>
    </row>
    <row r="903" spans="6:9">
      <c r="F903" s="4"/>
      <c r="I903" s="4"/>
    </row>
    <row r="904" spans="6:9">
      <c r="F904" s="4"/>
      <c r="I904" s="4"/>
    </row>
    <row r="905" spans="6:9">
      <c r="F905" s="4"/>
      <c r="I905" s="4"/>
    </row>
    <row r="906" spans="6:9">
      <c r="F906" s="4"/>
      <c r="I906" s="4"/>
    </row>
    <row r="907" spans="6:9">
      <c r="F907" s="4"/>
      <c r="I907" s="4"/>
    </row>
    <row r="908" spans="6:9">
      <c r="F908" s="4"/>
      <c r="I908" s="4"/>
    </row>
    <row r="909" spans="6:9">
      <c r="F909" s="4"/>
      <c r="I909" s="4"/>
    </row>
    <row r="910" spans="6:9">
      <c r="F910" s="4"/>
      <c r="I910" s="4"/>
    </row>
    <row r="911" spans="6:9">
      <c r="F911" s="4"/>
      <c r="I911" s="4"/>
    </row>
    <row r="912" spans="6:9">
      <c r="F912" s="4"/>
      <c r="I912" s="4"/>
    </row>
    <row r="913" spans="6:9">
      <c r="F913" s="4"/>
      <c r="I913" s="4"/>
    </row>
    <row r="914" spans="6:9">
      <c r="F914" s="4"/>
      <c r="I914" s="4"/>
    </row>
    <row r="915" spans="6:9">
      <c r="F915" s="4"/>
      <c r="I915" s="4"/>
    </row>
    <row r="916" spans="6:9">
      <c r="F916" s="4"/>
      <c r="I916" s="4"/>
    </row>
    <row r="917" spans="6:9">
      <c r="F917" s="4"/>
      <c r="I917" s="4"/>
    </row>
    <row r="918" spans="6:9">
      <c r="F918" s="4"/>
      <c r="I918" s="4"/>
    </row>
    <row r="919" spans="6:9">
      <c r="F919" s="4"/>
      <c r="I919" s="4"/>
    </row>
    <row r="920" spans="6:9">
      <c r="F920" s="4"/>
      <c r="I920" s="4"/>
    </row>
    <row r="921" spans="6:9">
      <c r="F921" s="4"/>
      <c r="I921" s="4"/>
    </row>
    <row r="922" spans="6:9">
      <c r="F922" s="4"/>
      <c r="I922" s="4"/>
    </row>
    <row r="923" spans="6:9">
      <c r="F923" s="4"/>
      <c r="I923" s="4"/>
    </row>
    <row r="924" spans="6:9">
      <c r="F924" s="4"/>
      <c r="I924" s="4"/>
    </row>
    <row r="925" spans="6:9">
      <c r="F925" s="4"/>
      <c r="I925" s="4"/>
    </row>
    <row r="926" spans="6:9">
      <c r="F926" s="4"/>
      <c r="I926" s="4"/>
    </row>
    <row r="927" spans="6:9">
      <c r="F927" s="4"/>
      <c r="I927" s="4"/>
    </row>
    <row r="928" spans="6:9">
      <c r="F928" s="4"/>
      <c r="I928" s="4"/>
    </row>
    <row r="929" spans="6:9">
      <c r="F929" s="4"/>
      <c r="I929" s="4"/>
    </row>
    <row r="930" spans="6:9">
      <c r="F930" s="4"/>
      <c r="I930" s="4"/>
    </row>
    <row r="931" spans="6:9">
      <c r="F931" s="4"/>
      <c r="I931" s="4"/>
    </row>
    <row r="932" spans="6:9">
      <c r="F932" s="4"/>
      <c r="I932" s="4"/>
    </row>
    <row r="933" spans="6:9">
      <c r="F933" s="4"/>
      <c r="I933" s="4"/>
    </row>
    <row r="934" spans="6:9">
      <c r="F934" s="4"/>
      <c r="I934" s="4"/>
    </row>
    <row r="935" spans="6:9">
      <c r="F935" s="4"/>
      <c r="I935" s="4"/>
    </row>
    <row r="936" spans="6:9">
      <c r="F936" s="4"/>
      <c r="I936" s="4"/>
    </row>
    <row r="937" spans="6:9">
      <c r="F937" s="4"/>
      <c r="I937" s="4"/>
    </row>
    <row r="938" spans="6:9">
      <c r="F938" s="4"/>
      <c r="I938" s="4"/>
    </row>
    <row r="939" spans="6:9">
      <c r="F939" s="4"/>
      <c r="I939" s="4"/>
    </row>
    <row r="940" spans="6:9">
      <c r="F940" s="4"/>
      <c r="I940" s="4"/>
    </row>
    <row r="941" spans="6:9">
      <c r="F941" s="4"/>
      <c r="I941" s="4"/>
    </row>
    <row r="942" spans="6:9">
      <c r="F942" s="4"/>
      <c r="I942" s="4"/>
    </row>
    <row r="943" spans="6:9">
      <c r="F943" s="4"/>
      <c r="I943" s="4"/>
    </row>
    <row r="944" spans="6:9">
      <c r="F944" s="4"/>
      <c r="I944" s="4"/>
    </row>
    <row r="945" spans="6:9">
      <c r="F945" s="4"/>
      <c r="I945" s="4"/>
    </row>
    <row r="946" spans="6:9">
      <c r="F946" s="4"/>
      <c r="I946" s="4"/>
    </row>
    <row r="947" spans="6:9">
      <c r="F947" s="4"/>
      <c r="I947" s="4"/>
    </row>
    <row r="948" spans="6:9">
      <c r="F948" s="4"/>
      <c r="I948" s="4"/>
    </row>
    <row r="949" spans="6:9">
      <c r="F949" s="4"/>
      <c r="I949" s="4"/>
    </row>
    <row r="950" spans="6:9">
      <c r="F950" s="4"/>
      <c r="I950" s="4"/>
    </row>
    <row r="951" spans="6:9">
      <c r="F951" s="4"/>
      <c r="I951" s="4"/>
    </row>
    <row r="952" spans="6:9">
      <c r="F952" s="4"/>
      <c r="I952" s="4"/>
    </row>
    <row r="953" spans="6:9">
      <c r="F953" s="4"/>
      <c r="I953" s="4"/>
    </row>
    <row r="954" spans="6:9">
      <c r="F954" s="4"/>
      <c r="I954" s="4"/>
    </row>
    <row r="955" spans="6:9">
      <c r="F955" s="4"/>
      <c r="I955" s="4"/>
    </row>
    <row r="956" spans="6:9">
      <c r="F956" s="4"/>
      <c r="I956" s="4"/>
    </row>
    <row r="957" spans="6:9">
      <c r="F957" s="4"/>
      <c r="I957" s="4"/>
    </row>
    <row r="958" spans="6:9">
      <c r="F958" s="4"/>
      <c r="I958" s="4"/>
    </row>
    <row r="959" spans="6:9">
      <c r="F959" s="4"/>
      <c r="I959" s="4"/>
    </row>
    <row r="960" spans="6:9">
      <c r="F960" s="4"/>
      <c r="I960" s="4"/>
    </row>
    <row r="961" spans="6:9">
      <c r="F961" s="4"/>
      <c r="I961" s="4"/>
    </row>
    <row r="962" spans="6:9">
      <c r="F962" s="4"/>
      <c r="I962" s="4"/>
    </row>
    <row r="963" spans="6:9">
      <c r="F963" s="4"/>
      <c r="I963" s="4"/>
    </row>
    <row r="964" spans="6:9">
      <c r="F964" s="4"/>
      <c r="I964" s="4"/>
    </row>
    <row r="965" spans="6:9">
      <c r="F965" s="4"/>
      <c r="I965" s="4"/>
    </row>
    <row r="966" spans="6:9">
      <c r="F966" s="4"/>
      <c r="I966" s="4"/>
    </row>
    <row r="967" spans="6:9">
      <c r="F967" s="4"/>
      <c r="I967" s="4"/>
    </row>
    <row r="968" spans="6:9">
      <c r="F968" s="4"/>
      <c r="I968" s="4"/>
    </row>
    <row r="969" spans="6:9">
      <c r="F969" s="4"/>
      <c r="I969" s="4"/>
    </row>
    <row r="970" spans="6:9">
      <c r="F970" s="4"/>
      <c r="I970" s="4"/>
    </row>
    <row r="971" spans="6:9">
      <c r="F971" s="4"/>
      <c r="I971" s="4"/>
    </row>
    <row r="972" spans="6:9">
      <c r="F972" s="4"/>
      <c r="I972" s="4"/>
    </row>
    <row r="973" spans="6:9">
      <c r="F973" s="4"/>
      <c r="I973" s="4"/>
    </row>
    <row r="974" spans="6:9">
      <c r="F974" s="4"/>
      <c r="I974" s="4"/>
    </row>
    <row r="975" spans="6:9">
      <c r="F975" s="4"/>
      <c r="I975" s="4"/>
    </row>
    <row r="976" spans="6:9">
      <c r="F976" s="4"/>
      <c r="I976" s="4"/>
    </row>
    <row r="977" spans="6:9">
      <c r="F977" s="4"/>
      <c r="I977" s="4"/>
    </row>
    <row r="978" spans="6:9">
      <c r="F978" s="4"/>
      <c r="I978" s="4"/>
    </row>
    <row r="979" spans="6:9">
      <c r="F979" s="4"/>
      <c r="I979" s="4"/>
    </row>
    <row r="980" spans="6:9">
      <c r="F980" s="4"/>
      <c r="I980" s="4"/>
    </row>
    <row r="981" spans="6:9">
      <c r="F981" s="4"/>
      <c r="I981" s="4"/>
    </row>
    <row r="982" spans="6:9">
      <c r="F982" s="4"/>
      <c r="I982" s="4"/>
    </row>
    <row r="983" spans="6:9">
      <c r="F983" s="4"/>
      <c r="I983" s="4"/>
    </row>
    <row r="984" spans="6:9">
      <c r="F984" s="4"/>
      <c r="I984" s="4"/>
    </row>
    <row r="985" spans="6:9">
      <c r="F985" s="4"/>
      <c r="I985" s="4"/>
    </row>
    <row r="986" spans="6:9">
      <c r="F986" s="4"/>
      <c r="I986" s="4"/>
    </row>
    <row r="987" spans="6:9">
      <c r="F987" s="4"/>
      <c r="I987" s="4"/>
    </row>
    <row r="988" spans="6:9">
      <c r="F988" s="4"/>
      <c r="I988" s="4"/>
    </row>
    <row r="989" spans="6:9">
      <c r="F989" s="4"/>
      <c r="I989" s="4"/>
    </row>
    <row r="990" spans="6:9">
      <c r="F990" s="4"/>
      <c r="I990" s="4"/>
    </row>
    <row r="991" spans="6:9">
      <c r="F991" s="4"/>
      <c r="I991" s="4"/>
    </row>
    <row r="992" spans="6:9">
      <c r="F992" s="4"/>
      <c r="I992" s="4"/>
    </row>
    <row r="993" spans="6:9">
      <c r="F993" s="4"/>
      <c r="I993" s="4"/>
    </row>
    <row r="994" spans="6:9">
      <c r="F994" s="4"/>
      <c r="I994" s="4"/>
    </row>
    <row r="995" spans="6:9">
      <c r="F995" s="4"/>
      <c r="I995" s="4"/>
    </row>
    <row r="996" spans="6:9">
      <c r="F996" s="4"/>
      <c r="I996" s="4"/>
    </row>
    <row r="997" spans="6:9">
      <c r="F997" s="4"/>
      <c r="I997" s="4"/>
    </row>
    <row r="998" spans="6:9">
      <c r="F998" s="4"/>
      <c r="I998" s="4"/>
    </row>
    <row r="999" spans="6:9">
      <c r="F999" s="4"/>
      <c r="I999" s="4"/>
    </row>
    <row r="1000" spans="6:9">
      <c r="F1000" s="4"/>
      <c r="I1000" s="4"/>
    </row>
    <row r="1001" spans="6:9">
      <c r="F1001" s="4"/>
      <c r="I1001" s="4"/>
    </row>
    <row r="1002" spans="6:9">
      <c r="F1002" s="4"/>
      <c r="I1002" s="4"/>
    </row>
    <row r="1003" spans="6:9">
      <c r="F1003" s="4"/>
      <c r="I1003" s="4"/>
    </row>
    <row r="1004" spans="6:9">
      <c r="F1004" s="4"/>
      <c r="I1004" s="4"/>
    </row>
    <row r="1005" spans="6:9">
      <c r="F1005" s="4"/>
      <c r="I1005" s="4"/>
    </row>
    <row r="1006" spans="6:9">
      <c r="F1006" s="4"/>
      <c r="I1006" s="4"/>
    </row>
    <row r="1007" spans="6:9">
      <c r="F1007" s="4"/>
      <c r="I1007" s="4"/>
    </row>
    <row r="1008" spans="6:9">
      <c r="F1008" s="4"/>
      <c r="I1008" s="4"/>
    </row>
    <row r="1009" spans="6:9">
      <c r="F1009" s="4"/>
      <c r="I1009" s="4"/>
    </row>
    <row r="1010" spans="6:9">
      <c r="F1010" s="4"/>
      <c r="I1010" s="4"/>
    </row>
    <row r="1011" spans="6:9">
      <c r="F1011" s="4"/>
      <c r="I1011" s="4"/>
    </row>
    <row r="1012" spans="6:9">
      <c r="F1012" s="4"/>
      <c r="I1012" s="4"/>
    </row>
    <row r="1013" spans="6:9">
      <c r="F1013" s="4"/>
      <c r="I1013" s="4"/>
    </row>
    <row r="1014" spans="6:9">
      <c r="F1014" s="4"/>
      <c r="I1014" s="4"/>
    </row>
    <row r="1015" spans="6:9">
      <c r="F1015" s="4"/>
      <c r="I1015" s="4"/>
    </row>
    <row r="1016" spans="6:9">
      <c r="F1016" s="4"/>
      <c r="I1016" s="4"/>
    </row>
    <row r="1017" spans="6:9">
      <c r="F1017" s="4"/>
      <c r="I1017" s="4"/>
    </row>
    <row r="1018" spans="6:9">
      <c r="F1018" s="4"/>
      <c r="I1018" s="4"/>
    </row>
    <row r="1019" spans="6:9">
      <c r="F1019" s="4"/>
      <c r="I1019" s="4"/>
    </row>
    <row r="1020" spans="6:9">
      <c r="F1020" s="4"/>
      <c r="I1020" s="4"/>
    </row>
    <row r="1021" spans="6:9">
      <c r="F1021" s="4"/>
      <c r="I1021" s="4"/>
    </row>
    <row r="1022" spans="6:9">
      <c r="F1022" s="4"/>
      <c r="I1022" s="4"/>
    </row>
    <row r="1023" spans="6:9">
      <c r="F1023" s="4"/>
      <c r="I1023" s="4"/>
    </row>
    <row r="1024" spans="6:9">
      <c r="F1024" s="4"/>
      <c r="I1024" s="4"/>
    </row>
    <row r="1025" spans="6:9">
      <c r="F1025" s="4"/>
      <c r="I1025" s="4"/>
    </row>
    <row r="1026" spans="6:9">
      <c r="F1026" s="4"/>
      <c r="I1026" s="4"/>
    </row>
    <row r="1027" spans="6:9">
      <c r="F1027" s="4"/>
      <c r="I1027" s="4"/>
    </row>
    <row r="1028" spans="6:9">
      <c r="F1028" s="4"/>
      <c r="I1028" s="4"/>
    </row>
    <row r="1029" spans="6:9">
      <c r="F1029" s="4"/>
      <c r="I1029" s="4"/>
    </row>
    <row r="1030" spans="6:9">
      <c r="F1030" s="4"/>
      <c r="I1030" s="4"/>
    </row>
    <row r="1031" spans="6:9">
      <c r="F1031" s="4"/>
      <c r="I1031" s="4"/>
    </row>
    <row r="1032" spans="6:9">
      <c r="F1032" s="4"/>
      <c r="I1032" s="4"/>
    </row>
    <row r="1033" spans="6:9">
      <c r="F1033" s="4"/>
      <c r="I1033" s="4"/>
    </row>
    <row r="1034" spans="6:9">
      <c r="F1034" s="4"/>
      <c r="I1034" s="4"/>
    </row>
    <row r="1035" spans="6:9">
      <c r="F1035" s="4"/>
      <c r="I1035" s="4"/>
    </row>
    <row r="1036" spans="6:9">
      <c r="F1036" s="4"/>
      <c r="I1036" s="4"/>
    </row>
    <row r="1037" spans="6:9">
      <c r="F1037" s="4"/>
      <c r="I1037" s="4"/>
    </row>
    <row r="1038" spans="6:9">
      <c r="F1038" s="4"/>
      <c r="I1038" s="4"/>
    </row>
    <row r="1039" spans="6:9">
      <c r="F1039" s="4"/>
      <c r="I1039" s="4"/>
    </row>
    <row r="1040" spans="6:9">
      <c r="F1040" s="4"/>
      <c r="I1040" s="4"/>
    </row>
    <row r="1041" spans="6:9">
      <c r="F1041" s="4"/>
      <c r="I1041" s="4"/>
    </row>
    <row r="1042" spans="6:9">
      <c r="I1042" s="4"/>
    </row>
    <row r="1043" spans="6:9">
      <c r="I1043" s="4"/>
    </row>
  </sheetData>
  <mergeCells count="10">
    <mergeCell ref="A1:F1"/>
    <mergeCell ref="A2:F2"/>
    <mergeCell ref="A7:B7"/>
    <mergeCell ref="A9:F9"/>
    <mergeCell ref="D11:E11"/>
    <mergeCell ref="G14:I14"/>
    <mergeCell ref="H20:I20"/>
    <mergeCell ref="A26:F26"/>
    <mergeCell ref="D28:E28"/>
    <mergeCell ref="A59:F59"/>
  </mergeCells>
  <dataValidations count="5">
    <dataValidation type="list" allowBlank="1" showErrorMessage="1" sqref="E22" xr:uid="{00000000-0002-0000-0F00-000000000000}">
      <formula1>$M$12:$M$13</formula1>
    </dataValidation>
    <dataValidation type="list" allowBlank="1" showErrorMessage="1" sqref="A8" xr:uid="{00000000-0002-0000-0F00-000001000000}">
      <formula1>$M$3:$M$4</formula1>
    </dataValidation>
    <dataValidation type="list" allowBlank="1" showErrorMessage="1" sqref="E16 E33 E42 E51" xr:uid="{00000000-0002-0000-0F00-000002000000}">
      <formula1>$M$9:$M$10</formula1>
    </dataValidation>
    <dataValidation type="list" allowBlank="1" showErrorMessage="1" sqref="H15" xr:uid="{00000000-0002-0000-0F00-000003000000}">
      <formula1>$M$37:$M$38</formula1>
    </dataValidation>
    <dataValidation type="list" allowBlank="1" showErrorMessage="1" sqref="I17:I19" xr:uid="{00000000-0002-0000-0F00-000004000000}">
      <formula1>$M$15:$M$35</formula1>
    </dataValidation>
  </dataValidations>
  <pageMargins left="0" right="0" top="0" bottom="0" header="0" footer="0"/>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Y1043"/>
  <sheetViews>
    <sheetView workbookViewId="0"/>
  </sheetViews>
  <sheetFormatPr defaultColWidth="12.5703125" defaultRowHeight="15.75" customHeight="1"/>
  <cols>
    <col min="1" max="1" width="38.7109375" customWidth="1"/>
    <col min="2" max="2" width="8.140625" customWidth="1"/>
    <col min="3" max="3" width="15" customWidth="1"/>
    <col min="4" max="4" width="24.140625" customWidth="1"/>
    <col min="5" max="5" width="22.7109375" customWidth="1"/>
    <col min="6" max="6" width="22.140625" customWidth="1"/>
    <col min="7" max="7" width="14.42578125" customWidth="1"/>
    <col min="8" max="8" width="15.140625" customWidth="1"/>
    <col min="9" max="9" width="15.85546875" customWidth="1"/>
    <col min="13" max="13" width="12.5703125" hidden="1"/>
  </cols>
  <sheetData>
    <row r="1" spans="1:25">
      <c r="A1" s="147" t="s">
        <v>6</v>
      </c>
      <c r="B1" s="159"/>
      <c r="C1" s="159"/>
      <c r="D1" s="159"/>
      <c r="E1" s="159"/>
      <c r="F1" s="159"/>
      <c r="G1" s="3"/>
      <c r="H1" s="3"/>
      <c r="I1" s="3"/>
      <c r="M1" s="5" t="s">
        <v>27</v>
      </c>
    </row>
    <row r="2" spans="1:25">
      <c r="A2" s="153" t="s">
        <v>28</v>
      </c>
      <c r="B2" s="159"/>
      <c r="C2" s="159"/>
      <c r="D2" s="159"/>
      <c r="E2" s="159"/>
      <c r="F2" s="159"/>
      <c r="M2" s="7" t="s">
        <v>29</v>
      </c>
    </row>
    <row r="3" spans="1:25">
      <c r="A3" s="8" t="s">
        <v>30</v>
      </c>
      <c r="B3" s="8" t="s">
        <v>31</v>
      </c>
      <c r="C3" s="8" t="s">
        <v>32</v>
      </c>
      <c r="D3" s="8" t="s">
        <v>33</v>
      </c>
      <c r="E3" s="8"/>
      <c r="F3" s="9"/>
      <c r="M3" s="6" t="s">
        <v>34</v>
      </c>
    </row>
    <row r="4" spans="1:25">
      <c r="A4" s="10" t="s">
        <v>129</v>
      </c>
      <c r="B4" s="82">
        <v>5.0000000000000001E-4</v>
      </c>
      <c r="C4" s="11">
        <v>12.5</v>
      </c>
      <c r="D4" s="11">
        <v>25000</v>
      </c>
      <c r="E4" s="7" t="s">
        <v>36</v>
      </c>
      <c r="F4" s="12">
        <v>150</v>
      </c>
      <c r="G4" s="6"/>
      <c r="H4" s="6"/>
      <c r="I4" s="6"/>
      <c r="J4" s="6"/>
      <c r="K4" s="6"/>
      <c r="L4" s="6"/>
      <c r="M4" s="6" t="s">
        <v>37</v>
      </c>
      <c r="N4" s="6"/>
      <c r="O4" s="6"/>
      <c r="P4" s="6"/>
      <c r="Q4" s="6"/>
      <c r="R4" s="6"/>
      <c r="S4" s="6"/>
      <c r="T4" s="6"/>
      <c r="U4" s="6"/>
      <c r="V4" s="6"/>
      <c r="W4" s="6"/>
      <c r="X4" s="6"/>
      <c r="Y4" s="6"/>
    </row>
    <row r="5" spans="1:25">
      <c r="A5" s="10" t="s">
        <v>130</v>
      </c>
      <c r="B5" s="10">
        <v>5.0000000000000001E-4</v>
      </c>
      <c r="C5" s="10">
        <v>1.25</v>
      </c>
      <c r="D5" s="11">
        <v>2500</v>
      </c>
      <c r="E5" s="7" t="s">
        <v>39</v>
      </c>
      <c r="F5" s="12">
        <v>150</v>
      </c>
      <c r="M5" s="5" t="s">
        <v>40</v>
      </c>
    </row>
    <row r="6" spans="1:25">
      <c r="A6" s="10"/>
      <c r="B6" s="10"/>
      <c r="C6" s="10"/>
      <c r="D6" s="11"/>
      <c r="E6" s="8"/>
      <c r="F6" s="9"/>
      <c r="M6" s="6" t="s">
        <v>41</v>
      </c>
    </row>
    <row r="7" spans="1:25">
      <c r="A7" s="152" t="s">
        <v>42</v>
      </c>
      <c r="B7" s="159"/>
      <c r="C7" s="6"/>
      <c r="D7" s="13" t="s">
        <v>43</v>
      </c>
      <c r="E7" s="6"/>
      <c r="F7" s="7" t="s">
        <v>44</v>
      </c>
      <c r="M7" s="67">
        <v>5.0000000000000001E-4</v>
      </c>
    </row>
    <row r="8" spans="1:25">
      <c r="A8" s="2" t="s">
        <v>34</v>
      </c>
      <c r="B8" s="15">
        <v>4.1799999999999997E-2</v>
      </c>
      <c r="C8" s="6"/>
      <c r="D8" s="83">
        <v>3.9975000000000001</v>
      </c>
      <c r="E8" s="68"/>
      <c r="F8" s="84">
        <v>3.9904999999999999</v>
      </c>
      <c r="M8" s="7" t="s">
        <v>45</v>
      </c>
    </row>
    <row r="9" spans="1:25">
      <c r="A9" s="146" t="s">
        <v>46</v>
      </c>
      <c r="B9" s="159"/>
      <c r="C9" s="159"/>
      <c r="D9" s="159"/>
      <c r="E9" s="159"/>
      <c r="F9" s="159"/>
      <c r="G9" s="6"/>
      <c r="H9" s="6"/>
      <c r="I9" s="6"/>
      <c r="J9" s="6"/>
      <c r="K9" s="6"/>
      <c r="M9" s="6" t="s">
        <v>47</v>
      </c>
    </row>
    <row r="10" spans="1:25">
      <c r="A10" s="6"/>
      <c r="B10" s="17"/>
      <c r="C10" s="6"/>
      <c r="D10" s="8"/>
      <c r="E10" s="18" t="s">
        <v>48</v>
      </c>
      <c r="M10" s="6" t="s">
        <v>49</v>
      </c>
    </row>
    <row r="11" spans="1:25">
      <c r="A11" s="6"/>
      <c r="B11" s="17"/>
      <c r="C11" s="6"/>
      <c r="D11" s="150" t="s">
        <v>50</v>
      </c>
      <c r="E11" s="159"/>
      <c r="M11" s="5" t="s">
        <v>51</v>
      </c>
    </row>
    <row r="12" spans="1:25">
      <c r="A12" s="6"/>
      <c r="B12" s="17"/>
      <c r="C12" s="6"/>
      <c r="D12" s="19" t="s">
        <v>52</v>
      </c>
      <c r="E12" s="20">
        <v>5000</v>
      </c>
      <c r="M12" s="6" t="s">
        <v>53</v>
      </c>
    </row>
    <row r="13" spans="1:25">
      <c r="A13" s="6"/>
      <c r="B13" s="17"/>
      <c r="C13" s="6"/>
      <c r="D13" s="19" t="s">
        <v>54</v>
      </c>
      <c r="E13" s="54">
        <v>0.1</v>
      </c>
      <c r="M13" s="6" t="s">
        <v>55</v>
      </c>
    </row>
    <row r="14" spans="1:25">
      <c r="A14" s="6"/>
      <c r="B14" s="17"/>
      <c r="C14" s="6"/>
      <c r="D14" s="19" t="s">
        <v>56</v>
      </c>
      <c r="E14" s="9">
        <f>E12*E13</f>
        <v>500</v>
      </c>
      <c r="G14" s="150" t="s">
        <v>57</v>
      </c>
      <c r="H14" s="159"/>
      <c r="I14" s="159"/>
      <c r="L14" s="6"/>
      <c r="M14" s="5" t="s">
        <v>58</v>
      </c>
    </row>
    <row r="15" spans="1:25">
      <c r="A15" s="5" t="s">
        <v>59</v>
      </c>
      <c r="B15" s="17"/>
      <c r="C15" s="6"/>
      <c r="D15" s="85" t="s">
        <v>60</v>
      </c>
      <c r="E15" s="13" t="s">
        <v>45</v>
      </c>
      <c r="F15" s="86" t="s">
        <v>61</v>
      </c>
      <c r="G15" s="6"/>
      <c r="H15" s="7" t="s">
        <v>62</v>
      </c>
      <c r="I15" s="6"/>
      <c r="M15" s="6">
        <v>0</v>
      </c>
    </row>
    <row r="16" spans="1:25">
      <c r="A16" s="24" t="s">
        <v>63</v>
      </c>
      <c r="B16" s="25">
        <f>IF(A8="ATR-Actual",B8*1.15,B8*0.0115*25)</f>
        <v>4.8069999999999995E-2</v>
      </c>
      <c r="C16" s="6"/>
      <c r="D16" s="87" t="s">
        <v>64</v>
      </c>
      <c r="E16" s="13" t="s">
        <v>47</v>
      </c>
      <c r="F16" s="88" t="s">
        <v>64</v>
      </c>
      <c r="G16" s="5" t="s">
        <v>65</v>
      </c>
      <c r="H16" s="67">
        <f>IF(H15="Long",D17,IF(H15="Short",F17))</f>
        <v>4.0454999999999997</v>
      </c>
      <c r="I16" s="5" t="s">
        <v>58</v>
      </c>
      <c r="M16" s="6">
        <v>1</v>
      </c>
    </row>
    <row r="17" spans="1:25">
      <c r="A17" s="6"/>
      <c r="B17" s="25"/>
      <c r="C17" s="6"/>
      <c r="D17" s="89">
        <f>MROUND((SUM($D$8+B16)),$M$7)</f>
        <v>4.0454999999999997</v>
      </c>
      <c r="E17" s="82">
        <f>IF(E16="Risk in Points",D17-D19,(D17-D19)/0.0005)</f>
        <v>0.10299999999999976</v>
      </c>
      <c r="F17" s="90">
        <f>MROUND((SUM($F$8-B16)),$M$7)</f>
        <v>3.9424999999999999</v>
      </c>
      <c r="G17" s="5" t="s">
        <v>66</v>
      </c>
      <c r="H17" s="21"/>
      <c r="I17" s="14">
        <v>0</v>
      </c>
      <c r="M17" s="6">
        <v>2</v>
      </c>
      <c r="N17" s="6"/>
      <c r="O17" s="6"/>
      <c r="P17" s="6"/>
      <c r="Q17" s="6"/>
      <c r="R17" s="6"/>
      <c r="S17" s="6"/>
      <c r="T17" s="6"/>
      <c r="U17" s="6"/>
      <c r="V17" s="6"/>
      <c r="W17" s="6"/>
      <c r="X17" s="6"/>
      <c r="Y17" s="6"/>
    </row>
    <row r="18" spans="1:25">
      <c r="A18" s="6"/>
      <c r="B18" s="17"/>
      <c r="C18" s="6"/>
      <c r="D18" s="87" t="s">
        <v>67</v>
      </c>
      <c r="E18" s="91" t="s">
        <v>131</v>
      </c>
      <c r="F18" s="88" t="s">
        <v>67</v>
      </c>
      <c r="G18" s="5" t="s">
        <v>69</v>
      </c>
      <c r="H18" s="21"/>
      <c r="I18" s="14">
        <v>0</v>
      </c>
      <c r="M18" s="6">
        <v>3</v>
      </c>
    </row>
    <row r="19" spans="1:25">
      <c r="A19" s="6"/>
      <c r="B19" s="68"/>
      <c r="C19" s="6"/>
      <c r="D19" s="89">
        <f>MROUND((SUM($F$8-B16)),$M$7)</f>
        <v>3.9424999999999999</v>
      </c>
      <c r="E19" s="82">
        <f>IF(E16="Risk in Points",E14/E17/25000,(E14/E17/25000)/0.0005)</f>
        <v>0.19417475728155387</v>
      </c>
      <c r="F19" s="90">
        <f>MROUND((SUM($D$8+B16)),$M$7)</f>
        <v>4.0454999999999997</v>
      </c>
      <c r="G19" s="5" t="s">
        <v>70</v>
      </c>
      <c r="H19" s="21"/>
      <c r="I19" s="14">
        <v>0</v>
      </c>
      <c r="M19" s="6">
        <v>4</v>
      </c>
    </row>
    <row r="20" spans="1:25">
      <c r="A20" s="17"/>
      <c r="B20" s="17"/>
      <c r="C20" s="6"/>
      <c r="D20" s="87" t="s">
        <v>71</v>
      </c>
      <c r="E20" s="91" t="s">
        <v>132</v>
      </c>
      <c r="F20" s="88" t="s">
        <v>71</v>
      </c>
      <c r="G20" s="5" t="s">
        <v>51</v>
      </c>
      <c r="H20" s="151" t="e">
        <f>IF(H15="Short",(H16-((H17*I17)+(H18*I18)+(H19*I19))/SUM(I17:I19))/(F19-F17),IF(H15="Long",((((H17*I17)+(H18*I18)+(H19*I19))/SUM(I17:I19)-H16)/(D17-D19))))</f>
        <v>#DIV/0!</v>
      </c>
      <c r="I20" s="159"/>
      <c r="M20" s="6">
        <v>5</v>
      </c>
    </row>
    <row r="21" spans="1:25">
      <c r="A21" s="6"/>
      <c r="B21" s="17"/>
      <c r="C21" s="6"/>
      <c r="D21" s="89">
        <f>MROUND((SUM($D$8+B8)),$M$7)</f>
        <v>4.0395000000000003</v>
      </c>
      <c r="E21" s="82">
        <f>E19*10</f>
        <v>1.9417475728155387</v>
      </c>
      <c r="F21" s="90">
        <f>MROUND((SUM($F$8-B8)),$M$7)</f>
        <v>3.9485000000000001</v>
      </c>
      <c r="M21" s="6">
        <v>6</v>
      </c>
    </row>
    <row r="22" spans="1:25">
      <c r="A22" s="17" t="s">
        <v>73</v>
      </c>
      <c r="B22" s="17"/>
      <c r="C22" s="6"/>
      <c r="D22" s="87" t="s">
        <v>73</v>
      </c>
      <c r="E22" s="31" t="s">
        <v>55</v>
      </c>
      <c r="F22" s="88" t="s">
        <v>73</v>
      </c>
      <c r="M22" s="6">
        <v>7</v>
      </c>
    </row>
    <row r="23" spans="1:25">
      <c r="A23" s="6">
        <f>A17</f>
        <v>0</v>
      </c>
      <c r="B23" s="25">
        <f>IF(A8="ATR-Actual",B8*0.1,B8*0.001*25)</f>
        <v>4.1799999999999997E-3</v>
      </c>
      <c r="C23" s="6"/>
      <c r="D23" s="89">
        <f>MROUND((SUM($D$8+B23)),$M$7)</f>
        <v>4.0015000000000001</v>
      </c>
      <c r="E23" s="83">
        <v>3.9864999999999999</v>
      </c>
      <c r="F23" s="90">
        <f>MROUND((SUM($F$8-B23)),$M$7)</f>
        <v>3.9864999999999999</v>
      </c>
      <c r="M23" s="6">
        <v>8</v>
      </c>
    </row>
    <row r="24" spans="1:25">
      <c r="A24" s="6"/>
      <c r="B24" s="6"/>
      <c r="C24" s="6"/>
      <c r="D24" s="87" t="s">
        <v>74</v>
      </c>
      <c r="E24" s="31" t="s">
        <v>75</v>
      </c>
      <c r="F24" s="88" t="s">
        <v>76</v>
      </c>
      <c r="M24" s="6">
        <v>9</v>
      </c>
    </row>
    <row r="25" spans="1:25">
      <c r="A25" s="6"/>
      <c r="B25" s="6"/>
      <c r="C25" s="6"/>
      <c r="D25" s="89">
        <f>MROUND((SUM($F$8-B8)),$M$7)</f>
        <v>3.9485000000000001</v>
      </c>
      <c r="E25" s="11">
        <f>IF(AND(E16="Risk in Points",E22="Long-Target"),(E23-D17)/E17,IF(AND(E16="Risk in Ticks",E22="Long-Target"),(E23-D17)/0.0005/E17,IF(AND(E16="Risk in Ticks",E22="Short-Target"),(F17-E23)/0.0005/E17,IF(AND(E16="Risk in Points",E22="Short-Target"),(F17-E23)/E17))))</f>
        <v>-0.42718446601941884</v>
      </c>
      <c r="F25" s="90">
        <f>MROUND((SUM($D$8+B8)),$M$7)</f>
        <v>4.0395000000000003</v>
      </c>
      <c r="M25" s="6">
        <v>10</v>
      </c>
    </row>
    <row r="26" spans="1:25">
      <c r="A26" s="146" t="s">
        <v>77</v>
      </c>
      <c r="B26" s="159"/>
      <c r="C26" s="159"/>
      <c r="D26" s="159"/>
      <c r="E26" s="159"/>
      <c r="F26" s="159"/>
      <c r="G26" s="6"/>
      <c r="H26" s="6"/>
      <c r="I26" s="6"/>
      <c r="J26" s="6"/>
      <c r="K26" s="6"/>
      <c r="L26" s="34"/>
      <c r="M26" s="6">
        <v>11</v>
      </c>
    </row>
    <row r="27" spans="1:25">
      <c r="A27" s="6"/>
      <c r="B27" s="17"/>
      <c r="C27" s="6"/>
      <c r="D27" s="6"/>
      <c r="E27" s="18" t="s">
        <v>48</v>
      </c>
      <c r="M27" s="6">
        <v>12</v>
      </c>
    </row>
    <row r="28" spans="1:25">
      <c r="A28" s="6"/>
      <c r="B28" s="17"/>
      <c r="C28" s="6"/>
      <c r="D28" s="152" t="s">
        <v>78</v>
      </c>
      <c r="E28" s="159"/>
      <c r="M28" s="6">
        <v>13</v>
      </c>
    </row>
    <row r="29" spans="1:25">
      <c r="A29" s="6"/>
      <c r="B29" s="17"/>
      <c r="C29" s="6"/>
      <c r="D29" s="19" t="s">
        <v>52</v>
      </c>
      <c r="E29" s="20">
        <v>6000</v>
      </c>
      <c r="M29" s="6">
        <v>14</v>
      </c>
    </row>
    <row r="30" spans="1:25">
      <c r="A30" s="6"/>
      <c r="B30" s="17"/>
      <c r="C30" s="6"/>
      <c r="D30" s="19" t="s">
        <v>54</v>
      </c>
      <c r="E30" s="21">
        <v>2.5000000000000001E-2</v>
      </c>
      <c r="M30" s="6">
        <v>15</v>
      </c>
    </row>
    <row r="31" spans="1:25">
      <c r="A31" s="6"/>
      <c r="B31" s="17"/>
      <c r="C31" s="6"/>
      <c r="D31" s="19" t="s">
        <v>56</v>
      </c>
      <c r="E31" s="9">
        <f>E29*E30</f>
        <v>150</v>
      </c>
      <c r="M31" s="6">
        <v>16</v>
      </c>
    </row>
    <row r="32" spans="1:25">
      <c r="A32" s="5" t="s">
        <v>79</v>
      </c>
      <c r="B32" s="17"/>
      <c r="C32" s="6"/>
      <c r="D32" s="35" t="s">
        <v>80</v>
      </c>
      <c r="E32" s="13" t="s">
        <v>45</v>
      </c>
      <c r="F32" s="36" t="s">
        <v>81</v>
      </c>
      <c r="M32" s="6">
        <v>17</v>
      </c>
    </row>
    <row r="33" spans="1:13">
      <c r="A33" s="24" t="s">
        <v>65</v>
      </c>
      <c r="B33" s="17"/>
      <c r="C33" s="6"/>
      <c r="D33" s="30" t="s">
        <v>64</v>
      </c>
      <c r="E33" s="13" t="s">
        <v>47</v>
      </c>
      <c r="F33" s="37" t="s">
        <v>64</v>
      </c>
      <c r="M33" s="6">
        <v>18</v>
      </c>
    </row>
    <row r="34" spans="1:13">
      <c r="A34" s="6"/>
      <c r="B34" s="67">
        <f>IF(A8="ATR-Actual",B8*0.9,B11*0.009*25)</f>
        <v>3.7620000000000001E-2</v>
      </c>
      <c r="C34" s="6"/>
      <c r="D34" s="90">
        <f>MROUND((SUM($D$8+B34)),$M$7)</f>
        <v>4.0350000000000001</v>
      </c>
      <c r="E34" s="82">
        <f>IF(E33="Risk in Points",D36-D34,(D36-D34)/0.0005)</f>
        <v>5.0499999999999545E-2</v>
      </c>
      <c r="F34" s="89">
        <f>MROUND((SUM($F$8-B34)),$M$7)</f>
        <v>3.9530000000000003</v>
      </c>
      <c r="M34" s="6">
        <v>19</v>
      </c>
    </row>
    <row r="35" spans="1:13">
      <c r="A35" s="6" t="s">
        <v>82</v>
      </c>
      <c r="B35" s="68"/>
      <c r="C35" s="6"/>
      <c r="D35" s="88" t="s">
        <v>67</v>
      </c>
      <c r="E35" s="91" t="s">
        <v>131</v>
      </c>
      <c r="F35" s="87" t="s">
        <v>67</v>
      </c>
      <c r="M35" s="6">
        <v>20</v>
      </c>
    </row>
    <row r="36" spans="1:13">
      <c r="A36" s="6">
        <f>A34</f>
        <v>0</v>
      </c>
      <c r="B36" s="67">
        <f>IF(A8="ATR-Actual",B8*1.05*2,B8*0.0105*2*25)</f>
        <v>8.7779999999999997E-2</v>
      </c>
      <c r="C36" s="6"/>
      <c r="D36" s="90">
        <f>MROUND((SUM($D$8+B36)),$M$7)</f>
        <v>4.0854999999999997</v>
      </c>
      <c r="E36" s="82">
        <f>IF(E33="Risk in Points",E31/E34/25000,(E31/E34/25000)/0.0005)</f>
        <v>0.11881188118811987</v>
      </c>
      <c r="F36" s="89">
        <f>MROUND((SUM($F$8-B36)),$M$7)</f>
        <v>3.9025000000000003</v>
      </c>
      <c r="M36" s="7" t="s">
        <v>83</v>
      </c>
    </row>
    <row r="37" spans="1:13">
      <c r="A37" s="6" t="s">
        <v>84</v>
      </c>
      <c r="B37" s="68"/>
      <c r="C37" s="6"/>
      <c r="D37" s="88" t="s">
        <v>85</v>
      </c>
      <c r="E37" s="91" t="s">
        <v>132</v>
      </c>
      <c r="F37" s="87" t="s">
        <v>85</v>
      </c>
      <c r="M37" s="6" t="s">
        <v>86</v>
      </c>
    </row>
    <row r="38" spans="1:13">
      <c r="A38" s="6">
        <f>A34</f>
        <v>0</v>
      </c>
      <c r="B38" s="67">
        <f>IF(A8="ATR-Actual",B8*0.1,B8*0.001*25)</f>
        <v>4.1799999999999997E-3</v>
      </c>
      <c r="C38" s="6"/>
      <c r="D38" s="90">
        <f>MROUND((SUM($D$8+B38)),$M$7)</f>
        <v>4.0015000000000001</v>
      </c>
      <c r="E38" s="82">
        <f>E36*10</f>
        <v>1.1881188118811987</v>
      </c>
      <c r="F38" s="89">
        <f>MROUND((SUM($F$8-B38)),$M$7)</f>
        <v>3.9864999999999999</v>
      </c>
      <c r="M38" s="6" t="s">
        <v>62</v>
      </c>
    </row>
    <row r="39" spans="1:13">
      <c r="A39" s="6"/>
      <c r="B39" s="68"/>
      <c r="C39" s="6"/>
      <c r="D39" s="33" t="s">
        <v>76</v>
      </c>
      <c r="E39" s="31" t="s">
        <v>75</v>
      </c>
      <c r="F39" s="32" t="s">
        <v>74</v>
      </c>
      <c r="I39" s="2"/>
    </row>
    <row r="40" spans="1:13">
      <c r="A40" s="6"/>
      <c r="B40" s="68"/>
      <c r="C40" s="6"/>
      <c r="D40" s="90">
        <f>MROUND((SUM($F$8-B8)),$M$7)</f>
        <v>3.9485000000000001</v>
      </c>
      <c r="E40" s="11">
        <f>IF(E33="Risk in Points",(D34-D38)/E34,((D34-D38)/0.0005)/E34)</f>
        <v>0.66336633663367106</v>
      </c>
      <c r="F40" s="89">
        <f>MROUND((SUM($D$8+B8)),$M$7)</f>
        <v>4.0395000000000003</v>
      </c>
    </row>
    <row r="41" spans="1:13">
      <c r="A41" s="5" t="s">
        <v>87</v>
      </c>
      <c r="B41" s="68"/>
      <c r="C41" s="6"/>
      <c r="D41" s="86" t="s">
        <v>88</v>
      </c>
      <c r="E41" s="91" t="s">
        <v>45</v>
      </c>
      <c r="F41" s="85" t="s">
        <v>89</v>
      </c>
    </row>
    <row r="42" spans="1:13">
      <c r="A42" s="6" t="s">
        <v>65</v>
      </c>
      <c r="B42" s="68"/>
      <c r="C42" s="6"/>
      <c r="D42" s="88" t="s">
        <v>64</v>
      </c>
      <c r="E42" s="13" t="s">
        <v>47</v>
      </c>
      <c r="F42" s="87" t="s">
        <v>64</v>
      </c>
    </row>
    <row r="43" spans="1:13">
      <c r="A43" s="6">
        <f>A34</f>
        <v>0</v>
      </c>
      <c r="B43" s="67">
        <f>IF(A8="ATR-Actual",B8*0.9*2,B8*0.009*2*25)</f>
        <v>7.5240000000000001E-2</v>
      </c>
      <c r="C43" s="6"/>
      <c r="D43" s="90">
        <f>MROUND((SUM($D$8+B43)),$M$7)</f>
        <v>4.0724999999999998</v>
      </c>
      <c r="E43" s="82">
        <f>IF(E42="Risk in Points",D45-D43,(D45-D43)/0.0005)</f>
        <v>5.1499999999999879E-2</v>
      </c>
      <c r="F43" s="89">
        <f>MROUND((SUM($F$8-B43)),$M$7)</f>
        <v>3.9155000000000002</v>
      </c>
    </row>
    <row r="44" spans="1:13">
      <c r="A44" s="6" t="s">
        <v>82</v>
      </c>
      <c r="B44" s="69"/>
      <c r="C44" s="6"/>
      <c r="D44" s="88" t="s">
        <v>67</v>
      </c>
      <c r="E44" s="91" t="s">
        <v>131</v>
      </c>
      <c r="F44" s="87" t="s">
        <v>67</v>
      </c>
    </row>
    <row r="45" spans="1:13">
      <c r="A45" s="6">
        <f>A43</f>
        <v>0</v>
      </c>
      <c r="B45" s="67">
        <f>IF(A8="ATR-Actual",B8*1.01*3,B8*0.0101*3*25)</f>
        <v>0.12665399999999999</v>
      </c>
      <c r="C45" s="6"/>
      <c r="D45" s="90">
        <f>MROUND((SUM($D$8+B45)),$M$7)</f>
        <v>4.1239999999999997</v>
      </c>
      <c r="E45" s="82">
        <f>IF(E42="Risk in Points",E31/E43/25000,(E31/E43/25000)/0.0005)</f>
        <v>0.11650485436893232</v>
      </c>
      <c r="F45" s="89">
        <f>MROUND((SUM($F$8-B45)),$M$7)</f>
        <v>3.8639999999999999</v>
      </c>
    </row>
    <row r="46" spans="1:13">
      <c r="A46" s="6" t="s">
        <v>84</v>
      </c>
      <c r="B46" s="68"/>
      <c r="C46" s="6"/>
      <c r="D46" s="88" t="s">
        <v>85</v>
      </c>
      <c r="E46" s="91" t="s">
        <v>132</v>
      </c>
      <c r="F46" s="87" t="s">
        <v>85</v>
      </c>
    </row>
    <row r="47" spans="1:13">
      <c r="A47" s="6">
        <f>A43</f>
        <v>0</v>
      </c>
      <c r="B47" s="67">
        <f>IF(A8="ATR-Actual",B8*0.1,B8*0.001*25)</f>
        <v>4.1799999999999997E-3</v>
      </c>
      <c r="C47" s="6"/>
      <c r="D47" s="90">
        <f>MROUND((SUM($D$8+B47)),$M$7)</f>
        <v>4.0015000000000001</v>
      </c>
      <c r="E47" s="82">
        <f>E45*10</f>
        <v>1.1650485436893232</v>
      </c>
      <c r="F47" s="89">
        <f>MROUND((SUM($F$8-B47)),$M$7)</f>
        <v>3.9864999999999999</v>
      </c>
    </row>
    <row r="48" spans="1:13">
      <c r="A48" s="6"/>
      <c r="B48" s="67"/>
      <c r="C48" s="6"/>
      <c r="D48" s="33" t="s">
        <v>76</v>
      </c>
      <c r="E48" s="31" t="s">
        <v>75</v>
      </c>
      <c r="F48" s="32" t="s">
        <v>74</v>
      </c>
      <c r="G48" s="6"/>
      <c r="H48" s="6"/>
      <c r="I48" s="6"/>
      <c r="J48" s="6"/>
      <c r="K48" s="6"/>
    </row>
    <row r="49" spans="1:25">
      <c r="A49" s="6"/>
      <c r="B49" s="67"/>
      <c r="C49" s="6"/>
      <c r="D49" s="90">
        <f>MROUND((SUM($F$8-B8)),$M$7)</f>
        <v>3.9485000000000001</v>
      </c>
      <c r="E49" s="11">
        <f>IF(E42="Risk in Points",(D43-D47)/E43,((D43-D47)/0.0005)/E43)</f>
        <v>1.3786407766990272</v>
      </c>
      <c r="F49" s="89">
        <f>MROUND((SUM($D$8+B8)),$M$7)</f>
        <v>4.0395000000000003</v>
      </c>
      <c r="G49" s="6"/>
      <c r="H49" s="6"/>
      <c r="I49" s="6"/>
      <c r="J49" s="6"/>
      <c r="K49" s="6"/>
    </row>
    <row r="50" spans="1:25">
      <c r="A50" s="5" t="s">
        <v>90</v>
      </c>
      <c r="B50" s="68"/>
      <c r="C50" s="6"/>
      <c r="D50" s="86" t="s">
        <v>91</v>
      </c>
      <c r="E50" s="91" t="s">
        <v>45</v>
      </c>
      <c r="F50" s="85" t="s">
        <v>92</v>
      </c>
    </row>
    <row r="51" spans="1:25">
      <c r="A51" s="6" t="s">
        <v>65</v>
      </c>
      <c r="B51" s="68"/>
      <c r="C51" s="6"/>
      <c r="D51" s="88" t="s">
        <v>64</v>
      </c>
      <c r="E51" s="13" t="s">
        <v>47</v>
      </c>
      <c r="F51" s="87" t="s">
        <v>64</v>
      </c>
    </row>
    <row r="52" spans="1:25">
      <c r="A52" s="6">
        <f>A43</f>
        <v>0</v>
      </c>
      <c r="B52" s="67">
        <f>IF(A8="ATR-Actual",B8*0.9*3,B8*0.009*3*0.1)</f>
        <v>0.11286</v>
      </c>
      <c r="C52" s="6"/>
      <c r="D52" s="90">
        <f>MROUND((SUM($D$8+B52)),$M$7)</f>
        <v>4.1105</v>
      </c>
      <c r="E52" s="82">
        <f>IF(E51="Risk in Points",D54-D52,(D54-D52)/0.0005)</f>
        <v>5.4999999999999716E-2</v>
      </c>
      <c r="F52" s="89">
        <f>MROUND((SUM($F$8-B52)),$M$7)</f>
        <v>3.8774999999999999</v>
      </c>
      <c r="L52" s="34"/>
    </row>
    <row r="53" spans="1:25">
      <c r="A53" s="6" t="s">
        <v>82</v>
      </c>
      <c r="B53" s="69"/>
      <c r="C53" s="6"/>
      <c r="D53" s="88" t="s">
        <v>67</v>
      </c>
      <c r="E53" s="91" t="s">
        <v>131</v>
      </c>
      <c r="F53" s="87" t="s">
        <v>67</v>
      </c>
      <c r="L53" s="6"/>
    </row>
    <row r="54" spans="1:25">
      <c r="A54" s="6">
        <f>A52</f>
        <v>0</v>
      </c>
      <c r="B54" s="67">
        <f>IF(A8="ATR-Actual",B8*1.005*4,B8*0.01005*4*0.1)</f>
        <v>0.16803599999999996</v>
      </c>
      <c r="C54" s="6"/>
      <c r="D54" s="90">
        <f>MROUND((SUM($D$8+B54)),$M$7)</f>
        <v>4.1654999999999998</v>
      </c>
      <c r="E54" s="82">
        <f>IF(E51="Risk in Points",E31/E52/2500,(E31/E52/2500)/0.0005)</f>
        <v>1.0909090909090966</v>
      </c>
      <c r="F54" s="89">
        <f>MROUND((SUM($F$8-B54)),$M$7)</f>
        <v>3.8225000000000002</v>
      </c>
      <c r="L54" s="6"/>
    </row>
    <row r="55" spans="1:25">
      <c r="A55" s="6" t="s">
        <v>84</v>
      </c>
      <c r="B55" s="68"/>
      <c r="C55" s="6"/>
      <c r="D55" s="88" t="s">
        <v>85</v>
      </c>
      <c r="E55" s="91" t="s">
        <v>132</v>
      </c>
      <c r="F55" s="87" t="s">
        <v>85</v>
      </c>
      <c r="L55" s="34"/>
    </row>
    <row r="56" spans="1:25">
      <c r="A56" s="6">
        <f>A52</f>
        <v>0</v>
      </c>
      <c r="B56" s="67">
        <f>IF(A8="ATR-Actual",B8*0.1,B8*0.001*0.1)</f>
        <v>4.1799999999999997E-3</v>
      </c>
      <c r="C56" s="6"/>
      <c r="D56" s="90">
        <f>MROUND((SUM($D$8+B56)),$M$7)</f>
        <v>4.0015000000000001</v>
      </c>
      <c r="E56" s="82">
        <f>E54*10</f>
        <v>10.909090909090967</v>
      </c>
      <c r="F56" s="89">
        <f>MROUND((SUM($F$8-B56)),$M$7)</f>
        <v>3.9864999999999999</v>
      </c>
      <c r="L56" s="34"/>
      <c r="N56" s="6"/>
      <c r="O56" s="6"/>
      <c r="P56" s="6"/>
      <c r="Q56" s="6"/>
      <c r="R56" s="6"/>
      <c r="S56" s="6"/>
      <c r="T56" s="6"/>
      <c r="U56" s="6"/>
      <c r="V56" s="6"/>
      <c r="W56" s="6"/>
      <c r="X56" s="6"/>
      <c r="Y56" s="6"/>
    </row>
    <row r="57" spans="1:25">
      <c r="A57" s="6"/>
      <c r="B57" s="42"/>
      <c r="C57" s="6"/>
      <c r="D57" s="33" t="s">
        <v>76</v>
      </c>
      <c r="E57" s="31" t="s">
        <v>75</v>
      </c>
      <c r="F57" s="32" t="s">
        <v>74</v>
      </c>
      <c r="L57" s="34"/>
      <c r="N57" s="6"/>
      <c r="O57" s="6"/>
      <c r="P57" s="6"/>
      <c r="Q57" s="6"/>
      <c r="R57" s="6"/>
      <c r="S57" s="6"/>
      <c r="T57" s="6"/>
      <c r="U57" s="6"/>
      <c r="V57" s="6"/>
      <c r="W57" s="6"/>
      <c r="X57" s="6"/>
      <c r="Y57" s="6"/>
    </row>
    <row r="58" spans="1:25">
      <c r="A58" s="6"/>
      <c r="B58" s="42"/>
      <c r="C58" s="6"/>
      <c r="D58" s="90">
        <f>MROUND((SUM($F$8-B8)),$M$7)</f>
        <v>3.9485000000000001</v>
      </c>
      <c r="E58" s="11">
        <f>IF(E51="Risk in Points",(D52-D56)/E52,((D52-D56)/0.0005)/E52)</f>
        <v>1.9818181818181917</v>
      </c>
      <c r="F58" s="89">
        <f>MROUND((SUM($D$8+B8)),$M$7)</f>
        <v>4.0395000000000003</v>
      </c>
      <c r="L58" s="34"/>
    </row>
    <row r="59" spans="1:25">
      <c r="A59" s="146"/>
      <c r="B59" s="159"/>
      <c r="C59" s="159"/>
      <c r="D59" s="159"/>
      <c r="E59" s="159"/>
      <c r="F59" s="159"/>
      <c r="G59" s="6"/>
      <c r="H59" s="6"/>
      <c r="I59" s="6"/>
      <c r="J59" s="6"/>
      <c r="K59" s="6"/>
      <c r="L59" s="34"/>
    </row>
    <row r="60" spans="1:25">
      <c r="A60" s="5"/>
      <c r="B60" s="17"/>
      <c r="C60" s="6"/>
      <c r="D60" s="6"/>
      <c r="E60" s="6"/>
      <c r="F60" s="6"/>
      <c r="I60" s="4"/>
      <c r="L60" s="34"/>
    </row>
    <row r="61" spans="1:25">
      <c r="A61" s="24"/>
      <c r="B61" s="25"/>
      <c r="C61" s="6"/>
      <c r="D61" s="6"/>
      <c r="E61" s="6"/>
      <c r="F61" s="6"/>
      <c r="I61" s="4"/>
      <c r="L61" s="34"/>
    </row>
    <row r="62" spans="1:25">
      <c r="A62" s="14"/>
      <c r="B62" s="25"/>
      <c r="C62" s="6"/>
      <c r="D62" s="6"/>
      <c r="E62" s="6"/>
      <c r="F62" s="6"/>
      <c r="I62" s="4"/>
      <c r="L62" s="34"/>
    </row>
    <row r="63" spans="1:25">
      <c r="A63" s="6"/>
      <c r="B63" s="11"/>
      <c r="C63" s="6"/>
      <c r="D63" s="6"/>
      <c r="E63" s="6"/>
      <c r="F63" s="6"/>
      <c r="I63" s="4"/>
      <c r="L63" s="34"/>
    </row>
    <row r="64" spans="1:25">
      <c r="C64" s="6"/>
      <c r="D64" s="6"/>
      <c r="E64" s="6"/>
      <c r="F64" s="6"/>
      <c r="I64" s="4"/>
      <c r="L64" s="6"/>
    </row>
    <row r="65" spans="3:25">
      <c r="C65" s="6"/>
      <c r="D65" s="6"/>
      <c r="E65" s="6"/>
      <c r="F65" s="6"/>
      <c r="I65" s="4"/>
    </row>
    <row r="66" spans="3:25">
      <c r="C66" s="6"/>
      <c r="D66" s="6"/>
      <c r="E66" s="6"/>
      <c r="F66" s="6"/>
      <c r="I66" s="4"/>
      <c r="M66" s="6"/>
    </row>
    <row r="67" spans="3:25">
      <c r="I67" s="4"/>
      <c r="M67" s="6"/>
      <c r="N67" s="6"/>
      <c r="O67" s="6"/>
      <c r="P67" s="6"/>
      <c r="Q67" s="6"/>
      <c r="R67" s="6"/>
      <c r="S67" s="6"/>
      <c r="T67" s="6"/>
      <c r="U67" s="6"/>
      <c r="V67" s="6"/>
      <c r="W67" s="6"/>
      <c r="X67" s="6"/>
      <c r="Y67" s="6"/>
    </row>
    <row r="68" spans="3:25">
      <c r="I68" s="4"/>
    </row>
    <row r="69" spans="3:25">
      <c r="I69" s="4"/>
    </row>
    <row r="70" spans="3:25">
      <c r="I70" s="4"/>
    </row>
    <row r="71" spans="3:25">
      <c r="I71" s="4"/>
    </row>
    <row r="72" spans="3:25">
      <c r="I72" s="4"/>
    </row>
    <row r="73" spans="3:25">
      <c r="I73" s="4"/>
    </row>
    <row r="74" spans="3:25">
      <c r="I74" s="4"/>
    </row>
    <row r="75" spans="3:25">
      <c r="I75" s="4"/>
    </row>
    <row r="76" spans="3:25">
      <c r="I76" s="4"/>
    </row>
    <row r="77" spans="3:25">
      <c r="I77" s="4"/>
      <c r="M77" s="6"/>
    </row>
    <row r="78" spans="3:25">
      <c r="I78" s="4"/>
    </row>
    <row r="79" spans="3:25">
      <c r="D79" s="19"/>
      <c r="E79" s="9"/>
      <c r="F79" s="4"/>
      <c r="I79" s="4"/>
    </row>
    <row r="80" spans="3:25">
      <c r="E80" s="18"/>
      <c r="F80" s="4"/>
      <c r="I80" s="4"/>
    </row>
    <row r="81" spans="6:9">
      <c r="F81" s="4"/>
      <c r="I81" s="4"/>
    </row>
    <row r="82" spans="6:9">
      <c r="F82" s="4"/>
      <c r="I82" s="4"/>
    </row>
    <row r="83" spans="6:9">
      <c r="F83" s="4"/>
      <c r="I83" s="4"/>
    </row>
    <row r="84" spans="6:9">
      <c r="F84" s="4"/>
      <c r="I84" s="4"/>
    </row>
    <row r="85" spans="6:9">
      <c r="F85" s="4"/>
      <c r="I85" s="4"/>
    </row>
    <row r="86" spans="6:9">
      <c r="F86" s="4"/>
      <c r="I86" s="4"/>
    </row>
    <row r="87" spans="6:9">
      <c r="F87" s="4"/>
      <c r="I87" s="4"/>
    </row>
    <row r="88" spans="6:9">
      <c r="F88" s="4"/>
      <c r="I88" s="4"/>
    </row>
    <row r="89" spans="6:9">
      <c r="F89" s="4"/>
      <c r="I89" s="4"/>
    </row>
    <row r="90" spans="6:9">
      <c r="F90" s="4"/>
      <c r="I90" s="4"/>
    </row>
    <row r="91" spans="6:9">
      <c r="F91" s="4"/>
      <c r="I91" s="4"/>
    </row>
    <row r="92" spans="6:9">
      <c r="F92" s="4"/>
      <c r="I92" s="4"/>
    </row>
    <row r="93" spans="6:9">
      <c r="F93" s="4"/>
      <c r="I93" s="4"/>
    </row>
    <row r="94" spans="6:9">
      <c r="F94" s="4"/>
      <c r="I94" s="4"/>
    </row>
    <row r="95" spans="6:9">
      <c r="F95" s="4"/>
      <c r="I95" s="4"/>
    </row>
    <row r="96" spans="6:9">
      <c r="F96" s="4"/>
      <c r="I96" s="4"/>
    </row>
    <row r="97" spans="6:9">
      <c r="F97" s="4"/>
      <c r="I97" s="4"/>
    </row>
    <row r="98" spans="6:9">
      <c r="F98" s="4"/>
      <c r="I98" s="4"/>
    </row>
    <row r="99" spans="6:9">
      <c r="F99" s="4"/>
      <c r="I99" s="4"/>
    </row>
    <row r="100" spans="6:9">
      <c r="F100" s="4"/>
      <c r="I100" s="4"/>
    </row>
    <row r="101" spans="6:9">
      <c r="F101" s="4"/>
      <c r="I101" s="4"/>
    </row>
    <row r="102" spans="6:9">
      <c r="F102" s="4"/>
      <c r="I102" s="4"/>
    </row>
    <row r="103" spans="6:9">
      <c r="F103" s="4"/>
      <c r="I103" s="4"/>
    </row>
    <row r="104" spans="6:9">
      <c r="F104" s="4"/>
      <c r="I104" s="4"/>
    </row>
    <row r="105" spans="6:9">
      <c r="F105" s="4"/>
      <c r="I105" s="4"/>
    </row>
    <row r="106" spans="6:9">
      <c r="F106" s="4"/>
      <c r="I106" s="4"/>
    </row>
    <row r="107" spans="6:9">
      <c r="F107" s="4"/>
      <c r="I107" s="4"/>
    </row>
    <row r="108" spans="6:9">
      <c r="F108" s="4"/>
      <c r="I108" s="4"/>
    </row>
    <row r="109" spans="6:9">
      <c r="F109" s="4"/>
      <c r="I109" s="4"/>
    </row>
    <row r="110" spans="6:9">
      <c r="F110" s="4"/>
      <c r="I110" s="4"/>
    </row>
    <row r="111" spans="6:9">
      <c r="F111" s="4"/>
      <c r="I111" s="4"/>
    </row>
    <row r="112" spans="6:9">
      <c r="F112" s="4"/>
      <c r="I112" s="4"/>
    </row>
    <row r="113" spans="6:9">
      <c r="F113" s="4"/>
      <c r="I113" s="4"/>
    </row>
    <row r="114" spans="6:9">
      <c r="F114" s="4"/>
      <c r="I114" s="4"/>
    </row>
    <row r="115" spans="6:9">
      <c r="F115" s="4"/>
      <c r="I115" s="4"/>
    </row>
    <row r="116" spans="6:9">
      <c r="F116" s="4"/>
      <c r="I116" s="4"/>
    </row>
    <row r="117" spans="6:9">
      <c r="F117" s="4"/>
      <c r="I117" s="4"/>
    </row>
    <row r="118" spans="6:9">
      <c r="F118" s="4"/>
      <c r="I118" s="4"/>
    </row>
    <row r="119" spans="6:9">
      <c r="F119" s="4"/>
      <c r="I119" s="4"/>
    </row>
    <row r="120" spans="6:9">
      <c r="F120" s="4"/>
      <c r="I120" s="4"/>
    </row>
    <row r="121" spans="6:9">
      <c r="F121" s="4"/>
      <c r="I121" s="4"/>
    </row>
    <row r="122" spans="6:9">
      <c r="F122" s="4"/>
      <c r="I122" s="4"/>
    </row>
    <row r="123" spans="6:9">
      <c r="F123" s="4"/>
      <c r="I123" s="4"/>
    </row>
    <row r="124" spans="6:9">
      <c r="F124" s="4"/>
      <c r="I124" s="4"/>
    </row>
    <row r="125" spans="6:9">
      <c r="F125" s="4"/>
      <c r="I125" s="4"/>
    </row>
    <row r="126" spans="6:9">
      <c r="F126" s="4"/>
      <c r="I126" s="4"/>
    </row>
    <row r="127" spans="6:9">
      <c r="F127" s="4"/>
      <c r="I127" s="4"/>
    </row>
    <row r="128" spans="6:9">
      <c r="F128" s="4"/>
      <c r="I128" s="4"/>
    </row>
    <row r="129" spans="6:9">
      <c r="F129" s="4"/>
      <c r="I129" s="4"/>
    </row>
    <row r="130" spans="6:9">
      <c r="F130" s="4"/>
      <c r="I130" s="4"/>
    </row>
    <row r="131" spans="6:9">
      <c r="F131" s="4"/>
      <c r="I131" s="4"/>
    </row>
    <row r="132" spans="6:9">
      <c r="F132" s="4"/>
      <c r="I132" s="4"/>
    </row>
    <row r="133" spans="6:9">
      <c r="F133" s="4"/>
      <c r="I133" s="4"/>
    </row>
    <row r="134" spans="6:9">
      <c r="F134" s="4"/>
      <c r="I134" s="4"/>
    </row>
    <row r="135" spans="6:9">
      <c r="F135" s="4"/>
      <c r="I135" s="4"/>
    </row>
    <row r="136" spans="6:9">
      <c r="F136" s="4"/>
      <c r="I136" s="4"/>
    </row>
    <row r="137" spans="6:9">
      <c r="F137" s="4"/>
      <c r="I137" s="4"/>
    </row>
    <row r="138" spans="6:9">
      <c r="F138" s="4"/>
      <c r="I138" s="4"/>
    </row>
    <row r="139" spans="6:9">
      <c r="F139" s="4"/>
      <c r="I139" s="4"/>
    </row>
    <row r="140" spans="6:9">
      <c r="F140" s="4"/>
      <c r="I140" s="4"/>
    </row>
    <row r="141" spans="6:9">
      <c r="F141" s="4"/>
      <c r="I141" s="4"/>
    </row>
    <row r="142" spans="6:9">
      <c r="F142" s="4"/>
      <c r="I142" s="4"/>
    </row>
    <row r="143" spans="6:9">
      <c r="F143" s="4"/>
      <c r="I143" s="4"/>
    </row>
    <row r="144" spans="6:9">
      <c r="F144" s="4"/>
      <c r="I144" s="4"/>
    </row>
    <row r="145" spans="6:9">
      <c r="F145" s="4"/>
      <c r="I145" s="4"/>
    </row>
    <row r="146" spans="6:9">
      <c r="F146" s="4"/>
      <c r="I146" s="4"/>
    </row>
    <row r="147" spans="6:9">
      <c r="F147" s="4"/>
      <c r="I147" s="4"/>
    </row>
    <row r="148" spans="6:9">
      <c r="F148" s="4"/>
      <c r="I148" s="4"/>
    </row>
    <row r="149" spans="6:9">
      <c r="F149" s="4"/>
      <c r="I149" s="4"/>
    </row>
    <row r="150" spans="6:9">
      <c r="F150" s="4"/>
      <c r="I150" s="4"/>
    </row>
    <row r="151" spans="6:9">
      <c r="F151" s="4"/>
      <c r="I151" s="4"/>
    </row>
    <row r="152" spans="6:9">
      <c r="F152" s="4"/>
      <c r="I152" s="4"/>
    </row>
    <row r="153" spans="6:9">
      <c r="F153" s="4"/>
      <c r="I153" s="4"/>
    </row>
    <row r="154" spans="6:9">
      <c r="F154" s="4"/>
      <c r="I154" s="4"/>
    </row>
    <row r="155" spans="6:9">
      <c r="F155" s="4"/>
      <c r="I155" s="4"/>
    </row>
    <row r="156" spans="6:9">
      <c r="F156" s="4"/>
      <c r="I156" s="4"/>
    </row>
    <row r="157" spans="6:9">
      <c r="F157" s="4"/>
      <c r="I157" s="4"/>
    </row>
    <row r="158" spans="6:9">
      <c r="F158" s="4"/>
      <c r="I158" s="4"/>
    </row>
    <row r="159" spans="6:9">
      <c r="F159" s="4"/>
      <c r="I159" s="4"/>
    </row>
    <row r="160" spans="6:9">
      <c r="F160" s="4"/>
      <c r="I160" s="4"/>
    </row>
    <row r="161" spans="6:9">
      <c r="F161" s="4"/>
      <c r="I161" s="4"/>
    </row>
    <row r="162" spans="6:9">
      <c r="F162" s="4"/>
      <c r="I162" s="4"/>
    </row>
    <row r="163" spans="6:9">
      <c r="F163" s="4"/>
      <c r="I163" s="4"/>
    </row>
    <row r="164" spans="6:9">
      <c r="F164" s="4"/>
      <c r="I164" s="4"/>
    </row>
    <row r="165" spans="6:9">
      <c r="F165" s="4"/>
      <c r="I165" s="4"/>
    </row>
    <row r="166" spans="6:9">
      <c r="F166" s="4"/>
      <c r="I166" s="4"/>
    </row>
    <row r="167" spans="6:9">
      <c r="F167" s="4"/>
      <c r="I167" s="4"/>
    </row>
    <row r="168" spans="6:9">
      <c r="F168" s="4"/>
      <c r="I168" s="4"/>
    </row>
    <row r="169" spans="6:9">
      <c r="F169" s="4"/>
      <c r="I169" s="4"/>
    </row>
    <row r="170" spans="6:9">
      <c r="F170" s="4"/>
      <c r="I170" s="4"/>
    </row>
    <row r="171" spans="6:9">
      <c r="F171" s="4"/>
      <c r="I171" s="4"/>
    </row>
    <row r="172" spans="6:9">
      <c r="F172" s="4"/>
      <c r="I172" s="4"/>
    </row>
    <row r="173" spans="6:9">
      <c r="F173" s="4"/>
      <c r="I173" s="4"/>
    </row>
    <row r="174" spans="6:9">
      <c r="F174" s="4"/>
      <c r="I174" s="4"/>
    </row>
    <row r="175" spans="6:9">
      <c r="F175" s="4"/>
      <c r="I175" s="4"/>
    </row>
    <row r="176" spans="6:9">
      <c r="F176" s="4"/>
      <c r="I176" s="4"/>
    </row>
    <row r="177" spans="6:9">
      <c r="F177" s="4"/>
      <c r="I177" s="4"/>
    </row>
    <row r="178" spans="6:9">
      <c r="F178" s="4"/>
      <c r="I178" s="4"/>
    </row>
    <row r="179" spans="6:9">
      <c r="F179" s="4"/>
      <c r="I179" s="4"/>
    </row>
    <row r="180" spans="6:9">
      <c r="F180" s="4"/>
      <c r="I180" s="4"/>
    </row>
    <row r="181" spans="6:9">
      <c r="F181" s="4"/>
      <c r="I181" s="4"/>
    </row>
    <row r="182" spans="6:9">
      <c r="F182" s="4"/>
      <c r="I182" s="4"/>
    </row>
    <row r="183" spans="6:9">
      <c r="F183" s="4"/>
      <c r="I183" s="4"/>
    </row>
    <row r="184" spans="6:9">
      <c r="F184" s="4"/>
      <c r="I184" s="4"/>
    </row>
    <row r="185" spans="6:9">
      <c r="F185" s="4"/>
      <c r="I185" s="4"/>
    </row>
    <row r="186" spans="6:9">
      <c r="F186" s="4"/>
      <c r="I186" s="4"/>
    </row>
    <row r="187" spans="6:9">
      <c r="F187" s="4"/>
      <c r="I187" s="4"/>
    </row>
    <row r="188" spans="6:9">
      <c r="F188" s="4"/>
      <c r="I188" s="4"/>
    </row>
    <row r="189" spans="6:9">
      <c r="F189" s="4"/>
      <c r="I189" s="4"/>
    </row>
    <row r="190" spans="6:9">
      <c r="F190" s="4"/>
      <c r="I190" s="4"/>
    </row>
    <row r="191" spans="6:9">
      <c r="F191" s="4"/>
      <c r="I191" s="4"/>
    </row>
    <row r="192" spans="6:9">
      <c r="F192" s="4"/>
      <c r="I192" s="4"/>
    </row>
    <row r="193" spans="6:9">
      <c r="F193" s="4"/>
      <c r="I193" s="4"/>
    </row>
    <row r="194" spans="6:9">
      <c r="F194" s="4"/>
      <c r="I194" s="4"/>
    </row>
    <row r="195" spans="6:9">
      <c r="F195" s="4"/>
      <c r="I195" s="4"/>
    </row>
    <row r="196" spans="6:9">
      <c r="F196" s="4"/>
      <c r="I196" s="4"/>
    </row>
    <row r="197" spans="6:9">
      <c r="F197" s="4"/>
      <c r="I197" s="4"/>
    </row>
    <row r="198" spans="6:9">
      <c r="F198" s="4"/>
      <c r="I198" s="4"/>
    </row>
    <row r="199" spans="6:9">
      <c r="F199" s="4"/>
      <c r="I199" s="4"/>
    </row>
    <row r="200" spans="6:9">
      <c r="F200" s="4"/>
      <c r="I200" s="4"/>
    </row>
    <row r="201" spans="6:9">
      <c r="F201" s="4"/>
      <c r="I201" s="4"/>
    </row>
    <row r="202" spans="6:9">
      <c r="F202" s="4"/>
      <c r="I202" s="4"/>
    </row>
    <row r="203" spans="6:9">
      <c r="F203" s="4"/>
      <c r="I203" s="4"/>
    </row>
    <row r="204" spans="6:9">
      <c r="F204" s="4"/>
      <c r="I204" s="4"/>
    </row>
    <row r="205" spans="6:9">
      <c r="F205" s="4"/>
      <c r="I205" s="4"/>
    </row>
    <row r="206" spans="6:9">
      <c r="F206" s="4"/>
      <c r="I206" s="4"/>
    </row>
    <row r="207" spans="6:9">
      <c r="F207" s="4"/>
      <c r="I207" s="4"/>
    </row>
    <row r="208" spans="6:9">
      <c r="F208" s="4"/>
      <c r="I208" s="4"/>
    </row>
    <row r="209" spans="6:9">
      <c r="F209" s="4"/>
      <c r="I209" s="4"/>
    </row>
    <row r="210" spans="6:9">
      <c r="F210" s="4"/>
      <c r="I210" s="4"/>
    </row>
    <row r="211" spans="6:9">
      <c r="F211" s="4"/>
      <c r="I211" s="4"/>
    </row>
    <row r="212" spans="6:9">
      <c r="F212" s="4"/>
      <c r="I212" s="4"/>
    </row>
    <row r="213" spans="6:9">
      <c r="F213" s="4"/>
      <c r="I213" s="4"/>
    </row>
    <row r="214" spans="6:9">
      <c r="F214" s="4"/>
      <c r="I214" s="4"/>
    </row>
    <row r="215" spans="6:9">
      <c r="F215" s="4"/>
      <c r="I215" s="4"/>
    </row>
    <row r="216" spans="6:9">
      <c r="F216" s="4"/>
      <c r="I216" s="4"/>
    </row>
    <row r="217" spans="6:9">
      <c r="F217" s="4"/>
      <c r="I217" s="4"/>
    </row>
    <row r="218" spans="6:9">
      <c r="F218" s="4"/>
      <c r="I218" s="4"/>
    </row>
    <row r="219" spans="6:9">
      <c r="F219" s="4"/>
      <c r="I219" s="4"/>
    </row>
    <row r="220" spans="6:9">
      <c r="F220" s="4"/>
      <c r="I220" s="4"/>
    </row>
    <row r="221" spans="6:9">
      <c r="F221" s="4"/>
      <c r="I221" s="4"/>
    </row>
    <row r="222" spans="6:9">
      <c r="F222" s="4"/>
      <c r="I222" s="4"/>
    </row>
    <row r="223" spans="6:9">
      <c r="F223" s="4"/>
      <c r="I223" s="4"/>
    </row>
    <row r="224" spans="6:9">
      <c r="F224" s="4"/>
      <c r="I224" s="4"/>
    </row>
    <row r="225" spans="6:9">
      <c r="F225" s="4"/>
      <c r="I225" s="4"/>
    </row>
    <row r="226" spans="6:9">
      <c r="F226" s="4"/>
      <c r="I226" s="4"/>
    </row>
    <row r="227" spans="6:9">
      <c r="F227" s="4"/>
      <c r="I227" s="4"/>
    </row>
    <row r="228" spans="6:9">
      <c r="F228" s="4"/>
      <c r="I228" s="4"/>
    </row>
    <row r="229" spans="6:9">
      <c r="F229" s="4"/>
      <c r="I229" s="4"/>
    </row>
    <row r="230" spans="6:9">
      <c r="F230" s="4"/>
      <c r="I230" s="4"/>
    </row>
    <row r="231" spans="6:9">
      <c r="F231" s="4"/>
      <c r="I231" s="4"/>
    </row>
    <row r="232" spans="6:9">
      <c r="F232" s="4"/>
      <c r="I232" s="4"/>
    </row>
    <row r="233" spans="6:9">
      <c r="F233" s="4"/>
      <c r="I233" s="4"/>
    </row>
    <row r="234" spans="6:9">
      <c r="F234" s="4"/>
      <c r="I234" s="4"/>
    </row>
    <row r="235" spans="6:9">
      <c r="F235" s="4"/>
      <c r="I235" s="4"/>
    </row>
    <row r="236" spans="6:9">
      <c r="F236" s="4"/>
      <c r="I236" s="4"/>
    </row>
    <row r="237" spans="6:9">
      <c r="F237" s="4"/>
      <c r="I237" s="4"/>
    </row>
    <row r="238" spans="6:9">
      <c r="F238" s="4"/>
      <c r="I238" s="4"/>
    </row>
    <row r="239" spans="6:9">
      <c r="F239" s="4"/>
      <c r="I239" s="4"/>
    </row>
    <row r="240" spans="6:9">
      <c r="F240" s="4"/>
      <c r="I240" s="4"/>
    </row>
    <row r="241" spans="6:9">
      <c r="F241" s="4"/>
      <c r="I241" s="4"/>
    </row>
    <row r="242" spans="6:9">
      <c r="F242" s="4"/>
      <c r="I242" s="4"/>
    </row>
    <row r="243" spans="6:9">
      <c r="F243" s="4"/>
      <c r="I243" s="4"/>
    </row>
    <row r="244" spans="6:9">
      <c r="F244" s="4"/>
      <c r="I244" s="4"/>
    </row>
    <row r="245" spans="6:9">
      <c r="F245" s="4"/>
      <c r="I245" s="4"/>
    </row>
    <row r="246" spans="6:9">
      <c r="F246" s="4"/>
      <c r="I246" s="4"/>
    </row>
    <row r="247" spans="6:9">
      <c r="F247" s="4"/>
      <c r="I247" s="4"/>
    </row>
    <row r="248" spans="6:9">
      <c r="F248" s="4"/>
      <c r="I248" s="4"/>
    </row>
    <row r="249" spans="6:9">
      <c r="F249" s="4"/>
      <c r="I249" s="4"/>
    </row>
    <row r="250" spans="6:9">
      <c r="F250" s="4"/>
      <c r="I250" s="4"/>
    </row>
    <row r="251" spans="6:9">
      <c r="F251" s="4"/>
      <c r="I251" s="4"/>
    </row>
    <row r="252" spans="6:9">
      <c r="F252" s="4"/>
      <c r="I252" s="4"/>
    </row>
    <row r="253" spans="6:9">
      <c r="F253" s="4"/>
      <c r="I253" s="4"/>
    </row>
    <row r="254" spans="6:9">
      <c r="F254" s="4"/>
      <c r="I254" s="4"/>
    </row>
    <row r="255" spans="6:9">
      <c r="F255" s="4"/>
      <c r="I255" s="4"/>
    </row>
    <row r="256" spans="6:9">
      <c r="F256" s="4"/>
      <c r="I256" s="4"/>
    </row>
    <row r="257" spans="6:9">
      <c r="F257" s="4"/>
      <c r="I257" s="4"/>
    </row>
    <row r="258" spans="6:9">
      <c r="F258" s="4"/>
      <c r="I258" s="4"/>
    </row>
    <row r="259" spans="6:9">
      <c r="F259" s="4"/>
      <c r="I259" s="4"/>
    </row>
    <row r="260" spans="6:9">
      <c r="F260" s="4"/>
      <c r="I260" s="4"/>
    </row>
    <row r="261" spans="6:9">
      <c r="F261" s="4"/>
      <c r="I261" s="4"/>
    </row>
    <row r="262" spans="6:9">
      <c r="F262" s="4"/>
      <c r="I262" s="4"/>
    </row>
    <row r="263" spans="6:9">
      <c r="F263" s="4"/>
      <c r="I263" s="4"/>
    </row>
    <row r="264" spans="6:9">
      <c r="F264" s="4"/>
      <c r="I264" s="4"/>
    </row>
    <row r="265" spans="6:9">
      <c r="F265" s="4"/>
      <c r="I265" s="4"/>
    </row>
    <row r="266" spans="6:9">
      <c r="F266" s="4"/>
      <c r="I266" s="4"/>
    </row>
    <row r="267" spans="6:9">
      <c r="F267" s="4"/>
      <c r="I267" s="4"/>
    </row>
    <row r="268" spans="6:9">
      <c r="F268" s="4"/>
      <c r="I268" s="4"/>
    </row>
    <row r="269" spans="6:9">
      <c r="F269" s="4"/>
      <c r="I269" s="4"/>
    </row>
    <row r="270" spans="6:9">
      <c r="F270" s="4"/>
      <c r="I270" s="4"/>
    </row>
    <row r="271" spans="6:9">
      <c r="F271" s="4"/>
      <c r="I271" s="4"/>
    </row>
    <row r="272" spans="6:9">
      <c r="F272" s="4"/>
      <c r="I272" s="4"/>
    </row>
    <row r="273" spans="6:9">
      <c r="F273" s="4"/>
      <c r="I273" s="4"/>
    </row>
    <row r="274" spans="6:9">
      <c r="F274" s="4"/>
      <c r="I274" s="4"/>
    </row>
    <row r="275" spans="6:9">
      <c r="F275" s="4"/>
      <c r="I275" s="4"/>
    </row>
    <row r="276" spans="6:9">
      <c r="F276" s="4"/>
      <c r="I276" s="4"/>
    </row>
    <row r="277" spans="6:9">
      <c r="F277" s="4"/>
      <c r="I277" s="4"/>
    </row>
    <row r="278" spans="6:9">
      <c r="F278" s="4"/>
      <c r="I278" s="4"/>
    </row>
    <row r="279" spans="6:9">
      <c r="F279" s="4"/>
      <c r="I279" s="4"/>
    </row>
    <row r="280" spans="6:9">
      <c r="F280" s="4"/>
      <c r="I280" s="4"/>
    </row>
    <row r="281" spans="6:9">
      <c r="F281" s="4"/>
      <c r="I281" s="4"/>
    </row>
    <row r="282" spans="6:9">
      <c r="F282" s="4"/>
      <c r="I282" s="4"/>
    </row>
    <row r="283" spans="6:9">
      <c r="F283" s="4"/>
      <c r="I283" s="4"/>
    </row>
    <row r="284" spans="6:9">
      <c r="F284" s="4"/>
      <c r="I284" s="4"/>
    </row>
    <row r="285" spans="6:9">
      <c r="F285" s="4"/>
      <c r="I285" s="4"/>
    </row>
    <row r="286" spans="6:9">
      <c r="F286" s="4"/>
      <c r="I286" s="4"/>
    </row>
    <row r="287" spans="6:9">
      <c r="F287" s="4"/>
      <c r="I287" s="4"/>
    </row>
    <row r="288" spans="6:9">
      <c r="F288" s="4"/>
      <c r="I288" s="4"/>
    </row>
    <row r="289" spans="6:9">
      <c r="F289" s="4"/>
      <c r="I289" s="4"/>
    </row>
    <row r="290" spans="6:9">
      <c r="F290" s="4"/>
      <c r="I290" s="4"/>
    </row>
    <row r="291" spans="6:9">
      <c r="F291" s="4"/>
      <c r="I291" s="4"/>
    </row>
    <row r="292" spans="6:9">
      <c r="F292" s="4"/>
      <c r="I292" s="4"/>
    </row>
    <row r="293" spans="6:9">
      <c r="F293" s="4"/>
      <c r="I293" s="4"/>
    </row>
    <row r="294" spans="6:9">
      <c r="F294" s="4"/>
      <c r="I294" s="4"/>
    </row>
    <row r="295" spans="6:9">
      <c r="F295" s="4"/>
      <c r="I295" s="4"/>
    </row>
    <row r="296" spans="6:9">
      <c r="F296" s="4"/>
      <c r="I296" s="4"/>
    </row>
    <row r="297" spans="6:9">
      <c r="F297" s="4"/>
      <c r="I297" s="4"/>
    </row>
    <row r="298" spans="6:9">
      <c r="F298" s="4"/>
      <c r="I298" s="4"/>
    </row>
    <row r="299" spans="6:9">
      <c r="F299" s="4"/>
      <c r="I299" s="4"/>
    </row>
    <row r="300" spans="6:9">
      <c r="F300" s="4"/>
      <c r="I300" s="4"/>
    </row>
    <row r="301" spans="6:9">
      <c r="F301" s="4"/>
      <c r="I301" s="4"/>
    </row>
    <row r="302" spans="6:9">
      <c r="F302" s="4"/>
      <c r="I302" s="4"/>
    </row>
    <row r="303" spans="6:9">
      <c r="F303" s="4"/>
      <c r="I303" s="4"/>
    </row>
    <row r="304" spans="6:9">
      <c r="F304" s="4"/>
      <c r="I304" s="4"/>
    </row>
    <row r="305" spans="6:9">
      <c r="F305" s="4"/>
      <c r="I305" s="4"/>
    </row>
    <row r="306" spans="6:9">
      <c r="F306" s="4"/>
      <c r="I306" s="4"/>
    </row>
    <row r="307" spans="6:9">
      <c r="F307" s="4"/>
      <c r="I307" s="4"/>
    </row>
    <row r="308" spans="6:9">
      <c r="F308" s="4"/>
      <c r="I308" s="4"/>
    </row>
    <row r="309" spans="6:9">
      <c r="F309" s="4"/>
      <c r="I309" s="4"/>
    </row>
    <row r="310" spans="6:9">
      <c r="F310" s="4"/>
      <c r="I310" s="4"/>
    </row>
    <row r="311" spans="6:9">
      <c r="F311" s="4"/>
      <c r="I311" s="4"/>
    </row>
    <row r="312" spans="6:9">
      <c r="F312" s="4"/>
      <c r="I312" s="4"/>
    </row>
    <row r="313" spans="6:9">
      <c r="F313" s="4"/>
      <c r="I313" s="4"/>
    </row>
    <row r="314" spans="6:9">
      <c r="F314" s="4"/>
      <c r="I314" s="4"/>
    </row>
    <row r="315" spans="6:9">
      <c r="F315" s="4"/>
      <c r="I315" s="4"/>
    </row>
    <row r="316" spans="6:9">
      <c r="F316" s="4"/>
      <c r="I316" s="4"/>
    </row>
    <row r="317" spans="6:9">
      <c r="F317" s="4"/>
      <c r="I317" s="4"/>
    </row>
    <row r="318" spans="6:9">
      <c r="F318" s="4"/>
      <c r="I318" s="4"/>
    </row>
    <row r="319" spans="6:9">
      <c r="F319" s="4"/>
      <c r="I319" s="4"/>
    </row>
    <row r="320" spans="6:9">
      <c r="F320" s="4"/>
      <c r="I320" s="4"/>
    </row>
    <row r="321" spans="6:9">
      <c r="F321" s="4"/>
      <c r="I321" s="4"/>
    </row>
    <row r="322" spans="6:9">
      <c r="F322" s="4"/>
      <c r="I322" s="4"/>
    </row>
    <row r="323" spans="6:9">
      <c r="F323" s="4"/>
      <c r="I323" s="4"/>
    </row>
    <row r="324" spans="6:9">
      <c r="F324" s="4"/>
      <c r="I324" s="4"/>
    </row>
    <row r="325" spans="6:9">
      <c r="F325" s="4"/>
      <c r="I325" s="4"/>
    </row>
    <row r="326" spans="6:9">
      <c r="F326" s="4"/>
      <c r="I326" s="4"/>
    </row>
    <row r="327" spans="6:9">
      <c r="F327" s="4"/>
      <c r="I327" s="4"/>
    </row>
    <row r="328" spans="6:9">
      <c r="F328" s="4"/>
      <c r="I328" s="4"/>
    </row>
    <row r="329" spans="6:9">
      <c r="F329" s="4"/>
      <c r="I329" s="4"/>
    </row>
    <row r="330" spans="6:9">
      <c r="F330" s="4"/>
      <c r="I330" s="4"/>
    </row>
    <row r="331" spans="6:9">
      <c r="F331" s="4"/>
      <c r="I331" s="4"/>
    </row>
    <row r="332" spans="6:9">
      <c r="F332" s="4"/>
      <c r="I332" s="4"/>
    </row>
    <row r="333" spans="6:9">
      <c r="F333" s="4"/>
      <c r="I333" s="4"/>
    </row>
    <row r="334" spans="6:9">
      <c r="F334" s="4"/>
      <c r="I334" s="4"/>
    </row>
    <row r="335" spans="6:9">
      <c r="F335" s="4"/>
      <c r="I335" s="4"/>
    </row>
    <row r="336" spans="6:9">
      <c r="F336" s="4"/>
      <c r="I336" s="4"/>
    </row>
    <row r="337" spans="6:9">
      <c r="F337" s="4"/>
      <c r="I337" s="4"/>
    </row>
    <row r="338" spans="6:9">
      <c r="F338" s="4"/>
      <c r="I338" s="4"/>
    </row>
    <row r="339" spans="6:9">
      <c r="F339" s="4"/>
      <c r="I339" s="4"/>
    </row>
    <row r="340" spans="6:9">
      <c r="F340" s="4"/>
      <c r="I340" s="4"/>
    </row>
    <row r="341" spans="6:9">
      <c r="F341" s="4"/>
      <c r="I341" s="4"/>
    </row>
    <row r="342" spans="6:9">
      <c r="F342" s="4"/>
      <c r="I342" s="4"/>
    </row>
    <row r="343" spans="6:9">
      <c r="F343" s="4"/>
      <c r="I343" s="4"/>
    </row>
    <row r="344" spans="6:9">
      <c r="F344" s="4"/>
      <c r="I344" s="4"/>
    </row>
    <row r="345" spans="6:9">
      <c r="F345" s="4"/>
      <c r="I345" s="4"/>
    </row>
    <row r="346" spans="6:9">
      <c r="F346" s="4"/>
      <c r="I346" s="4"/>
    </row>
    <row r="347" spans="6:9">
      <c r="F347" s="4"/>
      <c r="I347" s="4"/>
    </row>
    <row r="348" spans="6:9">
      <c r="F348" s="4"/>
      <c r="I348" s="4"/>
    </row>
    <row r="349" spans="6:9">
      <c r="F349" s="4"/>
      <c r="I349" s="4"/>
    </row>
    <row r="350" spans="6:9">
      <c r="F350" s="4"/>
      <c r="I350" s="4"/>
    </row>
    <row r="351" spans="6:9">
      <c r="F351" s="4"/>
      <c r="I351" s="4"/>
    </row>
    <row r="352" spans="6:9">
      <c r="F352" s="4"/>
      <c r="I352" s="4"/>
    </row>
    <row r="353" spans="6:9">
      <c r="F353" s="4"/>
      <c r="I353" s="4"/>
    </row>
    <row r="354" spans="6:9">
      <c r="F354" s="4"/>
      <c r="I354" s="4"/>
    </row>
    <row r="355" spans="6:9">
      <c r="F355" s="4"/>
      <c r="I355" s="4"/>
    </row>
    <row r="356" spans="6:9">
      <c r="F356" s="4"/>
      <c r="I356" s="4"/>
    </row>
    <row r="357" spans="6:9">
      <c r="F357" s="4"/>
      <c r="I357" s="4"/>
    </row>
    <row r="358" spans="6:9">
      <c r="F358" s="4"/>
      <c r="I358" s="4"/>
    </row>
    <row r="359" spans="6:9">
      <c r="F359" s="4"/>
      <c r="I359" s="4"/>
    </row>
    <row r="360" spans="6:9">
      <c r="F360" s="4"/>
      <c r="I360" s="4"/>
    </row>
    <row r="361" spans="6:9">
      <c r="F361" s="4"/>
      <c r="I361" s="4"/>
    </row>
    <row r="362" spans="6:9">
      <c r="F362" s="4"/>
      <c r="I362" s="4"/>
    </row>
    <row r="363" spans="6:9">
      <c r="F363" s="4"/>
      <c r="I363" s="4"/>
    </row>
    <row r="364" spans="6:9">
      <c r="F364" s="4"/>
      <c r="I364" s="4"/>
    </row>
    <row r="365" spans="6:9">
      <c r="F365" s="4"/>
      <c r="I365" s="4"/>
    </row>
    <row r="366" spans="6:9">
      <c r="F366" s="4"/>
      <c r="I366" s="4"/>
    </row>
    <row r="367" spans="6:9">
      <c r="F367" s="4"/>
      <c r="I367" s="4"/>
    </row>
    <row r="368" spans="6:9">
      <c r="F368" s="4"/>
      <c r="I368" s="4"/>
    </row>
    <row r="369" spans="6:9">
      <c r="F369" s="4"/>
      <c r="I369" s="4"/>
    </row>
    <row r="370" spans="6:9">
      <c r="F370" s="4"/>
      <c r="I370" s="4"/>
    </row>
    <row r="371" spans="6:9">
      <c r="F371" s="4"/>
      <c r="I371" s="4"/>
    </row>
    <row r="372" spans="6:9">
      <c r="F372" s="4"/>
      <c r="I372" s="4"/>
    </row>
    <row r="373" spans="6:9">
      <c r="F373" s="4"/>
      <c r="I373" s="4"/>
    </row>
    <row r="374" spans="6:9">
      <c r="F374" s="4"/>
      <c r="I374" s="4"/>
    </row>
    <row r="375" spans="6:9">
      <c r="F375" s="4"/>
      <c r="I375" s="4"/>
    </row>
    <row r="376" spans="6:9">
      <c r="F376" s="4"/>
      <c r="I376" s="4"/>
    </row>
    <row r="377" spans="6:9">
      <c r="F377" s="4"/>
      <c r="I377" s="4"/>
    </row>
    <row r="378" spans="6:9">
      <c r="F378" s="4"/>
      <c r="I378" s="4"/>
    </row>
    <row r="379" spans="6:9">
      <c r="F379" s="4"/>
      <c r="I379" s="4"/>
    </row>
    <row r="380" spans="6:9">
      <c r="F380" s="4"/>
      <c r="I380" s="4"/>
    </row>
    <row r="381" spans="6:9">
      <c r="F381" s="4"/>
      <c r="I381" s="4"/>
    </row>
    <row r="382" spans="6:9">
      <c r="F382" s="4"/>
      <c r="I382" s="4"/>
    </row>
    <row r="383" spans="6:9">
      <c r="F383" s="4"/>
      <c r="I383" s="4"/>
    </row>
    <row r="384" spans="6:9">
      <c r="F384" s="4"/>
      <c r="I384" s="4"/>
    </row>
    <row r="385" spans="6:9">
      <c r="F385" s="4"/>
      <c r="I385" s="4"/>
    </row>
    <row r="386" spans="6:9">
      <c r="F386" s="4"/>
      <c r="I386" s="4"/>
    </row>
    <row r="387" spans="6:9">
      <c r="F387" s="4"/>
      <c r="I387" s="4"/>
    </row>
    <row r="388" spans="6:9">
      <c r="F388" s="4"/>
      <c r="I388" s="4"/>
    </row>
    <row r="389" spans="6:9">
      <c r="F389" s="4"/>
      <c r="I389" s="4"/>
    </row>
    <row r="390" spans="6:9">
      <c r="F390" s="4"/>
      <c r="I390" s="4"/>
    </row>
    <row r="391" spans="6:9">
      <c r="F391" s="4"/>
      <c r="I391" s="4"/>
    </row>
    <row r="392" spans="6:9">
      <c r="F392" s="4"/>
      <c r="I392" s="4"/>
    </row>
    <row r="393" spans="6:9">
      <c r="F393" s="4"/>
      <c r="I393" s="4"/>
    </row>
    <row r="394" spans="6:9">
      <c r="F394" s="4"/>
      <c r="I394" s="4"/>
    </row>
    <row r="395" spans="6:9">
      <c r="F395" s="4"/>
      <c r="I395" s="4"/>
    </row>
    <row r="396" spans="6:9">
      <c r="F396" s="4"/>
      <c r="I396" s="4"/>
    </row>
    <row r="397" spans="6:9">
      <c r="F397" s="4"/>
      <c r="I397" s="4"/>
    </row>
    <row r="398" spans="6:9">
      <c r="F398" s="4"/>
      <c r="I398" s="4"/>
    </row>
    <row r="399" spans="6:9">
      <c r="F399" s="4"/>
      <c r="I399" s="4"/>
    </row>
    <row r="400" spans="6:9">
      <c r="F400" s="4"/>
      <c r="I400" s="4"/>
    </row>
    <row r="401" spans="6:9">
      <c r="F401" s="4"/>
      <c r="I401" s="4"/>
    </row>
    <row r="402" spans="6:9">
      <c r="F402" s="4"/>
      <c r="I402" s="4"/>
    </row>
    <row r="403" spans="6:9">
      <c r="F403" s="4"/>
      <c r="I403" s="4"/>
    </row>
    <row r="404" spans="6:9">
      <c r="F404" s="4"/>
      <c r="I404" s="4"/>
    </row>
    <row r="405" spans="6:9">
      <c r="F405" s="4"/>
      <c r="I405" s="4"/>
    </row>
    <row r="406" spans="6:9">
      <c r="F406" s="4"/>
      <c r="I406" s="4"/>
    </row>
    <row r="407" spans="6:9">
      <c r="F407" s="4"/>
      <c r="I407" s="4"/>
    </row>
    <row r="408" spans="6:9">
      <c r="F408" s="4"/>
      <c r="I408" s="4"/>
    </row>
    <row r="409" spans="6:9">
      <c r="F409" s="4"/>
      <c r="I409" s="4"/>
    </row>
    <row r="410" spans="6:9">
      <c r="F410" s="4"/>
      <c r="I410" s="4"/>
    </row>
    <row r="411" spans="6:9">
      <c r="F411" s="4"/>
      <c r="I411" s="4"/>
    </row>
    <row r="412" spans="6:9">
      <c r="F412" s="4"/>
      <c r="I412" s="4"/>
    </row>
    <row r="413" spans="6:9">
      <c r="F413" s="4"/>
      <c r="I413" s="4"/>
    </row>
    <row r="414" spans="6:9">
      <c r="F414" s="4"/>
      <c r="I414" s="4"/>
    </row>
    <row r="415" spans="6:9">
      <c r="F415" s="4"/>
      <c r="I415" s="4"/>
    </row>
    <row r="416" spans="6:9">
      <c r="F416" s="4"/>
      <c r="I416" s="4"/>
    </row>
    <row r="417" spans="6:9">
      <c r="F417" s="4"/>
      <c r="I417" s="4"/>
    </row>
    <row r="418" spans="6:9">
      <c r="F418" s="4"/>
      <c r="I418" s="4"/>
    </row>
    <row r="419" spans="6:9">
      <c r="F419" s="4"/>
      <c r="I419" s="4"/>
    </row>
    <row r="420" spans="6:9">
      <c r="F420" s="4"/>
      <c r="I420" s="4"/>
    </row>
    <row r="421" spans="6:9">
      <c r="F421" s="4"/>
      <c r="I421" s="4"/>
    </row>
    <row r="422" spans="6:9">
      <c r="F422" s="4"/>
      <c r="I422" s="4"/>
    </row>
    <row r="423" spans="6:9">
      <c r="F423" s="4"/>
      <c r="I423" s="4"/>
    </row>
    <row r="424" spans="6:9">
      <c r="F424" s="4"/>
      <c r="I424" s="4"/>
    </row>
    <row r="425" spans="6:9">
      <c r="F425" s="4"/>
      <c r="I425" s="4"/>
    </row>
    <row r="426" spans="6:9">
      <c r="F426" s="4"/>
      <c r="I426" s="4"/>
    </row>
    <row r="427" spans="6:9">
      <c r="F427" s="4"/>
      <c r="I427" s="4"/>
    </row>
    <row r="428" spans="6:9">
      <c r="F428" s="4"/>
      <c r="I428" s="4"/>
    </row>
    <row r="429" spans="6:9">
      <c r="F429" s="4"/>
      <c r="I429" s="4"/>
    </row>
    <row r="430" spans="6:9">
      <c r="F430" s="4"/>
      <c r="I430" s="4"/>
    </row>
    <row r="431" spans="6:9">
      <c r="F431" s="4"/>
      <c r="I431" s="4"/>
    </row>
    <row r="432" spans="6:9">
      <c r="F432" s="4"/>
      <c r="I432" s="4"/>
    </row>
    <row r="433" spans="6:9">
      <c r="F433" s="4"/>
      <c r="I433" s="4"/>
    </row>
    <row r="434" spans="6:9">
      <c r="F434" s="4"/>
      <c r="I434" s="4"/>
    </row>
    <row r="435" spans="6:9">
      <c r="F435" s="4"/>
      <c r="I435" s="4"/>
    </row>
    <row r="436" spans="6:9">
      <c r="F436" s="4"/>
      <c r="I436" s="4"/>
    </row>
    <row r="437" spans="6:9">
      <c r="F437" s="4"/>
      <c r="I437" s="4"/>
    </row>
    <row r="438" spans="6:9">
      <c r="F438" s="4"/>
      <c r="I438" s="4"/>
    </row>
    <row r="439" spans="6:9">
      <c r="F439" s="4"/>
      <c r="I439" s="4"/>
    </row>
    <row r="440" spans="6:9">
      <c r="F440" s="4"/>
      <c r="I440" s="4"/>
    </row>
    <row r="441" spans="6:9">
      <c r="F441" s="4"/>
      <c r="I441" s="4"/>
    </row>
    <row r="442" spans="6:9">
      <c r="F442" s="4"/>
      <c r="I442" s="4"/>
    </row>
    <row r="443" spans="6:9">
      <c r="F443" s="4"/>
      <c r="I443" s="4"/>
    </row>
    <row r="444" spans="6:9">
      <c r="F444" s="4"/>
      <c r="I444" s="4"/>
    </row>
    <row r="445" spans="6:9">
      <c r="F445" s="4"/>
      <c r="I445" s="4"/>
    </row>
    <row r="446" spans="6:9">
      <c r="F446" s="4"/>
      <c r="I446" s="4"/>
    </row>
    <row r="447" spans="6:9">
      <c r="F447" s="4"/>
      <c r="I447" s="4"/>
    </row>
    <row r="448" spans="6:9">
      <c r="F448" s="4"/>
      <c r="I448" s="4"/>
    </row>
    <row r="449" spans="6:9">
      <c r="F449" s="4"/>
      <c r="I449" s="4"/>
    </row>
    <row r="450" spans="6:9">
      <c r="F450" s="4"/>
      <c r="I450" s="4"/>
    </row>
    <row r="451" spans="6:9">
      <c r="F451" s="4"/>
      <c r="I451" s="4"/>
    </row>
    <row r="452" spans="6:9">
      <c r="F452" s="4"/>
      <c r="I452" s="4"/>
    </row>
    <row r="453" spans="6:9">
      <c r="F453" s="4"/>
      <c r="I453" s="4"/>
    </row>
    <row r="454" spans="6:9">
      <c r="F454" s="4"/>
      <c r="I454" s="4"/>
    </row>
    <row r="455" spans="6:9">
      <c r="F455" s="4"/>
      <c r="I455" s="4"/>
    </row>
    <row r="456" spans="6:9">
      <c r="F456" s="4"/>
      <c r="I456" s="4"/>
    </row>
    <row r="457" spans="6:9">
      <c r="F457" s="4"/>
      <c r="I457" s="4"/>
    </row>
    <row r="458" spans="6:9">
      <c r="F458" s="4"/>
      <c r="I458" s="4"/>
    </row>
    <row r="459" spans="6:9">
      <c r="F459" s="4"/>
      <c r="I459" s="4"/>
    </row>
    <row r="460" spans="6:9">
      <c r="F460" s="4"/>
      <c r="I460" s="4"/>
    </row>
    <row r="461" spans="6:9">
      <c r="F461" s="4"/>
      <c r="I461" s="4"/>
    </row>
    <row r="462" spans="6:9">
      <c r="F462" s="4"/>
      <c r="I462" s="4"/>
    </row>
    <row r="463" spans="6:9">
      <c r="F463" s="4"/>
      <c r="I463" s="4"/>
    </row>
    <row r="464" spans="6:9">
      <c r="F464" s="4"/>
      <c r="I464" s="4"/>
    </row>
    <row r="465" spans="6:9">
      <c r="F465" s="4"/>
      <c r="I465" s="4"/>
    </row>
    <row r="466" spans="6:9">
      <c r="F466" s="4"/>
      <c r="I466" s="4"/>
    </row>
    <row r="467" spans="6:9">
      <c r="F467" s="4"/>
      <c r="I467" s="4"/>
    </row>
    <row r="468" spans="6:9">
      <c r="F468" s="4"/>
      <c r="I468" s="4"/>
    </row>
    <row r="469" spans="6:9">
      <c r="F469" s="4"/>
      <c r="I469" s="4"/>
    </row>
    <row r="470" spans="6:9">
      <c r="F470" s="4"/>
      <c r="I470" s="4"/>
    </row>
    <row r="471" spans="6:9">
      <c r="F471" s="4"/>
      <c r="I471" s="4"/>
    </row>
    <row r="472" spans="6:9">
      <c r="F472" s="4"/>
      <c r="I472" s="4"/>
    </row>
    <row r="473" spans="6:9">
      <c r="F473" s="4"/>
      <c r="I473" s="4"/>
    </row>
    <row r="474" spans="6:9">
      <c r="F474" s="4"/>
      <c r="I474" s="4"/>
    </row>
    <row r="475" spans="6:9">
      <c r="F475" s="4"/>
      <c r="I475" s="4"/>
    </row>
    <row r="476" spans="6:9">
      <c r="F476" s="4"/>
      <c r="I476" s="4"/>
    </row>
    <row r="477" spans="6:9">
      <c r="F477" s="4"/>
      <c r="I477" s="4"/>
    </row>
    <row r="478" spans="6:9">
      <c r="F478" s="4"/>
      <c r="I478" s="4"/>
    </row>
    <row r="479" spans="6:9">
      <c r="F479" s="4"/>
      <c r="I479" s="4"/>
    </row>
    <row r="480" spans="6:9">
      <c r="F480" s="4"/>
      <c r="I480" s="4"/>
    </row>
    <row r="481" spans="6:9">
      <c r="F481" s="4"/>
      <c r="I481" s="4"/>
    </row>
    <row r="482" spans="6:9">
      <c r="F482" s="4"/>
      <c r="I482" s="4"/>
    </row>
    <row r="483" spans="6:9">
      <c r="F483" s="4"/>
      <c r="I483" s="4"/>
    </row>
    <row r="484" spans="6:9">
      <c r="F484" s="4"/>
      <c r="I484" s="4"/>
    </row>
    <row r="485" spans="6:9">
      <c r="F485" s="4"/>
      <c r="I485" s="4"/>
    </row>
    <row r="486" spans="6:9">
      <c r="F486" s="4"/>
      <c r="I486" s="4"/>
    </row>
    <row r="487" spans="6:9">
      <c r="F487" s="4"/>
      <c r="I487" s="4"/>
    </row>
    <row r="488" spans="6:9">
      <c r="F488" s="4"/>
      <c r="I488" s="4"/>
    </row>
    <row r="489" spans="6:9">
      <c r="F489" s="4"/>
      <c r="I489" s="4"/>
    </row>
    <row r="490" spans="6:9">
      <c r="F490" s="4"/>
      <c r="I490" s="4"/>
    </row>
    <row r="491" spans="6:9">
      <c r="F491" s="4"/>
      <c r="I491" s="4"/>
    </row>
    <row r="492" spans="6:9">
      <c r="F492" s="4"/>
      <c r="I492" s="4"/>
    </row>
    <row r="493" spans="6:9">
      <c r="F493" s="4"/>
      <c r="I493" s="4"/>
    </row>
    <row r="494" spans="6:9">
      <c r="F494" s="4"/>
      <c r="I494" s="4"/>
    </row>
    <row r="495" spans="6:9">
      <c r="F495" s="4"/>
      <c r="I495" s="4"/>
    </row>
    <row r="496" spans="6:9">
      <c r="F496" s="4"/>
      <c r="I496" s="4"/>
    </row>
    <row r="497" spans="6:9">
      <c r="F497" s="4"/>
      <c r="I497" s="4"/>
    </row>
    <row r="498" spans="6:9">
      <c r="F498" s="4"/>
      <c r="I498" s="4"/>
    </row>
    <row r="499" spans="6:9">
      <c r="F499" s="4"/>
      <c r="I499" s="4"/>
    </row>
    <row r="500" spans="6:9">
      <c r="F500" s="4"/>
      <c r="I500" s="4"/>
    </row>
    <row r="501" spans="6:9">
      <c r="F501" s="4"/>
      <c r="I501" s="4"/>
    </row>
    <row r="502" spans="6:9">
      <c r="F502" s="4"/>
      <c r="I502" s="4"/>
    </row>
    <row r="503" spans="6:9">
      <c r="F503" s="4"/>
      <c r="I503" s="4"/>
    </row>
    <row r="504" spans="6:9">
      <c r="F504" s="4"/>
      <c r="I504" s="4"/>
    </row>
    <row r="505" spans="6:9">
      <c r="F505" s="4"/>
      <c r="I505" s="4"/>
    </row>
    <row r="506" spans="6:9">
      <c r="F506" s="4"/>
      <c r="I506" s="4"/>
    </row>
    <row r="507" spans="6:9">
      <c r="F507" s="4"/>
      <c r="I507" s="4"/>
    </row>
    <row r="508" spans="6:9">
      <c r="F508" s="4"/>
      <c r="I508" s="4"/>
    </row>
    <row r="509" spans="6:9">
      <c r="F509" s="4"/>
      <c r="I509" s="4"/>
    </row>
    <row r="510" spans="6:9">
      <c r="F510" s="4"/>
      <c r="I510" s="4"/>
    </row>
    <row r="511" spans="6:9">
      <c r="F511" s="4"/>
      <c r="I511" s="4"/>
    </row>
    <row r="512" spans="6:9">
      <c r="F512" s="4"/>
      <c r="I512" s="4"/>
    </row>
    <row r="513" spans="6:9">
      <c r="F513" s="4"/>
      <c r="I513" s="4"/>
    </row>
    <row r="514" spans="6:9">
      <c r="F514" s="4"/>
      <c r="I514" s="4"/>
    </row>
    <row r="515" spans="6:9">
      <c r="F515" s="4"/>
      <c r="I515" s="4"/>
    </row>
    <row r="516" spans="6:9">
      <c r="F516" s="4"/>
      <c r="I516" s="4"/>
    </row>
    <row r="517" spans="6:9">
      <c r="F517" s="4"/>
      <c r="I517" s="4"/>
    </row>
    <row r="518" spans="6:9">
      <c r="F518" s="4"/>
      <c r="I518" s="4"/>
    </row>
    <row r="519" spans="6:9">
      <c r="F519" s="4"/>
      <c r="I519" s="4"/>
    </row>
    <row r="520" spans="6:9">
      <c r="F520" s="4"/>
      <c r="I520" s="4"/>
    </row>
    <row r="521" spans="6:9">
      <c r="F521" s="4"/>
      <c r="I521" s="4"/>
    </row>
    <row r="522" spans="6:9">
      <c r="F522" s="4"/>
      <c r="I522" s="4"/>
    </row>
    <row r="523" spans="6:9">
      <c r="F523" s="4"/>
      <c r="I523" s="4"/>
    </row>
    <row r="524" spans="6:9">
      <c r="F524" s="4"/>
      <c r="I524" s="4"/>
    </row>
    <row r="525" spans="6:9">
      <c r="F525" s="4"/>
      <c r="I525" s="4"/>
    </row>
    <row r="526" spans="6:9">
      <c r="F526" s="4"/>
      <c r="I526" s="4"/>
    </row>
    <row r="527" spans="6:9">
      <c r="F527" s="4"/>
      <c r="I527" s="4"/>
    </row>
    <row r="528" spans="6:9">
      <c r="F528" s="4"/>
      <c r="I528" s="4"/>
    </row>
    <row r="529" spans="6:9">
      <c r="F529" s="4"/>
      <c r="I529" s="4"/>
    </row>
    <row r="530" spans="6:9">
      <c r="F530" s="4"/>
      <c r="I530" s="4"/>
    </row>
    <row r="531" spans="6:9">
      <c r="F531" s="4"/>
      <c r="I531" s="4"/>
    </row>
    <row r="532" spans="6:9">
      <c r="F532" s="4"/>
      <c r="I532" s="4"/>
    </row>
    <row r="533" spans="6:9">
      <c r="F533" s="4"/>
      <c r="I533" s="4"/>
    </row>
    <row r="534" spans="6:9">
      <c r="F534" s="4"/>
      <c r="I534" s="4"/>
    </row>
    <row r="535" spans="6:9">
      <c r="F535" s="4"/>
      <c r="I535" s="4"/>
    </row>
    <row r="536" spans="6:9">
      <c r="F536" s="4"/>
      <c r="I536" s="4"/>
    </row>
    <row r="537" spans="6:9">
      <c r="F537" s="4"/>
      <c r="I537" s="4"/>
    </row>
    <row r="538" spans="6:9">
      <c r="F538" s="4"/>
      <c r="I538" s="4"/>
    </row>
    <row r="539" spans="6:9">
      <c r="F539" s="4"/>
      <c r="I539" s="4"/>
    </row>
    <row r="540" spans="6:9">
      <c r="F540" s="4"/>
      <c r="I540" s="4"/>
    </row>
    <row r="541" spans="6:9">
      <c r="F541" s="4"/>
      <c r="I541" s="4"/>
    </row>
    <row r="542" spans="6:9">
      <c r="F542" s="4"/>
      <c r="I542" s="4"/>
    </row>
    <row r="543" spans="6:9">
      <c r="F543" s="4"/>
      <c r="I543" s="4"/>
    </row>
    <row r="544" spans="6:9">
      <c r="F544" s="4"/>
      <c r="I544" s="4"/>
    </row>
    <row r="545" spans="6:9">
      <c r="F545" s="4"/>
      <c r="I545" s="4"/>
    </row>
    <row r="546" spans="6:9">
      <c r="F546" s="4"/>
      <c r="I546" s="4"/>
    </row>
    <row r="547" spans="6:9">
      <c r="F547" s="4"/>
      <c r="I547" s="4"/>
    </row>
    <row r="548" spans="6:9">
      <c r="F548" s="4"/>
      <c r="I548" s="4"/>
    </row>
    <row r="549" spans="6:9">
      <c r="F549" s="4"/>
      <c r="I549" s="4"/>
    </row>
    <row r="550" spans="6:9">
      <c r="F550" s="4"/>
      <c r="I550" s="4"/>
    </row>
    <row r="551" spans="6:9">
      <c r="F551" s="4"/>
      <c r="I551" s="4"/>
    </row>
    <row r="552" spans="6:9">
      <c r="F552" s="4"/>
      <c r="I552" s="4"/>
    </row>
    <row r="553" spans="6:9">
      <c r="F553" s="4"/>
      <c r="I553" s="4"/>
    </row>
    <row r="554" spans="6:9">
      <c r="F554" s="4"/>
      <c r="I554" s="4"/>
    </row>
    <row r="555" spans="6:9">
      <c r="F555" s="4"/>
      <c r="I555" s="4"/>
    </row>
    <row r="556" spans="6:9">
      <c r="F556" s="4"/>
      <c r="I556" s="4"/>
    </row>
    <row r="557" spans="6:9">
      <c r="F557" s="4"/>
      <c r="I557" s="4"/>
    </row>
    <row r="558" spans="6:9">
      <c r="F558" s="4"/>
      <c r="I558" s="4"/>
    </row>
    <row r="559" spans="6:9">
      <c r="F559" s="4"/>
      <c r="I559" s="4"/>
    </row>
    <row r="560" spans="6:9">
      <c r="F560" s="4"/>
      <c r="I560" s="4"/>
    </row>
    <row r="561" spans="6:9">
      <c r="F561" s="4"/>
      <c r="I561" s="4"/>
    </row>
    <row r="562" spans="6:9">
      <c r="F562" s="4"/>
      <c r="I562" s="4"/>
    </row>
    <row r="563" spans="6:9">
      <c r="F563" s="4"/>
      <c r="I563" s="4"/>
    </row>
    <row r="564" spans="6:9">
      <c r="F564" s="4"/>
      <c r="I564" s="4"/>
    </row>
    <row r="565" spans="6:9">
      <c r="F565" s="4"/>
      <c r="I565" s="4"/>
    </row>
    <row r="566" spans="6:9">
      <c r="F566" s="4"/>
      <c r="I566" s="4"/>
    </row>
    <row r="567" spans="6:9">
      <c r="F567" s="4"/>
      <c r="I567" s="4"/>
    </row>
    <row r="568" spans="6:9">
      <c r="F568" s="4"/>
      <c r="I568" s="4"/>
    </row>
    <row r="569" spans="6:9">
      <c r="F569" s="4"/>
      <c r="I569" s="4"/>
    </row>
    <row r="570" spans="6:9">
      <c r="F570" s="4"/>
      <c r="I570" s="4"/>
    </row>
    <row r="571" spans="6:9">
      <c r="F571" s="4"/>
      <c r="I571" s="4"/>
    </row>
    <row r="572" spans="6:9">
      <c r="F572" s="4"/>
      <c r="I572" s="4"/>
    </row>
    <row r="573" spans="6:9">
      <c r="F573" s="4"/>
      <c r="I573" s="4"/>
    </row>
    <row r="574" spans="6:9">
      <c r="F574" s="4"/>
      <c r="I574" s="4"/>
    </row>
    <row r="575" spans="6:9">
      <c r="F575" s="4"/>
      <c r="I575" s="4"/>
    </row>
    <row r="576" spans="6:9">
      <c r="F576" s="4"/>
      <c r="I576" s="4"/>
    </row>
    <row r="577" spans="6:9">
      <c r="F577" s="4"/>
      <c r="I577" s="4"/>
    </row>
    <row r="578" spans="6:9">
      <c r="F578" s="4"/>
      <c r="I578" s="4"/>
    </row>
    <row r="579" spans="6:9">
      <c r="F579" s="4"/>
      <c r="I579" s="4"/>
    </row>
    <row r="580" spans="6:9">
      <c r="F580" s="4"/>
      <c r="I580" s="4"/>
    </row>
    <row r="581" spans="6:9">
      <c r="F581" s="4"/>
      <c r="I581" s="4"/>
    </row>
    <row r="582" spans="6:9">
      <c r="F582" s="4"/>
      <c r="I582" s="4"/>
    </row>
    <row r="583" spans="6:9">
      <c r="F583" s="4"/>
      <c r="I583" s="4"/>
    </row>
    <row r="584" spans="6:9">
      <c r="F584" s="4"/>
      <c r="I584" s="4"/>
    </row>
    <row r="585" spans="6:9">
      <c r="F585" s="4"/>
      <c r="I585" s="4"/>
    </row>
    <row r="586" spans="6:9">
      <c r="F586" s="4"/>
      <c r="I586" s="4"/>
    </row>
    <row r="587" spans="6:9">
      <c r="F587" s="4"/>
      <c r="I587" s="4"/>
    </row>
    <row r="588" spans="6:9">
      <c r="F588" s="4"/>
      <c r="I588" s="4"/>
    </row>
    <row r="589" spans="6:9">
      <c r="F589" s="4"/>
      <c r="I589" s="4"/>
    </row>
    <row r="590" spans="6:9">
      <c r="F590" s="4"/>
      <c r="I590" s="4"/>
    </row>
    <row r="591" spans="6:9">
      <c r="F591" s="4"/>
      <c r="I591" s="4"/>
    </row>
    <row r="592" spans="6:9">
      <c r="F592" s="4"/>
      <c r="I592" s="4"/>
    </row>
    <row r="593" spans="6:9">
      <c r="F593" s="4"/>
      <c r="I593" s="4"/>
    </row>
    <row r="594" spans="6:9">
      <c r="F594" s="4"/>
      <c r="I594" s="4"/>
    </row>
    <row r="595" spans="6:9">
      <c r="F595" s="4"/>
      <c r="I595" s="4"/>
    </row>
    <row r="596" spans="6:9">
      <c r="F596" s="4"/>
      <c r="I596" s="4"/>
    </row>
    <row r="597" spans="6:9">
      <c r="F597" s="4"/>
      <c r="I597" s="4"/>
    </row>
    <row r="598" spans="6:9">
      <c r="F598" s="4"/>
      <c r="I598" s="4"/>
    </row>
    <row r="599" spans="6:9">
      <c r="F599" s="4"/>
      <c r="I599" s="4"/>
    </row>
    <row r="600" spans="6:9">
      <c r="F600" s="4"/>
      <c r="I600" s="4"/>
    </row>
    <row r="601" spans="6:9">
      <c r="F601" s="4"/>
      <c r="I601" s="4"/>
    </row>
    <row r="602" spans="6:9">
      <c r="F602" s="4"/>
      <c r="I602" s="4"/>
    </row>
    <row r="603" spans="6:9">
      <c r="F603" s="4"/>
      <c r="I603" s="4"/>
    </row>
    <row r="604" spans="6:9">
      <c r="F604" s="4"/>
      <c r="I604" s="4"/>
    </row>
    <row r="605" spans="6:9">
      <c r="F605" s="4"/>
      <c r="I605" s="4"/>
    </row>
    <row r="606" spans="6:9">
      <c r="F606" s="4"/>
      <c r="I606" s="4"/>
    </row>
    <row r="607" spans="6:9">
      <c r="F607" s="4"/>
      <c r="I607" s="4"/>
    </row>
    <row r="608" spans="6:9">
      <c r="F608" s="4"/>
      <c r="I608" s="4"/>
    </row>
    <row r="609" spans="6:9">
      <c r="F609" s="4"/>
      <c r="I609" s="4"/>
    </row>
    <row r="610" spans="6:9">
      <c r="F610" s="4"/>
      <c r="I610" s="4"/>
    </row>
    <row r="611" spans="6:9">
      <c r="F611" s="4"/>
      <c r="I611" s="4"/>
    </row>
    <row r="612" spans="6:9">
      <c r="F612" s="4"/>
      <c r="I612" s="4"/>
    </row>
    <row r="613" spans="6:9">
      <c r="F613" s="4"/>
      <c r="I613" s="4"/>
    </row>
    <row r="614" spans="6:9">
      <c r="F614" s="4"/>
      <c r="I614" s="4"/>
    </row>
    <row r="615" spans="6:9">
      <c r="F615" s="4"/>
      <c r="I615" s="4"/>
    </row>
    <row r="616" spans="6:9">
      <c r="F616" s="4"/>
      <c r="I616" s="4"/>
    </row>
    <row r="617" spans="6:9">
      <c r="F617" s="4"/>
      <c r="I617" s="4"/>
    </row>
    <row r="618" spans="6:9">
      <c r="F618" s="4"/>
      <c r="I618" s="4"/>
    </row>
    <row r="619" spans="6:9">
      <c r="F619" s="4"/>
      <c r="I619" s="4"/>
    </row>
    <row r="620" spans="6:9">
      <c r="F620" s="4"/>
      <c r="I620" s="4"/>
    </row>
    <row r="621" spans="6:9">
      <c r="F621" s="4"/>
      <c r="I621" s="4"/>
    </row>
    <row r="622" spans="6:9">
      <c r="F622" s="4"/>
      <c r="I622" s="4"/>
    </row>
    <row r="623" spans="6:9">
      <c r="F623" s="4"/>
      <c r="I623" s="4"/>
    </row>
    <row r="624" spans="6:9">
      <c r="F624" s="4"/>
      <c r="I624" s="4"/>
    </row>
    <row r="625" spans="6:9">
      <c r="F625" s="4"/>
      <c r="I625" s="4"/>
    </row>
    <row r="626" spans="6:9">
      <c r="F626" s="4"/>
      <c r="I626" s="4"/>
    </row>
    <row r="627" spans="6:9">
      <c r="F627" s="4"/>
      <c r="I627" s="4"/>
    </row>
    <row r="628" spans="6:9">
      <c r="F628" s="4"/>
      <c r="I628" s="4"/>
    </row>
    <row r="629" spans="6:9">
      <c r="F629" s="4"/>
      <c r="I629" s="4"/>
    </row>
    <row r="630" spans="6:9">
      <c r="F630" s="4"/>
      <c r="I630" s="4"/>
    </row>
    <row r="631" spans="6:9">
      <c r="F631" s="4"/>
      <c r="I631" s="4"/>
    </row>
    <row r="632" spans="6:9">
      <c r="F632" s="4"/>
      <c r="I632" s="4"/>
    </row>
    <row r="633" spans="6:9">
      <c r="F633" s="4"/>
      <c r="I633" s="4"/>
    </row>
    <row r="634" spans="6:9">
      <c r="F634" s="4"/>
      <c r="I634" s="4"/>
    </row>
    <row r="635" spans="6:9">
      <c r="F635" s="4"/>
      <c r="I635" s="4"/>
    </row>
    <row r="636" spans="6:9">
      <c r="F636" s="4"/>
      <c r="I636" s="4"/>
    </row>
    <row r="637" spans="6:9">
      <c r="F637" s="4"/>
      <c r="I637" s="4"/>
    </row>
    <row r="638" spans="6:9">
      <c r="F638" s="4"/>
      <c r="I638" s="4"/>
    </row>
    <row r="639" spans="6:9">
      <c r="F639" s="4"/>
      <c r="I639" s="4"/>
    </row>
    <row r="640" spans="6:9">
      <c r="F640" s="4"/>
      <c r="I640" s="4"/>
    </row>
    <row r="641" spans="6:9">
      <c r="F641" s="4"/>
      <c r="I641" s="4"/>
    </row>
    <row r="642" spans="6:9">
      <c r="F642" s="4"/>
      <c r="I642" s="4"/>
    </row>
    <row r="643" spans="6:9">
      <c r="F643" s="4"/>
      <c r="I643" s="4"/>
    </row>
    <row r="644" spans="6:9">
      <c r="F644" s="4"/>
      <c r="I644" s="4"/>
    </row>
    <row r="645" spans="6:9">
      <c r="F645" s="4"/>
      <c r="I645" s="4"/>
    </row>
    <row r="646" spans="6:9">
      <c r="F646" s="4"/>
      <c r="I646" s="4"/>
    </row>
    <row r="647" spans="6:9">
      <c r="F647" s="4"/>
      <c r="I647" s="4"/>
    </row>
    <row r="648" spans="6:9">
      <c r="F648" s="4"/>
      <c r="I648" s="4"/>
    </row>
    <row r="649" spans="6:9">
      <c r="F649" s="4"/>
      <c r="I649" s="4"/>
    </row>
    <row r="650" spans="6:9">
      <c r="F650" s="4"/>
      <c r="I650" s="4"/>
    </row>
    <row r="651" spans="6:9">
      <c r="F651" s="4"/>
      <c r="I651" s="4"/>
    </row>
    <row r="652" spans="6:9">
      <c r="F652" s="4"/>
      <c r="I652" s="4"/>
    </row>
    <row r="653" spans="6:9">
      <c r="F653" s="4"/>
      <c r="I653" s="4"/>
    </row>
    <row r="654" spans="6:9">
      <c r="F654" s="4"/>
      <c r="I654" s="4"/>
    </row>
    <row r="655" spans="6:9">
      <c r="F655" s="4"/>
      <c r="I655" s="4"/>
    </row>
    <row r="656" spans="6:9">
      <c r="F656" s="4"/>
      <c r="I656" s="4"/>
    </row>
    <row r="657" spans="6:9">
      <c r="F657" s="4"/>
      <c r="I657" s="4"/>
    </row>
    <row r="658" spans="6:9">
      <c r="F658" s="4"/>
      <c r="I658" s="4"/>
    </row>
    <row r="659" spans="6:9">
      <c r="F659" s="4"/>
      <c r="I659" s="4"/>
    </row>
    <row r="660" spans="6:9">
      <c r="F660" s="4"/>
      <c r="I660" s="4"/>
    </row>
    <row r="661" spans="6:9">
      <c r="F661" s="4"/>
      <c r="I661" s="4"/>
    </row>
    <row r="662" spans="6:9">
      <c r="F662" s="4"/>
      <c r="I662" s="4"/>
    </row>
    <row r="663" spans="6:9">
      <c r="F663" s="4"/>
      <c r="I663" s="4"/>
    </row>
    <row r="664" spans="6:9">
      <c r="F664" s="4"/>
      <c r="I664" s="4"/>
    </row>
    <row r="665" spans="6:9">
      <c r="F665" s="4"/>
      <c r="I665" s="4"/>
    </row>
    <row r="666" spans="6:9">
      <c r="F666" s="4"/>
      <c r="I666" s="4"/>
    </row>
    <row r="667" spans="6:9">
      <c r="F667" s="4"/>
      <c r="I667" s="4"/>
    </row>
    <row r="668" spans="6:9">
      <c r="F668" s="4"/>
      <c r="I668" s="4"/>
    </row>
    <row r="669" spans="6:9">
      <c r="F669" s="4"/>
      <c r="I669" s="4"/>
    </row>
    <row r="670" spans="6:9">
      <c r="F670" s="4"/>
      <c r="I670" s="4"/>
    </row>
    <row r="671" spans="6:9">
      <c r="F671" s="4"/>
      <c r="I671" s="4"/>
    </row>
    <row r="672" spans="6:9">
      <c r="F672" s="4"/>
      <c r="I672" s="4"/>
    </row>
    <row r="673" spans="6:9">
      <c r="F673" s="4"/>
      <c r="I673" s="4"/>
    </row>
    <row r="674" spans="6:9">
      <c r="F674" s="4"/>
      <c r="I674" s="4"/>
    </row>
    <row r="675" spans="6:9">
      <c r="F675" s="4"/>
      <c r="I675" s="4"/>
    </row>
    <row r="676" spans="6:9">
      <c r="F676" s="4"/>
      <c r="I676" s="4"/>
    </row>
    <row r="677" spans="6:9">
      <c r="F677" s="4"/>
      <c r="I677" s="4"/>
    </row>
    <row r="678" spans="6:9">
      <c r="F678" s="4"/>
      <c r="I678" s="4"/>
    </row>
    <row r="679" spans="6:9">
      <c r="F679" s="4"/>
      <c r="I679" s="4"/>
    </row>
    <row r="680" spans="6:9">
      <c r="F680" s="4"/>
      <c r="I680" s="4"/>
    </row>
    <row r="681" spans="6:9">
      <c r="F681" s="4"/>
      <c r="I681" s="4"/>
    </row>
    <row r="682" spans="6:9">
      <c r="F682" s="4"/>
      <c r="I682" s="4"/>
    </row>
    <row r="683" spans="6:9">
      <c r="F683" s="4"/>
      <c r="I683" s="4"/>
    </row>
    <row r="684" spans="6:9">
      <c r="F684" s="4"/>
      <c r="I684" s="4"/>
    </row>
    <row r="685" spans="6:9">
      <c r="F685" s="4"/>
      <c r="I685" s="4"/>
    </row>
    <row r="686" spans="6:9">
      <c r="F686" s="4"/>
      <c r="I686" s="4"/>
    </row>
    <row r="687" spans="6:9">
      <c r="F687" s="4"/>
      <c r="I687" s="4"/>
    </row>
    <row r="688" spans="6:9">
      <c r="F688" s="4"/>
      <c r="I688" s="4"/>
    </row>
    <row r="689" spans="6:9">
      <c r="F689" s="4"/>
      <c r="I689" s="4"/>
    </row>
    <row r="690" spans="6:9">
      <c r="F690" s="4"/>
      <c r="I690" s="4"/>
    </row>
    <row r="691" spans="6:9">
      <c r="F691" s="4"/>
      <c r="I691" s="4"/>
    </row>
    <row r="692" spans="6:9">
      <c r="F692" s="4"/>
      <c r="I692" s="4"/>
    </row>
    <row r="693" spans="6:9">
      <c r="F693" s="4"/>
      <c r="I693" s="4"/>
    </row>
    <row r="694" spans="6:9">
      <c r="F694" s="4"/>
      <c r="I694" s="4"/>
    </row>
    <row r="695" spans="6:9">
      <c r="F695" s="4"/>
      <c r="I695" s="4"/>
    </row>
    <row r="696" spans="6:9">
      <c r="F696" s="4"/>
      <c r="I696" s="4"/>
    </row>
    <row r="697" spans="6:9">
      <c r="F697" s="4"/>
      <c r="I697" s="4"/>
    </row>
    <row r="698" spans="6:9">
      <c r="F698" s="4"/>
      <c r="I698" s="4"/>
    </row>
    <row r="699" spans="6:9">
      <c r="F699" s="4"/>
      <c r="I699" s="4"/>
    </row>
    <row r="700" spans="6:9">
      <c r="F700" s="4"/>
      <c r="I700" s="4"/>
    </row>
    <row r="701" spans="6:9">
      <c r="F701" s="4"/>
      <c r="I701" s="4"/>
    </row>
    <row r="702" spans="6:9">
      <c r="F702" s="4"/>
      <c r="I702" s="4"/>
    </row>
    <row r="703" spans="6:9">
      <c r="F703" s="4"/>
      <c r="I703" s="4"/>
    </row>
    <row r="704" spans="6:9">
      <c r="F704" s="4"/>
      <c r="I704" s="4"/>
    </row>
    <row r="705" spans="6:9">
      <c r="F705" s="4"/>
      <c r="I705" s="4"/>
    </row>
    <row r="706" spans="6:9">
      <c r="F706" s="4"/>
      <c r="I706" s="4"/>
    </row>
    <row r="707" spans="6:9">
      <c r="F707" s="4"/>
      <c r="I707" s="4"/>
    </row>
    <row r="708" spans="6:9">
      <c r="F708" s="4"/>
      <c r="I708" s="4"/>
    </row>
    <row r="709" spans="6:9">
      <c r="F709" s="4"/>
      <c r="I709" s="4"/>
    </row>
    <row r="710" spans="6:9">
      <c r="F710" s="4"/>
      <c r="I710" s="4"/>
    </row>
    <row r="711" spans="6:9">
      <c r="F711" s="4"/>
      <c r="I711" s="4"/>
    </row>
    <row r="712" spans="6:9">
      <c r="F712" s="4"/>
      <c r="I712" s="4"/>
    </row>
    <row r="713" spans="6:9">
      <c r="F713" s="4"/>
      <c r="I713" s="4"/>
    </row>
    <row r="714" spans="6:9">
      <c r="F714" s="4"/>
      <c r="I714" s="4"/>
    </row>
    <row r="715" spans="6:9">
      <c r="F715" s="4"/>
      <c r="I715" s="4"/>
    </row>
    <row r="716" spans="6:9">
      <c r="F716" s="4"/>
      <c r="I716" s="4"/>
    </row>
    <row r="717" spans="6:9">
      <c r="F717" s="4"/>
      <c r="I717" s="4"/>
    </row>
    <row r="718" spans="6:9">
      <c r="F718" s="4"/>
      <c r="I718" s="4"/>
    </row>
    <row r="719" spans="6:9">
      <c r="F719" s="4"/>
      <c r="I719" s="4"/>
    </row>
    <row r="720" spans="6:9">
      <c r="F720" s="4"/>
      <c r="I720" s="4"/>
    </row>
    <row r="721" spans="6:9">
      <c r="F721" s="4"/>
      <c r="I721" s="4"/>
    </row>
    <row r="722" spans="6:9">
      <c r="F722" s="4"/>
      <c r="I722" s="4"/>
    </row>
    <row r="723" spans="6:9">
      <c r="F723" s="4"/>
      <c r="I723" s="4"/>
    </row>
    <row r="724" spans="6:9">
      <c r="F724" s="4"/>
      <c r="I724" s="4"/>
    </row>
    <row r="725" spans="6:9">
      <c r="F725" s="4"/>
      <c r="I725" s="4"/>
    </row>
    <row r="726" spans="6:9">
      <c r="F726" s="4"/>
      <c r="I726" s="4"/>
    </row>
    <row r="727" spans="6:9">
      <c r="F727" s="4"/>
      <c r="I727" s="4"/>
    </row>
    <row r="728" spans="6:9">
      <c r="F728" s="4"/>
      <c r="I728" s="4"/>
    </row>
    <row r="729" spans="6:9">
      <c r="F729" s="4"/>
      <c r="I729" s="4"/>
    </row>
    <row r="730" spans="6:9">
      <c r="F730" s="4"/>
      <c r="I730" s="4"/>
    </row>
    <row r="731" spans="6:9">
      <c r="F731" s="4"/>
      <c r="I731" s="4"/>
    </row>
    <row r="732" spans="6:9">
      <c r="F732" s="4"/>
      <c r="I732" s="4"/>
    </row>
    <row r="733" spans="6:9">
      <c r="F733" s="4"/>
      <c r="I733" s="4"/>
    </row>
    <row r="734" spans="6:9">
      <c r="F734" s="4"/>
      <c r="I734" s="4"/>
    </row>
    <row r="735" spans="6:9">
      <c r="F735" s="4"/>
      <c r="I735" s="4"/>
    </row>
    <row r="736" spans="6:9">
      <c r="F736" s="4"/>
      <c r="I736" s="4"/>
    </row>
    <row r="737" spans="6:9">
      <c r="F737" s="4"/>
      <c r="I737" s="4"/>
    </row>
    <row r="738" spans="6:9">
      <c r="F738" s="4"/>
      <c r="I738" s="4"/>
    </row>
    <row r="739" spans="6:9">
      <c r="F739" s="4"/>
      <c r="I739" s="4"/>
    </row>
    <row r="740" spans="6:9">
      <c r="F740" s="4"/>
      <c r="I740" s="4"/>
    </row>
    <row r="741" spans="6:9">
      <c r="F741" s="4"/>
      <c r="I741" s="4"/>
    </row>
    <row r="742" spans="6:9">
      <c r="F742" s="4"/>
      <c r="I742" s="4"/>
    </row>
    <row r="743" spans="6:9">
      <c r="F743" s="4"/>
      <c r="I743" s="4"/>
    </row>
    <row r="744" spans="6:9">
      <c r="F744" s="4"/>
      <c r="I744" s="4"/>
    </row>
    <row r="745" spans="6:9">
      <c r="F745" s="4"/>
      <c r="I745" s="4"/>
    </row>
    <row r="746" spans="6:9">
      <c r="F746" s="4"/>
      <c r="I746" s="4"/>
    </row>
    <row r="747" spans="6:9">
      <c r="F747" s="4"/>
      <c r="I747" s="4"/>
    </row>
    <row r="748" spans="6:9">
      <c r="F748" s="4"/>
      <c r="I748" s="4"/>
    </row>
    <row r="749" spans="6:9">
      <c r="F749" s="4"/>
      <c r="I749" s="4"/>
    </row>
    <row r="750" spans="6:9">
      <c r="F750" s="4"/>
      <c r="I750" s="4"/>
    </row>
    <row r="751" spans="6:9">
      <c r="F751" s="4"/>
      <c r="I751" s="4"/>
    </row>
    <row r="752" spans="6:9">
      <c r="F752" s="4"/>
      <c r="I752" s="4"/>
    </row>
    <row r="753" spans="6:9">
      <c r="F753" s="4"/>
      <c r="I753" s="4"/>
    </row>
    <row r="754" spans="6:9">
      <c r="F754" s="4"/>
      <c r="I754" s="4"/>
    </row>
    <row r="755" spans="6:9">
      <c r="F755" s="4"/>
      <c r="I755" s="4"/>
    </row>
    <row r="756" spans="6:9">
      <c r="F756" s="4"/>
      <c r="I756" s="4"/>
    </row>
    <row r="757" spans="6:9">
      <c r="F757" s="4"/>
      <c r="I757" s="4"/>
    </row>
    <row r="758" spans="6:9">
      <c r="F758" s="4"/>
      <c r="I758" s="4"/>
    </row>
    <row r="759" spans="6:9">
      <c r="F759" s="4"/>
      <c r="I759" s="4"/>
    </row>
    <row r="760" spans="6:9">
      <c r="F760" s="4"/>
      <c r="I760" s="4"/>
    </row>
    <row r="761" spans="6:9">
      <c r="F761" s="4"/>
      <c r="I761" s="4"/>
    </row>
    <row r="762" spans="6:9">
      <c r="F762" s="4"/>
      <c r="I762" s="4"/>
    </row>
    <row r="763" spans="6:9">
      <c r="F763" s="4"/>
      <c r="I763" s="4"/>
    </row>
    <row r="764" spans="6:9">
      <c r="F764" s="4"/>
      <c r="I764" s="4"/>
    </row>
    <row r="765" spans="6:9">
      <c r="F765" s="4"/>
      <c r="I765" s="4"/>
    </row>
    <row r="766" spans="6:9">
      <c r="F766" s="4"/>
      <c r="I766" s="4"/>
    </row>
    <row r="767" spans="6:9">
      <c r="F767" s="4"/>
      <c r="I767" s="4"/>
    </row>
    <row r="768" spans="6:9">
      <c r="F768" s="4"/>
      <c r="I768" s="4"/>
    </row>
    <row r="769" spans="6:9">
      <c r="F769" s="4"/>
      <c r="I769" s="4"/>
    </row>
    <row r="770" spans="6:9">
      <c r="F770" s="4"/>
      <c r="I770" s="4"/>
    </row>
    <row r="771" spans="6:9">
      <c r="F771" s="4"/>
      <c r="I771" s="4"/>
    </row>
    <row r="772" spans="6:9">
      <c r="F772" s="4"/>
      <c r="I772" s="4"/>
    </row>
    <row r="773" spans="6:9">
      <c r="F773" s="4"/>
      <c r="I773" s="4"/>
    </row>
    <row r="774" spans="6:9">
      <c r="F774" s="4"/>
      <c r="I774" s="4"/>
    </row>
    <row r="775" spans="6:9">
      <c r="F775" s="4"/>
      <c r="I775" s="4"/>
    </row>
    <row r="776" spans="6:9">
      <c r="F776" s="4"/>
      <c r="I776" s="4"/>
    </row>
    <row r="777" spans="6:9">
      <c r="F777" s="4"/>
      <c r="I777" s="4"/>
    </row>
    <row r="778" spans="6:9">
      <c r="F778" s="4"/>
      <c r="I778" s="4"/>
    </row>
    <row r="779" spans="6:9">
      <c r="F779" s="4"/>
      <c r="I779" s="4"/>
    </row>
    <row r="780" spans="6:9">
      <c r="F780" s="4"/>
      <c r="I780" s="4"/>
    </row>
    <row r="781" spans="6:9">
      <c r="F781" s="4"/>
      <c r="I781" s="4"/>
    </row>
    <row r="782" spans="6:9">
      <c r="F782" s="4"/>
      <c r="I782" s="4"/>
    </row>
    <row r="783" spans="6:9">
      <c r="F783" s="4"/>
      <c r="I783" s="4"/>
    </row>
    <row r="784" spans="6:9">
      <c r="F784" s="4"/>
      <c r="I784" s="4"/>
    </row>
    <row r="785" spans="6:9">
      <c r="F785" s="4"/>
      <c r="I785" s="4"/>
    </row>
    <row r="786" spans="6:9">
      <c r="F786" s="4"/>
      <c r="I786" s="4"/>
    </row>
    <row r="787" spans="6:9">
      <c r="F787" s="4"/>
      <c r="I787" s="4"/>
    </row>
    <row r="788" spans="6:9">
      <c r="F788" s="4"/>
      <c r="I788" s="4"/>
    </row>
    <row r="789" spans="6:9">
      <c r="F789" s="4"/>
      <c r="I789" s="4"/>
    </row>
    <row r="790" spans="6:9">
      <c r="F790" s="4"/>
      <c r="I790" s="4"/>
    </row>
    <row r="791" spans="6:9">
      <c r="F791" s="4"/>
      <c r="I791" s="4"/>
    </row>
    <row r="792" spans="6:9">
      <c r="F792" s="4"/>
      <c r="I792" s="4"/>
    </row>
    <row r="793" spans="6:9">
      <c r="F793" s="4"/>
      <c r="I793" s="4"/>
    </row>
    <row r="794" spans="6:9">
      <c r="F794" s="4"/>
      <c r="I794" s="4"/>
    </row>
    <row r="795" spans="6:9">
      <c r="F795" s="4"/>
      <c r="I795" s="4"/>
    </row>
    <row r="796" spans="6:9">
      <c r="F796" s="4"/>
      <c r="I796" s="4"/>
    </row>
    <row r="797" spans="6:9">
      <c r="F797" s="4"/>
      <c r="I797" s="4"/>
    </row>
    <row r="798" spans="6:9">
      <c r="F798" s="4"/>
      <c r="I798" s="4"/>
    </row>
    <row r="799" spans="6:9">
      <c r="F799" s="4"/>
      <c r="I799" s="4"/>
    </row>
    <row r="800" spans="6:9">
      <c r="F800" s="4"/>
      <c r="I800" s="4"/>
    </row>
    <row r="801" spans="6:9">
      <c r="F801" s="4"/>
      <c r="I801" s="4"/>
    </row>
    <row r="802" spans="6:9">
      <c r="F802" s="4"/>
      <c r="I802" s="4"/>
    </row>
    <row r="803" spans="6:9">
      <c r="F803" s="4"/>
      <c r="I803" s="4"/>
    </row>
    <row r="804" spans="6:9">
      <c r="F804" s="4"/>
      <c r="I804" s="4"/>
    </row>
    <row r="805" spans="6:9">
      <c r="F805" s="4"/>
      <c r="I805" s="4"/>
    </row>
    <row r="806" spans="6:9">
      <c r="F806" s="4"/>
      <c r="I806" s="4"/>
    </row>
    <row r="807" spans="6:9">
      <c r="F807" s="4"/>
      <c r="I807" s="4"/>
    </row>
    <row r="808" spans="6:9">
      <c r="F808" s="4"/>
      <c r="I808" s="4"/>
    </row>
    <row r="809" spans="6:9">
      <c r="F809" s="4"/>
      <c r="I809" s="4"/>
    </row>
    <row r="810" spans="6:9">
      <c r="F810" s="4"/>
      <c r="I810" s="4"/>
    </row>
    <row r="811" spans="6:9">
      <c r="F811" s="4"/>
      <c r="I811" s="4"/>
    </row>
    <row r="812" spans="6:9">
      <c r="F812" s="4"/>
      <c r="I812" s="4"/>
    </row>
    <row r="813" spans="6:9">
      <c r="F813" s="4"/>
      <c r="I813" s="4"/>
    </row>
    <row r="814" spans="6:9">
      <c r="F814" s="4"/>
      <c r="I814" s="4"/>
    </row>
    <row r="815" spans="6:9">
      <c r="F815" s="4"/>
      <c r="I815" s="4"/>
    </row>
    <row r="816" spans="6:9">
      <c r="F816" s="4"/>
      <c r="I816" s="4"/>
    </row>
    <row r="817" spans="6:9">
      <c r="F817" s="4"/>
      <c r="I817" s="4"/>
    </row>
    <row r="818" spans="6:9">
      <c r="F818" s="4"/>
      <c r="I818" s="4"/>
    </row>
    <row r="819" spans="6:9">
      <c r="F819" s="4"/>
      <c r="I819" s="4"/>
    </row>
    <row r="820" spans="6:9">
      <c r="F820" s="4"/>
      <c r="I820" s="4"/>
    </row>
    <row r="821" spans="6:9">
      <c r="F821" s="4"/>
      <c r="I821" s="4"/>
    </row>
    <row r="822" spans="6:9">
      <c r="F822" s="4"/>
      <c r="I822" s="4"/>
    </row>
    <row r="823" spans="6:9">
      <c r="F823" s="4"/>
      <c r="I823" s="4"/>
    </row>
    <row r="824" spans="6:9">
      <c r="F824" s="4"/>
      <c r="I824" s="4"/>
    </row>
    <row r="825" spans="6:9">
      <c r="F825" s="4"/>
      <c r="I825" s="4"/>
    </row>
    <row r="826" spans="6:9">
      <c r="F826" s="4"/>
      <c r="I826" s="4"/>
    </row>
    <row r="827" spans="6:9">
      <c r="F827" s="4"/>
      <c r="I827" s="4"/>
    </row>
    <row r="828" spans="6:9">
      <c r="F828" s="4"/>
      <c r="I828" s="4"/>
    </row>
    <row r="829" spans="6:9">
      <c r="F829" s="4"/>
      <c r="I829" s="4"/>
    </row>
    <row r="830" spans="6:9">
      <c r="F830" s="4"/>
      <c r="I830" s="4"/>
    </row>
    <row r="831" spans="6:9">
      <c r="F831" s="4"/>
      <c r="I831" s="4"/>
    </row>
    <row r="832" spans="6:9">
      <c r="F832" s="4"/>
      <c r="I832" s="4"/>
    </row>
    <row r="833" spans="6:9">
      <c r="F833" s="4"/>
      <c r="I833" s="4"/>
    </row>
    <row r="834" spans="6:9">
      <c r="F834" s="4"/>
      <c r="I834" s="4"/>
    </row>
    <row r="835" spans="6:9">
      <c r="F835" s="4"/>
      <c r="I835" s="4"/>
    </row>
    <row r="836" spans="6:9">
      <c r="F836" s="4"/>
      <c r="I836" s="4"/>
    </row>
    <row r="837" spans="6:9">
      <c r="F837" s="4"/>
      <c r="I837" s="4"/>
    </row>
    <row r="838" spans="6:9">
      <c r="F838" s="4"/>
      <c r="I838" s="4"/>
    </row>
    <row r="839" spans="6:9">
      <c r="F839" s="4"/>
      <c r="I839" s="4"/>
    </row>
    <row r="840" spans="6:9">
      <c r="F840" s="4"/>
      <c r="I840" s="4"/>
    </row>
    <row r="841" spans="6:9">
      <c r="F841" s="4"/>
      <c r="I841" s="4"/>
    </row>
    <row r="842" spans="6:9">
      <c r="F842" s="4"/>
      <c r="I842" s="4"/>
    </row>
    <row r="843" spans="6:9">
      <c r="F843" s="4"/>
      <c r="I843" s="4"/>
    </row>
    <row r="844" spans="6:9">
      <c r="F844" s="4"/>
      <c r="I844" s="4"/>
    </row>
    <row r="845" spans="6:9">
      <c r="F845" s="4"/>
      <c r="I845" s="4"/>
    </row>
    <row r="846" spans="6:9">
      <c r="F846" s="4"/>
      <c r="I846" s="4"/>
    </row>
    <row r="847" spans="6:9">
      <c r="F847" s="4"/>
      <c r="I847" s="4"/>
    </row>
    <row r="848" spans="6:9">
      <c r="F848" s="4"/>
      <c r="I848" s="4"/>
    </row>
    <row r="849" spans="6:9">
      <c r="F849" s="4"/>
      <c r="I849" s="4"/>
    </row>
    <row r="850" spans="6:9">
      <c r="F850" s="4"/>
      <c r="I850" s="4"/>
    </row>
    <row r="851" spans="6:9">
      <c r="F851" s="4"/>
      <c r="I851" s="4"/>
    </row>
    <row r="852" spans="6:9">
      <c r="F852" s="4"/>
      <c r="I852" s="4"/>
    </row>
    <row r="853" spans="6:9">
      <c r="F853" s="4"/>
      <c r="I853" s="4"/>
    </row>
    <row r="854" spans="6:9">
      <c r="F854" s="4"/>
      <c r="I854" s="4"/>
    </row>
    <row r="855" spans="6:9">
      <c r="F855" s="4"/>
      <c r="I855" s="4"/>
    </row>
    <row r="856" spans="6:9">
      <c r="F856" s="4"/>
      <c r="I856" s="4"/>
    </row>
    <row r="857" spans="6:9">
      <c r="F857" s="4"/>
      <c r="I857" s="4"/>
    </row>
    <row r="858" spans="6:9">
      <c r="F858" s="4"/>
      <c r="I858" s="4"/>
    </row>
    <row r="859" spans="6:9">
      <c r="F859" s="4"/>
      <c r="I859" s="4"/>
    </row>
    <row r="860" spans="6:9">
      <c r="F860" s="4"/>
      <c r="I860" s="4"/>
    </row>
    <row r="861" spans="6:9">
      <c r="F861" s="4"/>
      <c r="I861" s="4"/>
    </row>
    <row r="862" spans="6:9">
      <c r="F862" s="4"/>
      <c r="I862" s="4"/>
    </row>
    <row r="863" spans="6:9">
      <c r="F863" s="4"/>
      <c r="I863" s="4"/>
    </row>
    <row r="864" spans="6:9">
      <c r="F864" s="4"/>
      <c r="I864" s="4"/>
    </row>
    <row r="865" spans="6:9">
      <c r="F865" s="4"/>
      <c r="I865" s="4"/>
    </row>
    <row r="866" spans="6:9">
      <c r="F866" s="4"/>
      <c r="I866" s="4"/>
    </row>
    <row r="867" spans="6:9">
      <c r="F867" s="4"/>
      <c r="I867" s="4"/>
    </row>
    <row r="868" spans="6:9">
      <c r="F868" s="4"/>
      <c r="I868" s="4"/>
    </row>
    <row r="869" spans="6:9">
      <c r="F869" s="4"/>
      <c r="I869" s="4"/>
    </row>
    <row r="870" spans="6:9">
      <c r="F870" s="4"/>
      <c r="I870" s="4"/>
    </row>
    <row r="871" spans="6:9">
      <c r="F871" s="4"/>
      <c r="I871" s="4"/>
    </row>
    <row r="872" spans="6:9">
      <c r="F872" s="4"/>
      <c r="I872" s="4"/>
    </row>
    <row r="873" spans="6:9">
      <c r="F873" s="4"/>
      <c r="I873" s="4"/>
    </row>
    <row r="874" spans="6:9">
      <c r="F874" s="4"/>
      <c r="I874" s="4"/>
    </row>
    <row r="875" spans="6:9">
      <c r="F875" s="4"/>
      <c r="I875" s="4"/>
    </row>
    <row r="876" spans="6:9">
      <c r="F876" s="4"/>
      <c r="I876" s="4"/>
    </row>
    <row r="877" spans="6:9">
      <c r="F877" s="4"/>
      <c r="I877" s="4"/>
    </row>
    <row r="878" spans="6:9">
      <c r="F878" s="4"/>
      <c r="I878" s="4"/>
    </row>
    <row r="879" spans="6:9">
      <c r="F879" s="4"/>
      <c r="I879" s="4"/>
    </row>
    <row r="880" spans="6:9">
      <c r="F880" s="4"/>
      <c r="I880" s="4"/>
    </row>
    <row r="881" spans="6:9">
      <c r="F881" s="4"/>
      <c r="I881" s="4"/>
    </row>
    <row r="882" spans="6:9">
      <c r="F882" s="4"/>
      <c r="I882" s="4"/>
    </row>
    <row r="883" spans="6:9">
      <c r="F883" s="4"/>
      <c r="I883" s="4"/>
    </row>
    <row r="884" spans="6:9">
      <c r="F884" s="4"/>
      <c r="I884" s="4"/>
    </row>
    <row r="885" spans="6:9">
      <c r="F885" s="4"/>
      <c r="I885" s="4"/>
    </row>
    <row r="886" spans="6:9">
      <c r="F886" s="4"/>
      <c r="I886" s="4"/>
    </row>
    <row r="887" spans="6:9">
      <c r="F887" s="4"/>
      <c r="I887" s="4"/>
    </row>
    <row r="888" spans="6:9">
      <c r="F888" s="4"/>
      <c r="I888" s="4"/>
    </row>
    <row r="889" spans="6:9">
      <c r="F889" s="4"/>
      <c r="I889" s="4"/>
    </row>
    <row r="890" spans="6:9">
      <c r="F890" s="4"/>
      <c r="I890" s="4"/>
    </row>
    <row r="891" spans="6:9">
      <c r="F891" s="4"/>
      <c r="I891" s="4"/>
    </row>
    <row r="892" spans="6:9">
      <c r="F892" s="4"/>
      <c r="I892" s="4"/>
    </row>
    <row r="893" spans="6:9">
      <c r="F893" s="4"/>
      <c r="I893" s="4"/>
    </row>
    <row r="894" spans="6:9">
      <c r="F894" s="4"/>
      <c r="I894" s="4"/>
    </row>
    <row r="895" spans="6:9">
      <c r="F895" s="4"/>
      <c r="I895" s="4"/>
    </row>
    <row r="896" spans="6:9">
      <c r="F896" s="4"/>
      <c r="I896" s="4"/>
    </row>
    <row r="897" spans="6:9">
      <c r="F897" s="4"/>
      <c r="I897" s="4"/>
    </row>
    <row r="898" spans="6:9">
      <c r="F898" s="4"/>
      <c r="I898" s="4"/>
    </row>
    <row r="899" spans="6:9">
      <c r="F899" s="4"/>
      <c r="I899" s="4"/>
    </row>
    <row r="900" spans="6:9">
      <c r="F900" s="4"/>
      <c r="I900" s="4"/>
    </row>
    <row r="901" spans="6:9">
      <c r="F901" s="4"/>
      <c r="I901" s="4"/>
    </row>
    <row r="902" spans="6:9">
      <c r="F902" s="4"/>
      <c r="I902" s="4"/>
    </row>
    <row r="903" spans="6:9">
      <c r="F903" s="4"/>
      <c r="I903" s="4"/>
    </row>
    <row r="904" spans="6:9">
      <c r="F904" s="4"/>
      <c r="I904" s="4"/>
    </row>
    <row r="905" spans="6:9">
      <c r="F905" s="4"/>
      <c r="I905" s="4"/>
    </row>
    <row r="906" spans="6:9">
      <c r="F906" s="4"/>
      <c r="I906" s="4"/>
    </row>
    <row r="907" spans="6:9">
      <c r="F907" s="4"/>
      <c r="I907" s="4"/>
    </row>
    <row r="908" spans="6:9">
      <c r="F908" s="4"/>
      <c r="I908" s="4"/>
    </row>
    <row r="909" spans="6:9">
      <c r="F909" s="4"/>
      <c r="I909" s="4"/>
    </row>
    <row r="910" spans="6:9">
      <c r="F910" s="4"/>
      <c r="I910" s="4"/>
    </row>
    <row r="911" spans="6:9">
      <c r="F911" s="4"/>
      <c r="I911" s="4"/>
    </row>
    <row r="912" spans="6:9">
      <c r="F912" s="4"/>
      <c r="I912" s="4"/>
    </row>
    <row r="913" spans="6:9">
      <c r="F913" s="4"/>
      <c r="I913" s="4"/>
    </row>
    <row r="914" spans="6:9">
      <c r="F914" s="4"/>
      <c r="I914" s="4"/>
    </row>
    <row r="915" spans="6:9">
      <c r="F915" s="4"/>
      <c r="I915" s="4"/>
    </row>
    <row r="916" spans="6:9">
      <c r="F916" s="4"/>
      <c r="I916" s="4"/>
    </row>
    <row r="917" spans="6:9">
      <c r="F917" s="4"/>
      <c r="I917" s="4"/>
    </row>
    <row r="918" spans="6:9">
      <c r="F918" s="4"/>
      <c r="I918" s="4"/>
    </row>
    <row r="919" spans="6:9">
      <c r="F919" s="4"/>
      <c r="I919" s="4"/>
    </row>
    <row r="920" spans="6:9">
      <c r="F920" s="4"/>
      <c r="I920" s="4"/>
    </row>
    <row r="921" spans="6:9">
      <c r="F921" s="4"/>
      <c r="I921" s="4"/>
    </row>
    <row r="922" spans="6:9">
      <c r="F922" s="4"/>
      <c r="I922" s="4"/>
    </row>
    <row r="923" spans="6:9">
      <c r="F923" s="4"/>
      <c r="I923" s="4"/>
    </row>
    <row r="924" spans="6:9">
      <c r="F924" s="4"/>
      <c r="I924" s="4"/>
    </row>
    <row r="925" spans="6:9">
      <c r="F925" s="4"/>
      <c r="I925" s="4"/>
    </row>
    <row r="926" spans="6:9">
      <c r="F926" s="4"/>
      <c r="I926" s="4"/>
    </row>
    <row r="927" spans="6:9">
      <c r="F927" s="4"/>
      <c r="I927" s="4"/>
    </row>
    <row r="928" spans="6:9">
      <c r="F928" s="4"/>
      <c r="I928" s="4"/>
    </row>
    <row r="929" spans="6:9">
      <c r="F929" s="4"/>
      <c r="I929" s="4"/>
    </row>
    <row r="930" spans="6:9">
      <c r="F930" s="4"/>
      <c r="I930" s="4"/>
    </row>
    <row r="931" spans="6:9">
      <c r="F931" s="4"/>
      <c r="I931" s="4"/>
    </row>
    <row r="932" spans="6:9">
      <c r="F932" s="4"/>
      <c r="I932" s="4"/>
    </row>
    <row r="933" spans="6:9">
      <c r="F933" s="4"/>
      <c r="I933" s="4"/>
    </row>
    <row r="934" spans="6:9">
      <c r="F934" s="4"/>
      <c r="I934" s="4"/>
    </row>
    <row r="935" spans="6:9">
      <c r="F935" s="4"/>
      <c r="I935" s="4"/>
    </row>
    <row r="936" spans="6:9">
      <c r="F936" s="4"/>
      <c r="I936" s="4"/>
    </row>
    <row r="937" spans="6:9">
      <c r="F937" s="4"/>
      <c r="I937" s="4"/>
    </row>
    <row r="938" spans="6:9">
      <c r="F938" s="4"/>
      <c r="I938" s="4"/>
    </row>
    <row r="939" spans="6:9">
      <c r="F939" s="4"/>
      <c r="I939" s="4"/>
    </row>
    <row r="940" spans="6:9">
      <c r="F940" s="4"/>
      <c r="I940" s="4"/>
    </row>
    <row r="941" spans="6:9">
      <c r="F941" s="4"/>
      <c r="I941" s="4"/>
    </row>
    <row r="942" spans="6:9">
      <c r="F942" s="4"/>
      <c r="I942" s="4"/>
    </row>
    <row r="943" spans="6:9">
      <c r="F943" s="4"/>
      <c r="I943" s="4"/>
    </row>
    <row r="944" spans="6:9">
      <c r="F944" s="4"/>
      <c r="I944" s="4"/>
    </row>
    <row r="945" spans="6:9">
      <c r="F945" s="4"/>
      <c r="I945" s="4"/>
    </row>
    <row r="946" spans="6:9">
      <c r="F946" s="4"/>
      <c r="I946" s="4"/>
    </row>
    <row r="947" spans="6:9">
      <c r="F947" s="4"/>
      <c r="I947" s="4"/>
    </row>
    <row r="948" spans="6:9">
      <c r="F948" s="4"/>
      <c r="I948" s="4"/>
    </row>
    <row r="949" spans="6:9">
      <c r="F949" s="4"/>
      <c r="I949" s="4"/>
    </row>
    <row r="950" spans="6:9">
      <c r="F950" s="4"/>
      <c r="I950" s="4"/>
    </row>
    <row r="951" spans="6:9">
      <c r="F951" s="4"/>
      <c r="I951" s="4"/>
    </row>
    <row r="952" spans="6:9">
      <c r="F952" s="4"/>
      <c r="I952" s="4"/>
    </row>
    <row r="953" spans="6:9">
      <c r="F953" s="4"/>
      <c r="I953" s="4"/>
    </row>
    <row r="954" spans="6:9">
      <c r="F954" s="4"/>
      <c r="I954" s="4"/>
    </row>
    <row r="955" spans="6:9">
      <c r="F955" s="4"/>
      <c r="I955" s="4"/>
    </row>
    <row r="956" spans="6:9">
      <c r="F956" s="4"/>
      <c r="I956" s="4"/>
    </row>
    <row r="957" spans="6:9">
      <c r="F957" s="4"/>
      <c r="I957" s="4"/>
    </row>
    <row r="958" spans="6:9">
      <c r="F958" s="4"/>
      <c r="I958" s="4"/>
    </row>
    <row r="959" spans="6:9">
      <c r="F959" s="4"/>
      <c r="I959" s="4"/>
    </row>
    <row r="960" spans="6:9">
      <c r="F960" s="4"/>
      <c r="I960" s="4"/>
    </row>
    <row r="961" spans="6:9">
      <c r="F961" s="4"/>
      <c r="I961" s="4"/>
    </row>
    <row r="962" spans="6:9">
      <c r="F962" s="4"/>
      <c r="I962" s="4"/>
    </row>
    <row r="963" spans="6:9">
      <c r="F963" s="4"/>
      <c r="I963" s="4"/>
    </row>
    <row r="964" spans="6:9">
      <c r="F964" s="4"/>
      <c r="I964" s="4"/>
    </row>
    <row r="965" spans="6:9">
      <c r="F965" s="4"/>
      <c r="I965" s="4"/>
    </row>
    <row r="966" spans="6:9">
      <c r="F966" s="4"/>
      <c r="I966" s="4"/>
    </row>
    <row r="967" spans="6:9">
      <c r="F967" s="4"/>
      <c r="I967" s="4"/>
    </row>
    <row r="968" spans="6:9">
      <c r="F968" s="4"/>
      <c r="I968" s="4"/>
    </row>
    <row r="969" spans="6:9">
      <c r="F969" s="4"/>
      <c r="I969" s="4"/>
    </row>
    <row r="970" spans="6:9">
      <c r="F970" s="4"/>
      <c r="I970" s="4"/>
    </row>
    <row r="971" spans="6:9">
      <c r="F971" s="4"/>
      <c r="I971" s="4"/>
    </row>
    <row r="972" spans="6:9">
      <c r="F972" s="4"/>
      <c r="I972" s="4"/>
    </row>
    <row r="973" spans="6:9">
      <c r="F973" s="4"/>
      <c r="I973" s="4"/>
    </row>
    <row r="974" spans="6:9">
      <c r="F974" s="4"/>
      <c r="I974" s="4"/>
    </row>
    <row r="975" spans="6:9">
      <c r="F975" s="4"/>
      <c r="I975" s="4"/>
    </row>
    <row r="976" spans="6:9">
      <c r="F976" s="4"/>
      <c r="I976" s="4"/>
    </row>
    <row r="977" spans="6:9">
      <c r="F977" s="4"/>
      <c r="I977" s="4"/>
    </row>
    <row r="978" spans="6:9">
      <c r="F978" s="4"/>
      <c r="I978" s="4"/>
    </row>
    <row r="979" spans="6:9">
      <c r="F979" s="4"/>
      <c r="I979" s="4"/>
    </row>
    <row r="980" spans="6:9">
      <c r="F980" s="4"/>
      <c r="I980" s="4"/>
    </row>
    <row r="981" spans="6:9">
      <c r="F981" s="4"/>
      <c r="I981" s="4"/>
    </row>
    <row r="982" spans="6:9">
      <c r="F982" s="4"/>
      <c r="I982" s="4"/>
    </row>
    <row r="983" spans="6:9">
      <c r="F983" s="4"/>
      <c r="I983" s="4"/>
    </row>
    <row r="984" spans="6:9">
      <c r="F984" s="4"/>
      <c r="I984" s="4"/>
    </row>
    <row r="985" spans="6:9">
      <c r="F985" s="4"/>
      <c r="I985" s="4"/>
    </row>
    <row r="986" spans="6:9">
      <c r="F986" s="4"/>
      <c r="I986" s="4"/>
    </row>
    <row r="987" spans="6:9">
      <c r="F987" s="4"/>
      <c r="I987" s="4"/>
    </row>
    <row r="988" spans="6:9">
      <c r="F988" s="4"/>
      <c r="I988" s="4"/>
    </row>
    <row r="989" spans="6:9">
      <c r="F989" s="4"/>
      <c r="I989" s="4"/>
    </row>
    <row r="990" spans="6:9">
      <c r="F990" s="4"/>
      <c r="I990" s="4"/>
    </row>
    <row r="991" spans="6:9">
      <c r="F991" s="4"/>
      <c r="I991" s="4"/>
    </row>
    <row r="992" spans="6:9">
      <c r="F992" s="4"/>
      <c r="I992" s="4"/>
    </row>
    <row r="993" spans="6:9">
      <c r="F993" s="4"/>
      <c r="I993" s="4"/>
    </row>
    <row r="994" spans="6:9">
      <c r="F994" s="4"/>
      <c r="I994" s="4"/>
    </row>
    <row r="995" spans="6:9">
      <c r="F995" s="4"/>
      <c r="I995" s="4"/>
    </row>
    <row r="996" spans="6:9">
      <c r="F996" s="4"/>
      <c r="I996" s="4"/>
    </row>
    <row r="997" spans="6:9">
      <c r="F997" s="4"/>
      <c r="I997" s="4"/>
    </row>
    <row r="998" spans="6:9">
      <c r="F998" s="4"/>
      <c r="I998" s="4"/>
    </row>
    <row r="999" spans="6:9">
      <c r="F999" s="4"/>
      <c r="I999" s="4"/>
    </row>
    <row r="1000" spans="6:9">
      <c r="F1000" s="4"/>
      <c r="I1000" s="4"/>
    </row>
    <row r="1001" spans="6:9">
      <c r="F1001" s="4"/>
      <c r="I1001" s="4"/>
    </row>
    <row r="1002" spans="6:9">
      <c r="F1002" s="4"/>
      <c r="I1002" s="4"/>
    </row>
    <row r="1003" spans="6:9">
      <c r="F1003" s="4"/>
      <c r="I1003" s="4"/>
    </row>
    <row r="1004" spans="6:9">
      <c r="F1004" s="4"/>
      <c r="I1004" s="4"/>
    </row>
    <row r="1005" spans="6:9">
      <c r="F1005" s="4"/>
      <c r="I1005" s="4"/>
    </row>
    <row r="1006" spans="6:9">
      <c r="F1006" s="4"/>
      <c r="I1006" s="4"/>
    </row>
    <row r="1007" spans="6:9">
      <c r="F1007" s="4"/>
      <c r="I1007" s="4"/>
    </row>
    <row r="1008" spans="6:9">
      <c r="F1008" s="4"/>
      <c r="I1008" s="4"/>
    </row>
    <row r="1009" spans="6:9">
      <c r="F1009" s="4"/>
      <c r="I1009" s="4"/>
    </row>
    <row r="1010" spans="6:9">
      <c r="F1010" s="4"/>
      <c r="I1010" s="4"/>
    </row>
    <row r="1011" spans="6:9">
      <c r="F1011" s="4"/>
      <c r="I1011" s="4"/>
    </row>
    <row r="1012" spans="6:9">
      <c r="F1012" s="4"/>
      <c r="I1012" s="4"/>
    </row>
    <row r="1013" spans="6:9">
      <c r="F1013" s="4"/>
      <c r="I1013" s="4"/>
    </row>
    <row r="1014" spans="6:9">
      <c r="F1014" s="4"/>
      <c r="I1014" s="4"/>
    </row>
    <row r="1015" spans="6:9">
      <c r="F1015" s="4"/>
      <c r="I1015" s="4"/>
    </row>
    <row r="1016" spans="6:9">
      <c r="F1016" s="4"/>
      <c r="I1016" s="4"/>
    </row>
    <row r="1017" spans="6:9">
      <c r="F1017" s="4"/>
      <c r="I1017" s="4"/>
    </row>
    <row r="1018" spans="6:9">
      <c r="F1018" s="4"/>
      <c r="I1018" s="4"/>
    </row>
    <row r="1019" spans="6:9">
      <c r="F1019" s="4"/>
      <c r="I1019" s="4"/>
    </row>
    <row r="1020" spans="6:9">
      <c r="F1020" s="4"/>
      <c r="I1020" s="4"/>
    </row>
    <row r="1021" spans="6:9">
      <c r="F1021" s="4"/>
      <c r="I1021" s="4"/>
    </row>
    <row r="1022" spans="6:9">
      <c r="F1022" s="4"/>
      <c r="I1022" s="4"/>
    </row>
    <row r="1023" spans="6:9">
      <c r="F1023" s="4"/>
      <c r="I1023" s="4"/>
    </row>
    <row r="1024" spans="6:9">
      <c r="F1024" s="4"/>
      <c r="I1024" s="4"/>
    </row>
    <row r="1025" spans="6:9">
      <c r="F1025" s="4"/>
      <c r="I1025" s="4"/>
    </row>
    <row r="1026" spans="6:9">
      <c r="F1026" s="4"/>
      <c r="I1026" s="4"/>
    </row>
    <row r="1027" spans="6:9">
      <c r="F1027" s="4"/>
      <c r="I1027" s="4"/>
    </row>
    <row r="1028" spans="6:9">
      <c r="F1028" s="4"/>
      <c r="I1028" s="4"/>
    </row>
    <row r="1029" spans="6:9">
      <c r="F1029" s="4"/>
      <c r="I1029" s="4"/>
    </row>
    <row r="1030" spans="6:9">
      <c r="F1030" s="4"/>
      <c r="I1030" s="4"/>
    </row>
    <row r="1031" spans="6:9">
      <c r="F1031" s="4"/>
      <c r="I1031" s="4"/>
    </row>
    <row r="1032" spans="6:9">
      <c r="F1032" s="4"/>
      <c r="I1032" s="4"/>
    </row>
    <row r="1033" spans="6:9">
      <c r="F1033" s="4"/>
      <c r="I1033" s="4"/>
    </row>
    <row r="1034" spans="6:9">
      <c r="F1034" s="4"/>
      <c r="I1034" s="4"/>
    </row>
    <row r="1035" spans="6:9">
      <c r="F1035" s="4"/>
      <c r="I1035" s="4"/>
    </row>
    <row r="1036" spans="6:9">
      <c r="F1036" s="4"/>
      <c r="I1036" s="4"/>
    </row>
    <row r="1037" spans="6:9">
      <c r="F1037" s="4"/>
      <c r="I1037" s="4"/>
    </row>
    <row r="1038" spans="6:9">
      <c r="F1038" s="4"/>
      <c r="I1038" s="4"/>
    </row>
    <row r="1039" spans="6:9">
      <c r="F1039" s="4"/>
      <c r="I1039" s="4"/>
    </row>
    <row r="1040" spans="6:9">
      <c r="F1040" s="4"/>
      <c r="I1040" s="4"/>
    </row>
    <row r="1041" spans="6:9">
      <c r="F1041" s="4"/>
      <c r="I1041" s="4"/>
    </row>
    <row r="1042" spans="6:9">
      <c r="I1042" s="4"/>
    </row>
    <row r="1043" spans="6:9">
      <c r="I1043" s="4"/>
    </row>
  </sheetData>
  <mergeCells count="10">
    <mergeCell ref="A1:F1"/>
    <mergeCell ref="A2:F2"/>
    <mergeCell ref="A7:B7"/>
    <mergeCell ref="A9:F9"/>
    <mergeCell ref="D11:E11"/>
    <mergeCell ref="G14:I14"/>
    <mergeCell ref="H20:I20"/>
    <mergeCell ref="A26:F26"/>
    <mergeCell ref="D28:E28"/>
    <mergeCell ref="A59:F59"/>
  </mergeCells>
  <dataValidations count="5">
    <dataValidation type="list" allowBlank="1" showErrorMessage="1" sqref="E22" xr:uid="{00000000-0002-0000-1000-000000000000}">
      <formula1>$M$12:$M$13</formula1>
    </dataValidation>
    <dataValidation type="list" allowBlank="1" showErrorMessage="1" sqref="A8" xr:uid="{00000000-0002-0000-1000-000001000000}">
      <formula1>$M$3:$M$4</formula1>
    </dataValidation>
    <dataValidation type="list" allowBlank="1" showErrorMessage="1" sqref="E16 E33 E42 E51" xr:uid="{00000000-0002-0000-1000-000002000000}">
      <formula1>$M$9:$M$10</formula1>
    </dataValidation>
    <dataValidation type="list" allowBlank="1" showErrorMessage="1" sqref="H15" xr:uid="{00000000-0002-0000-1000-000003000000}">
      <formula1>$M$37:$M$38</formula1>
    </dataValidation>
    <dataValidation type="list" allowBlank="1" showErrorMessage="1" sqref="I17:I19" xr:uid="{00000000-0002-0000-1000-000004000000}">
      <formula1>$M$15:$M$35</formula1>
    </dataValidation>
  </dataValidations>
  <pageMargins left="0" right="0" top="0" bottom="0" header="0" footer="0"/>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Y1043"/>
  <sheetViews>
    <sheetView workbookViewId="0"/>
  </sheetViews>
  <sheetFormatPr defaultColWidth="12.5703125" defaultRowHeight="15.75" customHeight="1"/>
  <cols>
    <col min="1" max="1" width="38.7109375" customWidth="1"/>
    <col min="2" max="2" width="8.140625" customWidth="1"/>
    <col min="3" max="3" width="15" customWidth="1"/>
    <col min="4" max="4" width="21.85546875" customWidth="1"/>
    <col min="5" max="5" width="22.28515625" customWidth="1"/>
    <col min="6" max="6" width="22.140625" customWidth="1"/>
    <col min="7" max="7" width="14.42578125" customWidth="1"/>
    <col min="8" max="8" width="15.140625" customWidth="1"/>
    <col min="9" max="9" width="15.85546875" customWidth="1"/>
    <col min="13" max="13" width="12.5703125" hidden="1"/>
  </cols>
  <sheetData>
    <row r="1" spans="1:25">
      <c r="A1" s="147" t="s">
        <v>6</v>
      </c>
      <c r="B1" s="159"/>
      <c r="C1" s="159"/>
      <c r="D1" s="159"/>
      <c r="E1" s="159"/>
      <c r="F1" s="159"/>
      <c r="G1" s="3"/>
      <c r="H1" s="3"/>
      <c r="I1" s="3"/>
      <c r="M1" s="5" t="s">
        <v>27</v>
      </c>
    </row>
    <row r="2" spans="1:25">
      <c r="A2" s="153" t="s">
        <v>28</v>
      </c>
      <c r="B2" s="159"/>
      <c r="C2" s="159"/>
      <c r="D2" s="159"/>
      <c r="E2" s="159"/>
      <c r="F2" s="159"/>
      <c r="M2" s="7" t="s">
        <v>29</v>
      </c>
    </row>
    <row r="3" spans="1:25">
      <c r="A3" s="8" t="s">
        <v>30</v>
      </c>
      <c r="B3" s="8" t="s">
        <v>31</v>
      </c>
      <c r="C3" s="8" t="s">
        <v>32</v>
      </c>
      <c r="D3" s="8" t="s">
        <v>33</v>
      </c>
      <c r="E3" s="8"/>
      <c r="F3" s="9"/>
      <c r="M3" s="6" t="s">
        <v>34</v>
      </c>
    </row>
    <row r="4" spans="1:25">
      <c r="A4" s="10" t="s">
        <v>133</v>
      </c>
      <c r="B4" s="11">
        <v>0.1</v>
      </c>
      <c r="C4" s="11">
        <v>10</v>
      </c>
      <c r="D4" s="11">
        <v>100</v>
      </c>
      <c r="E4" s="7" t="s">
        <v>36</v>
      </c>
      <c r="F4" s="12">
        <v>150</v>
      </c>
      <c r="G4" s="6"/>
      <c r="H4" s="6"/>
      <c r="I4" s="6"/>
      <c r="J4" s="6"/>
      <c r="K4" s="6"/>
      <c r="L4" s="6"/>
      <c r="M4" s="6" t="s">
        <v>37</v>
      </c>
      <c r="N4" s="6"/>
      <c r="O4" s="6"/>
      <c r="P4" s="6"/>
      <c r="Q4" s="6"/>
      <c r="R4" s="6"/>
      <c r="S4" s="6"/>
      <c r="T4" s="6"/>
      <c r="U4" s="6"/>
      <c r="V4" s="6"/>
      <c r="W4" s="6"/>
      <c r="X4" s="6"/>
      <c r="Y4" s="6"/>
    </row>
    <row r="5" spans="1:25">
      <c r="A5" s="10"/>
      <c r="B5" s="10"/>
      <c r="C5" s="10"/>
      <c r="D5" s="11"/>
      <c r="E5" s="7" t="s">
        <v>39</v>
      </c>
      <c r="F5" s="12">
        <v>150</v>
      </c>
      <c r="M5" s="5" t="s">
        <v>40</v>
      </c>
    </row>
    <row r="6" spans="1:25">
      <c r="A6" s="10"/>
      <c r="B6" s="10"/>
      <c r="C6" s="10"/>
      <c r="D6" s="11"/>
      <c r="E6" s="8"/>
      <c r="F6" s="9"/>
      <c r="M6" s="6" t="s">
        <v>41</v>
      </c>
    </row>
    <row r="7" spans="1:25">
      <c r="A7" s="152" t="s">
        <v>42</v>
      </c>
      <c r="B7" s="159"/>
      <c r="C7" s="6"/>
      <c r="D7" s="13" t="s">
        <v>43</v>
      </c>
      <c r="E7" s="6"/>
      <c r="F7" s="7" t="s">
        <v>44</v>
      </c>
      <c r="M7" s="14">
        <v>0.1</v>
      </c>
    </row>
    <row r="8" spans="1:25">
      <c r="A8" s="2" t="s">
        <v>34</v>
      </c>
      <c r="B8" s="75">
        <v>1.0690999999999999</v>
      </c>
      <c r="C8" s="6"/>
      <c r="D8" s="43">
        <v>465.9</v>
      </c>
      <c r="E8" s="44"/>
      <c r="F8" s="45">
        <v>460</v>
      </c>
      <c r="M8" s="7" t="s">
        <v>45</v>
      </c>
    </row>
    <row r="9" spans="1:25">
      <c r="A9" s="146" t="s">
        <v>46</v>
      </c>
      <c r="B9" s="159"/>
      <c r="C9" s="159"/>
      <c r="D9" s="159"/>
      <c r="E9" s="159"/>
      <c r="F9" s="159"/>
      <c r="G9" s="6"/>
      <c r="H9" s="6"/>
      <c r="I9" s="6"/>
      <c r="J9" s="6"/>
      <c r="K9" s="6"/>
      <c r="M9" s="6" t="s">
        <v>47</v>
      </c>
    </row>
    <row r="10" spans="1:25">
      <c r="A10" s="6"/>
      <c r="B10" s="17"/>
      <c r="C10" s="6"/>
      <c r="D10" s="8"/>
      <c r="E10" s="18" t="s">
        <v>48</v>
      </c>
      <c r="M10" s="6" t="s">
        <v>49</v>
      </c>
    </row>
    <row r="11" spans="1:25">
      <c r="A11" s="6"/>
      <c r="B11" s="17"/>
      <c r="C11" s="6"/>
      <c r="D11" s="150" t="s">
        <v>50</v>
      </c>
      <c r="E11" s="159"/>
      <c r="M11" s="5" t="s">
        <v>51</v>
      </c>
    </row>
    <row r="12" spans="1:25">
      <c r="A12" s="6"/>
      <c r="B12" s="17"/>
      <c r="C12" s="6"/>
      <c r="D12" s="19" t="s">
        <v>52</v>
      </c>
      <c r="E12" s="20">
        <v>170000</v>
      </c>
      <c r="M12" s="6" t="s">
        <v>53</v>
      </c>
    </row>
    <row r="13" spans="1:25">
      <c r="A13" s="6"/>
      <c r="B13" s="17"/>
      <c r="C13" s="6"/>
      <c r="D13" s="19" t="s">
        <v>54</v>
      </c>
      <c r="E13" s="54">
        <v>0.02</v>
      </c>
      <c r="M13" s="6" t="s">
        <v>55</v>
      </c>
    </row>
    <row r="14" spans="1:25">
      <c r="A14" s="6"/>
      <c r="B14" s="17"/>
      <c r="C14" s="6"/>
      <c r="D14" s="19" t="s">
        <v>56</v>
      </c>
      <c r="E14" s="9">
        <f>E12*E13</f>
        <v>3400</v>
      </c>
      <c r="G14" s="150" t="s">
        <v>57</v>
      </c>
      <c r="H14" s="159"/>
      <c r="I14" s="159"/>
      <c r="L14" s="6"/>
      <c r="M14" s="5" t="s">
        <v>58</v>
      </c>
    </row>
    <row r="15" spans="1:25">
      <c r="A15" s="5" t="s">
        <v>59</v>
      </c>
      <c r="B15" s="17"/>
      <c r="C15" s="6"/>
      <c r="D15" s="47" t="s">
        <v>60</v>
      </c>
      <c r="E15" s="13" t="s">
        <v>45</v>
      </c>
      <c r="F15" s="48" t="s">
        <v>61</v>
      </c>
      <c r="G15" s="6"/>
      <c r="H15" s="7" t="s">
        <v>62</v>
      </c>
      <c r="I15" s="6"/>
      <c r="M15" s="6">
        <v>0</v>
      </c>
    </row>
    <row r="16" spans="1:25">
      <c r="A16" s="24" t="s">
        <v>63</v>
      </c>
      <c r="B16" s="25">
        <f>IF(A8="ATR-Actual",B8*1.15,B8*0.0115*25)</f>
        <v>1.2294649999999998</v>
      </c>
      <c r="C16" s="6"/>
      <c r="D16" s="49" t="s">
        <v>64</v>
      </c>
      <c r="E16" s="13" t="s">
        <v>47</v>
      </c>
      <c r="F16" s="50" t="s">
        <v>64</v>
      </c>
      <c r="G16" s="5" t="s">
        <v>65</v>
      </c>
      <c r="H16" s="51">
        <f>IF(H15="Long",D17,IF(H15="Short",F17))</f>
        <v>467.1</v>
      </c>
      <c r="I16" s="5" t="s">
        <v>58</v>
      </c>
      <c r="M16" s="6">
        <v>1</v>
      </c>
    </row>
    <row r="17" spans="1:25">
      <c r="A17" s="6"/>
      <c r="B17" s="25"/>
      <c r="C17" s="6"/>
      <c r="D17" s="52">
        <f>MROUND((SUM($D$8+B16)),$M$7)</f>
        <v>467.1</v>
      </c>
      <c r="E17" s="92">
        <f>IF(E16="Risk in Points",D17-D19,(D17-D19)/0.1)</f>
        <v>8.3000000000000114</v>
      </c>
      <c r="F17" s="53">
        <f>MROUND((SUM($F$8-B16)),$M$7)</f>
        <v>458.8</v>
      </c>
      <c r="G17" s="5" t="s">
        <v>66</v>
      </c>
      <c r="H17" s="21"/>
      <c r="I17" s="14">
        <v>0</v>
      </c>
      <c r="M17" s="6">
        <v>2</v>
      </c>
      <c r="N17" s="6"/>
      <c r="O17" s="6"/>
      <c r="P17" s="6"/>
      <c r="Q17" s="6"/>
      <c r="R17" s="6"/>
      <c r="S17" s="6"/>
      <c r="T17" s="6"/>
      <c r="U17" s="6"/>
      <c r="V17" s="6"/>
      <c r="W17" s="6"/>
      <c r="X17" s="6"/>
      <c r="Y17" s="6"/>
    </row>
    <row r="18" spans="1:25">
      <c r="A18" s="6"/>
      <c r="B18" s="17"/>
      <c r="C18" s="6"/>
      <c r="D18" s="49" t="s">
        <v>67</v>
      </c>
      <c r="E18" s="66" t="s">
        <v>134</v>
      </c>
      <c r="F18" s="50" t="s">
        <v>67</v>
      </c>
      <c r="G18" s="5" t="s">
        <v>69</v>
      </c>
      <c r="H18" s="21"/>
      <c r="I18" s="14">
        <v>0</v>
      </c>
      <c r="M18" s="6">
        <v>3</v>
      </c>
    </row>
    <row r="19" spans="1:25">
      <c r="A19" s="6"/>
      <c r="B19" s="68"/>
      <c r="C19" s="6"/>
      <c r="D19" s="52">
        <f>MROUND((SUM($F$8-B16)),$M$7)</f>
        <v>458.8</v>
      </c>
      <c r="E19" s="92">
        <f>IF(E16="Risk in Points",E14/E17/100,(E14/E17/100)/0.1)</f>
        <v>4.0963855421686688</v>
      </c>
      <c r="F19" s="53">
        <f>MROUND((SUM($D$8+B16)),$M$7)</f>
        <v>467.1</v>
      </c>
      <c r="G19" s="5" t="s">
        <v>70</v>
      </c>
      <c r="H19" s="21"/>
      <c r="I19" s="14">
        <v>0</v>
      </c>
      <c r="M19" s="6">
        <v>4</v>
      </c>
    </row>
    <row r="20" spans="1:25">
      <c r="A20" s="17"/>
      <c r="B20" s="17"/>
      <c r="C20" s="6"/>
      <c r="D20" s="49" t="s">
        <v>71</v>
      </c>
      <c r="E20" s="66"/>
      <c r="F20" s="50" t="s">
        <v>71</v>
      </c>
      <c r="G20" s="5" t="s">
        <v>51</v>
      </c>
      <c r="H20" s="151" t="e">
        <f>IF(H15="Short",(H16-((H17*I17)+(H18*I18)+(H19*I19))/SUM(I17:I19))/(F19-F17),IF(H15="Long",((((H17*I17)+(H18*I18)+(H19*I19))/SUM(I17:I19)-H16)/(D17-D19))))</f>
        <v>#DIV/0!</v>
      </c>
      <c r="I20" s="159"/>
      <c r="M20" s="6">
        <v>5</v>
      </c>
    </row>
    <row r="21" spans="1:25">
      <c r="A21" s="6"/>
      <c r="B21" s="17"/>
      <c r="C21" s="6"/>
      <c r="D21" s="52">
        <f>MROUND((SUM($D$8+B8)),$M$7)</f>
        <v>467</v>
      </c>
      <c r="E21" s="92"/>
      <c r="F21" s="53">
        <f>MROUND((SUM($F$8-B8)),$M$7)</f>
        <v>458.90000000000003</v>
      </c>
      <c r="M21" s="6">
        <v>6</v>
      </c>
    </row>
    <row r="22" spans="1:25">
      <c r="A22" s="17" t="s">
        <v>73</v>
      </c>
      <c r="B22" s="17"/>
      <c r="C22" s="6"/>
      <c r="D22" s="49" t="s">
        <v>73</v>
      </c>
      <c r="E22" s="31" t="s">
        <v>55</v>
      </c>
      <c r="F22" s="50" t="s">
        <v>73</v>
      </c>
      <c r="M22" s="6">
        <v>7</v>
      </c>
    </row>
    <row r="23" spans="1:25">
      <c r="A23" s="6">
        <f>A17</f>
        <v>0</v>
      </c>
      <c r="B23" s="25">
        <f>IF(A8="ATR-Actual",B8*0.1,B8*0.001*25)</f>
        <v>0.10691000000000001</v>
      </c>
      <c r="C23" s="6"/>
      <c r="D23" s="52">
        <f>MROUND((SUM($D$8+B23)),$M$7)</f>
        <v>466</v>
      </c>
      <c r="E23" s="43">
        <v>440</v>
      </c>
      <c r="F23" s="53">
        <f>MROUND((SUM($F$8-B23)),$M$7)</f>
        <v>459.90000000000003</v>
      </c>
      <c r="M23" s="6">
        <v>8</v>
      </c>
    </row>
    <row r="24" spans="1:25">
      <c r="A24" s="6"/>
      <c r="B24" s="6"/>
      <c r="C24" s="6"/>
      <c r="D24" s="49" t="s">
        <v>74</v>
      </c>
      <c r="E24" s="31" t="s">
        <v>75</v>
      </c>
      <c r="F24" s="50" t="s">
        <v>76</v>
      </c>
      <c r="M24" s="6">
        <v>9</v>
      </c>
    </row>
    <row r="25" spans="1:25">
      <c r="A25" s="6"/>
      <c r="B25" s="6"/>
      <c r="C25" s="6"/>
      <c r="D25" s="52">
        <f>MROUND((SUM($F$8-B8)),$M$7)</f>
        <v>458.90000000000003</v>
      </c>
      <c r="E25" s="11">
        <f>IF(AND(E16="Risk in Points",E22="Long-Target"),(E23-D17)/E17,IF(AND(E16="Risk in Ticks",E22="Long-Target"),(E23-D17)/0.1/E17,IF(AND(E16="Risk in Ticks",E22="Short-Target"),(F17-E23)/0.1/E17,IF(AND(E16="Risk in Points",E22="Short-Target"),(F17-E23)/E17))))</f>
        <v>2.2650602409638538</v>
      </c>
      <c r="F25" s="53">
        <f>MROUND((SUM($D$8+B8)),$M$7)</f>
        <v>467</v>
      </c>
      <c r="M25" s="6">
        <v>10</v>
      </c>
    </row>
    <row r="26" spans="1:25">
      <c r="A26" s="146" t="s">
        <v>77</v>
      </c>
      <c r="B26" s="159"/>
      <c r="C26" s="159"/>
      <c r="D26" s="159"/>
      <c r="E26" s="159"/>
      <c r="F26" s="159"/>
      <c r="G26" s="6"/>
      <c r="H26" s="6"/>
      <c r="I26" s="6"/>
      <c r="J26" s="6"/>
      <c r="K26" s="6"/>
      <c r="L26" s="34"/>
      <c r="M26" s="6">
        <v>11</v>
      </c>
    </row>
    <row r="27" spans="1:25">
      <c r="A27" s="6"/>
      <c r="B27" s="17"/>
      <c r="C27" s="6"/>
      <c r="D27" s="6"/>
      <c r="E27" s="18" t="s">
        <v>48</v>
      </c>
      <c r="M27" s="6">
        <v>12</v>
      </c>
    </row>
    <row r="28" spans="1:25">
      <c r="A28" s="6"/>
      <c r="B28" s="17"/>
      <c r="C28" s="6"/>
      <c r="D28" s="152" t="s">
        <v>78</v>
      </c>
      <c r="E28" s="159"/>
      <c r="M28" s="6">
        <v>13</v>
      </c>
    </row>
    <row r="29" spans="1:25">
      <c r="A29" s="6"/>
      <c r="B29" s="17"/>
      <c r="C29" s="6"/>
      <c r="D29" s="19" t="s">
        <v>52</v>
      </c>
      <c r="E29" s="20">
        <v>6000</v>
      </c>
      <c r="M29" s="6">
        <v>14</v>
      </c>
    </row>
    <row r="30" spans="1:25">
      <c r="A30" s="6"/>
      <c r="B30" s="17"/>
      <c r="C30" s="6"/>
      <c r="D30" s="19" t="s">
        <v>54</v>
      </c>
      <c r="E30" s="21">
        <v>2.5000000000000001E-2</v>
      </c>
      <c r="M30" s="6">
        <v>15</v>
      </c>
    </row>
    <row r="31" spans="1:25">
      <c r="A31" s="6"/>
      <c r="B31" s="17"/>
      <c r="C31" s="6"/>
      <c r="D31" s="19" t="s">
        <v>56</v>
      </c>
      <c r="E31" s="9">
        <f>E29*E30</f>
        <v>150</v>
      </c>
      <c r="M31" s="6">
        <v>16</v>
      </c>
    </row>
    <row r="32" spans="1:25">
      <c r="A32" s="5" t="s">
        <v>79</v>
      </c>
      <c r="B32" s="17"/>
      <c r="C32" s="6"/>
      <c r="D32" s="35" t="s">
        <v>80</v>
      </c>
      <c r="E32" s="13" t="s">
        <v>45</v>
      </c>
      <c r="F32" s="36" t="s">
        <v>81</v>
      </c>
      <c r="M32" s="6">
        <v>17</v>
      </c>
    </row>
    <row r="33" spans="1:13">
      <c r="A33" s="24" t="s">
        <v>65</v>
      </c>
      <c r="B33" s="17"/>
      <c r="C33" s="6"/>
      <c r="D33" s="30" t="s">
        <v>64</v>
      </c>
      <c r="E33" s="13" t="s">
        <v>47</v>
      </c>
      <c r="F33" s="37" t="s">
        <v>64</v>
      </c>
      <c r="M33" s="6">
        <v>18</v>
      </c>
    </row>
    <row r="34" spans="1:13">
      <c r="A34" s="6"/>
      <c r="B34" s="67">
        <f>IF(A8="ATR-Actual",B8*0.9,B11*0.009*25)</f>
        <v>0.96218999999999999</v>
      </c>
      <c r="C34" s="6"/>
      <c r="D34" s="53">
        <f>MROUND((SUM($D$8+B34)),$M$7)</f>
        <v>466.90000000000003</v>
      </c>
      <c r="E34" s="92">
        <f>IF(E33="Risk in Points",D36-D34,(D36-D34)/0.1)</f>
        <v>1.1999999999999886</v>
      </c>
      <c r="F34" s="52">
        <f>MROUND((SUM($F$8-B34)),$M$7)</f>
        <v>459</v>
      </c>
      <c r="M34" s="6">
        <v>19</v>
      </c>
    </row>
    <row r="35" spans="1:13">
      <c r="A35" s="6" t="s">
        <v>82</v>
      </c>
      <c r="B35" s="68"/>
      <c r="C35" s="6"/>
      <c r="D35" s="50" t="s">
        <v>67</v>
      </c>
      <c r="E35" s="66" t="s">
        <v>134</v>
      </c>
      <c r="F35" s="49" t="s">
        <v>67</v>
      </c>
      <c r="M35" s="6">
        <v>20</v>
      </c>
    </row>
    <row r="36" spans="1:13">
      <c r="A36" s="6">
        <f>A34</f>
        <v>0</v>
      </c>
      <c r="B36" s="67">
        <f>IF(A8="ATR-Actual",B8*1.05*2,B8*0.0105*2*25)</f>
        <v>2.2451099999999999</v>
      </c>
      <c r="C36" s="6"/>
      <c r="D36" s="53">
        <f>MROUND((SUM($D$8+B36)),$M$7)</f>
        <v>468.1</v>
      </c>
      <c r="E36" s="92">
        <f>IF(E33="Risk in Points",E31/E34/100,(E31/E34/100)/0.1)</f>
        <v>1.2500000000000118</v>
      </c>
      <c r="F36" s="52">
        <f>MROUND((SUM($F$8-B36)),$M$7)</f>
        <v>457.8</v>
      </c>
      <c r="M36" s="7" t="s">
        <v>83</v>
      </c>
    </row>
    <row r="37" spans="1:13">
      <c r="A37" s="6" t="s">
        <v>84</v>
      </c>
      <c r="B37" s="68"/>
      <c r="C37" s="6"/>
      <c r="D37" s="50" t="s">
        <v>85</v>
      </c>
      <c r="E37" s="44"/>
      <c r="F37" s="49" t="s">
        <v>85</v>
      </c>
      <c r="M37" s="6" t="s">
        <v>86</v>
      </c>
    </row>
    <row r="38" spans="1:13">
      <c r="A38" s="6">
        <f>A34</f>
        <v>0</v>
      </c>
      <c r="B38" s="67">
        <f>IF(A8="ATR-Actual",B8*0.1,B8*0.001*25)</f>
        <v>0.10691000000000001</v>
      </c>
      <c r="C38" s="6"/>
      <c r="D38" s="53">
        <f>MROUND((SUM($D$8+B38)),$M$7)</f>
        <v>466</v>
      </c>
      <c r="E38" s="92"/>
      <c r="F38" s="52">
        <f>MROUND((SUM($F$8-B38)),$M$7)</f>
        <v>459.90000000000003</v>
      </c>
      <c r="M38" s="6" t="s">
        <v>62</v>
      </c>
    </row>
    <row r="39" spans="1:13">
      <c r="A39" s="6"/>
      <c r="B39" s="68"/>
      <c r="C39" s="6"/>
      <c r="D39" s="33" t="s">
        <v>76</v>
      </c>
      <c r="E39" s="31" t="s">
        <v>75</v>
      </c>
      <c r="F39" s="32" t="s">
        <v>74</v>
      </c>
      <c r="I39" s="2"/>
    </row>
    <row r="40" spans="1:13">
      <c r="A40" s="6"/>
      <c r="B40" s="68"/>
      <c r="C40" s="6"/>
      <c r="D40" s="53">
        <f>MROUND((SUM($F$8-B8)),$M$7)</f>
        <v>458.90000000000003</v>
      </c>
      <c r="E40" s="11">
        <f>IF(E33="Risk in Points",(D34-D38)/E34,((D34-D38)/0.1)/E34)</f>
        <v>0.75000000000003553</v>
      </c>
      <c r="F40" s="52">
        <f>MROUND((SUM($D$8+B8)),$M$7)</f>
        <v>467</v>
      </c>
    </row>
    <row r="41" spans="1:13">
      <c r="A41" s="5" t="s">
        <v>87</v>
      </c>
      <c r="B41" s="68"/>
      <c r="C41" s="6"/>
      <c r="D41" s="48" t="s">
        <v>88</v>
      </c>
      <c r="E41" s="13" t="s">
        <v>45</v>
      </c>
      <c r="F41" s="47" t="s">
        <v>89</v>
      </c>
    </row>
    <row r="42" spans="1:13">
      <c r="A42" s="6" t="s">
        <v>65</v>
      </c>
      <c r="B42" s="68"/>
      <c r="C42" s="6"/>
      <c r="D42" s="50" t="s">
        <v>64</v>
      </c>
      <c r="E42" s="13" t="s">
        <v>47</v>
      </c>
      <c r="F42" s="49" t="s">
        <v>64</v>
      </c>
    </row>
    <row r="43" spans="1:13">
      <c r="A43" s="6">
        <f>A34</f>
        <v>0</v>
      </c>
      <c r="B43" s="67">
        <f>IF(A8="ATR-Actual",B8*0.9*2,B8*0.009*2*25)</f>
        <v>1.92438</v>
      </c>
      <c r="C43" s="6"/>
      <c r="D43" s="53">
        <f>MROUND((SUM($D$8+B43)),$M$7)</f>
        <v>467.8</v>
      </c>
      <c r="E43" s="92">
        <f>IF(E42="Risk in Points",D45-D43,(D45-D43)/0.1)</f>
        <v>1.3000000000000114</v>
      </c>
      <c r="F43" s="52">
        <f>MROUND((SUM($F$8-B43)),$M$7)</f>
        <v>458.1</v>
      </c>
    </row>
    <row r="44" spans="1:13">
      <c r="A44" s="6" t="s">
        <v>82</v>
      </c>
      <c r="B44" s="69"/>
      <c r="C44" s="6"/>
      <c r="D44" s="50" t="s">
        <v>67</v>
      </c>
      <c r="E44" s="66" t="s">
        <v>134</v>
      </c>
      <c r="F44" s="49" t="s">
        <v>67</v>
      </c>
    </row>
    <row r="45" spans="1:13">
      <c r="A45" s="6">
        <f>A43</f>
        <v>0</v>
      </c>
      <c r="B45" s="67">
        <f>IF(A8="ATR-Actual",B8*1.01*3,B8*0.0101*3*25)</f>
        <v>3.2393729999999996</v>
      </c>
      <c r="C45" s="6"/>
      <c r="D45" s="53">
        <f>MROUND((SUM($D$8+B45)),$M$7)</f>
        <v>469.1</v>
      </c>
      <c r="E45" s="92">
        <f>IF(E42="Risk in Points",E31/E43/100,(E31/E43/100)/0.1)</f>
        <v>1.1538461538461438</v>
      </c>
      <c r="F45" s="52">
        <f>MROUND((SUM($F$8-B45)),$M$7)</f>
        <v>456.8</v>
      </c>
    </row>
    <row r="46" spans="1:13">
      <c r="A46" s="6" t="s">
        <v>84</v>
      </c>
      <c r="B46" s="68"/>
      <c r="C46" s="6"/>
      <c r="D46" s="50" t="s">
        <v>85</v>
      </c>
      <c r="E46" s="44"/>
      <c r="F46" s="49" t="s">
        <v>85</v>
      </c>
    </row>
    <row r="47" spans="1:13">
      <c r="A47" s="6">
        <f>A43</f>
        <v>0</v>
      </c>
      <c r="B47" s="67">
        <f>IF(A8="ATR-Actual",B8*0.1,B8*0.001*25)</f>
        <v>0.10691000000000001</v>
      </c>
      <c r="C47" s="6"/>
      <c r="D47" s="53">
        <f>MROUND((SUM($D$8+B47)),$M$7)</f>
        <v>466</v>
      </c>
      <c r="E47" s="92"/>
      <c r="F47" s="52">
        <f>MROUND((SUM($F$8-B47)),$M$7)</f>
        <v>459.90000000000003</v>
      </c>
    </row>
    <row r="48" spans="1:13">
      <c r="A48" s="6"/>
      <c r="B48" s="67"/>
      <c r="C48" s="6"/>
      <c r="D48" s="33" t="s">
        <v>76</v>
      </c>
      <c r="E48" s="31" t="s">
        <v>75</v>
      </c>
      <c r="F48" s="32" t="s">
        <v>74</v>
      </c>
      <c r="G48" s="6"/>
      <c r="H48" s="6"/>
      <c r="I48" s="6"/>
      <c r="J48" s="6"/>
      <c r="K48" s="6"/>
    </row>
    <row r="49" spans="1:25">
      <c r="A49" s="6"/>
      <c r="B49" s="67"/>
      <c r="C49" s="6"/>
      <c r="D49" s="53">
        <f>MROUND((SUM($F$8-B8)),$M$7)</f>
        <v>458.90000000000003</v>
      </c>
      <c r="E49" s="11">
        <f>IF(E42="Risk in Points",(D43-D47)/E43,((D43-D47)/0.1)/E43)</f>
        <v>1.3846153846153813</v>
      </c>
      <c r="F49" s="52">
        <f>MROUND((SUM($D$8+B8)),$M$7)</f>
        <v>467</v>
      </c>
      <c r="G49" s="6"/>
      <c r="H49" s="6"/>
      <c r="I49" s="6"/>
      <c r="J49" s="6"/>
      <c r="K49" s="6"/>
    </row>
    <row r="50" spans="1:25">
      <c r="A50" s="5" t="s">
        <v>90</v>
      </c>
      <c r="B50" s="68"/>
      <c r="C50" s="6"/>
      <c r="D50" s="48" t="s">
        <v>91</v>
      </c>
      <c r="E50" s="13" t="s">
        <v>45</v>
      </c>
      <c r="F50" s="47" t="s">
        <v>92</v>
      </c>
    </row>
    <row r="51" spans="1:25">
      <c r="A51" s="6" t="s">
        <v>65</v>
      </c>
      <c r="B51" s="68"/>
      <c r="C51" s="6"/>
      <c r="D51" s="50" t="s">
        <v>64</v>
      </c>
      <c r="E51" s="13" t="s">
        <v>47</v>
      </c>
      <c r="F51" s="49" t="s">
        <v>64</v>
      </c>
    </row>
    <row r="52" spans="1:25">
      <c r="A52" s="6">
        <f>A43</f>
        <v>0</v>
      </c>
      <c r="B52" s="67">
        <f>IF(A8="ATR-Actual",B8*0.9*3,B8*0.009*3*0.1)</f>
        <v>2.8865699999999999</v>
      </c>
      <c r="C52" s="6"/>
      <c r="D52" s="53">
        <f>MROUND((SUM($D$8+B52)),$M$7)</f>
        <v>468.8</v>
      </c>
      <c r="E52" s="92">
        <f>IF(E51="Risk in Points",D54-D52,(D54-D52)/0.1)</f>
        <v>1.4000000000000341</v>
      </c>
      <c r="F52" s="52">
        <f>MROUND((SUM($F$8-B52)),$M$7)</f>
        <v>457.1</v>
      </c>
      <c r="L52" s="34"/>
    </row>
    <row r="53" spans="1:25">
      <c r="A53" s="6" t="s">
        <v>82</v>
      </c>
      <c r="B53" s="69"/>
      <c r="C53" s="6"/>
      <c r="D53" s="50" t="s">
        <v>67</v>
      </c>
      <c r="E53" s="66" t="s">
        <v>134</v>
      </c>
      <c r="F53" s="49" t="s">
        <v>67</v>
      </c>
      <c r="L53" s="6"/>
    </row>
    <row r="54" spans="1:25">
      <c r="A54" s="6">
        <f>A52</f>
        <v>0</v>
      </c>
      <c r="B54" s="67">
        <f>IF(A8="ATR-Actual",B8*1.005*4,B8*0.01005*4*0.1)</f>
        <v>4.2977819999999989</v>
      </c>
      <c r="C54" s="6"/>
      <c r="D54" s="53">
        <f>MROUND((SUM($D$8+B54)),$M$7)</f>
        <v>470.20000000000005</v>
      </c>
      <c r="E54" s="92">
        <f>IF(E51="Risk in Points",E31/E52/100,(E31/E52/100)/0.1)</f>
        <v>1.0714285714285454</v>
      </c>
      <c r="F54" s="52">
        <f>MROUND((SUM($F$8-B54)),$M$7)</f>
        <v>455.70000000000005</v>
      </c>
      <c r="L54" s="6"/>
    </row>
    <row r="55" spans="1:25">
      <c r="A55" s="6" t="s">
        <v>84</v>
      </c>
      <c r="B55" s="68"/>
      <c r="C55" s="6"/>
      <c r="D55" s="50" t="s">
        <v>85</v>
      </c>
      <c r="E55" s="44"/>
      <c r="F55" s="49" t="s">
        <v>85</v>
      </c>
      <c r="L55" s="34"/>
    </row>
    <row r="56" spans="1:25">
      <c r="A56" s="6">
        <f>A52</f>
        <v>0</v>
      </c>
      <c r="B56" s="67">
        <f>IF(A8="ATR-Actual",B8*0.1,B8*0.001*0.1)</f>
        <v>0.10691000000000001</v>
      </c>
      <c r="C56" s="6"/>
      <c r="D56" s="53">
        <f>MROUND((SUM($D$8+B56)),$M$7)</f>
        <v>466</v>
      </c>
      <c r="E56" s="92"/>
      <c r="F56" s="52">
        <f>MROUND((SUM($F$8-B56)),$M$7)</f>
        <v>459.90000000000003</v>
      </c>
      <c r="L56" s="34"/>
      <c r="N56" s="6"/>
      <c r="O56" s="6"/>
      <c r="P56" s="6"/>
      <c r="Q56" s="6"/>
      <c r="R56" s="6"/>
      <c r="S56" s="6"/>
      <c r="T56" s="6"/>
      <c r="U56" s="6"/>
      <c r="V56" s="6"/>
      <c r="W56" s="6"/>
      <c r="X56" s="6"/>
      <c r="Y56" s="6"/>
    </row>
    <row r="57" spans="1:25">
      <c r="A57" s="6"/>
      <c r="B57" s="42"/>
      <c r="C57" s="6"/>
      <c r="D57" s="33" t="s">
        <v>76</v>
      </c>
      <c r="E57" s="31" t="s">
        <v>75</v>
      </c>
      <c r="F57" s="32" t="s">
        <v>74</v>
      </c>
      <c r="L57" s="34"/>
      <c r="N57" s="6"/>
      <c r="O57" s="6"/>
      <c r="P57" s="6"/>
      <c r="Q57" s="6"/>
      <c r="R57" s="6"/>
      <c r="S57" s="6"/>
      <c r="T57" s="6"/>
      <c r="U57" s="6"/>
      <c r="V57" s="6"/>
      <c r="W57" s="6"/>
      <c r="X57" s="6"/>
      <c r="Y57" s="6"/>
    </row>
    <row r="58" spans="1:25">
      <c r="A58" s="6"/>
      <c r="B58" s="42"/>
      <c r="C58" s="6"/>
      <c r="D58" s="53">
        <f>MROUND((SUM($F$8-B8)),$M$7)</f>
        <v>458.90000000000003</v>
      </c>
      <c r="E58" s="11">
        <f>IF(E51="Risk in Points",(D52-D56)/E52,((D52-D56)/0.1)/E52)</f>
        <v>1.9999999999999594</v>
      </c>
      <c r="F58" s="52">
        <f>MROUND((SUM($D$8+B8)),$M$7)</f>
        <v>467</v>
      </c>
      <c r="L58" s="34"/>
    </row>
    <row r="59" spans="1:25">
      <c r="A59" s="146"/>
      <c r="B59" s="159"/>
      <c r="C59" s="159"/>
      <c r="D59" s="159"/>
      <c r="E59" s="159"/>
      <c r="F59" s="159"/>
      <c r="G59" s="6"/>
      <c r="H59" s="6"/>
      <c r="I59" s="6"/>
      <c r="J59" s="6"/>
      <c r="K59" s="6"/>
      <c r="L59" s="34"/>
    </row>
    <row r="60" spans="1:25">
      <c r="A60" s="5"/>
      <c r="B60" s="17"/>
      <c r="C60" s="6"/>
      <c r="D60" s="6"/>
      <c r="E60" s="6"/>
      <c r="F60" s="6"/>
      <c r="I60" s="4"/>
      <c r="L60" s="34"/>
    </row>
    <row r="61" spans="1:25">
      <c r="A61" s="24"/>
      <c r="B61" s="25"/>
      <c r="C61" s="6"/>
      <c r="D61" s="6"/>
      <c r="E61" s="6"/>
      <c r="F61" s="6"/>
      <c r="I61" s="4"/>
      <c r="L61" s="34"/>
    </row>
    <row r="62" spans="1:25">
      <c r="A62" s="14"/>
      <c r="B62" s="25"/>
      <c r="C62" s="6"/>
      <c r="D62" s="6"/>
      <c r="E62" s="6"/>
      <c r="F62" s="6"/>
      <c r="I62" s="4"/>
      <c r="L62" s="34"/>
    </row>
    <row r="63" spans="1:25">
      <c r="A63" s="6"/>
      <c r="B63" s="11"/>
      <c r="C63" s="6"/>
      <c r="D63" s="6"/>
      <c r="E63" s="6"/>
      <c r="F63" s="6"/>
      <c r="I63" s="4"/>
      <c r="L63" s="34"/>
    </row>
    <row r="64" spans="1:25">
      <c r="C64" s="6"/>
      <c r="D64" s="6"/>
      <c r="E64" s="6"/>
      <c r="F64" s="6"/>
      <c r="I64" s="4"/>
      <c r="L64" s="6"/>
    </row>
    <row r="65" spans="3:25">
      <c r="C65" s="6"/>
      <c r="D65" s="6"/>
      <c r="E65" s="6"/>
      <c r="F65" s="6"/>
      <c r="I65" s="4"/>
    </row>
    <row r="66" spans="3:25">
      <c r="C66" s="6"/>
      <c r="D66" s="6"/>
      <c r="E66" s="6"/>
      <c r="F66" s="6"/>
      <c r="I66" s="4"/>
      <c r="M66" s="6"/>
    </row>
    <row r="67" spans="3:25">
      <c r="I67" s="4"/>
      <c r="M67" s="6"/>
      <c r="N67" s="6"/>
      <c r="O67" s="6"/>
      <c r="P67" s="6"/>
      <c r="Q67" s="6"/>
      <c r="R67" s="6"/>
      <c r="S67" s="6"/>
      <c r="T67" s="6"/>
      <c r="U67" s="6"/>
      <c r="V67" s="6"/>
      <c r="W67" s="6"/>
      <c r="X67" s="6"/>
      <c r="Y67" s="6"/>
    </row>
    <row r="68" spans="3:25">
      <c r="I68" s="4"/>
    </row>
    <row r="69" spans="3:25">
      <c r="I69" s="4"/>
    </row>
    <row r="70" spans="3:25">
      <c r="I70" s="4"/>
    </row>
    <row r="71" spans="3:25">
      <c r="I71" s="4"/>
    </row>
    <row r="72" spans="3:25">
      <c r="I72" s="4"/>
    </row>
    <row r="73" spans="3:25">
      <c r="I73" s="4"/>
    </row>
    <row r="74" spans="3:25">
      <c r="I74" s="4"/>
    </row>
    <row r="75" spans="3:25">
      <c r="I75" s="4"/>
    </row>
    <row r="76" spans="3:25">
      <c r="I76" s="4"/>
    </row>
    <row r="77" spans="3:25">
      <c r="I77" s="4"/>
      <c r="M77" s="6"/>
    </row>
    <row r="78" spans="3:25">
      <c r="I78" s="4"/>
    </row>
    <row r="79" spans="3:25">
      <c r="D79" s="19"/>
      <c r="E79" s="9"/>
      <c r="F79" s="4"/>
      <c r="I79" s="4"/>
    </row>
    <row r="80" spans="3:25">
      <c r="E80" s="18"/>
      <c r="F80" s="4"/>
      <c r="I80" s="4"/>
    </row>
    <row r="81" spans="6:9">
      <c r="F81" s="4"/>
      <c r="I81" s="4"/>
    </row>
    <row r="82" spans="6:9">
      <c r="F82" s="4"/>
      <c r="I82" s="4"/>
    </row>
    <row r="83" spans="6:9">
      <c r="F83" s="4"/>
      <c r="I83" s="4"/>
    </row>
    <row r="84" spans="6:9">
      <c r="F84" s="4"/>
      <c r="I84" s="4"/>
    </row>
    <row r="85" spans="6:9">
      <c r="F85" s="4"/>
      <c r="I85" s="4"/>
    </row>
    <row r="86" spans="6:9">
      <c r="F86" s="4"/>
      <c r="I86" s="4"/>
    </row>
    <row r="87" spans="6:9">
      <c r="F87" s="4"/>
      <c r="I87" s="4"/>
    </row>
    <row r="88" spans="6:9">
      <c r="F88" s="4"/>
      <c r="I88" s="4"/>
    </row>
    <row r="89" spans="6:9">
      <c r="F89" s="4"/>
      <c r="I89" s="4"/>
    </row>
    <row r="90" spans="6:9">
      <c r="F90" s="4"/>
      <c r="I90" s="4"/>
    </row>
    <row r="91" spans="6:9">
      <c r="F91" s="4"/>
      <c r="I91" s="4"/>
    </row>
    <row r="92" spans="6:9">
      <c r="F92" s="4"/>
      <c r="I92" s="4"/>
    </row>
    <row r="93" spans="6:9">
      <c r="F93" s="4"/>
      <c r="I93" s="4"/>
    </row>
    <row r="94" spans="6:9">
      <c r="F94" s="4"/>
      <c r="I94" s="4"/>
    </row>
    <row r="95" spans="6:9">
      <c r="F95" s="4"/>
      <c r="I95" s="4"/>
    </row>
    <row r="96" spans="6:9">
      <c r="F96" s="4"/>
      <c r="I96" s="4"/>
    </row>
    <row r="97" spans="6:9">
      <c r="F97" s="4"/>
      <c r="I97" s="4"/>
    </row>
    <row r="98" spans="6:9">
      <c r="F98" s="4"/>
      <c r="I98" s="4"/>
    </row>
    <row r="99" spans="6:9">
      <c r="F99" s="4"/>
      <c r="I99" s="4"/>
    </row>
    <row r="100" spans="6:9">
      <c r="F100" s="4"/>
      <c r="I100" s="4"/>
    </row>
    <row r="101" spans="6:9">
      <c r="F101" s="4"/>
      <c r="I101" s="4"/>
    </row>
    <row r="102" spans="6:9">
      <c r="F102" s="4"/>
      <c r="I102" s="4"/>
    </row>
    <row r="103" spans="6:9">
      <c r="F103" s="4"/>
      <c r="I103" s="4"/>
    </row>
    <row r="104" spans="6:9">
      <c r="F104" s="4"/>
      <c r="I104" s="4"/>
    </row>
    <row r="105" spans="6:9">
      <c r="F105" s="4"/>
      <c r="I105" s="4"/>
    </row>
    <row r="106" spans="6:9">
      <c r="F106" s="4"/>
      <c r="I106" s="4"/>
    </row>
    <row r="107" spans="6:9">
      <c r="F107" s="4"/>
      <c r="I107" s="4"/>
    </row>
    <row r="108" spans="6:9">
      <c r="F108" s="4"/>
      <c r="I108" s="4"/>
    </row>
    <row r="109" spans="6:9">
      <c r="F109" s="4"/>
      <c r="I109" s="4"/>
    </row>
    <row r="110" spans="6:9">
      <c r="F110" s="4"/>
      <c r="I110" s="4"/>
    </row>
    <row r="111" spans="6:9">
      <c r="F111" s="4"/>
      <c r="I111" s="4"/>
    </row>
    <row r="112" spans="6:9">
      <c r="F112" s="4"/>
      <c r="I112" s="4"/>
    </row>
    <row r="113" spans="6:9">
      <c r="F113" s="4"/>
      <c r="I113" s="4"/>
    </row>
    <row r="114" spans="6:9">
      <c r="F114" s="4"/>
      <c r="I114" s="4"/>
    </row>
    <row r="115" spans="6:9">
      <c r="F115" s="4"/>
      <c r="I115" s="4"/>
    </row>
    <row r="116" spans="6:9">
      <c r="F116" s="4"/>
      <c r="I116" s="4"/>
    </row>
    <row r="117" spans="6:9">
      <c r="F117" s="4"/>
      <c r="I117" s="4"/>
    </row>
    <row r="118" spans="6:9">
      <c r="F118" s="4"/>
      <c r="I118" s="4"/>
    </row>
    <row r="119" spans="6:9">
      <c r="F119" s="4"/>
      <c r="I119" s="4"/>
    </row>
    <row r="120" spans="6:9">
      <c r="F120" s="4"/>
      <c r="I120" s="4"/>
    </row>
    <row r="121" spans="6:9">
      <c r="F121" s="4"/>
      <c r="I121" s="4"/>
    </row>
    <row r="122" spans="6:9">
      <c r="F122" s="4"/>
      <c r="I122" s="4"/>
    </row>
    <row r="123" spans="6:9">
      <c r="F123" s="4"/>
      <c r="I123" s="4"/>
    </row>
    <row r="124" spans="6:9">
      <c r="F124" s="4"/>
      <c r="I124" s="4"/>
    </row>
    <row r="125" spans="6:9">
      <c r="F125" s="4"/>
      <c r="I125" s="4"/>
    </row>
    <row r="126" spans="6:9">
      <c r="F126" s="4"/>
      <c r="I126" s="4"/>
    </row>
    <row r="127" spans="6:9">
      <c r="F127" s="4"/>
      <c r="I127" s="4"/>
    </row>
    <row r="128" spans="6:9">
      <c r="F128" s="4"/>
      <c r="I128" s="4"/>
    </row>
    <row r="129" spans="6:9">
      <c r="F129" s="4"/>
      <c r="I129" s="4"/>
    </row>
    <row r="130" spans="6:9">
      <c r="F130" s="4"/>
      <c r="I130" s="4"/>
    </row>
    <row r="131" spans="6:9">
      <c r="F131" s="4"/>
      <c r="I131" s="4"/>
    </row>
    <row r="132" spans="6:9">
      <c r="F132" s="4"/>
      <c r="I132" s="4"/>
    </row>
    <row r="133" spans="6:9">
      <c r="F133" s="4"/>
      <c r="I133" s="4"/>
    </row>
    <row r="134" spans="6:9">
      <c r="F134" s="4"/>
      <c r="I134" s="4"/>
    </row>
    <row r="135" spans="6:9">
      <c r="F135" s="4"/>
      <c r="I135" s="4"/>
    </row>
    <row r="136" spans="6:9">
      <c r="F136" s="4"/>
      <c r="I136" s="4"/>
    </row>
    <row r="137" spans="6:9">
      <c r="F137" s="4"/>
      <c r="I137" s="4"/>
    </row>
    <row r="138" spans="6:9">
      <c r="F138" s="4"/>
      <c r="I138" s="4"/>
    </row>
    <row r="139" spans="6:9">
      <c r="F139" s="4"/>
      <c r="I139" s="4"/>
    </row>
    <row r="140" spans="6:9">
      <c r="F140" s="4"/>
      <c r="I140" s="4"/>
    </row>
    <row r="141" spans="6:9">
      <c r="F141" s="4"/>
      <c r="I141" s="4"/>
    </row>
    <row r="142" spans="6:9">
      <c r="F142" s="4"/>
      <c r="I142" s="4"/>
    </row>
    <row r="143" spans="6:9">
      <c r="F143" s="4"/>
      <c r="I143" s="4"/>
    </row>
    <row r="144" spans="6:9">
      <c r="F144" s="4"/>
      <c r="I144" s="4"/>
    </row>
    <row r="145" spans="6:9">
      <c r="F145" s="4"/>
      <c r="I145" s="4"/>
    </row>
    <row r="146" spans="6:9">
      <c r="F146" s="4"/>
      <c r="I146" s="4"/>
    </row>
    <row r="147" spans="6:9">
      <c r="F147" s="4"/>
      <c r="I147" s="4"/>
    </row>
    <row r="148" spans="6:9">
      <c r="F148" s="4"/>
      <c r="I148" s="4"/>
    </row>
    <row r="149" spans="6:9">
      <c r="F149" s="4"/>
      <c r="I149" s="4"/>
    </row>
    <row r="150" spans="6:9">
      <c r="F150" s="4"/>
      <c r="I150" s="4"/>
    </row>
    <row r="151" spans="6:9">
      <c r="F151" s="4"/>
      <c r="I151" s="4"/>
    </row>
    <row r="152" spans="6:9">
      <c r="F152" s="4"/>
      <c r="I152" s="4"/>
    </row>
    <row r="153" spans="6:9">
      <c r="F153" s="4"/>
      <c r="I153" s="4"/>
    </row>
    <row r="154" spans="6:9">
      <c r="F154" s="4"/>
      <c r="I154" s="4"/>
    </row>
    <row r="155" spans="6:9">
      <c r="F155" s="4"/>
      <c r="I155" s="4"/>
    </row>
    <row r="156" spans="6:9">
      <c r="F156" s="4"/>
      <c r="I156" s="4"/>
    </row>
    <row r="157" spans="6:9">
      <c r="F157" s="4"/>
      <c r="I157" s="4"/>
    </row>
    <row r="158" spans="6:9">
      <c r="F158" s="4"/>
      <c r="I158" s="4"/>
    </row>
    <row r="159" spans="6:9">
      <c r="F159" s="4"/>
      <c r="I159" s="4"/>
    </row>
    <row r="160" spans="6:9">
      <c r="F160" s="4"/>
      <c r="I160" s="4"/>
    </row>
    <row r="161" spans="6:9">
      <c r="F161" s="4"/>
      <c r="I161" s="4"/>
    </row>
    <row r="162" spans="6:9">
      <c r="F162" s="4"/>
      <c r="I162" s="4"/>
    </row>
    <row r="163" spans="6:9">
      <c r="F163" s="4"/>
      <c r="I163" s="4"/>
    </row>
    <row r="164" spans="6:9">
      <c r="F164" s="4"/>
      <c r="I164" s="4"/>
    </row>
    <row r="165" spans="6:9">
      <c r="F165" s="4"/>
      <c r="I165" s="4"/>
    </row>
    <row r="166" spans="6:9">
      <c r="F166" s="4"/>
      <c r="I166" s="4"/>
    </row>
    <row r="167" spans="6:9">
      <c r="F167" s="4"/>
      <c r="I167" s="4"/>
    </row>
    <row r="168" spans="6:9">
      <c r="F168" s="4"/>
      <c r="I168" s="4"/>
    </row>
    <row r="169" spans="6:9">
      <c r="F169" s="4"/>
      <c r="I169" s="4"/>
    </row>
    <row r="170" spans="6:9">
      <c r="F170" s="4"/>
      <c r="I170" s="4"/>
    </row>
    <row r="171" spans="6:9">
      <c r="F171" s="4"/>
      <c r="I171" s="4"/>
    </row>
    <row r="172" spans="6:9">
      <c r="F172" s="4"/>
      <c r="I172" s="4"/>
    </row>
    <row r="173" spans="6:9">
      <c r="F173" s="4"/>
      <c r="I173" s="4"/>
    </row>
    <row r="174" spans="6:9">
      <c r="F174" s="4"/>
      <c r="I174" s="4"/>
    </row>
    <row r="175" spans="6:9">
      <c r="F175" s="4"/>
      <c r="I175" s="4"/>
    </row>
    <row r="176" spans="6:9">
      <c r="F176" s="4"/>
      <c r="I176" s="4"/>
    </row>
    <row r="177" spans="6:9">
      <c r="F177" s="4"/>
      <c r="I177" s="4"/>
    </row>
    <row r="178" spans="6:9">
      <c r="F178" s="4"/>
      <c r="I178" s="4"/>
    </row>
    <row r="179" spans="6:9">
      <c r="F179" s="4"/>
      <c r="I179" s="4"/>
    </row>
    <row r="180" spans="6:9">
      <c r="F180" s="4"/>
      <c r="I180" s="4"/>
    </row>
    <row r="181" spans="6:9">
      <c r="F181" s="4"/>
      <c r="I181" s="4"/>
    </row>
    <row r="182" spans="6:9">
      <c r="F182" s="4"/>
      <c r="I182" s="4"/>
    </row>
    <row r="183" spans="6:9">
      <c r="F183" s="4"/>
      <c r="I183" s="4"/>
    </row>
    <row r="184" spans="6:9">
      <c r="F184" s="4"/>
      <c r="I184" s="4"/>
    </row>
    <row r="185" spans="6:9">
      <c r="F185" s="4"/>
      <c r="I185" s="4"/>
    </row>
    <row r="186" spans="6:9">
      <c r="F186" s="4"/>
      <c r="I186" s="4"/>
    </row>
    <row r="187" spans="6:9">
      <c r="F187" s="4"/>
      <c r="I187" s="4"/>
    </row>
    <row r="188" spans="6:9">
      <c r="F188" s="4"/>
      <c r="I188" s="4"/>
    </row>
    <row r="189" spans="6:9">
      <c r="F189" s="4"/>
      <c r="I189" s="4"/>
    </row>
    <row r="190" spans="6:9">
      <c r="F190" s="4"/>
      <c r="I190" s="4"/>
    </row>
    <row r="191" spans="6:9">
      <c r="F191" s="4"/>
      <c r="I191" s="4"/>
    </row>
    <row r="192" spans="6:9">
      <c r="F192" s="4"/>
      <c r="I192" s="4"/>
    </row>
    <row r="193" spans="6:9">
      <c r="F193" s="4"/>
      <c r="I193" s="4"/>
    </row>
    <row r="194" spans="6:9">
      <c r="F194" s="4"/>
      <c r="I194" s="4"/>
    </row>
    <row r="195" spans="6:9">
      <c r="F195" s="4"/>
      <c r="I195" s="4"/>
    </row>
    <row r="196" spans="6:9">
      <c r="F196" s="4"/>
      <c r="I196" s="4"/>
    </row>
    <row r="197" spans="6:9">
      <c r="F197" s="4"/>
      <c r="I197" s="4"/>
    </row>
    <row r="198" spans="6:9">
      <c r="F198" s="4"/>
      <c r="I198" s="4"/>
    </row>
    <row r="199" spans="6:9">
      <c r="F199" s="4"/>
      <c r="I199" s="4"/>
    </row>
    <row r="200" spans="6:9">
      <c r="F200" s="4"/>
      <c r="I200" s="4"/>
    </row>
    <row r="201" spans="6:9">
      <c r="F201" s="4"/>
      <c r="I201" s="4"/>
    </row>
    <row r="202" spans="6:9">
      <c r="F202" s="4"/>
      <c r="I202" s="4"/>
    </row>
    <row r="203" spans="6:9">
      <c r="F203" s="4"/>
      <c r="I203" s="4"/>
    </row>
    <row r="204" spans="6:9">
      <c r="F204" s="4"/>
      <c r="I204" s="4"/>
    </row>
    <row r="205" spans="6:9">
      <c r="F205" s="4"/>
      <c r="I205" s="4"/>
    </row>
    <row r="206" spans="6:9">
      <c r="F206" s="4"/>
      <c r="I206" s="4"/>
    </row>
    <row r="207" spans="6:9">
      <c r="F207" s="4"/>
      <c r="I207" s="4"/>
    </row>
    <row r="208" spans="6:9">
      <c r="F208" s="4"/>
      <c r="I208" s="4"/>
    </row>
    <row r="209" spans="6:9">
      <c r="F209" s="4"/>
      <c r="I209" s="4"/>
    </row>
    <row r="210" spans="6:9">
      <c r="F210" s="4"/>
      <c r="I210" s="4"/>
    </row>
    <row r="211" spans="6:9">
      <c r="F211" s="4"/>
      <c r="I211" s="4"/>
    </row>
    <row r="212" spans="6:9">
      <c r="F212" s="4"/>
      <c r="I212" s="4"/>
    </row>
    <row r="213" spans="6:9">
      <c r="F213" s="4"/>
      <c r="I213" s="4"/>
    </row>
    <row r="214" spans="6:9">
      <c r="F214" s="4"/>
      <c r="I214" s="4"/>
    </row>
    <row r="215" spans="6:9">
      <c r="F215" s="4"/>
      <c r="I215" s="4"/>
    </row>
    <row r="216" spans="6:9">
      <c r="F216" s="4"/>
      <c r="I216" s="4"/>
    </row>
    <row r="217" spans="6:9">
      <c r="F217" s="4"/>
      <c r="I217" s="4"/>
    </row>
    <row r="218" spans="6:9">
      <c r="F218" s="4"/>
      <c r="I218" s="4"/>
    </row>
    <row r="219" spans="6:9">
      <c r="F219" s="4"/>
      <c r="I219" s="4"/>
    </row>
    <row r="220" spans="6:9">
      <c r="F220" s="4"/>
      <c r="I220" s="4"/>
    </row>
    <row r="221" spans="6:9">
      <c r="F221" s="4"/>
      <c r="I221" s="4"/>
    </row>
    <row r="222" spans="6:9">
      <c r="F222" s="4"/>
      <c r="I222" s="4"/>
    </row>
    <row r="223" spans="6:9">
      <c r="F223" s="4"/>
      <c r="I223" s="4"/>
    </row>
    <row r="224" spans="6:9">
      <c r="F224" s="4"/>
      <c r="I224" s="4"/>
    </row>
    <row r="225" spans="6:9">
      <c r="F225" s="4"/>
      <c r="I225" s="4"/>
    </row>
    <row r="226" spans="6:9">
      <c r="F226" s="4"/>
      <c r="I226" s="4"/>
    </row>
    <row r="227" spans="6:9">
      <c r="F227" s="4"/>
      <c r="I227" s="4"/>
    </row>
    <row r="228" spans="6:9">
      <c r="F228" s="4"/>
      <c r="I228" s="4"/>
    </row>
    <row r="229" spans="6:9">
      <c r="F229" s="4"/>
      <c r="I229" s="4"/>
    </row>
    <row r="230" spans="6:9">
      <c r="F230" s="4"/>
      <c r="I230" s="4"/>
    </row>
    <row r="231" spans="6:9">
      <c r="F231" s="4"/>
      <c r="I231" s="4"/>
    </row>
    <row r="232" spans="6:9">
      <c r="F232" s="4"/>
      <c r="I232" s="4"/>
    </row>
    <row r="233" spans="6:9">
      <c r="F233" s="4"/>
      <c r="I233" s="4"/>
    </row>
    <row r="234" spans="6:9">
      <c r="F234" s="4"/>
      <c r="I234" s="4"/>
    </row>
    <row r="235" spans="6:9">
      <c r="F235" s="4"/>
      <c r="I235" s="4"/>
    </row>
    <row r="236" spans="6:9">
      <c r="F236" s="4"/>
      <c r="I236" s="4"/>
    </row>
    <row r="237" spans="6:9">
      <c r="F237" s="4"/>
      <c r="I237" s="4"/>
    </row>
    <row r="238" spans="6:9">
      <c r="F238" s="4"/>
      <c r="I238" s="4"/>
    </row>
    <row r="239" spans="6:9">
      <c r="F239" s="4"/>
      <c r="I239" s="4"/>
    </row>
    <row r="240" spans="6:9">
      <c r="F240" s="4"/>
      <c r="I240" s="4"/>
    </row>
    <row r="241" spans="6:9">
      <c r="F241" s="4"/>
      <c r="I241" s="4"/>
    </row>
    <row r="242" spans="6:9">
      <c r="F242" s="4"/>
      <c r="I242" s="4"/>
    </row>
    <row r="243" spans="6:9">
      <c r="F243" s="4"/>
      <c r="I243" s="4"/>
    </row>
    <row r="244" spans="6:9">
      <c r="F244" s="4"/>
      <c r="I244" s="4"/>
    </row>
    <row r="245" spans="6:9">
      <c r="F245" s="4"/>
      <c r="I245" s="4"/>
    </row>
    <row r="246" spans="6:9">
      <c r="F246" s="4"/>
      <c r="I246" s="4"/>
    </row>
    <row r="247" spans="6:9">
      <c r="F247" s="4"/>
      <c r="I247" s="4"/>
    </row>
    <row r="248" spans="6:9">
      <c r="F248" s="4"/>
      <c r="I248" s="4"/>
    </row>
    <row r="249" spans="6:9">
      <c r="F249" s="4"/>
      <c r="I249" s="4"/>
    </row>
    <row r="250" spans="6:9">
      <c r="F250" s="4"/>
      <c r="I250" s="4"/>
    </row>
    <row r="251" spans="6:9">
      <c r="F251" s="4"/>
      <c r="I251" s="4"/>
    </row>
    <row r="252" spans="6:9">
      <c r="F252" s="4"/>
      <c r="I252" s="4"/>
    </row>
    <row r="253" spans="6:9">
      <c r="F253" s="4"/>
      <c r="I253" s="4"/>
    </row>
    <row r="254" spans="6:9">
      <c r="F254" s="4"/>
      <c r="I254" s="4"/>
    </row>
    <row r="255" spans="6:9">
      <c r="F255" s="4"/>
      <c r="I255" s="4"/>
    </row>
    <row r="256" spans="6:9">
      <c r="F256" s="4"/>
      <c r="I256" s="4"/>
    </row>
    <row r="257" spans="6:9">
      <c r="F257" s="4"/>
      <c r="I257" s="4"/>
    </row>
    <row r="258" spans="6:9">
      <c r="F258" s="4"/>
      <c r="I258" s="4"/>
    </row>
    <row r="259" spans="6:9">
      <c r="F259" s="4"/>
      <c r="I259" s="4"/>
    </row>
    <row r="260" spans="6:9">
      <c r="F260" s="4"/>
      <c r="I260" s="4"/>
    </row>
    <row r="261" spans="6:9">
      <c r="F261" s="4"/>
      <c r="I261" s="4"/>
    </row>
    <row r="262" spans="6:9">
      <c r="F262" s="4"/>
      <c r="I262" s="4"/>
    </row>
    <row r="263" spans="6:9">
      <c r="F263" s="4"/>
      <c r="I263" s="4"/>
    </row>
    <row r="264" spans="6:9">
      <c r="F264" s="4"/>
      <c r="I264" s="4"/>
    </row>
    <row r="265" spans="6:9">
      <c r="F265" s="4"/>
      <c r="I265" s="4"/>
    </row>
    <row r="266" spans="6:9">
      <c r="F266" s="4"/>
      <c r="I266" s="4"/>
    </row>
    <row r="267" spans="6:9">
      <c r="F267" s="4"/>
      <c r="I267" s="4"/>
    </row>
    <row r="268" spans="6:9">
      <c r="F268" s="4"/>
      <c r="I268" s="4"/>
    </row>
    <row r="269" spans="6:9">
      <c r="F269" s="4"/>
      <c r="I269" s="4"/>
    </row>
    <row r="270" spans="6:9">
      <c r="F270" s="4"/>
      <c r="I270" s="4"/>
    </row>
    <row r="271" spans="6:9">
      <c r="F271" s="4"/>
      <c r="I271" s="4"/>
    </row>
    <row r="272" spans="6:9">
      <c r="F272" s="4"/>
      <c r="I272" s="4"/>
    </row>
    <row r="273" spans="6:9">
      <c r="F273" s="4"/>
      <c r="I273" s="4"/>
    </row>
    <row r="274" spans="6:9">
      <c r="F274" s="4"/>
      <c r="I274" s="4"/>
    </row>
    <row r="275" spans="6:9">
      <c r="F275" s="4"/>
      <c r="I275" s="4"/>
    </row>
    <row r="276" spans="6:9">
      <c r="F276" s="4"/>
      <c r="I276" s="4"/>
    </row>
    <row r="277" spans="6:9">
      <c r="F277" s="4"/>
      <c r="I277" s="4"/>
    </row>
    <row r="278" spans="6:9">
      <c r="F278" s="4"/>
      <c r="I278" s="4"/>
    </row>
    <row r="279" spans="6:9">
      <c r="F279" s="4"/>
      <c r="I279" s="4"/>
    </row>
    <row r="280" spans="6:9">
      <c r="F280" s="4"/>
      <c r="I280" s="4"/>
    </row>
    <row r="281" spans="6:9">
      <c r="F281" s="4"/>
      <c r="I281" s="4"/>
    </row>
    <row r="282" spans="6:9">
      <c r="F282" s="4"/>
      <c r="I282" s="4"/>
    </row>
    <row r="283" spans="6:9">
      <c r="F283" s="4"/>
      <c r="I283" s="4"/>
    </row>
    <row r="284" spans="6:9">
      <c r="F284" s="4"/>
      <c r="I284" s="4"/>
    </row>
    <row r="285" spans="6:9">
      <c r="F285" s="4"/>
      <c r="I285" s="4"/>
    </row>
    <row r="286" spans="6:9">
      <c r="F286" s="4"/>
      <c r="I286" s="4"/>
    </row>
    <row r="287" spans="6:9">
      <c r="F287" s="4"/>
      <c r="I287" s="4"/>
    </row>
    <row r="288" spans="6:9">
      <c r="F288" s="4"/>
      <c r="I288" s="4"/>
    </row>
    <row r="289" spans="6:9">
      <c r="F289" s="4"/>
      <c r="I289" s="4"/>
    </row>
    <row r="290" spans="6:9">
      <c r="F290" s="4"/>
      <c r="I290" s="4"/>
    </row>
    <row r="291" spans="6:9">
      <c r="F291" s="4"/>
      <c r="I291" s="4"/>
    </row>
    <row r="292" spans="6:9">
      <c r="F292" s="4"/>
      <c r="I292" s="4"/>
    </row>
    <row r="293" spans="6:9">
      <c r="F293" s="4"/>
      <c r="I293" s="4"/>
    </row>
    <row r="294" spans="6:9">
      <c r="F294" s="4"/>
      <c r="I294" s="4"/>
    </row>
    <row r="295" spans="6:9">
      <c r="F295" s="4"/>
      <c r="I295" s="4"/>
    </row>
    <row r="296" spans="6:9">
      <c r="F296" s="4"/>
      <c r="I296" s="4"/>
    </row>
    <row r="297" spans="6:9">
      <c r="F297" s="4"/>
      <c r="I297" s="4"/>
    </row>
    <row r="298" spans="6:9">
      <c r="F298" s="4"/>
      <c r="I298" s="4"/>
    </row>
    <row r="299" spans="6:9">
      <c r="F299" s="4"/>
      <c r="I299" s="4"/>
    </row>
    <row r="300" spans="6:9">
      <c r="F300" s="4"/>
      <c r="I300" s="4"/>
    </row>
    <row r="301" spans="6:9">
      <c r="F301" s="4"/>
      <c r="I301" s="4"/>
    </row>
    <row r="302" spans="6:9">
      <c r="F302" s="4"/>
      <c r="I302" s="4"/>
    </row>
    <row r="303" spans="6:9">
      <c r="F303" s="4"/>
      <c r="I303" s="4"/>
    </row>
    <row r="304" spans="6:9">
      <c r="F304" s="4"/>
      <c r="I304" s="4"/>
    </row>
    <row r="305" spans="6:9">
      <c r="F305" s="4"/>
      <c r="I305" s="4"/>
    </row>
    <row r="306" spans="6:9">
      <c r="F306" s="4"/>
      <c r="I306" s="4"/>
    </row>
    <row r="307" spans="6:9">
      <c r="F307" s="4"/>
      <c r="I307" s="4"/>
    </row>
    <row r="308" spans="6:9">
      <c r="F308" s="4"/>
      <c r="I308" s="4"/>
    </row>
    <row r="309" spans="6:9">
      <c r="F309" s="4"/>
      <c r="I309" s="4"/>
    </row>
    <row r="310" spans="6:9">
      <c r="F310" s="4"/>
      <c r="I310" s="4"/>
    </row>
    <row r="311" spans="6:9">
      <c r="F311" s="4"/>
      <c r="I311" s="4"/>
    </row>
    <row r="312" spans="6:9">
      <c r="F312" s="4"/>
      <c r="I312" s="4"/>
    </row>
    <row r="313" spans="6:9">
      <c r="F313" s="4"/>
      <c r="I313" s="4"/>
    </row>
    <row r="314" spans="6:9">
      <c r="F314" s="4"/>
      <c r="I314" s="4"/>
    </row>
    <row r="315" spans="6:9">
      <c r="F315" s="4"/>
      <c r="I315" s="4"/>
    </row>
    <row r="316" spans="6:9">
      <c r="F316" s="4"/>
      <c r="I316" s="4"/>
    </row>
    <row r="317" spans="6:9">
      <c r="F317" s="4"/>
      <c r="I317" s="4"/>
    </row>
    <row r="318" spans="6:9">
      <c r="F318" s="4"/>
      <c r="I318" s="4"/>
    </row>
    <row r="319" spans="6:9">
      <c r="F319" s="4"/>
      <c r="I319" s="4"/>
    </row>
    <row r="320" spans="6:9">
      <c r="F320" s="4"/>
      <c r="I320" s="4"/>
    </row>
    <row r="321" spans="6:9">
      <c r="F321" s="4"/>
      <c r="I321" s="4"/>
    </row>
    <row r="322" spans="6:9">
      <c r="F322" s="4"/>
      <c r="I322" s="4"/>
    </row>
    <row r="323" spans="6:9">
      <c r="F323" s="4"/>
      <c r="I323" s="4"/>
    </row>
    <row r="324" spans="6:9">
      <c r="F324" s="4"/>
      <c r="I324" s="4"/>
    </row>
    <row r="325" spans="6:9">
      <c r="F325" s="4"/>
      <c r="I325" s="4"/>
    </row>
    <row r="326" spans="6:9">
      <c r="F326" s="4"/>
      <c r="I326" s="4"/>
    </row>
    <row r="327" spans="6:9">
      <c r="F327" s="4"/>
      <c r="I327" s="4"/>
    </row>
    <row r="328" spans="6:9">
      <c r="F328" s="4"/>
      <c r="I328" s="4"/>
    </row>
    <row r="329" spans="6:9">
      <c r="F329" s="4"/>
      <c r="I329" s="4"/>
    </row>
    <row r="330" spans="6:9">
      <c r="F330" s="4"/>
      <c r="I330" s="4"/>
    </row>
    <row r="331" spans="6:9">
      <c r="F331" s="4"/>
      <c r="I331" s="4"/>
    </row>
    <row r="332" spans="6:9">
      <c r="F332" s="4"/>
      <c r="I332" s="4"/>
    </row>
    <row r="333" spans="6:9">
      <c r="F333" s="4"/>
      <c r="I333" s="4"/>
    </row>
    <row r="334" spans="6:9">
      <c r="F334" s="4"/>
      <c r="I334" s="4"/>
    </row>
    <row r="335" spans="6:9">
      <c r="F335" s="4"/>
      <c r="I335" s="4"/>
    </row>
    <row r="336" spans="6:9">
      <c r="F336" s="4"/>
      <c r="I336" s="4"/>
    </row>
    <row r="337" spans="6:9">
      <c r="F337" s="4"/>
      <c r="I337" s="4"/>
    </row>
    <row r="338" spans="6:9">
      <c r="F338" s="4"/>
      <c r="I338" s="4"/>
    </row>
    <row r="339" spans="6:9">
      <c r="F339" s="4"/>
      <c r="I339" s="4"/>
    </row>
    <row r="340" spans="6:9">
      <c r="F340" s="4"/>
      <c r="I340" s="4"/>
    </row>
    <row r="341" spans="6:9">
      <c r="F341" s="4"/>
      <c r="I341" s="4"/>
    </row>
    <row r="342" spans="6:9">
      <c r="F342" s="4"/>
      <c r="I342" s="4"/>
    </row>
    <row r="343" spans="6:9">
      <c r="F343" s="4"/>
      <c r="I343" s="4"/>
    </row>
    <row r="344" spans="6:9">
      <c r="F344" s="4"/>
      <c r="I344" s="4"/>
    </row>
    <row r="345" spans="6:9">
      <c r="F345" s="4"/>
      <c r="I345" s="4"/>
    </row>
    <row r="346" spans="6:9">
      <c r="F346" s="4"/>
      <c r="I346" s="4"/>
    </row>
    <row r="347" spans="6:9">
      <c r="F347" s="4"/>
      <c r="I347" s="4"/>
    </row>
    <row r="348" spans="6:9">
      <c r="F348" s="4"/>
      <c r="I348" s="4"/>
    </row>
    <row r="349" spans="6:9">
      <c r="F349" s="4"/>
      <c r="I349" s="4"/>
    </row>
    <row r="350" spans="6:9">
      <c r="F350" s="4"/>
      <c r="I350" s="4"/>
    </row>
    <row r="351" spans="6:9">
      <c r="F351" s="4"/>
      <c r="I351" s="4"/>
    </row>
    <row r="352" spans="6:9">
      <c r="F352" s="4"/>
      <c r="I352" s="4"/>
    </row>
    <row r="353" spans="6:9">
      <c r="F353" s="4"/>
      <c r="I353" s="4"/>
    </row>
    <row r="354" spans="6:9">
      <c r="F354" s="4"/>
      <c r="I354" s="4"/>
    </row>
    <row r="355" spans="6:9">
      <c r="F355" s="4"/>
      <c r="I355" s="4"/>
    </row>
    <row r="356" spans="6:9">
      <c r="F356" s="4"/>
      <c r="I356" s="4"/>
    </row>
    <row r="357" spans="6:9">
      <c r="F357" s="4"/>
      <c r="I357" s="4"/>
    </row>
    <row r="358" spans="6:9">
      <c r="F358" s="4"/>
      <c r="I358" s="4"/>
    </row>
    <row r="359" spans="6:9">
      <c r="F359" s="4"/>
      <c r="I359" s="4"/>
    </row>
    <row r="360" spans="6:9">
      <c r="F360" s="4"/>
      <c r="I360" s="4"/>
    </row>
    <row r="361" spans="6:9">
      <c r="F361" s="4"/>
      <c r="I361" s="4"/>
    </row>
    <row r="362" spans="6:9">
      <c r="F362" s="4"/>
      <c r="I362" s="4"/>
    </row>
    <row r="363" spans="6:9">
      <c r="F363" s="4"/>
      <c r="I363" s="4"/>
    </row>
    <row r="364" spans="6:9">
      <c r="F364" s="4"/>
      <c r="I364" s="4"/>
    </row>
    <row r="365" spans="6:9">
      <c r="F365" s="4"/>
      <c r="I365" s="4"/>
    </row>
    <row r="366" spans="6:9">
      <c r="F366" s="4"/>
      <c r="I366" s="4"/>
    </row>
    <row r="367" spans="6:9">
      <c r="F367" s="4"/>
      <c r="I367" s="4"/>
    </row>
    <row r="368" spans="6:9">
      <c r="F368" s="4"/>
      <c r="I368" s="4"/>
    </row>
    <row r="369" spans="6:9">
      <c r="F369" s="4"/>
      <c r="I369" s="4"/>
    </row>
    <row r="370" spans="6:9">
      <c r="F370" s="4"/>
      <c r="I370" s="4"/>
    </row>
    <row r="371" spans="6:9">
      <c r="F371" s="4"/>
      <c r="I371" s="4"/>
    </row>
    <row r="372" spans="6:9">
      <c r="F372" s="4"/>
      <c r="I372" s="4"/>
    </row>
    <row r="373" spans="6:9">
      <c r="F373" s="4"/>
      <c r="I373" s="4"/>
    </row>
    <row r="374" spans="6:9">
      <c r="F374" s="4"/>
      <c r="I374" s="4"/>
    </row>
    <row r="375" spans="6:9">
      <c r="F375" s="4"/>
      <c r="I375" s="4"/>
    </row>
    <row r="376" spans="6:9">
      <c r="F376" s="4"/>
      <c r="I376" s="4"/>
    </row>
    <row r="377" spans="6:9">
      <c r="F377" s="4"/>
      <c r="I377" s="4"/>
    </row>
    <row r="378" spans="6:9">
      <c r="F378" s="4"/>
      <c r="I378" s="4"/>
    </row>
    <row r="379" spans="6:9">
      <c r="F379" s="4"/>
      <c r="I379" s="4"/>
    </row>
    <row r="380" spans="6:9">
      <c r="F380" s="4"/>
      <c r="I380" s="4"/>
    </row>
    <row r="381" spans="6:9">
      <c r="F381" s="4"/>
      <c r="I381" s="4"/>
    </row>
    <row r="382" spans="6:9">
      <c r="F382" s="4"/>
      <c r="I382" s="4"/>
    </row>
    <row r="383" spans="6:9">
      <c r="F383" s="4"/>
      <c r="I383" s="4"/>
    </row>
    <row r="384" spans="6:9">
      <c r="F384" s="4"/>
      <c r="I384" s="4"/>
    </row>
    <row r="385" spans="6:9">
      <c r="F385" s="4"/>
      <c r="I385" s="4"/>
    </row>
    <row r="386" spans="6:9">
      <c r="F386" s="4"/>
      <c r="I386" s="4"/>
    </row>
    <row r="387" spans="6:9">
      <c r="F387" s="4"/>
      <c r="I387" s="4"/>
    </row>
    <row r="388" spans="6:9">
      <c r="F388" s="4"/>
      <c r="I388" s="4"/>
    </row>
    <row r="389" spans="6:9">
      <c r="F389" s="4"/>
      <c r="I389" s="4"/>
    </row>
    <row r="390" spans="6:9">
      <c r="F390" s="4"/>
      <c r="I390" s="4"/>
    </row>
    <row r="391" spans="6:9">
      <c r="F391" s="4"/>
      <c r="I391" s="4"/>
    </row>
    <row r="392" spans="6:9">
      <c r="F392" s="4"/>
      <c r="I392" s="4"/>
    </row>
    <row r="393" spans="6:9">
      <c r="F393" s="4"/>
      <c r="I393" s="4"/>
    </row>
    <row r="394" spans="6:9">
      <c r="F394" s="4"/>
      <c r="I394" s="4"/>
    </row>
    <row r="395" spans="6:9">
      <c r="F395" s="4"/>
      <c r="I395" s="4"/>
    </row>
    <row r="396" spans="6:9">
      <c r="F396" s="4"/>
      <c r="I396" s="4"/>
    </row>
    <row r="397" spans="6:9">
      <c r="F397" s="4"/>
      <c r="I397" s="4"/>
    </row>
    <row r="398" spans="6:9">
      <c r="F398" s="4"/>
      <c r="I398" s="4"/>
    </row>
    <row r="399" spans="6:9">
      <c r="F399" s="4"/>
      <c r="I399" s="4"/>
    </row>
    <row r="400" spans="6:9">
      <c r="F400" s="4"/>
      <c r="I400" s="4"/>
    </row>
    <row r="401" spans="6:9">
      <c r="F401" s="4"/>
      <c r="I401" s="4"/>
    </row>
    <row r="402" spans="6:9">
      <c r="F402" s="4"/>
      <c r="I402" s="4"/>
    </row>
    <row r="403" spans="6:9">
      <c r="F403" s="4"/>
      <c r="I403" s="4"/>
    </row>
    <row r="404" spans="6:9">
      <c r="F404" s="4"/>
      <c r="I404" s="4"/>
    </row>
    <row r="405" spans="6:9">
      <c r="F405" s="4"/>
      <c r="I405" s="4"/>
    </row>
    <row r="406" spans="6:9">
      <c r="F406" s="4"/>
      <c r="I406" s="4"/>
    </row>
    <row r="407" spans="6:9">
      <c r="F407" s="4"/>
      <c r="I407" s="4"/>
    </row>
    <row r="408" spans="6:9">
      <c r="F408" s="4"/>
      <c r="I408" s="4"/>
    </row>
    <row r="409" spans="6:9">
      <c r="F409" s="4"/>
      <c r="I409" s="4"/>
    </row>
    <row r="410" spans="6:9">
      <c r="F410" s="4"/>
      <c r="I410" s="4"/>
    </row>
    <row r="411" spans="6:9">
      <c r="F411" s="4"/>
      <c r="I411" s="4"/>
    </row>
    <row r="412" spans="6:9">
      <c r="F412" s="4"/>
      <c r="I412" s="4"/>
    </row>
    <row r="413" spans="6:9">
      <c r="F413" s="4"/>
      <c r="I413" s="4"/>
    </row>
    <row r="414" spans="6:9">
      <c r="F414" s="4"/>
      <c r="I414" s="4"/>
    </row>
    <row r="415" spans="6:9">
      <c r="F415" s="4"/>
      <c r="I415" s="4"/>
    </row>
    <row r="416" spans="6:9">
      <c r="F416" s="4"/>
      <c r="I416" s="4"/>
    </row>
    <row r="417" spans="6:9">
      <c r="F417" s="4"/>
      <c r="I417" s="4"/>
    </row>
    <row r="418" spans="6:9">
      <c r="F418" s="4"/>
      <c r="I418" s="4"/>
    </row>
    <row r="419" spans="6:9">
      <c r="F419" s="4"/>
      <c r="I419" s="4"/>
    </row>
    <row r="420" spans="6:9">
      <c r="F420" s="4"/>
      <c r="I420" s="4"/>
    </row>
    <row r="421" spans="6:9">
      <c r="F421" s="4"/>
      <c r="I421" s="4"/>
    </row>
    <row r="422" spans="6:9">
      <c r="F422" s="4"/>
      <c r="I422" s="4"/>
    </row>
    <row r="423" spans="6:9">
      <c r="F423" s="4"/>
      <c r="I423" s="4"/>
    </row>
    <row r="424" spans="6:9">
      <c r="F424" s="4"/>
      <c r="I424" s="4"/>
    </row>
    <row r="425" spans="6:9">
      <c r="F425" s="4"/>
      <c r="I425" s="4"/>
    </row>
    <row r="426" spans="6:9">
      <c r="F426" s="4"/>
      <c r="I426" s="4"/>
    </row>
    <row r="427" spans="6:9">
      <c r="F427" s="4"/>
      <c r="I427" s="4"/>
    </row>
    <row r="428" spans="6:9">
      <c r="F428" s="4"/>
      <c r="I428" s="4"/>
    </row>
    <row r="429" spans="6:9">
      <c r="F429" s="4"/>
      <c r="I429" s="4"/>
    </row>
    <row r="430" spans="6:9">
      <c r="F430" s="4"/>
      <c r="I430" s="4"/>
    </row>
    <row r="431" spans="6:9">
      <c r="F431" s="4"/>
      <c r="I431" s="4"/>
    </row>
    <row r="432" spans="6:9">
      <c r="F432" s="4"/>
      <c r="I432" s="4"/>
    </row>
    <row r="433" spans="6:9">
      <c r="F433" s="4"/>
      <c r="I433" s="4"/>
    </row>
    <row r="434" spans="6:9">
      <c r="F434" s="4"/>
      <c r="I434" s="4"/>
    </row>
    <row r="435" spans="6:9">
      <c r="F435" s="4"/>
      <c r="I435" s="4"/>
    </row>
    <row r="436" spans="6:9">
      <c r="F436" s="4"/>
      <c r="I436" s="4"/>
    </row>
    <row r="437" spans="6:9">
      <c r="F437" s="4"/>
      <c r="I437" s="4"/>
    </row>
    <row r="438" spans="6:9">
      <c r="F438" s="4"/>
      <c r="I438" s="4"/>
    </row>
    <row r="439" spans="6:9">
      <c r="F439" s="4"/>
      <c r="I439" s="4"/>
    </row>
    <row r="440" spans="6:9">
      <c r="F440" s="4"/>
      <c r="I440" s="4"/>
    </row>
    <row r="441" spans="6:9">
      <c r="F441" s="4"/>
      <c r="I441" s="4"/>
    </row>
    <row r="442" spans="6:9">
      <c r="F442" s="4"/>
      <c r="I442" s="4"/>
    </row>
    <row r="443" spans="6:9">
      <c r="F443" s="4"/>
      <c r="I443" s="4"/>
    </row>
    <row r="444" spans="6:9">
      <c r="F444" s="4"/>
      <c r="I444" s="4"/>
    </row>
    <row r="445" spans="6:9">
      <c r="F445" s="4"/>
      <c r="I445" s="4"/>
    </row>
    <row r="446" spans="6:9">
      <c r="F446" s="4"/>
      <c r="I446" s="4"/>
    </row>
    <row r="447" spans="6:9">
      <c r="F447" s="4"/>
      <c r="I447" s="4"/>
    </row>
    <row r="448" spans="6:9">
      <c r="F448" s="4"/>
      <c r="I448" s="4"/>
    </row>
    <row r="449" spans="6:9">
      <c r="F449" s="4"/>
      <c r="I449" s="4"/>
    </row>
    <row r="450" spans="6:9">
      <c r="F450" s="4"/>
      <c r="I450" s="4"/>
    </row>
    <row r="451" spans="6:9">
      <c r="F451" s="4"/>
      <c r="I451" s="4"/>
    </row>
    <row r="452" spans="6:9">
      <c r="F452" s="4"/>
      <c r="I452" s="4"/>
    </row>
    <row r="453" spans="6:9">
      <c r="F453" s="4"/>
      <c r="I453" s="4"/>
    </row>
    <row r="454" spans="6:9">
      <c r="F454" s="4"/>
      <c r="I454" s="4"/>
    </row>
    <row r="455" spans="6:9">
      <c r="F455" s="4"/>
      <c r="I455" s="4"/>
    </row>
    <row r="456" spans="6:9">
      <c r="F456" s="4"/>
      <c r="I456" s="4"/>
    </row>
    <row r="457" spans="6:9">
      <c r="F457" s="4"/>
      <c r="I457" s="4"/>
    </row>
    <row r="458" spans="6:9">
      <c r="F458" s="4"/>
      <c r="I458" s="4"/>
    </row>
    <row r="459" spans="6:9">
      <c r="F459" s="4"/>
      <c r="I459" s="4"/>
    </row>
    <row r="460" spans="6:9">
      <c r="F460" s="4"/>
      <c r="I460" s="4"/>
    </row>
    <row r="461" spans="6:9">
      <c r="F461" s="4"/>
      <c r="I461" s="4"/>
    </row>
    <row r="462" spans="6:9">
      <c r="F462" s="4"/>
      <c r="I462" s="4"/>
    </row>
    <row r="463" spans="6:9">
      <c r="F463" s="4"/>
      <c r="I463" s="4"/>
    </row>
    <row r="464" spans="6:9">
      <c r="F464" s="4"/>
      <c r="I464" s="4"/>
    </row>
    <row r="465" spans="6:9">
      <c r="F465" s="4"/>
      <c r="I465" s="4"/>
    </row>
    <row r="466" spans="6:9">
      <c r="F466" s="4"/>
      <c r="I466" s="4"/>
    </row>
    <row r="467" spans="6:9">
      <c r="F467" s="4"/>
      <c r="I467" s="4"/>
    </row>
    <row r="468" spans="6:9">
      <c r="F468" s="4"/>
      <c r="I468" s="4"/>
    </row>
    <row r="469" spans="6:9">
      <c r="F469" s="4"/>
      <c r="I469" s="4"/>
    </row>
    <row r="470" spans="6:9">
      <c r="F470" s="4"/>
      <c r="I470" s="4"/>
    </row>
    <row r="471" spans="6:9">
      <c r="F471" s="4"/>
      <c r="I471" s="4"/>
    </row>
    <row r="472" spans="6:9">
      <c r="F472" s="4"/>
      <c r="I472" s="4"/>
    </row>
    <row r="473" spans="6:9">
      <c r="F473" s="4"/>
      <c r="I473" s="4"/>
    </row>
    <row r="474" spans="6:9">
      <c r="F474" s="4"/>
      <c r="I474" s="4"/>
    </row>
    <row r="475" spans="6:9">
      <c r="F475" s="4"/>
      <c r="I475" s="4"/>
    </row>
    <row r="476" spans="6:9">
      <c r="F476" s="4"/>
      <c r="I476" s="4"/>
    </row>
    <row r="477" spans="6:9">
      <c r="F477" s="4"/>
      <c r="I477" s="4"/>
    </row>
    <row r="478" spans="6:9">
      <c r="F478" s="4"/>
      <c r="I478" s="4"/>
    </row>
    <row r="479" spans="6:9">
      <c r="F479" s="4"/>
      <c r="I479" s="4"/>
    </row>
    <row r="480" spans="6:9">
      <c r="F480" s="4"/>
      <c r="I480" s="4"/>
    </row>
    <row r="481" spans="6:9">
      <c r="F481" s="4"/>
      <c r="I481" s="4"/>
    </row>
    <row r="482" spans="6:9">
      <c r="F482" s="4"/>
      <c r="I482" s="4"/>
    </row>
    <row r="483" spans="6:9">
      <c r="F483" s="4"/>
      <c r="I483" s="4"/>
    </row>
    <row r="484" spans="6:9">
      <c r="F484" s="4"/>
      <c r="I484" s="4"/>
    </row>
    <row r="485" spans="6:9">
      <c r="F485" s="4"/>
      <c r="I485" s="4"/>
    </row>
    <row r="486" spans="6:9">
      <c r="F486" s="4"/>
      <c r="I486" s="4"/>
    </row>
    <row r="487" spans="6:9">
      <c r="F487" s="4"/>
      <c r="I487" s="4"/>
    </row>
    <row r="488" spans="6:9">
      <c r="F488" s="4"/>
      <c r="I488" s="4"/>
    </row>
    <row r="489" spans="6:9">
      <c r="F489" s="4"/>
      <c r="I489" s="4"/>
    </row>
    <row r="490" spans="6:9">
      <c r="F490" s="4"/>
      <c r="I490" s="4"/>
    </row>
    <row r="491" spans="6:9">
      <c r="F491" s="4"/>
      <c r="I491" s="4"/>
    </row>
    <row r="492" spans="6:9">
      <c r="F492" s="4"/>
      <c r="I492" s="4"/>
    </row>
    <row r="493" spans="6:9">
      <c r="F493" s="4"/>
      <c r="I493" s="4"/>
    </row>
    <row r="494" spans="6:9">
      <c r="F494" s="4"/>
      <c r="I494" s="4"/>
    </row>
    <row r="495" spans="6:9">
      <c r="F495" s="4"/>
      <c r="I495" s="4"/>
    </row>
    <row r="496" spans="6:9">
      <c r="F496" s="4"/>
      <c r="I496" s="4"/>
    </row>
    <row r="497" spans="6:9">
      <c r="F497" s="4"/>
      <c r="I497" s="4"/>
    </row>
    <row r="498" spans="6:9">
      <c r="F498" s="4"/>
      <c r="I498" s="4"/>
    </row>
    <row r="499" spans="6:9">
      <c r="F499" s="4"/>
      <c r="I499" s="4"/>
    </row>
    <row r="500" spans="6:9">
      <c r="F500" s="4"/>
      <c r="I500" s="4"/>
    </row>
    <row r="501" spans="6:9">
      <c r="F501" s="4"/>
      <c r="I501" s="4"/>
    </row>
    <row r="502" spans="6:9">
      <c r="F502" s="4"/>
      <c r="I502" s="4"/>
    </row>
    <row r="503" spans="6:9">
      <c r="F503" s="4"/>
      <c r="I503" s="4"/>
    </row>
    <row r="504" spans="6:9">
      <c r="F504" s="4"/>
      <c r="I504" s="4"/>
    </row>
    <row r="505" spans="6:9">
      <c r="F505" s="4"/>
      <c r="I505" s="4"/>
    </row>
    <row r="506" spans="6:9">
      <c r="F506" s="4"/>
      <c r="I506" s="4"/>
    </row>
    <row r="507" spans="6:9">
      <c r="F507" s="4"/>
      <c r="I507" s="4"/>
    </row>
    <row r="508" spans="6:9">
      <c r="F508" s="4"/>
      <c r="I508" s="4"/>
    </row>
    <row r="509" spans="6:9">
      <c r="F509" s="4"/>
      <c r="I509" s="4"/>
    </row>
    <row r="510" spans="6:9">
      <c r="F510" s="4"/>
      <c r="I510" s="4"/>
    </row>
    <row r="511" spans="6:9">
      <c r="F511" s="4"/>
      <c r="I511" s="4"/>
    </row>
    <row r="512" spans="6:9">
      <c r="F512" s="4"/>
      <c r="I512" s="4"/>
    </row>
    <row r="513" spans="6:9">
      <c r="F513" s="4"/>
      <c r="I513" s="4"/>
    </row>
    <row r="514" spans="6:9">
      <c r="F514" s="4"/>
      <c r="I514" s="4"/>
    </row>
    <row r="515" spans="6:9">
      <c r="F515" s="4"/>
      <c r="I515" s="4"/>
    </row>
    <row r="516" spans="6:9">
      <c r="F516" s="4"/>
      <c r="I516" s="4"/>
    </row>
    <row r="517" spans="6:9">
      <c r="F517" s="4"/>
      <c r="I517" s="4"/>
    </row>
    <row r="518" spans="6:9">
      <c r="F518" s="4"/>
      <c r="I518" s="4"/>
    </row>
    <row r="519" spans="6:9">
      <c r="F519" s="4"/>
      <c r="I519" s="4"/>
    </row>
    <row r="520" spans="6:9">
      <c r="F520" s="4"/>
      <c r="I520" s="4"/>
    </row>
    <row r="521" spans="6:9">
      <c r="F521" s="4"/>
      <c r="I521" s="4"/>
    </row>
    <row r="522" spans="6:9">
      <c r="F522" s="4"/>
      <c r="I522" s="4"/>
    </row>
    <row r="523" spans="6:9">
      <c r="F523" s="4"/>
      <c r="I523" s="4"/>
    </row>
    <row r="524" spans="6:9">
      <c r="F524" s="4"/>
      <c r="I524" s="4"/>
    </row>
    <row r="525" spans="6:9">
      <c r="F525" s="4"/>
      <c r="I525" s="4"/>
    </row>
    <row r="526" spans="6:9">
      <c r="F526" s="4"/>
      <c r="I526" s="4"/>
    </row>
    <row r="527" spans="6:9">
      <c r="F527" s="4"/>
      <c r="I527" s="4"/>
    </row>
    <row r="528" spans="6:9">
      <c r="F528" s="4"/>
      <c r="I528" s="4"/>
    </row>
    <row r="529" spans="6:9">
      <c r="F529" s="4"/>
      <c r="I529" s="4"/>
    </row>
    <row r="530" spans="6:9">
      <c r="F530" s="4"/>
      <c r="I530" s="4"/>
    </row>
    <row r="531" spans="6:9">
      <c r="F531" s="4"/>
      <c r="I531" s="4"/>
    </row>
    <row r="532" spans="6:9">
      <c r="F532" s="4"/>
      <c r="I532" s="4"/>
    </row>
    <row r="533" spans="6:9">
      <c r="F533" s="4"/>
      <c r="I533" s="4"/>
    </row>
    <row r="534" spans="6:9">
      <c r="F534" s="4"/>
      <c r="I534" s="4"/>
    </row>
    <row r="535" spans="6:9">
      <c r="F535" s="4"/>
      <c r="I535" s="4"/>
    </row>
    <row r="536" spans="6:9">
      <c r="F536" s="4"/>
      <c r="I536" s="4"/>
    </row>
    <row r="537" spans="6:9">
      <c r="F537" s="4"/>
      <c r="I537" s="4"/>
    </row>
    <row r="538" spans="6:9">
      <c r="F538" s="4"/>
      <c r="I538" s="4"/>
    </row>
    <row r="539" spans="6:9">
      <c r="F539" s="4"/>
      <c r="I539" s="4"/>
    </row>
    <row r="540" spans="6:9">
      <c r="F540" s="4"/>
      <c r="I540" s="4"/>
    </row>
    <row r="541" spans="6:9">
      <c r="F541" s="4"/>
      <c r="I541" s="4"/>
    </row>
    <row r="542" spans="6:9">
      <c r="F542" s="4"/>
      <c r="I542" s="4"/>
    </row>
    <row r="543" spans="6:9">
      <c r="F543" s="4"/>
      <c r="I543" s="4"/>
    </row>
    <row r="544" spans="6:9">
      <c r="F544" s="4"/>
      <c r="I544" s="4"/>
    </row>
    <row r="545" spans="6:9">
      <c r="F545" s="4"/>
      <c r="I545" s="4"/>
    </row>
    <row r="546" spans="6:9">
      <c r="F546" s="4"/>
      <c r="I546" s="4"/>
    </row>
    <row r="547" spans="6:9">
      <c r="F547" s="4"/>
      <c r="I547" s="4"/>
    </row>
    <row r="548" spans="6:9">
      <c r="F548" s="4"/>
      <c r="I548" s="4"/>
    </row>
    <row r="549" spans="6:9">
      <c r="F549" s="4"/>
      <c r="I549" s="4"/>
    </row>
    <row r="550" spans="6:9">
      <c r="F550" s="4"/>
      <c r="I550" s="4"/>
    </row>
    <row r="551" spans="6:9">
      <c r="F551" s="4"/>
      <c r="I551" s="4"/>
    </row>
    <row r="552" spans="6:9">
      <c r="F552" s="4"/>
      <c r="I552" s="4"/>
    </row>
    <row r="553" spans="6:9">
      <c r="F553" s="4"/>
      <c r="I553" s="4"/>
    </row>
    <row r="554" spans="6:9">
      <c r="F554" s="4"/>
      <c r="I554" s="4"/>
    </row>
    <row r="555" spans="6:9">
      <c r="F555" s="4"/>
      <c r="I555" s="4"/>
    </row>
    <row r="556" spans="6:9">
      <c r="F556" s="4"/>
      <c r="I556" s="4"/>
    </row>
    <row r="557" spans="6:9">
      <c r="F557" s="4"/>
      <c r="I557" s="4"/>
    </row>
    <row r="558" spans="6:9">
      <c r="F558" s="4"/>
      <c r="I558" s="4"/>
    </row>
    <row r="559" spans="6:9">
      <c r="F559" s="4"/>
      <c r="I559" s="4"/>
    </row>
    <row r="560" spans="6:9">
      <c r="F560" s="4"/>
      <c r="I560" s="4"/>
    </row>
    <row r="561" spans="6:9">
      <c r="F561" s="4"/>
      <c r="I561" s="4"/>
    </row>
    <row r="562" spans="6:9">
      <c r="F562" s="4"/>
      <c r="I562" s="4"/>
    </row>
    <row r="563" spans="6:9">
      <c r="F563" s="4"/>
      <c r="I563" s="4"/>
    </row>
    <row r="564" spans="6:9">
      <c r="F564" s="4"/>
      <c r="I564" s="4"/>
    </row>
    <row r="565" spans="6:9">
      <c r="F565" s="4"/>
      <c r="I565" s="4"/>
    </row>
    <row r="566" spans="6:9">
      <c r="F566" s="4"/>
      <c r="I566" s="4"/>
    </row>
    <row r="567" spans="6:9">
      <c r="F567" s="4"/>
      <c r="I567" s="4"/>
    </row>
    <row r="568" spans="6:9">
      <c r="F568" s="4"/>
      <c r="I568" s="4"/>
    </row>
    <row r="569" spans="6:9">
      <c r="F569" s="4"/>
      <c r="I569" s="4"/>
    </row>
    <row r="570" spans="6:9">
      <c r="F570" s="4"/>
      <c r="I570" s="4"/>
    </row>
    <row r="571" spans="6:9">
      <c r="F571" s="4"/>
      <c r="I571" s="4"/>
    </row>
    <row r="572" spans="6:9">
      <c r="F572" s="4"/>
      <c r="I572" s="4"/>
    </row>
    <row r="573" spans="6:9">
      <c r="F573" s="4"/>
      <c r="I573" s="4"/>
    </row>
    <row r="574" spans="6:9">
      <c r="F574" s="4"/>
      <c r="I574" s="4"/>
    </row>
    <row r="575" spans="6:9">
      <c r="F575" s="4"/>
      <c r="I575" s="4"/>
    </row>
    <row r="576" spans="6:9">
      <c r="F576" s="4"/>
      <c r="I576" s="4"/>
    </row>
    <row r="577" spans="6:9">
      <c r="F577" s="4"/>
      <c r="I577" s="4"/>
    </row>
    <row r="578" spans="6:9">
      <c r="F578" s="4"/>
      <c r="I578" s="4"/>
    </row>
    <row r="579" spans="6:9">
      <c r="F579" s="4"/>
      <c r="I579" s="4"/>
    </row>
    <row r="580" spans="6:9">
      <c r="F580" s="4"/>
      <c r="I580" s="4"/>
    </row>
    <row r="581" spans="6:9">
      <c r="F581" s="4"/>
      <c r="I581" s="4"/>
    </row>
    <row r="582" spans="6:9">
      <c r="F582" s="4"/>
      <c r="I582" s="4"/>
    </row>
    <row r="583" spans="6:9">
      <c r="F583" s="4"/>
      <c r="I583" s="4"/>
    </row>
    <row r="584" spans="6:9">
      <c r="F584" s="4"/>
      <c r="I584" s="4"/>
    </row>
    <row r="585" spans="6:9">
      <c r="F585" s="4"/>
      <c r="I585" s="4"/>
    </row>
    <row r="586" spans="6:9">
      <c r="F586" s="4"/>
      <c r="I586" s="4"/>
    </row>
    <row r="587" spans="6:9">
      <c r="F587" s="4"/>
      <c r="I587" s="4"/>
    </row>
    <row r="588" spans="6:9">
      <c r="F588" s="4"/>
      <c r="I588" s="4"/>
    </row>
    <row r="589" spans="6:9">
      <c r="F589" s="4"/>
      <c r="I589" s="4"/>
    </row>
    <row r="590" spans="6:9">
      <c r="F590" s="4"/>
      <c r="I590" s="4"/>
    </row>
    <row r="591" spans="6:9">
      <c r="F591" s="4"/>
      <c r="I591" s="4"/>
    </row>
    <row r="592" spans="6:9">
      <c r="F592" s="4"/>
      <c r="I592" s="4"/>
    </row>
    <row r="593" spans="6:9">
      <c r="F593" s="4"/>
      <c r="I593" s="4"/>
    </row>
    <row r="594" spans="6:9">
      <c r="F594" s="4"/>
      <c r="I594" s="4"/>
    </row>
    <row r="595" spans="6:9">
      <c r="F595" s="4"/>
      <c r="I595" s="4"/>
    </row>
    <row r="596" spans="6:9">
      <c r="F596" s="4"/>
      <c r="I596" s="4"/>
    </row>
    <row r="597" spans="6:9">
      <c r="F597" s="4"/>
      <c r="I597" s="4"/>
    </row>
    <row r="598" spans="6:9">
      <c r="F598" s="4"/>
      <c r="I598" s="4"/>
    </row>
    <row r="599" spans="6:9">
      <c r="F599" s="4"/>
      <c r="I599" s="4"/>
    </row>
    <row r="600" spans="6:9">
      <c r="F600" s="4"/>
      <c r="I600" s="4"/>
    </row>
    <row r="601" spans="6:9">
      <c r="F601" s="4"/>
      <c r="I601" s="4"/>
    </row>
    <row r="602" spans="6:9">
      <c r="F602" s="4"/>
      <c r="I602" s="4"/>
    </row>
    <row r="603" spans="6:9">
      <c r="F603" s="4"/>
      <c r="I603" s="4"/>
    </row>
    <row r="604" spans="6:9">
      <c r="F604" s="4"/>
      <c r="I604" s="4"/>
    </row>
    <row r="605" spans="6:9">
      <c r="F605" s="4"/>
      <c r="I605" s="4"/>
    </row>
    <row r="606" spans="6:9">
      <c r="F606" s="4"/>
      <c r="I606" s="4"/>
    </row>
    <row r="607" spans="6:9">
      <c r="F607" s="4"/>
      <c r="I607" s="4"/>
    </row>
    <row r="608" spans="6:9">
      <c r="F608" s="4"/>
      <c r="I608" s="4"/>
    </row>
    <row r="609" spans="6:9">
      <c r="F609" s="4"/>
      <c r="I609" s="4"/>
    </row>
    <row r="610" spans="6:9">
      <c r="F610" s="4"/>
      <c r="I610" s="4"/>
    </row>
    <row r="611" spans="6:9">
      <c r="F611" s="4"/>
      <c r="I611" s="4"/>
    </row>
    <row r="612" spans="6:9">
      <c r="F612" s="4"/>
      <c r="I612" s="4"/>
    </row>
    <row r="613" spans="6:9">
      <c r="F613" s="4"/>
      <c r="I613" s="4"/>
    </row>
    <row r="614" spans="6:9">
      <c r="F614" s="4"/>
      <c r="I614" s="4"/>
    </row>
    <row r="615" spans="6:9">
      <c r="F615" s="4"/>
      <c r="I615" s="4"/>
    </row>
    <row r="616" spans="6:9">
      <c r="F616" s="4"/>
      <c r="I616" s="4"/>
    </row>
    <row r="617" spans="6:9">
      <c r="F617" s="4"/>
      <c r="I617" s="4"/>
    </row>
    <row r="618" spans="6:9">
      <c r="F618" s="4"/>
      <c r="I618" s="4"/>
    </row>
    <row r="619" spans="6:9">
      <c r="F619" s="4"/>
      <c r="I619" s="4"/>
    </row>
    <row r="620" spans="6:9">
      <c r="F620" s="4"/>
      <c r="I620" s="4"/>
    </row>
    <row r="621" spans="6:9">
      <c r="F621" s="4"/>
      <c r="I621" s="4"/>
    </row>
    <row r="622" spans="6:9">
      <c r="F622" s="4"/>
      <c r="I622" s="4"/>
    </row>
    <row r="623" spans="6:9">
      <c r="F623" s="4"/>
      <c r="I623" s="4"/>
    </row>
    <row r="624" spans="6:9">
      <c r="F624" s="4"/>
      <c r="I624" s="4"/>
    </row>
    <row r="625" spans="6:9">
      <c r="F625" s="4"/>
      <c r="I625" s="4"/>
    </row>
    <row r="626" spans="6:9">
      <c r="F626" s="4"/>
      <c r="I626" s="4"/>
    </row>
    <row r="627" spans="6:9">
      <c r="F627" s="4"/>
      <c r="I627" s="4"/>
    </row>
    <row r="628" spans="6:9">
      <c r="F628" s="4"/>
      <c r="I628" s="4"/>
    </row>
    <row r="629" spans="6:9">
      <c r="F629" s="4"/>
      <c r="I629" s="4"/>
    </row>
    <row r="630" spans="6:9">
      <c r="F630" s="4"/>
      <c r="I630" s="4"/>
    </row>
    <row r="631" spans="6:9">
      <c r="F631" s="4"/>
      <c r="I631" s="4"/>
    </row>
    <row r="632" spans="6:9">
      <c r="F632" s="4"/>
      <c r="I632" s="4"/>
    </row>
    <row r="633" spans="6:9">
      <c r="F633" s="4"/>
      <c r="I633" s="4"/>
    </row>
    <row r="634" spans="6:9">
      <c r="F634" s="4"/>
      <c r="I634" s="4"/>
    </row>
    <row r="635" spans="6:9">
      <c r="F635" s="4"/>
      <c r="I635" s="4"/>
    </row>
    <row r="636" spans="6:9">
      <c r="F636" s="4"/>
      <c r="I636" s="4"/>
    </row>
    <row r="637" spans="6:9">
      <c r="F637" s="4"/>
      <c r="I637" s="4"/>
    </row>
    <row r="638" spans="6:9">
      <c r="F638" s="4"/>
      <c r="I638" s="4"/>
    </row>
    <row r="639" spans="6:9">
      <c r="F639" s="4"/>
      <c r="I639" s="4"/>
    </row>
    <row r="640" spans="6:9">
      <c r="F640" s="4"/>
      <c r="I640" s="4"/>
    </row>
    <row r="641" spans="6:9">
      <c r="F641" s="4"/>
      <c r="I641" s="4"/>
    </row>
    <row r="642" spans="6:9">
      <c r="F642" s="4"/>
      <c r="I642" s="4"/>
    </row>
    <row r="643" spans="6:9">
      <c r="F643" s="4"/>
      <c r="I643" s="4"/>
    </row>
    <row r="644" spans="6:9">
      <c r="F644" s="4"/>
      <c r="I644" s="4"/>
    </row>
    <row r="645" spans="6:9">
      <c r="F645" s="4"/>
      <c r="I645" s="4"/>
    </row>
    <row r="646" spans="6:9">
      <c r="F646" s="4"/>
      <c r="I646" s="4"/>
    </row>
    <row r="647" spans="6:9">
      <c r="F647" s="4"/>
      <c r="I647" s="4"/>
    </row>
    <row r="648" spans="6:9">
      <c r="F648" s="4"/>
      <c r="I648" s="4"/>
    </row>
    <row r="649" spans="6:9">
      <c r="F649" s="4"/>
      <c r="I649" s="4"/>
    </row>
    <row r="650" spans="6:9">
      <c r="F650" s="4"/>
      <c r="I650" s="4"/>
    </row>
    <row r="651" spans="6:9">
      <c r="F651" s="4"/>
      <c r="I651" s="4"/>
    </row>
    <row r="652" spans="6:9">
      <c r="F652" s="4"/>
      <c r="I652" s="4"/>
    </row>
    <row r="653" spans="6:9">
      <c r="F653" s="4"/>
      <c r="I653" s="4"/>
    </row>
    <row r="654" spans="6:9">
      <c r="F654" s="4"/>
      <c r="I654" s="4"/>
    </row>
    <row r="655" spans="6:9">
      <c r="F655" s="4"/>
      <c r="I655" s="4"/>
    </row>
    <row r="656" spans="6:9">
      <c r="F656" s="4"/>
      <c r="I656" s="4"/>
    </row>
    <row r="657" spans="6:9">
      <c r="F657" s="4"/>
      <c r="I657" s="4"/>
    </row>
    <row r="658" spans="6:9">
      <c r="F658" s="4"/>
      <c r="I658" s="4"/>
    </row>
    <row r="659" spans="6:9">
      <c r="F659" s="4"/>
      <c r="I659" s="4"/>
    </row>
    <row r="660" spans="6:9">
      <c r="F660" s="4"/>
      <c r="I660" s="4"/>
    </row>
    <row r="661" spans="6:9">
      <c r="F661" s="4"/>
      <c r="I661" s="4"/>
    </row>
    <row r="662" spans="6:9">
      <c r="F662" s="4"/>
      <c r="I662" s="4"/>
    </row>
    <row r="663" spans="6:9">
      <c r="F663" s="4"/>
      <c r="I663" s="4"/>
    </row>
    <row r="664" spans="6:9">
      <c r="F664" s="4"/>
      <c r="I664" s="4"/>
    </row>
    <row r="665" spans="6:9">
      <c r="F665" s="4"/>
      <c r="I665" s="4"/>
    </row>
    <row r="666" spans="6:9">
      <c r="F666" s="4"/>
      <c r="I666" s="4"/>
    </row>
    <row r="667" spans="6:9">
      <c r="F667" s="4"/>
      <c r="I667" s="4"/>
    </row>
    <row r="668" spans="6:9">
      <c r="F668" s="4"/>
      <c r="I668" s="4"/>
    </row>
    <row r="669" spans="6:9">
      <c r="F669" s="4"/>
      <c r="I669" s="4"/>
    </row>
    <row r="670" spans="6:9">
      <c r="F670" s="4"/>
      <c r="I670" s="4"/>
    </row>
    <row r="671" spans="6:9">
      <c r="F671" s="4"/>
      <c r="I671" s="4"/>
    </row>
    <row r="672" spans="6:9">
      <c r="F672" s="4"/>
      <c r="I672" s="4"/>
    </row>
    <row r="673" spans="6:9">
      <c r="F673" s="4"/>
      <c r="I673" s="4"/>
    </row>
    <row r="674" spans="6:9">
      <c r="F674" s="4"/>
      <c r="I674" s="4"/>
    </row>
    <row r="675" spans="6:9">
      <c r="F675" s="4"/>
      <c r="I675" s="4"/>
    </row>
    <row r="676" spans="6:9">
      <c r="F676" s="4"/>
      <c r="I676" s="4"/>
    </row>
    <row r="677" spans="6:9">
      <c r="F677" s="4"/>
      <c r="I677" s="4"/>
    </row>
    <row r="678" spans="6:9">
      <c r="F678" s="4"/>
      <c r="I678" s="4"/>
    </row>
    <row r="679" spans="6:9">
      <c r="F679" s="4"/>
      <c r="I679" s="4"/>
    </row>
    <row r="680" spans="6:9">
      <c r="F680" s="4"/>
      <c r="I680" s="4"/>
    </row>
    <row r="681" spans="6:9">
      <c r="F681" s="4"/>
      <c r="I681" s="4"/>
    </row>
    <row r="682" spans="6:9">
      <c r="F682" s="4"/>
      <c r="I682" s="4"/>
    </row>
    <row r="683" spans="6:9">
      <c r="F683" s="4"/>
      <c r="I683" s="4"/>
    </row>
    <row r="684" spans="6:9">
      <c r="F684" s="4"/>
      <c r="I684" s="4"/>
    </row>
    <row r="685" spans="6:9">
      <c r="F685" s="4"/>
      <c r="I685" s="4"/>
    </row>
    <row r="686" spans="6:9">
      <c r="F686" s="4"/>
      <c r="I686" s="4"/>
    </row>
    <row r="687" spans="6:9">
      <c r="F687" s="4"/>
      <c r="I687" s="4"/>
    </row>
    <row r="688" spans="6:9">
      <c r="F688" s="4"/>
      <c r="I688" s="4"/>
    </row>
    <row r="689" spans="6:9">
      <c r="F689" s="4"/>
      <c r="I689" s="4"/>
    </row>
    <row r="690" spans="6:9">
      <c r="F690" s="4"/>
      <c r="I690" s="4"/>
    </row>
    <row r="691" spans="6:9">
      <c r="F691" s="4"/>
      <c r="I691" s="4"/>
    </row>
    <row r="692" spans="6:9">
      <c r="F692" s="4"/>
      <c r="I692" s="4"/>
    </row>
    <row r="693" spans="6:9">
      <c r="F693" s="4"/>
      <c r="I693" s="4"/>
    </row>
    <row r="694" spans="6:9">
      <c r="F694" s="4"/>
      <c r="I694" s="4"/>
    </row>
    <row r="695" spans="6:9">
      <c r="F695" s="4"/>
      <c r="I695" s="4"/>
    </row>
    <row r="696" spans="6:9">
      <c r="F696" s="4"/>
      <c r="I696" s="4"/>
    </row>
    <row r="697" spans="6:9">
      <c r="F697" s="4"/>
      <c r="I697" s="4"/>
    </row>
    <row r="698" spans="6:9">
      <c r="F698" s="4"/>
      <c r="I698" s="4"/>
    </row>
    <row r="699" spans="6:9">
      <c r="F699" s="4"/>
      <c r="I699" s="4"/>
    </row>
    <row r="700" spans="6:9">
      <c r="F700" s="4"/>
      <c r="I700" s="4"/>
    </row>
    <row r="701" spans="6:9">
      <c r="F701" s="4"/>
      <c r="I701" s="4"/>
    </row>
    <row r="702" spans="6:9">
      <c r="F702" s="4"/>
      <c r="I702" s="4"/>
    </row>
    <row r="703" spans="6:9">
      <c r="F703" s="4"/>
      <c r="I703" s="4"/>
    </row>
    <row r="704" spans="6:9">
      <c r="F704" s="4"/>
      <c r="I704" s="4"/>
    </row>
    <row r="705" spans="6:9">
      <c r="F705" s="4"/>
      <c r="I705" s="4"/>
    </row>
    <row r="706" spans="6:9">
      <c r="F706" s="4"/>
      <c r="I706" s="4"/>
    </row>
    <row r="707" spans="6:9">
      <c r="F707" s="4"/>
      <c r="I707" s="4"/>
    </row>
    <row r="708" spans="6:9">
      <c r="F708" s="4"/>
      <c r="I708" s="4"/>
    </row>
    <row r="709" spans="6:9">
      <c r="F709" s="4"/>
      <c r="I709" s="4"/>
    </row>
    <row r="710" spans="6:9">
      <c r="F710" s="4"/>
      <c r="I710" s="4"/>
    </row>
    <row r="711" spans="6:9">
      <c r="F711" s="4"/>
      <c r="I711" s="4"/>
    </row>
    <row r="712" spans="6:9">
      <c r="F712" s="4"/>
      <c r="I712" s="4"/>
    </row>
    <row r="713" spans="6:9">
      <c r="F713" s="4"/>
      <c r="I713" s="4"/>
    </row>
    <row r="714" spans="6:9">
      <c r="F714" s="4"/>
      <c r="I714" s="4"/>
    </row>
    <row r="715" spans="6:9">
      <c r="F715" s="4"/>
      <c r="I715" s="4"/>
    </row>
    <row r="716" spans="6:9">
      <c r="F716" s="4"/>
      <c r="I716" s="4"/>
    </row>
    <row r="717" spans="6:9">
      <c r="F717" s="4"/>
      <c r="I717" s="4"/>
    </row>
    <row r="718" spans="6:9">
      <c r="F718" s="4"/>
      <c r="I718" s="4"/>
    </row>
    <row r="719" spans="6:9">
      <c r="F719" s="4"/>
      <c r="I719" s="4"/>
    </row>
    <row r="720" spans="6:9">
      <c r="F720" s="4"/>
      <c r="I720" s="4"/>
    </row>
    <row r="721" spans="6:9">
      <c r="F721" s="4"/>
      <c r="I721" s="4"/>
    </row>
    <row r="722" spans="6:9">
      <c r="F722" s="4"/>
      <c r="I722" s="4"/>
    </row>
    <row r="723" spans="6:9">
      <c r="F723" s="4"/>
      <c r="I723" s="4"/>
    </row>
    <row r="724" spans="6:9">
      <c r="F724" s="4"/>
      <c r="I724" s="4"/>
    </row>
    <row r="725" spans="6:9">
      <c r="F725" s="4"/>
      <c r="I725" s="4"/>
    </row>
    <row r="726" spans="6:9">
      <c r="F726" s="4"/>
      <c r="I726" s="4"/>
    </row>
    <row r="727" spans="6:9">
      <c r="F727" s="4"/>
      <c r="I727" s="4"/>
    </row>
    <row r="728" spans="6:9">
      <c r="F728" s="4"/>
      <c r="I728" s="4"/>
    </row>
    <row r="729" spans="6:9">
      <c r="F729" s="4"/>
      <c r="I729" s="4"/>
    </row>
    <row r="730" spans="6:9">
      <c r="F730" s="4"/>
      <c r="I730" s="4"/>
    </row>
    <row r="731" spans="6:9">
      <c r="F731" s="4"/>
      <c r="I731" s="4"/>
    </row>
    <row r="732" spans="6:9">
      <c r="F732" s="4"/>
      <c r="I732" s="4"/>
    </row>
    <row r="733" spans="6:9">
      <c r="F733" s="4"/>
      <c r="I733" s="4"/>
    </row>
    <row r="734" spans="6:9">
      <c r="F734" s="4"/>
      <c r="I734" s="4"/>
    </row>
    <row r="735" spans="6:9">
      <c r="F735" s="4"/>
      <c r="I735" s="4"/>
    </row>
    <row r="736" spans="6:9">
      <c r="F736" s="4"/>
      <c r="I736" s="4"/>
    </row>
    <row r="737" spans="6:9">
      <c r="F737" s="4"/>
      <c r="I737" s="4"/>
    </row>
    <row r="738" spans="6:9">
      <c r="F738" s="4"/>
      <c r="I738" s="4"/>
    </row>
    <row r="739" spans="6:9">
      <c r="F739" s="4"/>
      <c r="I739" s="4"/>
    </row>
    <row r="740" spans="6:9">
      <c r="F740" s="4"/>
      <c r="I740" s="4"/>
    </row>
    <row r="741" spans="6:9">
      <c r="F741" s="4"/>
      <c r="I741" s="4"/>
    </row>
    <row r="742" spans="6:9">
      <c r="F742" s="4"/>
      <c r="I742" s="4"/>
    </row>
    <row r="743" spans="6:9">
      <c r="F743" s="4"/>
      <c r="I743" s="4"/>
    </row>
    <row r="744" spans="6:9">
      <c r="F744" s="4"/>
      <c r="I744" s="4"/>
    </row>
    <row r="745" spans="6:9">
      <c r="F745" s="4"/>
      <c r="I745" s="4"/>
    </row>
    <row r="746" spans="6:9">
      <c r="F746" s="4"/>
      <c r="I746" s="4"/>
    </row>
    <row r="747" spans="6:9">
      <c r="F747" s="4"/>
      <c r="I747" s="4"/>
    </row>
    <row r="748" spans="6:9">
      <c r="F748" s="4"/>
      <c r="I748" s="4"/>
    </row>
    <row r="749" spans="6:9">
      <c r="F749" s="4"/>
      <c r="I749" s="4"/>
    </row>
    <row r="750" spans="6:9">
      <c r="F750" s="4"/>
      <c r="I750" s="4"/>
    </row>
    <row r="751" spans="6:9">
      <c r="F751" s="4"/>
      <c r="I751" s="4"/>
    </row>
    <row r="752" spans="6:9">
      <c r="F752" s="4"/>
      <c r="I752" s="4"/>
    </row>
    <row r="753" spans="6:9">
      <c r="F753" s="4"/>
      <c r="I753" s="4"/>
    </row>
    <row r="754" spans="6:9">
      <c r="F754" s="4"/>
      <c r="I754" s="4"/>
    </row>
    <row r="755" spans="6:9">
      <c r="F755" s="4"/>
      <c r="I755" s="4"/>
    </row>
    <row r="756" spans="6:9">
      <c r="F756" s="4"/>
      <c r="I756" s="4"/>
    </row>
    <row r="757" spans="6:9">
      <c r="F757" s="4"/>
      <c r="I757" s="4"/>
    </row>
    <row r="758" spans="6:9">
      <c r="F758" s="4"/>
      <c r="I758" s="4"/>
    </row>
    <row r="759" spans="6:9">
      <c r="F759" s="4"/>
      <c r="I759" s="4"/>
    </row>
    <row r="760" spans="6:9">
      <c r="F760" s="4"/>
      <c r="I760" s="4"/>
    </row>
    <row r="761" spans="6:9">
      <c r="F761" s="4"/>
      <c r="I761" s="4"/>
    </row>
    <row r="762" spans="6:9">
      <c r="F762" s="4"/>
      <c r="I762" s="4"/>
    </row>
    <row r="763" spans="6:9">
      <c r="F763" s="4"/>
      <c r="I763" s="4"/>
    </row>
    <row r="764" spans="6:9">
      <c r="F764" s="4"/>
      <c r="I764" s="4"/>
    </row>
    <row r="765" spans="6:9">
      <c r="F765" s="4"/>
      <c r="I765" s="4"/>
    </row>
    <row r="766" spans="6:9">
      <c r="F766" s="4"/>
      <c r="I766" s="4"/>
    </row>
    <row r="767" spans="6:9">
      <c r="F767" s="4"/>
      <c r="I767" s="4"/>
    </row>
    <row r="768" spans="6:9">
      <c r="F768" s="4"/>
      <c r="I768" s="4"/>
    </row>
    <row r="769" spans="6:9">
      <c r="F769" s="4"/>
      <c r="I769" s="4"/>
    </row>
    <row r="770" spans="6:9">
      <c r="F770" s="4"/>
      <c r="I770" s="4"/>
    </row>
    <row r="771" spans="6:9">
      <c r="F771" s="4"/>
      <c r="I771" s="4"/>
    </row>
    <row r="772" spans="6:9">
      <c r="F772" s="4"/>
      <c r="I772" s="4"/>
    </row>
    <row r="773" spans="6:9">
      <c r="F773" s="4"/>
      <c r="I773" s="4"/>
    </row>
    <row r="774" spans="6:9">
      <c r="F774" s="4"/>
      <c r="I774" s="4"/>
    </row>
    <row r="775" spans="6:9">
      <c r="F775" s="4"/>
      <c r="I775" s="4"/>
    </row>
    <row r="776" spans="6:9">
      <c r="F776" s="4"/>
      <c r="I776" s="4"/>
    </row>
    <row r="777" spans="6:9">
      <c r="F777" s="4"/>
      <c r="I777" s="4"/>
    </row>
    <row r="778" spans="6:9">
      <c r="F778" s="4"/>
      <c r="I778" s="4"/>
    </row>
    <row r="779" spans="6:9">
      <c r="F779" s="4"/>
      <c r="I779" s="4"/>
    </row>
    <row r="780" spans="6:9">
      <c r="F780" s="4"/>
      <c r="I780" s="4"/>
    </row>
    <row r="781" spans="6:9">
      <c r="F781" s="4"/>
      <c r="I781" s="4"/>
    </row>
    <row r="782" spans="6:9">
      <c r="F782" s="4"/>
      <c r="I782" s="4"/>
    </row>
    <row r="783" spans="6:9">
      <c r="F783" s="4"/>
      <c r="I783" s="4"/>
    </row>
    <row r="784" spans="6:9">
      <c r="F784" s="4"/>
      <c r="I784" s="4"/>
    </row>
    <row r="785" spans="6:9">
      <c r="F785" s="4"/>
      <c r="I785" s="4"/>
    </row>
    <row r="786" spans="6:9">
      <c r="F786" s="4"/>
      <c r="I786" s="4"/>
    </row>
    <row r="787" spans="6:9">
      <c r="F787" s="4"/>
      <c r="I787" s="4"/>
    </row>
    <row r="788" spans="6:9">
      <c r="F788" s="4"/>
      <c r="I788" s="4"/>
    </row>
    <row r="789" spans="6:9">
      <c r="F789" s="4"/>
      <c r="I789" s="4"/>
    </row>
    <row r="790" spans="6:9">
      <c r="F790" s="4"/>
      <c r="I790" s="4"/>
    </row>
    <row r="791" spans="6:9">
      <c r="F791" s="4"/>
      <c r="I791" s="4"/>
    </row>
    <row r="792" spans="6:9">
      <c r="F792" s="4"/>
      <c r="I792" s="4"/>
    </row>
    <row r="793" spans="6:9">
      <c r="F793" s="4"/>
      <c r="I793" s="4"/>
    </row>
    <row r="794" spans="6:9">
      <c r="F794" s="4"/>
      <c r="I794" s="4"/>
    </row>
    <row r="795" spans="6:9">
      <c r="F795" s="4"/>
      <c r="I795" s="4"/>
    </row>
    <row r="796" spans="6:9">
      <c r="F796" s="4"/>
      <c r="I796" s="4"/>
    </row>
    <row r="797" spans="6:9">
      <c r="F797" s="4"/>
      <c r="I797" s="4"/>
    </row>
    <row r="798" spans="6:9">
      <c r="F798" s="4"/>
      <c r="I798" s="4"/>
    </row>
    <row r="799" spans="6:9">
      <c r="F799" s="4"/>
      <c r="I799" s="4"/>
    </row>
    <row r="800" spans="6:9">
      <c r="F800" s="4"/>
      <c r="I800" s="4"/>
    </row>
    <row r="801" spans="6:9">
      <c r="F801" s="4"/>
      <c r="I801" s="4"/>
    </row>
    <row r="802" spans="6:9">
      <c r="F802" s="4"/>
      <c r="I802" s="4"/>
    </row>
    <row r="803" spans="6:9">
      <c r="F803" s="4"/>
      <c r="I803" s="4"/>
    </row>
    <row r="804" spans="6:9">
      <c r="F804" s="4"/>
      <c r="I804" s="4"/>
    </row>
    <row r="805" spans="6:9">
      <c r="F805" s="4"/>
      <c r="I805" s="4"/>
    </row>
    <row r="806" spans="6:9">
      <c r="F806" s="4"/>
      <c r="I806" s="4"/>
    </row>
    <row r="807" spans="6:9">
      <c r="F807" s="4"/>
      <c r="I807" s="4"/>
    </row>
    <row r="808" spans="6:9">
      <c r="F808" s="4"/>
      <c r="I808" s="4"/>
    </row>
    <row r="809" spans="6:9">
      <c r="F809" s="4"/>
      <c r="I809" s="4"/>
    </row>
    <row r="810" spans="6:9">
      <c r="F810" s="4"/>
      <c r="I810" s="4"/>
    </row>
    <row r="811" spans="6:9">
      <c r="F811" s="4"/>
      <c r="I811" s="4"/>
    </row>
    <row r="812" spans="6:9">
      <c r="F812" s="4"/>
      <c r="I812" s="4"/>
    </row>
    <row r="813" spans="6:9">
      <c r="F813" s="4"/>
      <c r="I813" s="4"/>
    </row>
    <row r="814" spans="6:9">
      <c r="F814" s="4"/>
      <c r="I814" s="4"/>
    </row>
    <row r="815" spans="6:9">
      <c r="F815" s="4"/>
      <c r="I815" s="4"/>
    </row>
    <row r="816" spans="6:9">
      <c r="F816" s="4"/>
      <c r="I816" s="4"/>
    </row>
    <row r="817" spans="6:9">
      <c r="F817" s="4"/>
      <c r="I817" s="4"/>
    </row>
    <row r="818" spans="6:9">
      <c r="F818" s="4"/>
      <c r="I818" s="4"/>
    </row>
    <row r="819" spans="6:9">
      <c r="F819" s="4"/>
      <c r="I819" s="4"/>
    </row>
    <row r="820" spans="6:9">
      <c r="F820" s="4"/>
      <c r="I820" s="4"/>
    </row>
    <row r="821" spans="6:9">
      <c r="F821" s="4"/>
      <c r="I821" s="4"/>
    </row>
    <row r="822" spans="6:9">
      <c r="F822" s="4"/>
      <c r="I822" s="4"/>
    </row>
    <row r="823" spans="6:9">
      <c r="F823" s="4"/>
      <c r="I823" s="4"/>
    </row>
    <row r="824" spans="6:9">
      <c r="F824" s="4"/>
      <c r="I824" s="4"/>
    </row>
    <row r="825" spans="6:9">
      <c r="F825" s="4"/>
      <c r="I825" s="4"/>
    </row>
    <row r="826" spans="6:9">
      <c r="F826" s="4"/>
      <c r="I826" s="4"/>
    </row>
    <row r="827" spans="6:9">
      <c r="F827" s="4"/>
      <c r="I827" s="4"/>
    </row>
    <row r="828" spans="6:9">
      <c r="F828" s="4"/>
      <c r="I828" s="4"/>
    </row>
    <row r="829" spans="6:9">
      <c r="F829" s="4"/>
      <c r="I829" s="4"/>
    </row>
    <row r="830" spans="6:9">
      <c r="F830" s="4"/>
      <c r="I830" s="4"/>
    </row>
    <row r="831" spans="6:9">
      <c r="F831" s="4"/>
      <c r="I831" s="4"/>
    </row>
    <row r="832" spans="6:9">
      <c r="F832" s="4"/>
      <c r="I832" s="4"/>
    </row>
    <row r="833" spans="6:9">
      <c r="F833" s="4"/>
      <c r="I833" s="4"/>
    </row>
    <row r="834" spans="6:9">
      <c r="F834" s="4"/>
      <c r="I834" s="4"/>
    </row>
    <row r="835" spans="6:9">
      <c r="F835" s="4"/>
      <c r="I835" s="4"/>
    </row>
    <row r="836" spans="6:9">
      <c r="F836" s="4"/>
      <c r="I836" s="4"/>
    </row>
    <row r="837" spans="6:9">
      <c r="F837" s="4"/>
      <c r="I837" s="4"/>
    </row>
    <row r="838" spans="6:9">
      <c r="F838" s="4"/>
      <c r="I838" s="4"/>
    </row>
    <row r="839" spans="6:9">
      <c r="F839" s="4"/>
      <c r="I839" s="4"/>
    </row>
    <row r="840" spans="6:9">
      <c r="F840" s="4"/>
      <c r="I840" s="4"/>
    </row>
    <row r="841" spans="6:9">
      <c r="F841" s="4"/>
      <c r="I841" s="4"/>
    </row>
    <row r="842" spans="6:9">
      <c r="F842" s="4"/>
      <c r="I842" s="4"/>
    </row>
    <row r="843" spans="6:9">
      <c r="F843" s="4"/>
      <c r="I843" s="4"/>
    </row>
    <row r="844" spans="6:9">
      <c r="F844" s="4"/>
      <c r="I844" s="4"/>
    </row>
    <row r="845" spans="6:9">
      <c r="F845" s="4"/>
      <c r="I845" s="4"/>
    </row>
    <row r="846" spans="6:9">
      <c r="F846" s="4"/>
      <c r="I846" s="4"/>
    </row>
    <row r="847" spans="6:9">
      <c r="F847" s="4"/>
      <c r="I847" s="4"/>
    </row>
    <row r="848" spans="6:9">
      <c r="F848" s="4"/>
      <c r="I848" s="4"/>
    </row>
    <row r="849" spans="6:9">
      <c r="F849" s="4"/>
      <c r="I849" s="4"/>
    </row>
    <row r="850" spans="6:9">
      <c r="F850" s="4"/>
      <c r="I850" s="4"/>
    </row>
    <row r="851" spans="6:9">
      <c r="F851" s="4"/>
      <c r="I851" s="4"/>
    </row>
    <row r="852" spans="6:9">
      <c r="F852" s="4"/>
      <c r="I852" s="4"/>
    </row>
    <row r="853" spans="6:9">
      <c r="F853" s="4"/>
      <c r="I853" s="4"/>
    </row>
    <row r="854" spans="6:9">
      <c r="F854" s="4"/>
      <c r="I854" s="4"/>
    </row>
    <row r="855" spans="6:9">
      <c r="F855" s="4"/>
      <c r="I855" s="4"/>
    </row>
    <row r="856" spans="6:9">
      <c r="F856" s="4"/>
      <c r="I856" s="4"/>
    </row>
    <row r="857" spans="6:9">
      <c r="F857" s="4"/>
      <c r="I857" s="4"/>
    </row>
    <row r="858" spans="6:9">
      <c r="F858" s="4"/>
      <c r="I858" s="4"/>
    </row>
    <row r="859" spans="6:9">
      <c r="F859" s="4"/>
      <c r="I859" s="4"/>
    </row>
    <row r="860" spans="6:9">
      <c r="F860" s="4"/>
      <c r="I860" s="4"/>
    </row>
    <row r="861" spans="6:9">
      <c r="F861" s="4"/>
      <c r="I861" s="4"/>
    </row>
    <row r="862" spans="6:9">
      <c r="F862" s="4"/>
      <c r="I862" s="4"/>
    </row>
    <row r="863" spans="6:9">
      <c r="F863" s="4"/>
      <c r="I863" s="4"/>
    </row>
    <row r="864" spans="6:9">
      <c r="F864" s="4"/>
      <c r="I864" s="4"/>
    </row>
    <row r="865" spans="6:9">
      <c r="F865" s="4"/>
      <c r="I865" s="4"/>
    </row>
    <row r="866" spans="6:9">
      <c r="F866" s="4"/>
      <c r="I866" s="4"/>
    </row>
    <row r="867" spans="6:9">
      <c r="F867" s="4"/>
      <c r="I867" s="4"/>
    </row>
    <row r="868" spans="6:9">
      <c r="F868" s="4"/>
      <c r="I868" s="4"/>
    </row>
    <row r="869" spans="6:9">
      <c r="F869" s="4"/>
      <c r="I869" s="4"/>
    </row>
    <row r="870" spans="6:9">
      <c r="F870" s="4"/>
      <c r="I870" s="4"/>
    </row>
    <row r="871" spans="6:9">
      <c r="F871" s="4"/>
      <c r="I871" s="4"/>
    </row>
    <row r="872" spans="6:9">
      <c r="F872" s="4"/>
      <c r="I872" s="4"/>
    </row>
    <row r="873" spans="6:9">
      <c r="F873" s="4"/>
      <c r="I873" s="4"/>
    </row>
    <row r="874" spans="6:9">
      <c r="F874" s="4"/>
      <c r="I874" s="4"/>
    </row>
    <row r="875" spans="6:9">
      <c r="F875" s="4"/>
      <c r="I875" s="4"/>
    </row>
    <row r="876" spans="6:9">
      <c r="F876" s="4"/>
      <c r="I876" s="4"/>
    </row>
    <row r="877" spans="6:9">
      <c r="F877" s="4"/>
      <c r="I877" s="4"/>
    </row>
    <row r="878" spans="6:9">
      <c r="F878" s="4"/>
      <c r="I878" s="4"/>
    </row>
    <row r="879" spans="6:9">
      <c r="F879" s="4"/>
      <c r="I879" s="4"/>
    </row>
    <row r="880" spans="6:9">
      <c r="F880" s="4"/>
      <c r="I880" s="4"/>
    </row>
    <row r="881" spans="6:9">
      <c r="F881" s="4"/>
      <c r="I881" s="4"/>
    </row>
    <row r="882" spans="6:9">
      <c r="F882" s="4"/>
      <c r="I882" s="4"/>
    </row>
    <row r="883" spans="6:9">
      <c r="F883" s="4"/>
      <c r="I883" s="4"/>
    </row>
    <row r="884" spans="6:9">
      <c r="F884" s="4"/>
      <c r="I884" s="4"/>
    </row>
    <row r="885" spans="6:9">
      <c r="F885" s="4"/>
      <c r="I885" s="4"/>
    </row>
    <row r="886" spans="6:9">
      <c r="F886" s="4"/>
      <c r="I886" s="4"/>
    </row>
    <row r="887" spans="6:9">
      <c r="F887" s="4"/>
      <c r="I887" s="4"/>
    </row>
    <row r="888" spans="6:9">
      <c r="F888" s="4"/>
      <c r="I888" s="4"/>
    </row>
    <row r="889" spans="6:9">
      <c r="F889" s="4"/>
      <c r="I889" s="4"/>
    </row>
    <row r="890" spans="6:9">
      <c r="F890" s="4"/>
      <c r="I890" s="4"/>
    </row>
    <row r="891" spans="6:9">
      <c r="F891" s="4"/>
      <c r="I891" s="4"/>
    </row>
    <row r="892" spans="6:9">
      <c r="F892" s="4"/>
      <c r="I892" s="4"/>
    </row>
    <row r="893" spans="6:9">
      <c r="F893" s="4"/>
      <c r="I893" s="4"/>
    </row>
    <row r="894" spans="6:9">
      <c r="F894" s="4"/>
      <c r="I894" s="4"/>
    </row>
    <row r="895" spans="6:9">
      <c r="F895" s="4"/>
      <c r="I895" s="4"/>
    </row>
    <row r="896" spans="6:9">
      <c r="F896" s="4"/>
      <c r="I896" s="4"/>
    </row>
    <row r="897" spans="6:9">
      <c r="F897" s="4"/>
      <c r="I897" s="4"/>
    </row>
    <row r="898" spans="6:9">
      <c r="F898" s="4"/>
      <c r="I898" s="4"/>
    </row>
    <row r="899" spans="6:9">
      <c r="F899" s="4"/>
      <c r="I899" s="4"/>
    </row>
    <row r="900" spans="6:9">
      <c r="F900" s="4"/>
      <c r="I900" s="4"/>
    </row>
    <row r="901" spans="6:9">
      <c r="F901" s="4"/>
      <c r="I901" s="4"/>
    </row>
    <row r="902" spans="6:9">
      <c r="F902" s="4"/>
      <c r="I902" s="4"/>
    </row>
    <row r="903" spans="6:9">
      <c r="F903" s="4"/>
      <c r="I903" s="4"/>
    </row>
    <row r="904" spans="6:9">
      <c r="F904" s="4"/>
      <c r="I904" s="4"/>
    </row>
    <row r="905" spans="6:9">
      <c r="F905" s="4"/>
      <c r="I905" s="4"/>
    </row>
    <row r="906" spans="6:9">
      <c r="F906" s="4"/>
      <c r="I906" s="4"/>
    </row>
    <row r="907" spans="6:9">
      <c r="F907" s="4"/>
      <c r="I907" s="4"/>
    </row>
    <row r="908" spans="6:9">
      <c r="F908" s="4"/>
      <c r="I908" s="4"/>
    </row>
    <row r="909" spans="6:9">
      <c r="F909" s="4"/>
      <c r="I909" s="4"/>
    </row>
    <row r="910" spans="6:9">
      <c r="F910" s="4"/>
      <c r="I910" s="4"/>
    </row>
    <row r="911" spans="6:9">
      <c r="F911" s="4"/>
      <c r="I911" s="4"/>
    </row>
    <row r="912" spans="6:9">
      <c r="F912" s="4"/>
      <c r="I912" s="4"/>
    </row>
    <row r="913" spans="6:9">
      <c r="F913" s="4"/>
      <c r="I913" s="4"/>
    </row>
    <row r="914" spans="6:9">
      <c r="F914" s="4"/>
      <c r="I914" s="4"/>
    </row>
    <row r="915" spans="6:9">
      <c r="F915" s="4"/>
      <c r="I915" s="4"/>
    </row>
    <row r="916" spans="6:9">
      <c r="F916" s="4"/>
      <c r="I916" s="4"/>
    </row>
    <row r="917" spans="6:9">
      <c r="F917" s="4"/>
      <c r="I917" s="4"/>
    </row>
    <row r="918" spans="6:9">
      <c r="F918" s="4"/>
      <c r="I918" s="4"/>
    </row>
    <row r="919" spans="6:9">
      <c r="F919" s="4"/>
      <c r="I919" s="4"/>
    </row>
    <row r="920" spans="6:9">
      <c r="F920" s="4"/>
      <c r="I920" s="4"/>
    </row>
    <row r="921" spans="6:9">
      <c r="F921" s="4"/>
      <c r="I921" s="4"/>
    </row>
    <row r="922" spans="6:9">
      <c r="F922" s="4"/>
      <c r="I922" s="4"/>
    </row>
    <row r="923" spans="6:9">
      <c r="F923" s="4"/>
      <c r="I923" s="4"/>
    </row>
    <row r="924" spans="6:9">
      <c r="F924" s="4"/>
      <c r="I924" s="4"/>
    </row>
    <row r="925" spans="6:9">
      <c r="F925" s="4"/>
      <c r="I925" s="4"/>
    </row>
    <row r="926" spans="6:9">
      <c r="F926" s="4"/>
      <c r="I926" s="4"/>
    </row>
    <row r="927" spans="6:9">
      <c r="F927" s="4"/>
      <c r="I927" s="4"/>
    </row>
    <row r="928" spans="6:9">
      <c r="F928" s="4"/>
      <c r="I928" s="4"/>
    </row>
    <row r="929" spans="6:9">
      <c r="F929" s="4"/>
      <c r="I929" s="4"/>
    </row>
    <row r="930" spans="6:9">
      <c r="F930" s="4"/>
      <c r="I930" s="4"/>
    </row>
    <row r="931" spans="6:9">
      <c r="F931" s="4"/>
      <c r="I931" s="4"/>
    </row>
    <row r="932" spans="6:9">
      <c r="F932" s="4"/>
      <c r="I932" s="4"/>
    </row>
    <row r="933" spans="6:9">
      <c r="F933" s="4"/>
      <c r="I933" s="4"/>
    </row>
    <row r="934" spans="6:9">
      <c r="F934" s="4"/>
      <c r="I934" s="4"/>
    </row>
    <row r="935" spans="6:9">
      <c r="F935" s="4"/>
      <c r="I935" s="4"/>
    </row>
    <row r="936" spans="6:9">
      <c r="F936" s="4"/>
      <c r="I936" s="4"/>
    </row>
    <row r="937" spans="6:9">
      <c r="F937" s="4"/>
      <c r="I937" s="4"/>
    </row>
    <row r="938" spans="6:9">
      <c r="F938" s="4"/>
      <c r="I938" s="4"/>
    </row>
    <row r="939" spans="6:9">
      <c r="F939" s="4"/>
      <c r="I939" s="4"/>
    </row>
    <row r="940" spans="6:9">
      <c r="F940" s="4"/>
      <c r="I940" s="4"/>
    </row>
    <row r="941" spans="6:9">
      <c r="F941" s="4"/>
      <c r="I941" s="4"/>
    </row>
    <row r="942" spans="6:9">
      <c r="F942" s="4"/>
      <c r="I942" s="4"/>
    </row>
    <row r="943" spans="6:9">
      <c r="F943" s="4"/>
      <c r="I943" s="4"/>
    </row>
    <row r="944" spans="6:9">
      <c r="F944" s="4"/>
      <c r="I944" s="4"/>
    </row>
    <row r="945" spans="6:9">
      <c r="F945" s="4"/>
      <c r="I945" s="4"/>
    </row>
    <row r="946" spans="6:9">
      <c r="F946" s="4"/>
      <c r="I946" s="4"/>
    </row>
    <row r="947" spans="6:9">
      <c r="F947" s="4"/>
      <c r="I947" s="4"/>
    </row>
    <row r="948" spans="6:9">
      <c r="F948" s="4"/>
      <c r="I948" s="4"/>
    </row>
    <row r="949" spans="6:9">
      <c r="F949" s="4"/>
      <c r="I949" s="4"/>
    </row>
    <row r="950" spans="6:9">
      <c r="F950" s="4"/>
      <c r="I950" s="4"/>
    </row>
    <row r="951" spans="6:9">
      <c r="F951" s="4"/>
      <c r="I951" s="4"/>
    </row>
    <row r="952" spans="6:9">
      <c r="F952" s="4"/>
      <c r="I952" s="4"/>
    </row>
    <row r="953" spans="6:9">
      <c r="F953" s="4"/>
      <c r="I953" s="4"/>
    </row>
    <row r="954" spans="6:9">
      <c r="F954" s="4"/>
      <c r="I954" s="4"/>
    </row>
    <row r="955" spans="6:9">
      <c r="F955" s="4"/>
      <c r="I955" s="4"/>
    </row>
    <row r="956" spans="6:9">
      <c r="F956" s="4"/>
      <c r="I956" s="4"/>
    </row>
    <row r="957" spans="6:9">
      <c r="F957" s="4"/>
      <c r="I957" s="4"/>
    </row>
    <row r="958" spans="6:9">
      <c r="F958" s="4"/>
      <c r="I958" s="4"/>
    </row>
    <row r="959" spans="6:9">
      <c r="F959" s="4"/>
      <c r="I959" s="4"/>
    </row>
    <row r="960" spans="6:9">
      <c r="F960" s="4"/>
      <c r="I960" s="4"/>
    </row>
    <row r="961" spans="6:9">
      <c r="F961" s="4"/>
      <c r="I961" s="4"/>
    </row>
    <row r="962" spans="6:9">
      <c r="F962" s="4"/>
      <c r="I962" s="4"/>
    </row>
    <row r="963" spans="6:9">
      <c r="F963" s="4"/>
      <c r="I963" s="4"/>
    </row>
    <row r="964" spans="6:9">
      <c r="F964" s="4"/>
      <c r="I964" s="4"/>
    </row>
    <row r="965" spans="6:9">
      <c r="F965" s="4"/>
      <c r="I965" s="4"/>
    </row>
    <row r="966" spans="6:9">
      <c r="F966" s="4"/>
      <c r="I966" s="4"/>
    </row>
    <row r="967" spans="6:9">
      <c r="F967" s="4"/>
      <c r="I967" s="4"/>
    </row>
    <row r="968" spans="6:9">
      <c r="F968" s="4"/>
      <c r="I968" s="4"/>
    </row>
    <row r="969" spans="6:9">
      <c r="F969" s="4"/>
      <c r="I969" s="4"/>
    </row>
    <row r="970" spans="6:9">
      <c r="F970" s="4"/>
      <c r="I970" s="4"/>
    </row>
    <row r="971" spans="6:9">
      <c r="F971" s="4"/>
      <c r="I971" s="4"/>
    </row>
    <row r="972" spans="6:9">
      <c r="F972" s="4"/>
      <c r="I972" s="4"/>
    </row>
    <row r="973" spans="6:9">
      <c r="F973" s="4"/>
      <c r="I973" s="4"/>
    </row>
    <row r="974" spans="6:9">
      <c r="F974" s="4"/>
      <c r="I974" s="4"/>
    </row>
    <row r="975" spans="6:9">
      <c r="F975" s="4"/>
      <c r="I975" s="4"/>
    </row>
    <row r="976" spans="6:9">
      <c r="F976" s="4"/>
      <c r="I976" s="4"/>
    </row>
    <row r="977" spans="6:9">
      <c r="F977" s="4"/>
      <c r="I977" s="4"/>
    </row>
    <row r="978" spans="6:9">
      <c r="F978" s="4"/>
      <c r="I978" s="4"/>
    </row>
    <row r="979" spans="6:9">
      <c r="F979" s="4"/>
      <c r="I979" s="4"/>
    </row>
    <row r="980" spans="6:9">
      <c r="F980" s="4"/>
      <c r="I980" s="4"/>
    </row>
    <row r="981" spans="6:9">
      <c r="F981" s="4"/>
      <c r="I981" s="4"/>
    </row>
    <row r="982" spans="6:9">
      <c r="F982" s="4"/>
      <c r="I982" s="4"/>
    </row>
    <row r="983" spans="6:9">
      <c r="F983" s="4"/>
      <c r="I983" s="4"/>
    </row>
    <row r="984" spans="6:9">
      <c r="F984" s="4"/>
      <c r="I984" s="4"/>
    </row>
    <row r="985" spans="6:9">
      <c r="F985" s="4"/>
      <c r="I985" s="4"/>
    </row>
    <row r="986" spans="6:9">
      <c r="F986" s="4"/>
      <c r="I986" s="4"/>
    </row>
    <row r="987" spans="6:9">
      <c r="F987" s="4"/>
      <c r="I987" s="4"/>
    </row>
    <row r="988" spans="6:9">
      <c r="F988" s="4"/>
      <c r="I988" s="4"/>
    </row>
    <row r="989" spans="6:9">
      <c r="F989" s="4"/>
      <c r="I989" s="4"/>
    </row>
    <row r="990" spans="6:9">
      <c r="F990" s="4"/>
      <c r="I990" s="4"/>
    </row>
    <row r="991" spans="6:9">
      <c r="F991" s="4"/>
      <c r="I991" s="4"/>
    </row>
    <row r="992" spans="6:9">
      <c r="F992" s="4"/>
      <c r="I992" s="4"/>
    </row>
    <row r="993" spans="6:9">
      <c r="F993" s="4"/>
      <c r="I993" s="4"/>
    </row>
    <row r="994" spans="6:9">
      <c r="F994" s="4"/>
      <c r="I994" s="4"/>
    </row>
    <row r="995" spans="6:9">
      <c r="F995" s="4"/>
      <c r="I995" s="4"/>
    </row>
    <row r="996" spans="6:9">
      <c r="F996" s="4"/>
      <c r="I996" s="4"/>
    </row>
    <row r="997" spans="6:9">
      <c r="F997" s="4"/>
      <c r="I997" s="4"/>
    </row>
    <row r="998" spans="6:9">
      <c r="F998" s="4"/>
      <c r="I998" s="4"/>
    </row>
    <row r="999" spans="6:9">
      <c r="F999" s="4"/>
      <c r="I999" s="4"/>
    </row>
    <row r="1000" spans="6:9">
      <c r="F1000" s="4"/>
      <c r="I1000" s="4"/>
    </row>
    <row r="1001" spans="6:9">
      <c r="F1001" s="4"/>
      <c r="I1001" s="4"/>
    </row>
    <row r="1002" spans="6:9">
      <c r="F1002" s="4"/>
      <c r="I1002" s="4"/>
    </row>
    <row r="1003" spans="6:9">
      <c r="F1003" s="4"/>
      <c r="I1003" s="4"/>
    </row>
    <row r="1004" spans="6:9">
      <c r="F1004" s="4"/>
      <c r="I1004" s="4"/>
    </row>
    <row r="1005" spans="6:9">
      <c r="F1005" s="4"/>
      <c r="I1005" s="4"/>
    </row>
    <row r="1006" spans="6:9">
      <c r="F1006" s="4"/>
      <c r="I1006" s="4"/>
    </row>
    <row r="1007" spans="6:9">
      <c r="F1007" s="4"/>
      <c r="I1007" s="4"/>
    </row>
    <row r="1008" spans="6:9">
      <c r="F1008" s="4"/>
      <c r="I1008" s="4"/>
    </row>
    <row r="1009" spans="6:9">
      <c r="F1009" s="4"/>
      <c r="I1009" s="4"/>
    </row>
    <row r="1010" spans="6:9">
      <c r="F1010" s="4"/>
      <c r="I1010" s="4"/>
    </row>
    <row r="1011" spans="6:9">
      <c r="F1011" s="4"/>
      <c r="I1011" s="4"/>
    </row>
    <row r="1012" spans="6:9">
      <c r="F1012" s="4"/>
      <c r="I1012" s="4"/>
    </row>
    <row r="1013" spans="6:9">
      <c r="F1013" s="4"/>
      <c r="I1013" s="4"/>
    </row>
    <row r="1014" spans="6:9">
      <c r="F1014" s="4"/>
      <c r="I1014" s="4"/>
    </row>
    <row r="1015" spans="6:9">
      <c r="F1015" s="4"/>
      <c r="I1015" s="4"/>
    </row>
    <row r="1016" spans="6:9">
      <c r="F1016" s="4"/>
      <c r="I1016" s="4"/>
    </row>
    <row r="1017" spans="6:9">
      <c r="F1017" s="4"/>
      <c r="I1017" s="4"/>
    </row>
    <row r="1018" spans="6:9">
      <c r="F1018" s="4"/>
      <c r="I1018" s="4"/>
    </row>
    <row r="1019" spans="6:9">
      <c r="F1019" s="4"/>
      <c r="I1019" s="4"/>
    </row>
    <row r="1020" spans="6:9">
      <c r="F1020" s="4"/>
      <c r="I1020" s="4"/>
    </row>
    <row r="1021" spans="6:9">
      <c r="F1021" s="4"/>
      <c r="I1021" s="4"/>
    </row>
    <row r="1022" spans="6:9">
      <c r="F1022" s="4"/>
      <c r="I1022" s="4"/>
    </row>
    <row r="1023" spans="6:9">
      <c r="F1023" s="4"/>
      <c r="I1023" s="4"/>
    </row>
    <row r="1024" spans="6:9">
      <c r="F1024" s="4"/>
      <c r="I1024" s="4"/>
    </row>
    <row r="1025" spans="6:9">
      <c r="F1025" s="4"/>
      <c r="I1025" s="4"/>
    </row>
    <row r="1026" spans="6:9">
      <c r="F1026" s="4"/>
      <c r="I1026" s="4"/>
    </row>
    <row r="1027" spans="6:9">
      <c r="F1027" s="4"/>
      <c r="I1027" s="4"/>
    </row>
    <row r="1028" spans="6:9">
      <c r="F1028" s="4"/>
      <c r="I1028" s="4"/>
    </row>
    <row r="1029" spans="6:9">
      <c r="F1029" s="4"/>
      <c r="I1029" s="4"/>
    </row>
    <row r="1030" spans="6:9">
      <c r="F1030" s="4"/>
      <c r="I1030" s="4"/>
    </row>
    <row r="1031" spans="6:9">
      <c r="F1031" s="4"/>
      <c r="I1031" s="4"/>
    </row>
    <row r="1032" spans="6:9">
      <c r="F1032" s="4"/>
      <c r="I1032" s="4"/>
    </row>
    <row r="1033" spans="6:9">
      <c r="F1033" s="4"/>
      <c r="I1033" s="4"/>
    </row>
    <row r="1034" spans="6:9">
      <c r="F1034" s="4"/>
      <c r="I1034" s="4"/>
    </row>
    <row r="1035" spans="6:9">
      <c r="F1035" s="4"/>
      <c r="I1035" s="4"/>
    </row>
    <row r="1036" spans="6:9">
      <c r="F1036" s="4"/>
      <c r="I1036" s="4"/>
    </row>
    <row r="1037" spans="6:9">
      <c r="F1037" s="4"/>
      <c r="I1037" s="4"/>
    </row>
    <row r="1038" spans="6:9">
      <c r="F1038" s="4"/>
      <c r="I1038" s="4"/>
    </row>
    <row r="1039" spans="6:9">
      <c r="F1039" s="4"/>
      <c r="I1039" s="4"/>
    </row>
    <row r="1040" spans="6:9">
      <c r="F1040" s="4"/>
      <c r="I1040" s="4"/>
    </row>
    <row r="1041" spans="6:9">
      <c r="F1041" s="4"/>
      <c r="I1041" s="4"/>
    </row>
    <row r="1042" spans="6:9">
      <c r="I1042" s="4"/>
    </row>
    <row r="1043" spans="6:9">
      <c r="I1043" s="4"/>
    </row>
  </sheetData>
  <mergeCells count="10">
    <mergeCell ref="A1:F1"/>
    <mergeCell ref="A2:F2"/>
    <mergeCell ref="A7:B7"/>
    <mergeCell ref="A9:F9"/>
    <mergeCell ref="D11:E11"/>
    <mergeCell ref="G14:I14"/>
    <mergeCell ref="H20:I20"/>
    <mergeCell ref="A26:F26"/>
    <mergeCell ref="D28:E28"/>
    <mergeCell ref="A59:F59"/>
  </mergeCells>
  <dataValidations count="5">
    <dataValidation type="list" allowBlank="1" showErrorMessage="1" sqref="E22" xr:uid="{00000000-0002-0000-1100-000000000000}">
      <formula1>$M$12:$M$13</formula1>
    </dataValidation>
    <dataValidation type="list" allowBlank="1" showErrorMessage="1" sqref="A8" xr:uid="{00000000-0002-0000-1100-000001000000}">
      <formula1>$M$3:$M$4</formula1>
    </dataValidation>
    <dataValidation type="list" allowBlank="1" showErrorMessage="1" sqref="E16 E33 E42 E51" xr:uid="{00000000-0002-0000-1100-000002000000}">
      <formula1>$M$9:$M$10</formula1>
    </dataValidation>
    <dataValidation type="list" allowBlank="1" showErrorMessage="1" sqref="H15" xr:uid="{00000000-0002-0000-1100-000003000000}">
      <formula1>$M$37:$M$38</formula1>
    </dataValidation>
    <dataValidation type="list" allowBlank="1" showErrorMessage="1" sqref="I17:I19" xr:uid="{00000000-0002-0000-1100-000004000000}">
      <formula1>$M$15:$M$35</formula1>
    </dataValidation>
  </dataValidations>
  <pageMargins left="0" right="0" top="0" bottom="0" header="0" footer="0"/>
  <legacy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Y1043"/>
  <sheetViews>
    <sheetView workbookViewId="0"/>
  </sheetViews>
  <sheetFormatPr defaultColWidth="12.5703125" defaultRowHeight="15.75" customHeight="1"/>
  <cols>
    <col min="1" max="1" width="38.7109375" customWidth="1"/>
    <col min="2" max="2" width="8.140625" customWidth="1"/>
    <col min="3" max="3" width="15" customWidth="1"/>
    <col min="4" max="4" width="22.28515625" customWidth="1"/>
    <col min="5" max="5" width="23.85546875" customWidth="1"/>
    <col min="6" max="6" width="22.140625" customWidth="1"/>
    <col min="7" max="7" width="14.42578125" customWidth="1"/>
    <col min="8" max="8" width="15.140625" customWidth="1"/>
    <col min="9" max="9" width="15.85546875" customWidth="1"/>
    <col min="13" max="13" width="12.5703125" hidden="1"/>
  </cols>
  <sheetData>
    <row r="1" spans="1:25">
      <c r="A1" s="147" t="s">
        <v>6</v>
      </c>
      <c r="B1" s="159"/>
      <c r="C1" s="159"/>
      <c r="D1" s="159"/>
      <c r="E1" s="159"/>
      <c r="F1" s="159"/>
      <c r="G1" s="3"/>
      <c r="H1" s="3"/>
      <c r="I1" s="3"/>
      <c r="M1" s="5" t="s">
        <v>27</v>
      </c>
    </row>
    <row r="2" spans="1:25">
      <c r="A2" s="153" t="s">
        <v>28</v>
      </c>
      <c r="B2" s="159"/>
      <c r="C2" s="159"/>
      <c r="D2" s="159"/>
      <c r="E2" s="159"/>
      <c r="F2" s="159"/>
      <c r="M2" s="7" t="s">
        <v>29</v>
      </c>
    </row>
    <row r="3" spans="1:25">
      <c r="A3" s="8" t="s">
        <v>30</v>
      </c>
      <c r="B3" s="8" t="s">
        <v>31</v>
      </c>
      <c r="C3" s="8" t="s">
        <v>32</v>
      </c>
      <c r="D3" s="8" t="s">
        <v>33</v>
      </c>
      <c r="E3" s="8"/>
      <c r="F3" s="9"/>
      <c r="M3" s="6" t="s">
        <v>34</v>
      </c>
    </row>
    <row r="4" spans="1:25">
      <c r="A4" s="10" t="s">
        <v>135</v>
      </c>
      <c r="B4" s="11">
        <v>0.01</v>
      </c>
      <c r="C4" s="11">
        <v>6</v>
      </c>
      <c r="D4" s="11">
        <v>600</v>
      </c>
      <c r="E4" s="7" t="s">
        <v>36</v>
      </c>
      <c r="F4" s="12">
        <v>150</v>
      </c>
      <c r="G4" s="6"/>
      <c r="H4" s="6"/>
      <c r="I4" s="6"/>
      <c r="J4" s="6"/>
      <c r="K4" s="6"/>
      <c r="L4" s="6"/>
      <c r="M4" s="6" t="s">
        <v>37</v>
      </c>
      <c r="N4" s="6"/>
      <c r="O4" s="6"/>
      <c r="P4" s="6"/>
      <c r="Q4" s="6"/>
      <c r="R4" s="6"/>
      <c r="S4" s="6"/>
      <c r="T4" s="6"/>
      <c r="U4" s="6"/>
      <c r="V4" s="6"/>
      <c r="W4" s="6"/>
      <c r="X4" s="6"/>
      <c r="Y4" s="6"/>
    </row>
    <row r="5" spans="1:25">
      <c r="A5" s="10"/>
      <c r="B5" s="10"/>
      <c r="C5" s="10"/>
      <c r="D5" s="11"/>
      <c r="E5" s="7" t="s">
        <v>39</v>
      </c>
      <c r="F5" s="12">
        <v>150</v>
      </c>
      <c r="M5" s="5" t="s">
        <v>40</v>
      </c>
    </row>
    <row r="6" spans="1:25">
      <c r="A6" s="10"/>
      <c r="B6" s="10"/>
      <c r="C6" s="10"/>
      <c r="D6" s="11"/>
      <c r="E6" s="8"/>
      <c r="F6" s="9"/>
      <c r="M6" s="6" t="s">
        <v>41</v>
      </c>
    </row>
    <row r="7" spans="1:25">
      <c r="A7" s="152" t="s">
        <v>42</v>
      </c>
      <c r="B7" s="159"/>
      <c r="C7" s="6"/>
      <c r="D7" s="13" t="s">
        <v>43</v>
      </c>
      <c r="E7" s="6"/>
      <c r="F7" s="7" t="s">
        <v>44</v>
      </c>
      <c r="M7" s="14">
        <v>0.01</v>
      </c>
    </row>
    <row r="8" spans="1:25">
      <c r="A8" s="2" t="s">
        <v>34</v>
      </c>
      <c r="B8" s="75">
        <v>0.15</v>
      </c>
      <c r="C8" s="6"/>
      <c r="D8" s="16">
        <v>53.88</v>
      </c>
      <c r="E8" s="17"/>
      <c r="F8" s="65">
        <v>53.81</v>
      </c>
      <c r="M8" s="7" t="s">
        <v>45</v>
      </c>
    </row>
    <row r="9" spans="1:25">
      <c r="A9" s="146" t="s">
        <v>46</v>
      </c>
      <c r="B9" s="159"/>
      <c r="C9" s="159"/>
      <c r="D9" s="159"/>
      <c r="E9" s="159"/>
      <c r="F9" s="159"/>
      <c r="G9" s="6"/>
      <c r="H9" s="6"/>
      <c r="I9" s="6"/>
      <c r="J9" s="6"/>
      <c r="K9" s="6"/>
      <c r="M9" s="6" t="s">
        <v>47</v>
      </c>
    </row>
    <row r="10" spans="1:25">
      <c r="A10" s="6"/>
      <c r="B10" s="17"/>
      <c r="C10" s="6"/>
      <c r="D10" s="8"/>
      <c r="E10" s="18" t="s">
        <v>48</v>
      </c>
      <c r="M10" s="6" t="s">
        <v>49</v>
      </c>
    </row>
    <row r="11" spans="1:25">
      <c r="A11" s="6"/>
      <c r="B11" s="17"/>
      <c r="C11" s="6"/>
      <c r="D11" s="150" t="s">
        <v>50</v>
      </c>
      <c r="E11" s="159"/>
      <c r="M11" s="5" t="s">
        <v>51</v>
      </c>
    </row>
    <row r="12" spans="1:25">
      <c r="A12" s="6"/>
      <c r="B12" s="17"/>
      <c r="C12" s="6"/>
      <c r="D12" s="19" t="s">
        <v>52</v>
      </c>
      <c r="E12" s="20">
        <v>5000</v>
      </c>
      <c r="M12" s="6" t="s">
        <v>53</v>
      </c>
    </row>
    <row r="13" spans="1:25">
      <c r="A13" s="6"/>
      <c r="B13" s="17"/>
      <c r="C13" s="6"/>
      <c r="D13" s="19" t="s">
        <v>54</v>
      </c>
      <c r="E13" s="21">
        <v>0.1</v>
      </c>
      <c r="M13" s="6" t="s">
        <v>55</v>
      </c>
    </row>
    <row r="14" spans="1:25">
      <c r="A14" s="6"/>
      <c r="B14" s="17"/>
      <c r="C14" s="6"/>
      <c r="D14" s="19" t="s">
        <v>56</v>
      </c>
      <c r="E14" s="9">
        <f>E12*E13</f>
        <v>500</v>
      </c>
      <c r="G14" s="150" t="s">
        <v>57</v>
      </c>
      <c r="H14" s="159"/>
      <c r="I14" s="159"/>
      <c r="L14" s="6"/>
      <c r="M14" s="5" t="s">
        <v>58</v>
      </c>
    </row>
    <row r="15" spans="1:25">
      <c r="A15" s="5" t="s">
        <v>59</v>
      </c>
      <c r="B15" s="17"/>
      <c r="C15" s="6"/>
      <c r="D15" s="22" t="s">
        <v>60</v>
      </c>
      <c r="E15" s="13" t="s">
        <v>45</v>
      </c>
      <c r="F15" s="35" t="s">
        <v>61</v>
      </c>
      <c r="G15" s="6"/>
      <c r="H15" s="7" t="s">
        <v>62</v>
      </c>
      <c r="I15" s="6"/>
      <c r="M15" s="6">
        <v>0</v>
      </c>
    </row>
    <row r="16" spans="1:25">
      <c r="A16" s="24" t="s">
        <v>63</v>
      </c>
      <c r="B16" s="25">
        <f>IF(A8="ATR-Actual",B8*1.15,B8*0.0115*25)</f>
        <v>0.17249999999999999</v>
      </c>
      <c r="C16" s="6"/>
      <c r="D16" s="26" t="s">
        <v>64</v>
      </c>
      <c r="E16" s="13" t="s">
        <v>47</v>
      </c>
      <c r="F16" s="30" t="s">
        <v>64</v>
      </c>
      <c r="G16" s="5" t="s">
        <v>65</v>
      </c>
      <c r="H16" s="25">
        <f>IF(H15="Long",D17,IF(H15="Short",F17))</f>
        <v>54.050000000000004</v>
      </c>
      <c r="I16" s="5" t="s">
        <v>58</v>
      </c>
      <c r="M16" s="6">
        <v>1</v>
      </c>
    </row>
    <row r="17" spans="1:25">
      <c r="A17" s="6"/>
      <c r="B17" s="25"/>
      <c r="C17" s="6"/>
      <c r="D17" s="28">
        <f>MROUND((SUM($D$8+B16)),$M$7)</f>
        <v>54.050000000000004</v>
      </c>
      <c r="E17" s="11">
        <f>IF(E16="Risk in Points",D17-D19,(D17-D19)/0.01)</f>
        <v>0.41000000000000369</v>
      </c>
      <c r="F17" s="29">
        <f>MROUND((SUM($F$8-B16)),$M$7)</f>
        <v>53.64</v>
      </c>
      <c r="G17" s="5" t="s">
        <v>66</v>
      </c>
      <c r="H17" s="21"/>
      <c r="I17" s="14">
        <v>0</v>
      </c>
      <c r="M17" s="6">
        <v>2</v>
      </c>
      <c r="N17" s="6"/>
      <c r="O17" s="6"/>
      <c r="P17" s="6"/>
      <c r="Q17" s="6"/>
      <c r="R17" s="6"/>
      <c r="S17" s="6"/>
      <c r="T17" s="6"/>
      <c r="U17" s="6"/>
      <c r="V17" s="6"/>
      <c r="W17" s="6"/>
      <c r="X17" s="6"/>
      <c r="Y17" s="6"/>
    </row>
    <row r="18" spans="1:25">
      <c r="A18" s="6"/>
      <c r="B18" s="17"/>
      <c r="C18" s="6"/>
      <c r="D18" s="26" t="s">
        <v>67</v>
      </c>
      <c r="E18" s="13" t="s">
        <v>136</v>
      </c>
      <c r="F18" s="30" t="s">
        <v>67</v>
      </c>
      <c r="G18" s="5" t="s">
        <v>69</v>
      </c>
      <c r="H18" s="21"/>
      <c r="I18" s="14">
        <v>0</v>
      </c>
      <c r="M18" s="6">
        <v>3</v>
      </c>
    </row>
    <row r="19" spans="1:25">
      <c r="A19" s="6"/>
      <c r="B19" s="68"/>
      <c r="C19" s="6"/>
      <c r="D19" s="28">
        <f>MROUND((SUM($F$8-B16)),$M$7)</f>
        <v>53.64</v>
      </c>
      <c r="E19" s="11">
        <f>IF(E16="Risk in Points",E14/E17/600,(E14/E17/600)/0.01)</f>
        <v>2.032520325203234</v>
      </c>
      <c r="F19" s="29">
        <f>MROUND((SUM($D$8+B16)),$M$7)</f>
        <v>54.050000000000004</v>
      </c>
      <c r="G19" s="5" t="s">
        <v>70</v>
      </c>
      <c r="H19" s="21"/>
      <c r="I19" s="14">
        <v>0</v>
      </c>
      <c r="M19" s="6">
        <v>4</v>
      </c>
    </row>
    <row r="20" spans="1:25">
      <c r="A20" s="17"/>
      <c r="B20" s="17"/>
      <c r="C20" s="6"/>
      <c r="D20" s="26" t="s">
        <v>71</v>
      </c>
      <c r="E20" s="13"/>
      <c r="F20" s="30" t="s">
        <v>71</v>
      </c>
      <c r="G20" s="5" t="s">
        <v>51</v>
      </c>
      <c r="H20" s="151" t="e">
        <f>IF(H15="Short",(H16-((H17*I17)+(H18*I18)+(H19*I19))/SUM(I17:I19))/(F19-F17),IF(H15="Long",((((H17*I17)+(H18*I18)+(H19*I19))/SUM(I17:I19)-H16)/(D17-D19))))</f>
        <v>#DIV/0!</v>
      </c>
      <c r="I20" s="159"/>
      <c r="M20" s="6">
        <v>5</v>
      </c>
    </row>
    <row r="21" spans="1:25">
      <c r="A21" s="6"/>
      <c r="B21" s="17"/>
      <c r="C21" s="6"/>
      <c r="D21" s="28">
        <f>MROUND((SUM($D$8+B8)),$M$7)</f>
        <v>54.03</v>
      </c>
      <c r="E21" s="11"/>
      <c r="F21" s="29">
        <f>MROUND((SUM($F$8-B8)),$M$7)</f>
        <v>53.660000000000004</v>
      </c>
      <c r="M21" s="6">
        <v>6</v>
      </c>
    </row>
    <row r="22" spans="1:25">
      <c r="A22" s="17" t="s">
        <v>73</v>
      </c>
      <c r="B22" s="17"/>
      <c r="C22" s="6"/>
      <c r="D22" s="26" t="s">
        <v>73</v>
      </c>
      <c r="E22" s="31" t="s">
        <v>55</v>
      </c>
      <c r="F22" s="30" t="s">
        <v>73</v>
      </c>
      <c r="M22" s="6">
        <v>7</v>
      </c>
    </row>
    <row r="23" spans="1:25">
      <c r="A23" s="6">
        <f>A17</f>
        <v>0</v>
      </c>
      <c r="B23" s="25">
        <f>IF(A8="ATR-Actual",B8*0.1,B8*0.001*25)</f>
        <v>1.4999999999999999E-2</v>
      </c>
      <c r="C23" s="6"/>
      <c r="D23" s="28">
        <f>MROUND((SUM($D$8+B23)),$M$7)</f>
        <v>53.9</v>
      </c>
      <c r="E23" s="16">
        <v>59.4</v>
      </c>
      <c r="F23" s="29">
        <f>MROUND((SUM($F$8-B23)),$M$7)</f>
        <v>53.800000000000004</v>
      </c>
      <c r="M23" s="6">
        <v>8</v>
      </c>
    </row>
    <row r="24" spans="1:25">
      <c r="A24" s="6"/>
      <c r="B24" s="6"/>
      <c r="C24" s="6"/>
      <c r="D24" s="32" t="s">
        <v>74</v>
      </c>
      <c r="E24" s="31" t="s">
        <v>75</v>
      </c>
      <c r="F24" s="33" t="s">
        <v>76</v>
      </c>
      <c r="M24" s="6">
        <v>9</v>
      </c>
    </row>
    <row r="25" spans="1:25">
      <c r="A25" s="6"/>
      <c r="B25" s="6"/>
      <c r="C25" s="6"/>
      <c r="D25" s="28">
        <f>MROUND((SUM($F$8-B8)),$M$7)</f>
        <v>53.660000000000004</v>
      </c>
      <c r="E25" s="11">
        <f>IF(AND(E16="Risk in Points",E22="Long-Target"),(E23-D17)/E17,IF(AND(E16="Risk in Ticks",E22="Long-Target"),(E23-D17)/0.01/E17,IF(AND(E16="Risk in Ticks",E22="Short-Target"),(F17-E23)/0.01/E17,IF(AND(E16="Risk in Points",E22="Short-Target"),(F17-E23)/E17))))</f>
        <v>-14.048780487804747</v>
      </c>
      <c r="F25" s="29">
        <f>MROUND((SUM($D$8+B8)),$M$7)</f>
        <v>54.03</v>
      </c>
      <c r="M25" s="6">
        <v>10</v>
      </c>
    </row>
    <row r="26" spans="1:25">
      <c r="A26" s="146" t="s">
        <v>77</v>
      </c>
      <c r="B26" s="159"/>
      <c r="C26" s="159"/>
      <c r="D26" s="159"/>
      <c r="E26" s="159"/>
      <c r="F26" s="159"/>
      <c r="G26" s="6"/>
      <c r="H26" s="6"/>
      <c r="I26" s="6"/>
      <c r="J26" s="6"/>
      <c r="K26" s="6"/>
      <c r="L26" s="34"/>
      <c r="M26" s="6">
        <v>11</v>
      </c>
    </row>
    <row r="27" spans="1:25">
      <c r="A27" s="6"/>
      <c r="B27" s="17"/>
      <c r="C27" s="6"/>
      <c r="D27" s="6"/>
      <c r="E27" s="18" t="s">
        <v>48</v>
      </c>
      <c r="M27" s="6">
        <v>12</v>
      </c>
    </row>
    <row r="28" spans="1:25">
      <c r="A28" s="6"/>
      <c r="B28" s="17"/>
      <c r="C28" s="6"/>
      <c r="D28" s="152" t="s">
        <v>78</v>
      </c>
      <c r="E28" s="159"/>
      <c r="M28" s="6">
        <v>13</v>
      </c>
    </row>
    <row r="29" spans="1:25">
      <c r="A29" s="6"/>
      <c r="B29" s="17"/>
      <c r="C29" s="6"/>
      <c r="D29" s="19" t="s">
        <v>52</v>
      </c>
      <c r="E29" s="20">
        <v>6000</v>
      </c>
      <c r="M29" s="6">
        <v>14</v>
      </c>
    </row>
    <row r="30" spans="1:25">
      <c r="A30" s="6"/>
      <c r="B30" s="17"/>
      <c r="C30" s="6"/>
      <c r="D30" s="19" t="s">
        <v>54</v>
      </c>
      <c r="E30" s="21">
        <v>2.5000000000000001E-2</v>
      </c>
      <c r="M30" s="6">
        <v>15</v>
      </c>
    </row>
    <row r="31" spans="1:25">
      <c r="A31" s="6"/>
      <c r="B31" s="17"/>
      <c r="C31" s="6"/>
      <c r="D31" s="19" t="s">
        <v>56</v>
      </c>
      <c r="E31" s="9">
        <f>E29*E30</f>
        <v>150</v>
      </c>
      <c r="M31" s="6">
        <v>16</v>
      </c>
    </row>
    <row r="32" spans="1:25">
      <c r="A32" s="5" t="s">
        <v>79</v>
      </c>
      <c r="B32" s="17"/>
      <c r="C32" s="6"/>
      <c r="D32" s="35" t="s">
        <v>80</v>
      </c>
      <c r="E32" s="13" t="s">
        <v>45</v>
      </c>
      <c r="F32" s="36" t="s">
        <v>81</v>
      </c>
      <c r="M32" s="6">
        <v>17</v>
      </c>
    </row>
    <row r="33" spans="1:13">
      <c r="A33" s="24" t="s">
        <v>65</v>
      </c>
      <c r="B33" s="17"/>
      <c r="C33" s="6"/>
      <c r="D33" s="30" t="s">
        <v>64</v>
      </c>
      <c r="E33" s="13" t="s">
        <v>47</v>
      </c>
      <c r="F33" s="37" t="s">
        <v>64</v>
      </c>
      <c r="M33" s="6">
        <v>18</v>
      </c>
    </row>
    <row r="34" spans="1:13">
      <c r="A34" s="6"/>
      <c r="B34" s="67">
        <f>IF(A8="ATR-Actual",B8*0.9,B11*0.009*25)</f>
        <v>0.13500000000000001</v>
      </c>
      <c r="C34" s="6"/>
      <c r="D34" s="29">
        <f>MROUND((SUM($D$8+B34)),$M$7)</f>
        <v>54.02</v>
      </c>
      <c r="E34" s="11">
        <f>IF(E33="Risk in Points",D36-D34,(D36-D34)/0.01)</f>
        <v>0.17999999999999972</v>
      </c>
      <c r="F34" s="28">
        <f>MROUND((SUM($F$8-B34)),$M$7)</f>
        <v>53.68</v>
      </c>
      <c r="M34" s="6">
        <v>19</v>
      </c>
    </row>
    <row r="35" spans="1:13">
      <c r="A35" s="6" t="s">
        <v>82</v>
      </c>
      <c r="B35" s="68"/>
      <c r="C35" s="6"/>
      <c r="D35" s="30" t="s">
        <v>67</v>
      </c>
      <c r="E35" s="13" t="s">
        <v>136</v>
      </c>
      <c r="F35" s="26" t="s">
        <v>67</v>
      </c>
      <c r="M35" s="6">
        <v>20</v>
      </c>
    </row>
    <row r="36" spans="1:13">
      <c r="A36" s="6">
        <f>A34</f>
        <v>0</v>
      </c>
      <c r="B36" s="67">
        <f>IF(A8="ATR-Actual",B8*1.05*2,B8*0.0105*2*25)</f>
        <v>0.315</v>
      </c>
      <c r="C36" s="6"/>
      <c r="D36" s="29">
        <f>MROUND((SUM($D$8+B36)),$M$7)</f>
        <v>54.2</v>
      </c>
      <c r="E36" s="11">
        <f>IF(E33="Risk in Points",E31/E34/600,(E31/E34/600)/0.01)</f>
        <v>1.3888888888888911</v>
      </c>
      <c r="F36" s="28">
        <f>MROUND((SUM($F$8-B36)),$M$7)</f>
        <v>53.5</v>
      </c>
      <c r="M36" s="7" t="s">
        <v>83</v>
      </c>
    </row>
    <row r="37" spans="1:13">
      <c r="A37" s="6" t="s">
        <v>84</v>
      </c>
      <c r="B37" s="68"/>
      <c r="C37" s="6"/>
      <c r="D37" s="30" t="s">
        <v>85</v>
      </c>
      <c r="E37" s="17"/>
      <c r="F37" s="26" t="s">
        <v>85</v>
      </c>
      <c r="M37" s="6" t="s">
        <v>86</v>
      </c>
    </row>
    <row r="38" spans="1:13">
      <c r="A38" s="6">
        <f>A34</f>
        <v>0</v>
      </c>
      <c r="B38" s="67">
        <f>IF(A8="ATR-Actual",B8*0.1,B8*0.001*25)</f>
        <v>1.4999999999999999E-2</v>
      </c>
      <c r="C38" s="6"/>
      <c r="D38" s="29">
        <f>MROUND((SUM($D$8+B38)),$M$7)</f>
        <v>53.9</v>
      </c>
      <c r="E38" s="11"/>
      <c r="F38" s="28">
        <f>MROUND((SUM($F$8-B38)),$M$7)</f>
        <v>53.800000000000004</v>
      </c>
      <c r="M38" s="6" t="s">
        <v>62</v>
      </c>
    </row>
    <row r="39" spans="1:13">
      <c r="A39" s="6"/>
      <c r="B39" s="68"/>
      <c r="C39" s="6"/>
      <c r="D39" s="33" t="s">
        <v>76</v>
      </c>
      <c r="E39" s="31" t="s">
        <v>75</v>
      </c>
      <c r="F39" s="32" t="s">
        <v>74</v>
      </c>
      <c r="I39" s="2"/>
    </row>
    <row r="40" spans="1:13">
      <c r="A40" s="6"/>
      <c r="B40" s="68"/>
      <c r="C40" s="6"/>
      <c r="D40" s="29">
        <f>MROUND((SUM($F$8-B8)),$M$7)</f>
        <v>53.660000000000004</v>
      </c>
      <c r="E40" s="11">
        <f>IF(E33="Risk in Points",(D34-D38)/E34,((D34-D38)/0.01)/E34)</f>
        <v>0.66666666666669294</v>
      </c>
      <c r="F40" s="28">
        <f>MROUND((SUM($D$8+B8)),$M$7)</f>
        <v>54.03</v>
      </c>
    </row>
    <row r="41" spans="1:13">
      <c r="A41" s="5" t="s">
        <v>87</v>
      </c>
      <c r="B41" s="68"/>
      <c r="C41" s="6"/>
      <c r="D41" s="35" t="s">
        <v>88</v>
      </c>
      <c r="E41" s="13" t="s">
        <v>45</v>
      </c>
      <c r="F41" s="22" t="s">
        <v>89</v>
      </c>
    </row>
    <row r="42" spans="1:13">
      <c r="A42" s="6" t="s">
        <v>65</v>
      </c>
      <c r="B42" s="68"/>
      <c r="C42" s="6"/>
      <c r="D42" s="30" t="s">
        <v>64</v>
      </c>
      <c r="E42" s="13" t="s">
        <v>47</v>
      </c>
      <c r="F42" s="26" t="s">
        <v>64</v>
      </c>
    </row>
    <row r="43" spans="1:13">
      <c r="A43" s="6">
        <f>A34</f>
        <v>0</v>
      </c>
      <c r="B43" s="67">
        <f>IF(A8="ATR-Actual",B8*0.9*2,B8*0.009*2*25)</f>
        <v>0.27</v>
      </c>
      <c r="C43" s="6"/>
      <c r="D43" s="29">
        <f>MROUND((SUM($D$8+B43)),$M$7)</f>
        <v>54.15</v>
      </c>
      <c r="E43" s="11">
        <f>IF(E42="Risk in Points",D45-D43,(D45-D43)/0.01)</f>
        <v>0.17999999999999972</v>
      </c>
      <c r="F43" s="28">
        <f>MROUND((SUM($F$8-B43)),$M$7)</f>
        <v>53.54</v>
      </c>
    </row>
    <row r="44" spans="1:13">
      <c r="A44" s="6" t="s">
        <v>82</v>
      </c>
      <c r="B44" s="69"/>
      <c r="C44" s="6"/>
      <c r="D44" s="30" t="s">
        <v>67</v>
      </c>
      <c r="E44" s="13" t="s">
        <v>136</v>
      </c>
      <c r="F44" s="26" t="s">
        <v>67</v>
      </c>
    </row>
    <row r="45" spans="1:13">
      <c r="A45" s="6">
        <f>A43</f>
        <v>0</v>
      </c>
      <c r="B45" s="67">
        <f>IF(A8="ATR-Actual",B8*1.01*3,B8*0.0101*3*25)</f>
        <v>0.45450000000000002</v>
      </c>
      <c r="C45" s="6"/>
      <c r="D45" s="29">
        <f>MROUND((SUM($D$8+B45)),$M$7)</f>
        <v>54.33</v>
      </c>
      <c r="E45" s="11">
        <f>IF(E42="Risk in Points",E31/E43/600,(E31/E43/600)/0.01)</f>
        <v>1.3888888888888911</v>
      </c>
      <c r="F45" s="28">
        <f>MROUND((SUM($F$8-B45)),$M$7)</f>
        <v>53.36</v>
      </c>
    </row>
    <row r="46" spans="1:13">
      <c r="A46" s="6" t="s">
        <v>84</v>
      </c>
      <c r="B46" s="68"/>
      <c r="C46" s="6"/>
      <c r="D46" s="30" t="s">
        <v>85</v>
      </c>
      <c r="E46" s="13"/>
      <c r="F46" s="26" t="s">
        <v>85</v>
      </c>
    </row>
    <row r="47" spans="1:13">
      <c r="A47" s="6">
        <f>A43</f>
        <v>0</v>
      </c>
      <c r="B47" s="67">
        <f>IF(A8="ATR-Actual",B8*0.1,B8*0.001*25)</f>
        <v>1.4999999999999999E-2</v>
      </c>
      <c r="C47" s="6"/>
      <c r="D47" s="29">
        <f>MROUND((SUM($D$8+B47)),$M$7)</f>
        <v>53.9</v>
      </c>
      <c r="E47" s="11"/>
      <c r="F47" s="28">
        <f>MROUND((SUM($F$8-B47)),$M$7)</f>
        <v>53.800000000000004</v>
      </c>
    </row>
    <row r="48" spans="1:13">
      <c r="A48" s="6"/>
      <c r="B48" s="67"/>
      <c r="C48" s="6"/>
      <c r="D48" s="33" t="s">
        <v>76</v>
      </c>
      <c r="E48" s="31" t="s">
        <v>75</v>
      </c>
      <c r="F48" s="32" t="s">
        <v>74</v>
      </c>
      <c r="G48" s="6"/>
      <c r="H48" s="6"/>
      <c r="I48" s="6"/>
      <c r="J48" s="6"/>
      <c r="K48" s="6"/>
    </row>
    <row r="49" spans="1:25">
      <c r="A49" s="6"/>
      <c r="B49" s="67"/>
      <c r="C49" s="6"/>
      <c r="D49" s="29">
        <f>MROUND((SUM($F$8-B8)),$M$7)</f>
        <v>53.660000000000004</v>
      </c>
      <c r="E49" s="11">
        <f>IF(E42="Risk in Points",(D43-D47)/E43,((D43-D47)/0.01)/E43)</f>
        <v>1.3888888888888911</v>
      </c>
      <c r="F49" s="28">
        <f>MROUND((SUM($D$8+B8)),$M$7)</f>
        <v>54.03</v>
      </c>
      <c r="G49" s="6"/>
      <c r="H49" s="6"/>
      <c r="I49" s="6"/>
      <c r="J49" s="6"/>
      <c r="K49" s="6"/>
    </row>
    <row r="50" spans="1:25">
      <c r="A50" s="5" t="s">
        <v>90</v>
      </c>
      <c r="B50" s="68"/>
      <c r="C50" s="6"/>
      <c r="D50" s="35" t="s">
        <v>91</v>
      </c>
      <c r="E50" s="13" t="s">
        <v>45</v>
      </c>
      <c r="F50" s="22" t="s">
        <v>92</v>
      </c>
    </row>
    <row r="51" spans="1:25">
      <c r="A51" s="6" t="s">
        <v>65</v>
      </c>
      <c r="B51" s="68"/>
      <c r="C51" s="6"/>
      <c r="D51" s="30" t="s">
        <v>64</v>
      </c>
      <c r="E51" s="13" t="s">
        <v>47</v>
      </c>
      <c r="F51" s="26" t="s">
        <v>64</v>
      </c>
    </row>
    <row r="52" spans="1:25">
      <c r="A52" s="6">
        <f>A43</f>
        <v>0</v>
      </c>
      <c r="B52" s="67">
        <f>IF(A8="ATR-Actual",B8*0.9*3,B8*0.009*3*0.1)</f>
        <v>0.40500000000000003</v>
      </c>
      <c r="C52" s="6"/>
      <c r="D52" s="29">
        <f>MROUND((SUM($D$8+B52)),$M$7)</f>
        <v>54.29</v>
      </c>
      <c r="E52" s="11">
        <f>IF(E51="Risk in Points",D54-D52,(D54-D52)/0.01)</f>
        <v>0.19000000000000483</v>
      </c>
      <c r="F52" s="28">
        <f>MROUND((SUM($F$8-B52)),$M$7)</f>
        <v>53.410000000000004</v>
      </c>
      <c r="L52" s="34"/>
    </row>
    <row r="53" spans="1:25">
      <c r="A53" s="6" t="s">
        <v>82</v>
      </c>
      <c r="B53" s="69"/>
      <c r="C53" s="6"/>
      <c r="D53" s="30" t="s">
        <v>67</v>
      </c>
      <c r="E53" s="13" t="s">
        <v>136</v>
      </c>
      <c r="F53" s="26" t="s">
        <v>67</v>
      </c>
      <c r="L53" s="6"/>
    </row>
    <row r="54" spans="1:25">
      <c r="A54" s="6">
        <f>A52</f>
        <v>0</v>
      </c>
      <c r="B54" s="67">
        <f>IF(A8="ATR-Actual",B8*1.005*4,B8*0.01005*4*0.1)</f>
        <v>0.60299999999999987</v>
      </c>
      <c r="C54" s="6"/>
      <c r="D54" s="29">
        <f>MROUND((SUM($D$8+B54)),$M$7)</f>
        <v>54.480000000000004</v>
      </c>
      <c r="E54" s="11">
        <f>IF(E51="Risk in Points",E31/E52/600,(E31/E52/600)/0.01)</f>
        <v>1.3157894736841771</v>
      </c>
      <c r="F54" s="28">
        <f>MROUND((SUM($F$8-B54)),$M$7)</f>
        <v>53.21</v>
      </c>
      <c r="L54" s="6"/>
    </row>
    <row r="55" spans="1:25">
      <c r="A55" s="6" t="s">
        <v>84</v>
      </c>
      <c r="B55" s="68"/>
      <c r="C55" s="6"/>
      <c r="D55" s="30" t="s">
        <v>85</v>
      </c>
      <c r="E55" s="13"/>
      <c r="F55" s="26" t="s">
        <v>85</v>
      </c>
      <c r="L55" s="34"/>
    </row>
    <row r="56" spans="1:25">
      <c r="A56" s="6">
        <f>A52</f>
        <v>0</v>
      </c>
      <c r="B56" s="67">
        <f>IF(A8="ATR-Actual",B8*0.1,B8*0.001*0.1)</f>
        <v>1.4999999999999999E-2</v>
      </c>
      <c r="C56" s="6"/>
      <c r="D56" s="29">
        <f>MROUND((SUM($D$8+B56)),$M$7)</f>
        <v>53.9</v>
      </c>
      <c r="E56" s="11"/>
      <c r="F56" s="28">
        <f>MROUND((SUM($F$8-B56)),$M$7)</f>
        <v>53.800000000000004</v>
      </c>
      <c r="L56" s="34"/>
      <c r="N56" s="6"/>
      <c r="O56" s="6"/>
      <c r="P56" s="6"/>
      <c r="Q56" s="6"/>
      <c r="R56" s="6"/>
      <c r="S56" s="6"/>
      <c r="T56" s="6"/>
      <c r="U56" s="6"/>
      <c r="V56" s="6"/>
      <c r="W56" s="6"/>
      <c r="X56" s="6"/>
      <c r="Y56" s="6"/>
    </row>
    <row r="57" spans="1:25">
      <c r="A57" s="6"/>
      <c r="B57" s="42"/>
      <c r="C57" s="6"/>
      <c r="D57" s="33" t="s">
        <v>76</v>
      </c>
      <c r="E57" s="31" t="s">
        <v>75</v>
      </c>
      <c r="F57" s="32" t="s">
        <v>74</v>
      </c>
      <c r="L57" s="34"/>
      <c r="N57" s="6"/>
      <c r="O57" s="6"/>
      <c r="P57" s="6"/>
      <c r="Q57" s="6"/>
      <c r="R57" s="6"/>
      <c r="S57" s="6"/>
      <c r="T57" s="6"/>
      <c r="U57" s="6"/>
      <c r="V57" s="6"/>
      <c r="W57" s="6"/>
      <c r="X57" s="6"/>
      <c r="Y57" s="6"/>
    </row>
    <row r="58" spans="1:25">
      <c r="A58" s="6"/>
      <c r="B58" s="42"/>
      <c r="C58" s="6"/>
      <c r="D58" s="29">
        <f>MROUND((SUM($F$8-B8)),$M$7)</f>
        <v>53.660000000000004</v>
      </c>
      <c r="E58" s="11">
        <f>IF(E51="Risk in Points",(D52-D56)/E52,((D52-D56)/0.01)/E52)</f>
        <v>2.0526315789473193</v>
      </c>
      <c r="F58" s="28">
        <f>MROUND((SUM($D$8+B8)),$M$7)</f>
        <v>54.03</v>
      </c>
      <c r="L58" s="34"/>
    </row>
    <row r="59" spans="1:25">
      <c r="A59" s="146"/>
      <c r="B59" s="159"/>
      <c r="C59" s="159"/>
      <c r="D59" s="159"/>
      <c r="E59" s="159"/>
      <c r="F59" s="159"/>
      <c r="G59" s="6"/>
      <c r="H59" s="6"/>
      <c r="I59" s="6"/>
      <c r="J59" s="6"/>
      <c r="K59" s="6"/>
      <c r="L59" s="34"/>
    </row>
    <row r="60" spans="1:25">
      <c r="A60" s="5"/>
      <c r="B60" s="17"/>
      <c r="C60" s="6"/>
      <c r="D60" s="6"/>
      <c r="E60" s="6"/>
      <c r="F60" s="6"/>
      <c r="I60" s="4"/>
      <c r="L60" s="34"/>
    </row>
    <row r="61" spans="1:25">
      <c r="A61" s="24"/>
      <c r="B61" s="25"/>
      <c r="C61" s="6"/>
      <c r="D61" s="6"/>
      <c r="E61" s="6"/>
      <c r="F61" s="6"/>
      <c r="I61" s="4"/>
      <c r="L61" s="34"/>
    </row>
    <row r="62" spans="1:25">
      <c r="A62" s="14"/>
      <c r="B62" s="25"/>
      <c r="C62" s="6"/>
      <c r="D62" s="6"/>
      <c r="E62" s="6"/>
      <c r="F62" s="6"/>
      <c r="I62" s="4"/>
      <c r="L62" s="34"/>
    </row>
    <row r="63" spans="1:25">
      <c r="A63" s="6"/>
      <c r="B63" s="11"/>
      <c r="C63" s="6"/>
      <c r="D63" s="6"/>
      <c r="E63" s="6"/>
      <c r="F63" s="6"/>
      <c r="I63" s="4"/>
      <c r="L63" s="34"/>
    </row>
    <row r="64" spans="1:25">
      <c r="C64" s="6"/>
      <c r="D64" s="6"/>
      <c r="E64" s="6"/>
      <c r="F64" s="6"/>
      <c r="I64" s="4"/>
      <c r="L64" s="6"/>
    </row>
    <row r="65" spans="3:25">
      <c r="C65" s="6"/>
      <c r="D65" s="6"/>
      <c r="E65" s="6"/>
      <c r="F65" s="6"/>
      <c r="I65" s="4"/>
    </row>
    <row r="66" spans="3:25">
      <c r="C66" s="6"/>
      <c r="D66" s="6"/>
      <c r="E66" s="6"/>
      <c r="F66" s="6"/>
      <c r="I66" s="4"/>
      <c r="M66" s="6"/>
    </row>
    <row r="67" spans="3:25">
      <c r="I67" s="4"/>
      <c r="M67" s="6"/>
      <c r="N67" s="6"/>
      <c r="O67" s="6"/>
      <c r="P67" s="6"/>
      <c r="Q67" s="6"/>
      <c r="R67" s="6"/>
      <c r="S67" s="6"/>
      <c r="T67" s="6"/>
      <c r="U67" s="6"/>
      <c r="V67" s="6"/>
      <c r="W67" s="6"/>
      <c r="X67" s="6"/>
      <c r="Y67" s="6"/>
    </row>
    <row r="68" spans="3:25">
      <c r="I68" s="4"/>
    </row>
    <row r="69" spans="3:25">
      <c r="I69" s="4"/>
    </row>
    <row r="70" spans="3:25">
      <c r="I70" s="4"/>
    </row>
    <row r="71" spans="3:25">
      <c r="I71" s="4"/>
    </row>
    <row r="72" spans="3:25">
      <c r="I72" s="4"/>
    </row>
    <row r="73" spans="3:25">
      <c r="I73" s="4"/>
    </row>
    <row r="74" spans="3:25">
      <c r="I74" s="4"/>
    </row>
    <row r="75" spans="3:25">
      <c r="I75" s="4"/>
    </row>
    <row r="76" spans="3:25">
      <c r="I76" s="4"/>
    </row>
    <row r="77" spans="3:25">
      <c r="I77" s="4"/>
      <c r="M77" s="6"/>
    </row>
    <row r="78" spans="3:25">
      <c r="I78" s="4"/>
    </row>
    <row r="79" spans="3:25">
      <c r="D79" s="19"/>
      <c r="E79" s="9"/>
      <c r="F79" s="4"/>
      <c r="I79" s="4"/>
    </row>
    <row r="80" spans="3:25">
      <c r="E80" s="18"/>
      <c r="F80" s="4"/>
      <c r="I80" s="4"/>
    </row>
    <row r="81" spans="6:9">
      <c r="F81" s="4"/>
      <c r="I81" s="4"/>
    </row>
    <row r="82" spans="6:9">
      <c r="F82" s="4"/>
      <c r="I82" s="4"/>
    </row>
    <row r="83" spans="6:9">
      <c r="F83" s="4"/>
      <c r="I83" s="4"/>
    </row>
    <row r="84" spans="6:9">
      <c r="F84" s="4"/>
      <c r="I84" s="4"/>
    </row>
    <row r="85" spans="6:9">
      <c r="F85" s="4"/>
      <c r="I85" s="4"/>
    </row>
    <row r="86" spans="6:9">
      <c r="F86" s="4"/>
      <c r="I86" s="4"/>
    </row>
    <row r="87" spans="6:9">
      <c r="F87" s="4"/>
      <c r="I87" s="4"/>
    </row>
    <row r="88" spans="6:9">
      <c r="F88" s="4"/>
      <c r="I88" s="4"/>
    </row>
    <row r="89" spans="6:9">
      <c r="F89" s="4"/>
      <c r="I89" s="4"/>
    </row>
    <row r="90" spans="6:9">
      <c r="F90" s="4"/>
      <c r="I90" s="4"/>
    </row>
    <row r="91" spans="6:9">
      <c r="F91" s="4"/>
      <c r="I91" s="4"/>
    </row>
    <row r="92" spans="6:9">
      <c r="F92" s="4"/>
      <c r="I92" s="4"/>
    </row>
    <row r="93" spans="6:9">
      <c r="F93" s="4"/>
      <c r="I93" s="4"/>
    </row>
    <row r="94" spans="6:9">
      <c r="F94" s="4"/>
      <c r="I94" s="4"/>
    </row>
    <row r="95" spans="6:9">
      <c r="F95" s="4"/>
      <c r="I95" s="4"/>
    </row>
    <row r="96" spans="6:9">
      <c r="F96" s="4"/>
      <c r="I96" s="4"/>
    </row>
    <row r="97" spans="6:9">
      <c r="F97" s="4"/>
      <c r="I97" s="4"/>
    </row>
    <row r="98" spans="6:9">
      <c r="F98" s="4"/>
      <c r="I98" s="4"/>
    </row>
    <row r="99" spans="6:9">
      <c r="F99" s="4"/>
      <c r="I99" s="4"/>
    </row>
    <row r="100" spans="6:9">
      <c r="F100" s="4"/>
      <c r="I100" s="4"/>
    </row>
    <row r="101" spans="6:9">
      <c r="F101" s="4"/>
      <c r="I101" s="4"/>
    </row>
    <row r="102" spans="6:9">
      <c r="F102" s="4"/>
      <c r="I102" s="4"/>
    </row>
    <row r="103" spans="6:9">
      <c r="F103" s="4"/>
      <c r="I103" s="4"/>
    </row>
    <row r="104" spans="6:9">
      <c r="F104" s="4"/>
      <c r="I104" s="4"/>
    </row>
    <row r="105" spans="6:9">
      <c r="F105" s="4"/>
      <c r="I105" s="4"/>
    </row>
    <row r="106" spans="6:9">
      <c r="F106" s="4"/>
      <c r="I106" s="4"/>
    </row>
    <row r="107" spans="6:9">
      <c r="F107" s="4"/>
      <c r="I107" s="4"/>
    </row>
    <row r="108" spans="6:9">
      <c r="F108" s="4"/>
      <c r="I108" s="4"/>
    </row>
    <row r="109" spans="6:9">
      <c r="F109" s="4"/>
      <c r="I109" s="4"/>
    </row>
    <row r="110" spans="6:9">
      <c r="F110" s="4"/>
      <c r="I110" s="4"/>
    </row>
    <row r="111" spans="6:9">
      <c r="F111" s="4"/>
      <c r="I111" s="4"/>
    </row>
    <row r="112" spans="6:9">
      <c r="F112" s="4"/>
      <c r="I112" s="4"/>
    </row>
    <row r="113" spans="6:9">
      <c r="F113" s="4"/>
      <c r="I113" s="4"/>
    </row>
    <row r="114" spans="6:9">
      <c r="F114" s="4"/>
      <c r="I114" s="4"/>
    </row>
    <row r="115" spans="6:9">
      <c r="F115" s="4"/>
      <c r="I115" s="4"/>
    </row>
    <row r="116" spans="6:9">
      <c r="F116" s="4"/>
      <c r="I116" s="4"/>
    </row>
    <row r="117" spans="6:9">
      <c r="F117" s="4"/>
      <c r="I117" s="4"/>
    </row>
    <row r="118" spans="6:9">
      <c r="F118" s="4"/>
      <c r="I118" s="4"/>
    </row>
    <row r="119" spans="6:9">
      <c r="F119" s="4"/>
      <c r="I119" s="4"/>
    </row>
    <row r="120" spans="6:9">
      <c r="F120" s="4"/>
      <c r="I120" s="4"/>
    </row>
    <row r="121" spans="6:9">
      <c r="F121" s="4"/>
      <c r="I121" s="4"/>
    </row>
    <row r="122" spans="6:9">
      <c r="F122" s="4"/>
      <c r="I122" s="4"/>
    </row>
    <row r="123" spans="6:9">
      <c r="F123" s="4"/>
      <c r="I123" s="4"/>
    </row>
    <row r="124" spans="6:9">
      <c r="F124" s="4"/>
      <c r="I124" s="4"/>
    </row>
    <row r="125" spans="6:9">
      <c r="F125" s="4"/>
      <c r="I125" s="4"/>
    </row>
    <row r="126" spans="6:9">
      <c r="F126" s="4"/>
      <c r="I126" s="4"/>
    </row>
    <row r="127" spans="6:9">
      <c r="F127" s="4"/>
      <c r="I127" s="4"/>
    </row>
    <row r="128" spans="6:9">
      <c r="F128" s="4"/>
      <c r="I128" s="4"/>
    </row>
    <row r="129" spans="6:9">
      <c r="F129" s="4"/>
      <c r="I129" s="4"/>
    </row>
    <row r="130" spans="6:9">
      <c r="F130" s="4"/>
      <c r="I130" s="4"/>
    </row>
    <row r="131" spans="6:9">
      <c r="F131" s="4"/>
      <c r="I131" s="4"/>
    </row>
    <row r="132" spans="6:9">
      <c r="F132" s="4"/>
      <c r="I132" s="4"/>
    </row>
    <row r="133" spans="6:9">
      <c r="F133" s="4"/>
      <c r="I133" s="4"/>
    </row>
    <row r="134" spans="6:9">
      <c r="F134" s="4"/>
      <c r="I134" s="4"/>
    </row>
    <row r="135" spans="6:9">
      <c r="F135" s="4"/>
      <c r="I135" s="4"/>
    </row>
    <row r="136" spans="6:9">
      <c r="F136" s="4"/>
      <c r="I136" s="4"/>
    </row>
    <row r="137" spans="6:9">
      <c r="F137" s="4"/>
      <c r="I137" s="4"/>
    </row>
    <row r="138" spans="6:9">
      <c r="F138" s="4"/>
      <c r="I138" s="4"/>
    </row>
    <row r="139" spans="6:9">
      <c r="F139" s="4"/>
      <c r="I139" s="4"/>
    </row>
    <row r="140" spans="6:9">
      <c r="F140" s="4"/>
      <c r="I140" s="4"/>
    </row>
    <row r="141" spans="6:9">
      <c r="F141" s="4"/>
      <c r="I141" s="4"/>
    </row>
    <row r="142" spans="6:9">
      <c r="F142" s="4"/>
      <c r="I142" s="4"/>
    </row>
    <row r="143" spans="6:9">
      <c r="F143" s="4"/>
      <c r="I143" s="4"/>
    </row>
    <row r="144" spans="6:9">
      <c r="F144" s="4"/>
      <c r="I144" s="4"/>
    </row>
    <row r="145" spans="6:9">
      <c r="F145" s="4"/>
      <c r="I145" s="4"/>
    </row>
    <row r="146" spans="6:9">
      <c r="F146" s="4"/>
      <c r="I146" s="4"/>
    </row>
    <row r="147" spans="6:9">
      <c r="F147" s="4"/>
      <c r="I147" s="4"/>
    </row>
    <row r="148" spans="6:9">
      <c r="F148" s="4"/>
      <c r="I148" s="4"/>
    </row>
    <row r="149" spans="6:9">
      <c r="F149" s="4"/>
      <c r="I149" s="4"/>
    </row>
    <row r="150" spans="6:9">
      <c r="F150" s="4"/>
      <c r="I150" s="4"/>
    </row>
    <row r="151" spans="6:9">
      <c r="F151" s="4"/>
      <c r="I151" s="4"/>
    </row>
    <row r="152" spans="6:9">
      <c r="F152" s="4"/>
      <c r="I152" s="4"/>
    </row>
    <row r="153" spans="6:9">
      <c r="F153" s="4"/>
      <c r="I153" s="4"/>
    </row>
    <row r="154" spans="6:9">
      <c r="F154" s="4"/>
      <c r="I154" s="4"/>
    </row>
    <row r="155" spans="6:9">
      <c r="F155" s="4"/>
      <c r="I155" s="4"/>
    </row>
    <row r="156" spans="6:9">
      <c r="F156" s="4"/>
      <c r="I156" s="4"/>
    </row>
    <row r="157" spans="6:9">
      <c r="F157" s="4"/>
      <c r="I157" s="4"/>
    </row>
    <row r="158" spans="6:9">
      <c r="F158" s="4"/>
      <c r="I158" s="4"/>
    </row>
    <row r="159" spans="6:9">
      <c r="F159" s="4"/>
      <c r="I159" s="4"/>
    </row>
    <row r="160" spans="6:9">
      <c r="F160" s="4"/>
      <c r="I160" s="4"/>
    </row>
    <row r="161" spans="6:9">
      <c r="F161" s="4"/>
      <c r="I161" s="4"/>
    </row>
    <row r="162" spans="6:9">
      <c r="F162" s="4"/>
      <c r="I162" s="4"/>
    </row>
    <row r="163" spans="6:9">
      <c r="F163" s="4"/>
      <c r="I163" s="4"/>
    </row>
    <row r="164" spans="6:9">
      <c r="F164" s="4"/>
      <c r="I164" s="4"/>
    </row>
    <row r="165" spans="6:9">
      <c r="F165" s="4"/>
      <c r="I165" s="4"/>
    </row>
    <row r="166" spans="6:9">
      <c r="F166" s="4"/>
      <c r="I166" s="4"/>
    </row>
    <row r="167" spans="6:9">
      <c r="F167" s="4"/>
      <c r="I167" s="4"/>
    </row>
    <row r="168" spans="6:9">
      <c r="F168" s="4"/>
      <c r="I168" s="4"/>
    </row>
    <row r="169" spans="6:9">
      <c r="F169" s="4"/>
      <c r="I169" s="4"/>
    </row>
    <row r="170" spans="6:9">
      <c r="F170" s="4"/>
      <c r="I170" s="4"/>
    </row>
    <row r="171" spans="6:9">
      <c r="F171" s="4"/>
      <c r="I171" s="4"/>
    </row>
    <row r="172" spans="6:9">
      <c r="F172" s="4"/>
      <c r="I172" s="4"/>
    </row>
    <row r="173" spans="6:9">
      <c r="F173" s="4"/>
      <c r="I173" s="4"/>
    </row>
    <row r="174" spans="6:9">
      <c r="F174" s="4"/>
      <c r="I174" s="4"/>
    </row>
    <row r="175" spans="6:9">
      <c r="F175" s="4"/>
      <c r="I175" s="4"/>
    </row>
    <row r="176" spans="6:9">
      <c r="F176" s="4"/>
      <c r="I176" s="4"/>
    </row>
    <row r="177" spans="6:9">
      <c r="F177" s="4"/>
      <c r="I177" s="4"/>
    </row>
    <row r="178" spans="6:9">
      <c r="F178" s="4"/>
      <c r="I178" s="4"/>
    </row>
    <row r="179" spans="6:9">
      <c r="F179" s="4"/>
      <c r="I179" s="4"/>
    </row>
    <row r="180" spans="6:9">
      <c r="F180" s="4"/>
      <c r="I180" s="4"/>
    </row>
    <row r="181" spans="6:9">
      <c r="F181" s="4"/>
      <c r="I181" s="4"/>
    </row>
    <row r="182" spans="6:9">
      <c r="F182" s="4"/>
      <c r="I182" s="4"/>
    </row>
    <row r="183" spans="6:9">
      <c r="F183" s="4"/>
      <c r="I183" s="4"/>
    </row>
    <row r="184" spans="6:9">
      <c r="F184" s="4"/>
      <c r="I184" s="4"/>
    </row>
    <row r="185" spans="6:9">
      <c r="F185" s="4"/>
      <c r="I185" s="4"/>
    </row>
    <row r="186" spans="6:9">
      <c r="F186" s="4"/>
      <c r="I186" s="4"/>
    </row>
    <row r="187" spans="6:9">
      <c r="F187" s="4"/>
      <c r="I187" s="4"/>
    </row>
    <row r="188" spans="6:9">
      <c r="F188" s="4"/>
      <c r="I188" s="4"/>
    </row>
    <row r="189" spans="6:9">
      <c r="F189" s="4"/>
      <c r="I189" s="4"/>
    </row>
    <row r="190" spans="6:9">
      <c r="F190" s="4"/>
      <c r="I190" s="4"/>
    </row>
    <row r="191" spans="6:9">
      <c r="F191" s="4"/>
      <c r="I191" s="4"/>
    </row>
    <row r="192" spans="6:9">
      <c r="F192" s="4"/>
      <c r="I192" s="4"/>
    </row>
    <row r="193" spans="6:9">
      <c r="F193" s="4"/>
      <c r="I193" s="4"/>
    </row>
    <row r="194" spans="6:9">
      <c r="F194" s="4"/>
      <c r="I194" s="4"/>
    </row>
    <row r="195" spans="6:9">
      <c r="F195" s="4"/>
      <c r="I195" s="4"/>
    </row>
    <row r="196" spans="6:9">
      <c r="F196" s="4"/>
      <c r="I196" s="4"/>
    </row>
    <row r="197" spans="6:9">
      <c r="F197" s="4"/>
      <c r="I197" s="4"/>
    </row>
    <row r="198" spans="6:9">
      <c r="F198" s="4"/>
      <c r="I198" s="4"/>
    </row>
    <row r="199" spans="6:9">
      <c r="F199" s="4"/>
      <c r="I199" s="4"/>
    </row>
    <row r="200" spans="6:9">
      <c r="F200" s="4"/>
      <c r="I200" s="4"/>
    </row>
    <row r="201" spans="6:9">
      <c r="F201" s="4"/>
      <c r="I201" s="4"/>
    </row>
    <row r="202" spans="6:9">
      <c r="F202" s="4"/>
      <c r="I202" s="4"/>
    </row>
    <row r="203" spans="6:9">
      <c r="F203" s="4"/>
      <c r="I203" s="4"/>
    </row>
    <row r="204" spans="6:9">
      <c r="F204" s="4"/>
      <c r="I204" s="4"/>
    </row>
    <row r="205" spans="6:9">
      <c r="F205" s="4"/>
      <c r="I205" s="4"/>
    </row>
    <row r="206" spans="6:9">
      <c r="F206" s="4"/>
      <c r="I206" s="4"/>
    </row>
    <row r="207" spans="6:9">
      <c r="F207" s="4"/>
      <c r="I207" s="4"/>
    </row>
    <row r="208" spans="6:9">
      <c r="F208" s="4"/>
      <c r="I208" s="4"/>
    </row>
    <row r="209" spans="6:9">
      <c r="F209" s="4"/>
      <c r="I209" s="4"/>
    </row>
    <row r="210" spans="6:9">
      <c r="F210" s="4"/>
      <c r="I210" s="4"/>
    </row>
    <row r="211" spans="6:9">
      <c r="F211" s="4"/>
      <c r="I211" s="4"/>
    </row>
    <row r="212" spans="6:9">
      <c r="F212" s="4"/>
      <c r="I212" s="4"/>
    </row>
    <row r="213" spans="6:9">
      <c r="F213" s="4"/>
      <c r="I213" s="4"/>
    </row>
    <row r="214" spans="6:9">
      <c r="F214" s="4"/>
      <c r="I214" s="4"/>
    </row>
    <row r="215" spans="6:9">
      <c r="F215" s="4"/>
      <c r="I215" s="4"/>
    </row>
    <row r="216" spans="6:9">
      <c r="F216" s="4"/>
      <c r="I216" s="4"/>
    </row>
    <row r="217" spans="6:9">
      <c r="F217" s="4"/>
      <c r="I217" s="4"/>
    </row>
    <row r="218" spans="6:9">
      <c r="F218" s="4"/>
      <c r="I218" s="4"/>
    </row>
    <row r="219" spans="6:9">
      <c r="F219" s="4"/>
      <c r="I219" s="4"/>
    </row>
    <row r="220" spans="6:9">
      <c r="F220" s="4"/>
      <c r="I220" s="4"/>
    </row>
    <row r="221" spans="6:9">
      <c r="F221" s="4"/>
      <c r="I221" s="4"/>
    </row>
    <row r="222" spans="6:9">
      <c r="F222" s="4"/>
      <c r="I222" s="4"/>
    </row>
    <row r="223" spans="6:9">
      <c r="F223" s="4"/>
      <c r="I223" s="4"/>
    </row>
    <row r="224" spans="6:9">
      <c r="F224" s="4"/>
      <c r="I224" s="4"/>
    </row>
    <row r="225" spans="6:9">
      <c r="F225" s="4"/>
      <c r="I225" s="4"/>
    </row>
    <row r="226" spans="6:9">
      <c r="F226" s="4"/>
      <c r="I226" s="4"/>
    </row>
    <row r="227" spans="6:9">
      <c r="F227" s="4"/>
      <c r="I227" s="4"/>
    </row>
    <row r="228" spans="6:9">
      <c r="F228" s="4"/>
      <c r="I228" s="4"/>
    </row>
    <row r="229" spans="6:9">
      <c r="F229" s="4"/>
      <c r="I229" s="4"/>
    </row>
    <row r="230" spans="6:9">
      <c r="F230" s="4"/>
      <c r="I230" s="4"/>
    </row>
    <row r="231" spans="6:9">
      <c r="F231" s="4"/>
      <c r="I231" s="4"/>
    </row>
    <row r="232" spans="6:9">
      <c r="F232" s="4"/>
      <c r="I232" s="4"/>
    </row>
    <row r="233" spans="6:9">
      <c r="F233" s="4"/>
      <c r="I233" s="4"/>
    </row>
    <row r="234" spans="6:9">
      <c r="F234" s="4"/>
      <c r="I234" s="4"/>
    </row>
    <row r="235" spans="6:9">
      <c r="F235" s="4"/>
      <c r="I235" s="4"/>
    </row>
    <row r="236" spans="6:9">
      <c r="F236" s="4"/>
      <c r="I236" s="4"/>
    </row>
    <row r="237" spans="6:9">
      <c r="F237" s="4"/>
      <c r="I237" s="4"/>
    </row>
    <row r="238" spans="6:9">
      <c r="F238" s="4"/>
      <c r="I238" s="4"/>
    </row>
    <row r="239" spans="6:9">
      <c r="F239" s="4"/>
      <c r="I239" s="4"/>
    </row>
    <row r="240" spans="6:9">
      <c r="F240" s="4"/>
      <c r="I240" s="4"/>
    </row>
    <row r="241" spans="6:9">
      <c r="F241" s="4"/>
      <c r="I241" s="4"/>
    </row>
    <row r="242" spans="6:9">
      <c r="F242" s="4"/>
      <c r="I242" s="4"/>
    </row>
    <row r="243" spans="6:9">
      <c r="F243" s="4"/>
      <c r="I243" s="4"/>
    </row>
    <row r="244" spans="6:9">
      <c r="F244" s="4"/>
      <c r="I244" s="4"/>
    </row>
    <row r="245" spans="6:9">
      <c r="F245" s="4"/>
      <c r="I245" s="4"/>
    </row>
    <row r="246" spans="6:9">
      <c r="F246" s="4"/>
      <c r="I246" s="4"/>
    </row>
    <row r="247" spans="6:9">
      <c r="F247" s="4"/>
      <c r="I247" s="4"/>
    </row>
    <row r="248" spans="6:9">
      <c r="F248" s="4"/>
      <c r="I248" s="4"/>
    </row>
    <row r="249" spans="6:9">
      <c r="F249" s="4"/>
      <c r="I249" s="4"/>
    </row>
    <row r="250" spans="6:9">
      <c r="F250" s="4"/>
      <c r="I250" s="4"/>
    </row>
    <row r="251" spans="6:9">
      <c r="F251" s="4"/>
      <c r="I251" s="4"/>
    </row>
    <row r="252" spans="6:9">
      <c r="F252" s="4"/>
      <c r="I252" s="4"/>
    </row>
    <row r="253" spans="6:9">
      <c r="F253" s="4"/>
      <c r="I253" s="4"/>
    </row>
    <row r="254" spans="6:9">
      <c r="F254" s="4"/>
      <c r="I254" s="4"/>
    </row>
    <row r="255" spans="6:9">
      <c r="F255" s="4"/>
      <c r="I255" s="4"/>
    </row>
    <row r="256" spans="6:9">
      <c r="F256" s="4"/>
      <c r="I256" s="4"/>
    </row>
    <row r="257" spans="6:9">
      <c r="F257" s="4"/>
      <c r="I257" s="4"/>
    </row>
    <row r="258" spans="6:9">
      <c r="F258" s="4"/>
      <c r="I258" s="4"/>
    </row>
    <row r="259" spans="6:9">
      <c r="F259" s="4"/>
      <c r="I259" s="4"/>
    </row>
    <row r="260" spans="6:9">
      <c r="F260" s="4"/>
      <c r="I260" s="4"/>
    </row>
    <row r="261" spans="6:9">
      <c r="F261" s="4"/>
      <c r="I261" s="4"/>
    </row>
    <row r="262" spans="6:9">
      <c r="F262" s="4"/>
      <c r="I262" s="4"/>
    </row>
    <row r="263" spans="6:9">
      <c r="F263" s="4"/>
      <c r="I263" s="4"/>
    </row>
    <row r="264" spans="6:9">
      <c r="F264" s="4"/>
      <c r="I264" s="4"/>
    </row>
    <row r="265" spans="6:9">
      <c r="F265" s="4"/>
      <c r="I265" s="4"/>
    </row>
    <row r="266" spans="6:9">
      <c r="F266" s="4"/>
      <c r="I266" s="4"/>
    </row>
    <row r="267" spans="6:9">
      <c r="F267" s="4"/>
      <c r="I267" s="4"/>
    </row>
    <row r="268" spans="6:9">
      <c r="F268" s="4"/>
      <c r="I268" s="4"/>
    </row>
    <row r="269" spans="6:9">
      <c r="F269" s="4"/>
      <c r="I269" s="4"/>
    </row>
    <row r="270" spans="6:9">
      <c r="F270" s="4"/>
      <c r="I270" s="4"/>
    </row>
    <row r="271" spans="6:9">
      <c r="F271" s="4"/>
      <c r="I271" s="4"/>
    </row>
    <row r="272" spans="6:9">
      <c r="F272" s="4"/>
      <c r="I272" s="4"/>
    </row>
    <row r="273" spans="6:9">
      <c r="F273" s="4"/>
      <c r="I273" s="4"/>
    </row>
    <row r="274" spans="6:9">
      <c r="F274" s="4"/>
      <c r="I274" s="4"/>
    </row>
    <row r="275" spans="6:9">
      <c r="F275" s="4"/>
      <c r="I275" s="4"/>
    </row>
    <row r="276" spans="6:9">
      <c r="F276" s="4"/>
      <c r="I276" s="4"/>
    </row>
    <row r="277" spans="6:9">
      <c r="F277" s="4"/>
      <c r="I277" s="4"/>
    </row>
    <row r="278" spans="6:9">
      <c r="F278" s="4"/>
      <c r="I278" s="4"/>
    </row>
    <row r="279" spans="6:9">
      <c r="F279" s="4"/>
      <c r="I279" s="4"/>
    </row>
    <row r="280" spans="6:9">
      <c r="F280" s="4"/>
      <c r="I280" s="4"/>
    </row>
    <row r="281" spans="6:9">
      <c r="F281" s="4"/>
      <c r="I281" s="4"/>
    </row>
    <row r="282" spans="6:9">
      <c r="F282" s="4"/>
      <c r="I282" s="4"/>
    </row>
    <row r="283" spans="6:9">
      <c r="F283" s="4"/>
      <c r="I283" s="4"/>
    </row>
    <row r="284" spans="6:9">
      <c r="F284" s="4"/>
      <c r="I284" s="4"/>
    </row>
    <row r="285" spans="6:9">
      <c r="F285" s="4"/>
      <c r="I285" s="4"/>
    </row>
    <row r="286" spans="6:9">
      <c r="F286" s="4"/>
      <c r="I286" s="4"/>
    </row>
    <row r="287" spans="6:9">
      <c r="F287" s="4"/>
      <c r="I287" s="4"/>
    </row>
    <row r="288" spans="6:9">
      <c r="F288" s="4"/>
      <c r="I288" s="4"/>
    </row>
    <row r="289" spans="6:9">
      <c r="F289" s="4"/>
      <c r="I289" s="4"/>
    </row>
    <row r="290" spans="6:9">
      <c r="F290" s="4"/>
      <c r="I290" s="4"/>
    </row>
    <row r="291" spans="6:9">
      <c r="F291" s="4"/>
      <c r="I291" s="4"/>
    </row>
    <row r="292" spans="6:9">
      <c r="F292" s="4"/>
      <c r="I292" s="4"/>
    </row>
    <row r="293" spans="6:9">
      <c r="F293" s="4"/>
      <c r="I293" s="4"/>
    </row>
    <row r="294" spans="6:9">
      <c r="F294" s="4"/>
      <c r="I294" s="4"/>
    </row>
    <row r="295" spans="6:9">
      <c r="F295" s="4"/>
      <c r="I295" s="4"/>
    </row>
    <row r="296" spans="6:9">
      <c r="F296" s="4"/>
      <c r="I296" s="4"/>
    </row>
    <row r="297" spans="6:9">
      <c r="F297" s="4"/>
      <c r="I297" s="4"/>
    </row>
    <row r="298" spans="6:9">
      <c r="F298" s="4"/>
      <c r="I298" s="4"/>
    </row>
    <row r="299" spans="6:9">
      <c r="F299" s="4"/>
      <c r="I299" s="4"/>
    </row>
    <row r="300" spans="6:9">
      <c r="F300" s="4"/>
      <c r="I300" s="4"/>
    </row>
    <row r="301" spans="6:9">
      <c r="F301" s="4"/>
      <c r="I301" s="4"/>
    </row>
    <row r="302" spans="6:9">
      <c r="F302" s="4"/>
      <c r="I302" s="4"/>
    </row>
    <row r="303" spans="6:9">
      <c r="F303" s="4"/>
      <c r="I303" s="4"/>
    </row>
    <row r="304" spans="6:9">
      <c r="F304" s="4"/>
      <c r="I304" s="4"/>
    </row>
    <row r="305" spans="6:9">
      <c r="F305" s="4"/>
      <c r="I305" s="4"/>
    </row>
    <row r="306" spans="6:9">
      <c r="F306" s="4"/>
      <c r="I306" s="4"/>
    </row>
    <row r="307" spans="6:9">
      <c r="F307" s="4"/>
      <c r="I307" s="4"/>
    </row>
    <row r="308" spans="6:9">
      <c r="F308" s="4"/>
      <c r="I308" s="4"/>
    </row>
    <row r="309" spans="6:9">
      <c r="F309" s="4"/>
      <c r="I309" s="4"/>
    </row>
    <row r="310" spans="6:9">
      <c r="F310" s="4"/>
      <c r="I310" s="4"/>
    </row>
    <row r="311" spans="6:9">
      <c r="F311" s="4"/>
      <c r="I311" s="4"/>
    </row>
    <row r="312" spans="6:9">
      <c r="F312" s="4"/>
      <c r="I312" s="4"/>
    </row>
    <row r="313" spans="6:9">
      <c r="F313" s="4"/>
      <c r="I313" s="4"/>
    </row>
    <row r="314" spans="6:9">
      <c r="F314" s="4"/>
      <c r="I314" s="4"/>
    </row>
    <row r="315" spans="6:9">
      <c r="F315" s="4"/>
      <c r="I315" s="4"/>
    </row>
    <row r="316" spans="6:9">
      <c r="F316" s="4"/>
      <c r="I316" s="4"/>
    </row>
    <row r="317" spans="6:9">
      <c r="F317" s="4"/>
      <c r="I317" s="4"/>
    </row>
    <row r="318" spans="6:9">
      <c r="F318" s="4"/>
      <c r="I318" s="4"/>
    </row>
    <row r="319" spans="6:9">
      <c r="F319" s="4"/>
      <c r="I319" s="4"/>
    </row>
    <row r="320" spans="6:9">
      <c r="F320" s="4"/>
      <c r="I320" s="4"/>
    </row>
    <row r="321" spans="6:9">
      <c r="F321" s="4"/>
      <c r="I321" s="4"/>
    </row>
    <row r="322" spans="6:9">
      <c r="F322" s="4"/>
      <c r="I322" s="4"/>
    </row>
    <row r="323" spans="6:9">
      <c r="F323" s="4"/>
      <c r="I323" s="4"/>
    </row>
    <row r="324" spans="6:9">
      <c r="F324" s="4"/>
      <c r="I324" s="4"/>
    </row>
    <row r="325" spans="6:9">
      <c r="F325" s="4"/>
      <c r="I325" s="4"/>
    </row>
    <row r="326" spans="6:9">
      <c r="F326" s="4"/>
      <c r="I326" s="4"/>
    </row>
    <row r="327" spans="6:9">
      <c r="F327" s="4"/>
      <c r="I327" s="4"/>
    </row>
    <row r="328" spans="6:9">
      <c r="F328" s="4"/>
      <c r="I328" s="4"/>
    </row>
    <row r="329" spans="6:9">
      <c r="F329" s="4"/>
      <c r="I329" s="4"/>
    </row>
    <row r="330" spans="6:9">
      <c r="F330" s="4"/>
      <c r="I330" s="4"/>
    </row>
    <row r="331" spans="6:9">
      <c r="F331" s="4"/>
      <c r="I331" s="4"/>
    </row>
    <row r="332" spans="6:9">
      <c r="F332" s="4"/>
      <c r="I332" s="4"/>
    </row>
    <row r="333" spans="6:9">
      <c r="F333" s="4"/>
      <c r="I333" s="4"/>
    </row>
    <row r="334" spans="6:9">
      <c r="F334" s="4"/>
      <c r="I334" s="4"/>
    </row>
    <row r="335" spans="6:9">
      <c r="F335" s="4"/>
      <c r="I335" s="4"/>
    </row>
    <row r="336" spans="6:9">
      <c r="F336" s="4"/>
      <c r="I336" s="4"/>
    </row>
    <row r="337" spans="6:9">
      <c r="F337" s="4"/>
      <c r="I337" s="4"/>
    </row>
    <row r="338" spans="6:9">
      <c r="F338" s="4"/>
      <c r="I338" s="4"/>
    </row>
    <row r="339" spans="6:9">
      <c r="F339" s="4"/>
      <c r="I339" s="4"/>
    </row>
    <row r="340" spans="6:9">
      <c r="F340" s="4"/>
      <c r="I340" s="4"/>
    </row>
    <row r="341" spans="6:9">
      <c r="F341" s="4"/>
      <c r="I341" s="4"/>
    </row>
    <row r="342" spans="6:9">
      <c r="F342" s="4"/>
      <c r="I342" s="4"/>
    </row>
    <row r="343" spans="6:9">
      <c r="F343" s="4"/>
      <c r="I343" s="4"/>
    </row>
    <row r="344" spans="6:9">
      <c r="F344" s="4"/>
      <c r="I344" s="4"/>
    </row>
    <row r="345" spans="6:9">
      <c r="F345" s="4"/>
      <c r="I345" s="4"/>
    </row>
    <row r="346" spans="6:9">
      <c r="F346" s="4"/>
      <c r="I346" s="4"/>
    </row>
    <row r="347" spans="6:9">
      <c r="F347" s="4"/>
      <c r="I347" s="4"/>
    </row>
    <row r="348" spans="6:9">
      <c r="F348" s="4"/>
      <c r="I348" s="4"/>
    </row>
    <row r="349" spans="6:9">
      <c r="F349" s="4"/>
      <c r="I349" s="4"/>
    </row>
    <row r="350" spans="6:9">
      <c r="F350" s="4"/>
      <c r="I350" s="4"/>
    </row>
    <row r="351" spans="6:9">
      <c r="F351" s="4"/>
      <c r="I351" s="4"/>
    </row>
    <row r="352" spans="6:9">
      <c r="F352" s="4"/>
      <c r="I352" s="4"/>
    </row>
    <row r="353" spans="6:9">
      <c r="F353" s="4"/>
      <c r="I353" s="4"/>
    </row>
    <row r="354" spans="6:9">
      <c r="F354" s="4"/>
      <c r="I354" s="4"/>
    </row>
    <row r="355" spans="6:9">
      <c r="F355" s="4"/>
      <c r="I355" s="4"/>
    </row>
    <row r="356" spans="6:9">
      <c r="F356" s="4"/>
      <c r="I356" s="4"/>
    </row>
    <row r="357" spans="6:9">
      <c r="F357" s="4"/>
      <c r="I357" s="4"/>
    </row>
    <row r="358" spans="6:9">
      <c r="F358" s="4"/>
      <c r="I358" s="4"/>
    </row>
    <row r="359" spans="6:9">
      <c r="F359" s="4"/>
      <c r="I359" s="4"/>
    </row>
    <row r="360" spans="6:9">
      <c r="F360" s="4"/>
      <c r="I360" s="4"/>
    </row>
    <row r="361" spans="6:9">
      <c r="F361" s="4"/>
      <c r="I361" s="4"/>
    </row>
    <row r="362" spans="6:9">
      <c r="F362" s="4"/>
      <c r="I362" s="4"/>
    </row>
    <row r="363" spans="6:9">
      <c r="F363" s="4"/>
      <c r="I363" s="4"/>
    </row>
    <row r="364" spans="6:9">
      <c r="F364" s="4"/>
      <c r="I364" s="4"/>
    </row>
    <row r="365" spans="6:9">
      <c r="F365" s="4"/>
      <c r="I365" s="4"/>
    </row>
    <row r="366" spans="6:9">
      <c r="F366" s="4"/>
      <c r="I366" s="4"/>
    </row>
    <row r="367" spans="6:9">
      <c r="F367" s="4"/>
      <c r="I367" s="4"/>
    </row>
    <row r="368" spans="6:9">
      <c r="F368" s="4"/>
      <c r="I368" s="4"/>
    </row>
    <row r="369" spans="6:9">
      <c r="F369" s="4"/>
      <c r="I369" s="4"/>
    </row>
    <row r="370" spans="6:9">
      <c r="F370" s="4"/>
      <c r="I370" s="4"/>
    </row>
    <row r="371" spans="6:9">
      <c r="F371" s="4"/>
      <c r="I371" s="4"/>
    </row>
    <row r="372" spans="6:9">
      <c r="F372" s="4"/>
      <c r="I372" s="4"/>
    </row>
    <row r="373" spans="6:9">
      <c r="F373" s="4"/>
      <c r="I373" s="4"/>
    </row>
    <row r="374" spans="6:9">
      <c r="F374" s="4"/>
      <c r="I374" s="4"/>
    </row>
    <row r="375" spans="6:9">
      <c r="F375" s="4"/>
      <c r="I375" s="4"/>
    </row>
    <row r="376" spans="6:9">
      <c r="F376" s="4"/>
      <c r="I376" s="4"/>
    </row>
    <row r="377" spans="6:9">
      <c r="F377" s="4"/>
      <c r="I377" s="4"/>
    </row>
    <row r="378" spans="6:9">
      <c r="F378" s="4"/>
      <c r="I378" s="4"/>
    </row>
    <row r="379" spans="6:9">
      <c r="F379" s="4"/>
      <c r="I379" s="4"/>
    </row>
    <row r="380" spans="6:9">
      <c r="F380" s="4"/>
      <c r="I380" s="4"/>
    </row>
    <row r="381" spans="6:9">
      <c r="F381" s="4"/>
      <c r="I381" s="4"/>
    </row>
    <row r="382" spans="6:9">
      <c r="F382" s="4"/>
      <c r="I382" s="4"/>
    </row>
    <row r="383" spans="6:9">
      <c r="F383" s="4"/>
      <c r="I383" s="4"/>
    </row>
    <row r="384" spans="6:9">
      <c r="F384" s="4"/>
      <c r="I384" s="4"/>
    </row>
    <row r="385" spans="6:9">
      <c r="F385" s="4"/>
      <c r="I385" s="4"/>
    </row>
    <row r="386" spans="6:9">
      <c r="F386" s="4"/>
      <c r="I386" s="4"/>
    </row>
    <row r="387" spans="6:9">
      <c r="F387" s="4"/>
      <c r="I387" s="4"/>
    </row>
    <row r="388" spans="6:9">
      <c r="F388" s="4"/>
      <c r="I388" s="4"/>
    </row>
    <row r="389" spans="6:9">
      <c r="F389" s="4"/>
      <c r="I389" s="4"/>
    </row>
    <row r="390" spans="6:9">
      <c r="F390" s="4"/>
      <c r="I390" s="4"/>
    </row>
    <row r="391" spans="6:9">
      <c r="F391" s="4"/>
      <c r="I391" s="4"/>
    </row>
    <row r="392" spans="6:9">
      <c r="F392" s="4"/>
      <c r="I392" s="4"/>
    </row>
    <row r="393" spans="6:9">
      <c r="F393" s="4"/>
      <c r="I393" s="4"/>
    </row>
    <row r="394" spans="6:9">
      <c r="F394" s="4"/>
      <c r="I394" s="4"/>
    </row>
    <row r="395" spans="6:9">
      <c r="F395" s="4"/>
      <c r="I395" s="4"/>
    </row>
    <row r="396" spans="6:9">
      <c r="F396" s="4"/>
      <c r="I396" s="4"/>
    </row>
    <row r="397" spans="6:9">
      <c r="F397" s="4"/>
      <c r="I397" s="4"/>
    </row>
    <row r="398" spans="6:9">
      <c r="F398" s="4"/>
      <c r="I398" s="4"/>
    </row>
    <row r="399" spans="6:9">
      <c r="F399" s="4"/>
      <c r="I399" s="4"/>
    </row>
    <row r="400" spans="6:9">
      <c r="F400" s="4"/>
      <c r="I400" s="4"/>
    </row>
    <row r="401" spans="6:9">
      <c r="F401" s="4"/>
      <c r="I401" s="4"/>
    </row>
    <row r="402" spans="6:9">
      <c r="F402" s="4"/>
      <c r="I402" s="4"/>
    </row>
    <row r="403" spans="6:9">
      <c r="F403" s="4"/>
      <c r="I403" s="4"/>
    </row>
    <row r="404" spans="6:9">
      <c r="F404" s="4"/>
      <c r="I404" s="4"/>
    </row>
    <row r="405" spans="6:9">
      <c r="F405" s="4"/>
      <c r="I405" s="4"/>
    </row>
    <row r="406" spans="6:9">
      <c r="F406" s="4"/>
      <c r="I406" s="4"/>
    </row>
    <row r="407" spans="6:9">
      <c r="F407" s="4"/>
      <c r="I407" s="4"/>
    </row>
    <row r="408" spans="6:9">
      <c r="F408" s="4"/>
      <c r="I408" s="4"/>
    </row>
    <row r="409" spans="6:9">
      <c r="F409" s="4"/>
      <c r="I409" s="4"/>
    </row>
    <row r="410" spans="6:9">
      <c r="F410" s="4"/>
      <c r="I410" s="4"/>
    </row>
    <row r="411" spans="6:9">
      <c r="F411" s="4"/>
      <c r="I411" s="4"/>
    </row>
    <row r="412" spans="6:9">
      <c r="F412" s="4"/>
      <c r="I412" s="4"/>
    </row>
    <row r="413" spans="6:9">
      <c r="F413" s="4"/>
      <c r="I413" s="4"/>
    </row>
    <row r="414" spans="6:9">
      <c r="F414" s="4"/>
      <c r="I414" s="4"/>
    </row>
    <row r="415" spans="6:9">
      <c r="F415" s="4"/>
      <c r="I415" s="4"/>
    </row>
    <row r="416" spans="6:9">
      <c r="F416" s="4"/>
      <c r="I416" s="4"/>
    </row>
    <row r="417" spans="6:9">
      <c r="F417" s="4"/>
      <c r="I417" s="4"/>
    </row>
    <row r="418" spans="6:9">
      <c r="F418" s="4"/>
      <c r="I418" s="4"/>
    </row>
    <row r="419" spans="6:9">
      <c r="F419" s="4"/>
      <c r="I419" s="4"/>
    </row>
    <row r="420" spans="6:9">
      <c r="F420" s="4"/>
      <c r="I420" s="4"/>
    </row>
    <row r="421" spans="6:9">
      <c r="F421" s="4"/>
      <c r="I421" s="4"/>
    </row>
    <row r="422" spans="6:9">
      <c r="F422" s="4"/>
      <c r="I422" s="4"/>
    </row>
    <row r="423" spans="6:9">
      <c r="F423" s="4"/>
      <c r="I423" s="4"/>
    </row>
    <row r="424" spans="6:9">
      <c r="F424" s="4"/>
      <c r="I424" s="4"/>
    </row>
    <row r="425" spans="6:9">
      <c r="F425" s="4"/>
      <c r="I425" s="4"/>
    </row>
    <row r="426" spans="6:9">
      <c r="F426" s="4"/>
      <c r="I426" s="4"/>
    </row>
    <row r="427" spans="6:9">
      <c r="F427" s="4"/>
      <c r="I427" s="4"/>
    </row>
    <row r="428" spans="6:9">
      <c r="F428" s="4"/>
      <c r="I428" s="4"/>
    </row>
    <row r="429" spans="6:9">
      <c r="F429" s="4"/>
      <c r="I429" s="4"/>
    </row>
    <row r="430" spans="6:9">
      <c r="F430" s="4"/>
      <c r="I430" s="4"/>
    </row>
    <row r="431" spans="6:9">
      <c r="F431" s="4"/>
      <c r="I431" s="4"/>
    </row>
    <row r="432" spans="6:9">
      <c r="F432" s="4"/>
      <c r="I432" s="4"/>
    </row>
    <row r="433" spans="6:9">
      <c r="F433" s="4"/>
      <c r="I433" s="4"/>
    </row>
    <row r="434" spans="6:9">
      <c r="F434" s="4"/>
      <c r="I434" s="4"/>
    </row>
    <row r="435" spans="6:9">
      <c r="F435" s="4"/>
      <c r="I435" s="4"/>
    </row>
    <row r="436" spans="6:9">
      <c r="F436" s="4"/>
      <c r="I436" s="4"/>
    </row>
    <row r="437" spans="6:9">
      <c r="F437" s="4"/>
      <c r="I437" s="4"/>
    </row>
    <row r="438" spans="6:9">
      <c r="F438" s="4"/>
      <c r="I438" s="4"/>
    </row>
    <row r="439" spans="6:9">
      <c r="F439" s="4"/>
      <c r="I439" s="4"/>
    </row>
    <row r="440" spans="6:9">
      <c r="F440" s="4"/>
      <c r="I440" s="4"/>
    </row>
    <row r="441" spans="6:9">
      <c r="F441" s="4"/>
      <c r="I441" s="4"/>
    </row>
    <row r="442" spans="6:9">
      <c r="F442" s="4"/>
      <c r="I442" s="4"/>
    </row>
    <row r="443" spans="6:9">
      <c r="F443" s="4"/>
      <c r="I443" s="4"/>
    </row>
    <row r="444" spans="6:9">
      <c r="F444" s="4"/>
      <c r="I444" s="4"/>
    </row>
    <row r="445" spans="6:9">
      <c r="F445" s="4"/>
      <c r="I445" s="4"/>
    </row>
    <row r="446" spans="6:9">
      <c r="F446" s="4"/>
      <c r="I446" s="4"/>
    </row>
    <row r="447" spans="6:9">
      <c r="F447" s="4"/>
      <c r="I447" s="4"/>
    </row>
    <row r="448" spans="6:9">
      <c r="F448" s="4"/>
      <c r="I448" s="4"/>
    </row>
    <row r="449" spans="6:9">
      <c r="F449" s="4"/>
      <c r="I449" s="4"/>
    </row>
    <row r="450" spans="6:9">
      <c r="F450" s="4"/>
      <c r="I450" s="4"/>
    </row>
    <row r="451" spans="6:9">
      <c r="F451" s="4"/>
      <c r="I451" s="4"/>
    </row>
    <row r="452" spans="6:9">
      <c r="F452" s="4"/>
      <c r="I452" s="4"/>
    </row>
    <row r="453" spans="6:9">
      <c r="F453" s="4"/>
      <c r="I453" s="4"/>
    </row>
    <row r="454" spans="6:9">
      <c r="F454" s="4"/>
      <c r="I454" s="4"/>
    </row>
    <row r="455" spans="6:9">
      <c r="F455" s="4"/>
      <c r="I455" s="4"/>
    </row>
    <row r="456" spans="6:9">
      <c r="F456" s="4"/>
      <c r="I456" s="4"/>
    </row>
    <row r="457" spans="6:9">
      <c r="F457" s="4"/>
      <c r="I457" s="4"/>
    </row>
    <row r="458" spans="6:9">
      <c r="F458" s="4"/>
      <c r="I458" s="4"/>
    </row>
    <row r="459" spans="6:9">
      <c r="F459" s="4"/>
      <c r="I459" s="4"/>
    </row>
    <row r="460" spans="6:9">
      <c r="F460" s="4"/>
      <c r="I460" s="4"/>
    </row>
    <row r="461" spans="6:9">
      <c r="F461" s="4"/>
      <c r="I461" s="4"/>
    </row>
    <row r="462" spans="6:9">
      <c r="F462" s="4"/>
      <c r="I462" s="4"/>
    </row>
    <row r="463" spans="6:9">
      <c r="F463" s="4"/>
      <c r="I463" s="4"/>
    </row>
    <row r="464" spans="6:9">
      <c r="F464" s="4"/>
      <c r="I464" s="4"/>
    </row>
    <row r="465" spans="6:9">
      <c r="F465" s="4"/>
      <c r="I465" s="4"/>
    </row>
    <row r="466" spans="6:9">
      <c r="F466" s="4"/>
      <c r="I466" s="4"/>
    </row>
    <row r="467" spans="6:9">
      <c r="F467" s="4"/>
      <c r="I467" s="4"/>
    </row>
    <row r="468" spans="6:9">
      <c r="F468" s="4"/>
      <c r="I468" s="4"/>
    </row>
    <row r="469" spans="6:9">
      <c r="F469" s="4"/>
      <c r="I469" s="4"/>
    </row>
    <row r="470" spans="6:9">
      <c r="F470" s="4"/>
      <c r="I470" s="4"/>
    </row>
    <row r="471" spans="6:9">
      <c r="F471" s="4"/>
      <c r="I471" s="4"/>
    </row>
    <row r="472" spans="6:9">
      <c r="F472" s="4"/>
      <c r="I472" s="4"/>
    </row>
    <row r="473" spans="6:9">
      <c r="F473" s="4"/>
      <c r="I473" s="4"/>
    </row>
    <row r="474" spans="6:9">
      <c r="F474" s="4"/>
      <c r="I474" s="4"/>
    </row>
    <row r="475" spans="6:9">
      <c r="F475" s="4"/>
      <c r="I475" s="4"/>
    </row>
    <row r="476" spans="6:9">
      <c r="F476" s="4"/>
      <c r="I476" s="4"/>
    </row>
    <row r="477" spans="6:9">
      <c r="F477" s="4"/>
      <c r="I477" s="4"/>
    </row>
    <row r="478" spans="6:9">
      <c r="F478" s="4"/>
      <c r="I478" s="4"/>
    </row>
    <row r="479" spans="6:9">
      <c r="F479" s="4"/>
      <c r="I479" s="4"/>
    </row>
    <row r="480" spans="6:9">
      <c r="F480" s="4"/>
      <c r="I480" s="4"/>
    </row>
    <row r="481" spans="6:9">
      <c r="F481" s="4"/>
      <c r="I481" s="4"/>
    </row>
    <row r="482" spans="6:9">
      <c r="F482" s="4"/>
      <c r="I482" s="4"/>
    </row>
    <row r="483" spans="6:9">
      <c r="F483" s="4"/>
      <c r="I483" s="4"/>
    </row>
    <row r="484" spans="6:9">
      <c r="F484" s="4"/>
      <c r="I484" s="4"/>
    </row>
    <row r="485" spans="6:9">
      <c r="F485" s="4"/>
      <c r="I485" s="4"/>
    </row>
    <row r="486" spans="6:9">
      <c r="F486" s="4"/>
      <c r="I486" s="4"/>
    </row>
    <row r="487" spans="6:9">
      <c r="F487" s="4"/>
      <c r="I487" s="4"/>
    </row>
    <row r="488" spans="6:9">
      <c r="F488" s="4"/>
      <c r="I488" s="4"/>
    </row>
    <row r="489" spans="6:9">
      <c r="F489" s="4"/>
      <c r="I489" s="4"/>
    </row>
    <row r="490" spans="6:9">
      <c r="F490" s="4"/>
      <c r="I490" s="4"/>
    </row>
    <row r="491" spans="6:9">
      <c r="F491" s="4"/>
      <c r="I491" s="4"/>
    </row>
    <row r="492" spans="6:9">
      <c r="F492" s="4"/>
      <c r="I492" s="4"/>
    </row>
    <row r="493" spans="6:9">
      <c r="F493" s="4"/>
      <c r="I493" s="4"/>
    </row>
    <row r="494" spans="6:9">
      <c r="F494" s="4"/>
      <c r="I494" s="4"/>
    </row>
    <row r="495" spans="6:9">
      <c r="F495" s="4"/>
      <c r="I495" s="4"/>
    </row>
    <row r="496" spans="6:9">
      <c r="F496" s="4"/>
      <c r="I496" s="4"/>
    </row>
    <row r="497" spans="6:9">
      <c r="F497" s="4"/>
      <c r="I497" s="4"/>
    </row>
    <row r="498" spans="6:9">
      <c r="F498" s="4"/>
      <c r="I498" s="4"/>
    </row>
    <row r="499" spans="6:9">
      <c r="F499" s="4"/>
      <c r="I499" s="4"/>
    </row>
    <row r="500" spans="6:9">
      <c r="F500" s="4"/>
      <c r="I500" s="4"/>
    </row>
    <row r="501" spans="6:9">
      <c r="F501" s="4"/>
      <c r="I501" s="4"/>
    </row>
    <row r="502" spans="6:9">
      <c r="F502" s="4"/>
      <c r="I502" s="4"/>
    </row>
    <row r="503" spans="6:9">
      <c r="F503" s="4"/>
      <c r="I503" s="4"/>
    </row>
    <row r="504" spans="6:9">
      <c r="F504" s="4"/>
      <c r="I504" s="4"/>
    </row>
    <row r="505" spans="6:9">
      <c r="F505" s="4"/>
      <c r="I505" s="4"/>
    </row>
    <row r="506" spans="6:9">
      <c r="F506" s="4"/>
      <c r="I506" s="4"/>
    </row>
    <row r="507" spans="6:9">
      <c r="F507" s="4"/>
      <c r="I507" s="4"/>
    </row>
    <row r="508" spans="6:9">
      <c r="F508" s="4"/>
      <c r="I508" s="4"/>
    </row>
    <row r="509" spans="6:9">
      <c r="F509" s="4"/>
      <c r="I509" s="4"/>
    </row>
    <row r="510" spans="6:9">
      <c r="F510" s="4"/>
      <c r="I510" s="4"/>
    </row>
    <row r="511" spans="6:9">
      <c r="F511" s="4"/>
      <c r="I511" s="4"/>
    </row>
    <row r="512" spans="6:9">
      <c r="F512" s="4"/>
      <c r="I512" s="4"/>
    </row>
    <row r="513" spans="6:9">
      <c r="F513" s="4"/>
      <c r="I513" s="4"/>
    </row>
    <row r="514" spans="6:9">
      <c r="F514" s="4"/>
      <c r="I514" s="4"/>
    </row>
    <row r="515" spans="6:9">
      <c r="F515" s="4"/>
      <c r="I515" s="4"/>
    </row>
    <row r="516" spans="6:9">
      <c r="F516" s="4"/>
      <c r="I516" s="4"/>
    </row>
    <row r="517" spans="6:9">
      <c r="F517" s="4"/>
      <c r="I517" s="4"/>
    </row>
    <row r="518" spans="6:9">
      <c r="F518" s="4"/>
      <c r="I518" s="4"/>
    </row>
    <row r="519" spans="6:9">
      <c r="F519" s="4"/>
      <c r="I519" s="4"/>
    </row>
    <row r="520" spans="6:9">
      <c r="F520" s="4"/>
      <c r="I520" s="4"/>
    </row>
    <row r="521" spans="6:9">
      <c r="F521" s="4"/>
      <c r="I521" s="4"/>
    </row>
    <row r="522" spans="6:9">
      <c r="F522" s="4"/>
      <c r="I522" s="4"/>
    </row>
    <row r="523" spans="6:9">
      <c r="F523" s="4"/>
      <c r="I523" s="4"/>
    </row>
    <row r="524" spans="6:9">
      <c r="F524" s="4"/>
      <c r="I524" s="4"/>
    </row>
    <row r="525" spans="6:9">
      <c r="F525" s="4"/>
      <c r="I525" s="4"/>
    </row>
    <row r="526" spans="6:9">
      <c r="F526" s="4"/>
      <c r="I526" s="4"/>
    </row>
    <row r="527" spans="6:9">
      <c r="F527" s="4"/>
      <c r="I527" s="4"/>
    </row>
    <row r="528" spans="6:9">
      <c r="F528" s="4"/>
      <c r="I528" s="4"/>
    </row>
    <row r="529" spans="6:9">
      <c r="F529" s="4"/>
      <c r="I529" s="4"/>
    </row>
    <row r="530" spans="6:9">
      <c r="F530" s="4"/>
      <c r="I530" s="4"/>
    </row>
    <row r="531" spans="6:9">
      <c r="F531" s="4"/>
      <c r="I531" s="4"/>
    </row>
    <row r="532" spans="6:9">
      <c r="F532" s="4"/>
      <c r="I532" s="4"/>
    </row>
    <row r="533" spans="6:9">
      <c r="F533" s="4"/>
      <c r="I533" s="4"/>
    </row>
    <row r="534" spans="6:9">
      <c r="F534" s="4"/>
      <c r="I534" s="4"/>
    </row>
    <row r="535" spans="6:9">
      <c r="F535" s="4"/>
      <c r="I535" s="4"/>
    </row>
    <row r="536" spans="6:9">
      <c r="F536" s="4"/>
      <c r="I536" s="4"/>
    </row>
    <row r="537" spans="6:9">
      <c r="F537" s="4"/>
      <c r="I537" s="4"/>
    </row>
    <row r="538" spans="6:9">
      <c r="F538" s="4"/>
      <c r="I538" s="4"/>
    </row>
    <row r="539" spans="6:9">
      <c r="F539" s="4"/>
      <c r="I539" s="4"/>
    </row>
    <row r="540" spans="6:9">
      <c r="F540" s="4"/>
      <c r="I540" s="4"/>
    </row>
    <row r="541" spans="6:9">
      <c r="F541" s="4"/>
      <c r="I541" s="4"/>
    </row>
    <row r="542" spans="6:9">
      <c r="F542" s="4"/>
      <c r="I542" s="4"/>
    </row>
    <row r="543" spans="6:9">
      <c r="F543" s="4"/>
      <c r="I543" s="4"/>
    </row>
    <row r="544" spans="6:9">
      <c r="F544" s="4"/>
      <c r="I544" s="4"/>
    </row>
    <row r="545" spans="6:9">
      <c r="F545" s="4"/>
      <c r="I545" s="4"/>
    </row>
    <row r="546" spans="6:9">
      <c r="F546" s="4"/>
      <c r="I546" s="4"/>
    </row>
    <row r="547" spans="6:9">
      <c r="F547" s="4"/>
      <c r="I547" s="4"/>
    </row>
    <row r="548" spans="6:9">
      <c r="F548" s="4"/>
      <c r="I548" s="4"/>
    </row>
    <row r="549" spans="6:9">
      <c r="F549" s="4"/>
      <c r="I549" s="4"/>
    </row>
    <row r="550" spans="6:9">
      <c r="F550" s="4"/>
      <c r="I550" s="4"/>
    </row>
    <row r="551" spans="6:9">
      <c r="F551" s="4"/>
      <c r="I551" s="4"/>
    </row>
    <row r="552" spans="6:9">
      <c r="F552" s="4"/>
      <c r="I552" s="4"/>
    </row>
    <row r="553" spans="6:9">
      <c r="F553" s="4"/>
      <c r="I553" s="4"/>
    </row>
    <row r="554" spans="6:9">
      <c r="F554" s="4"/>
      <c r="I554" s="4"/>
    </row>
    <row r="555" spans="6:9">
      <c r="F555" s="4"/>
      <c r="I555" s="4"/>
    </row>
    <row r="556" spans="6:9">
      <c r="F556" s="4"/>
      <c r="I556" s="4"/>
    </row>
    <row r="557" spans="6:9">
      <c r="F557" s="4"/>
      <c r="I557" s="4"/>
    </row>
    <row r="558" spans="6:9">
      <c r="F558" s="4"/>
      <c r="I558" s="4"/>
    </row>
    <row r="559" spans="6:9">
      <c r="F559" s="4"/>
      <c r="I559" s="4"/>
    </row>
    <row r="560" spans="6:9">
      <c r="F560" s="4"/>
      <c r="I560" s="4"/>
    </row>
    <row r="561" spans="6:9">
      <c r="F561" s="4"/>
      <c r="I561" s="4"/>
    </row>
    <row r="562" spans="6:9">
      <c r="F562" s="4"/>
      <c r="I562" s="4"/>
    </row>
    <row r="563" spans="6:9">
      <c r="F563" s="4"/>
      <c r="I563" s="4"/>
    </row>
    <row r="564" spans="6:9">
      <c r="F564" s="4"/>
      <c r="I564" s="4"/>
    </row>
    <row r="565" spans="6:9">
      <c r="F565" s="4"/>
      <c r="I565" s="4"/>
    </row>
    <row r="566" spans="6:9">
      <c r="F566" s="4"/>
      <c r="I566" s="4"/>
    </row>
    <row r="567" spans="6:9">
      <c r="F567" s="4"/>
      <c r="I567" s="4"/>
    </row>
    <row r="568" spans="6:9">
      <c r="F568" s="4"/>
      <c r="I568" s="4"/>
    </row>
    <row r="569" spans="6:9">
      <c r="F569" s="4"/>
      <c r="I569" s="4"/>
    </row>
    <row r="570" spans="6:9">
      <c r="F570" s="4"/>
      <c r="I570" s="4"/>
    </row>
    <row r="571" spans="6:9">
      <c r="F571" s="4"/>
      <c r="I571" s="4"/>
    </row>
    <row r="572" spans="6:9">
      <c r="F572" s="4"/>
      <c r="I572" s="4"/>
    </row>
    <row r="573" spans="6:9">
      <c r="F573" s="4"/>
      <c r="I573" s="4"/>
    </row>
    <row r="574" spans="6:9">
      <c r="F574" s="4"/>
      <c r="I574" s="4"/>
    </row>
    <row r="575" spans="6:9">
      <c r="F575" s="4"/>
      <c r="I575" s="4"/>
    </row>
    <row r="576" spans="6:9">
      <c r="F576" s="4"/>
      <c r="I576" s="4"/>
    </row>
    <row r="577" spans="6:9">
      <c r="F577" s="4"/>
      <c r="I577" s="4"/>
    </row>
    <row r="578" spans="6:9">
      <c r="F578" s="4"/>
      <c r="I578" s="4"/>
    </row>
    <row r="579" spans="6:9">
      <c r="F579" s="4"/>
      <c r="I579" s="4"/>
    </row>
    <row r="580" spans="6:9">
      <c r="F580" s="4"/>
      <c r="I580" s="4"/>
    </row>
    <row r="581" spans="6:9">
      <c r="F581" s="4"/>
      <c r="I581" s="4"/>
    </row>
    <row r="582" spans="6:9">
      <c r="F582" s="4"/>
      <c r="I582" s="4"/>
    </row>
    <row r="583" spans="6:9">
      <c r="F583" s="4"/>
      <c r="I583" s="4"/>
    </row>
    <row r="584" spans="6:9">
      <c r="F584" s="4"/>
      <c r="I584" s="4"/>
    </row>
    <row r="585" spans="6:9">
      <c r="F585" s="4"/>
      <c r="I585" s="4"/>
    </row>
    <row r="586" spans="6:9">
      <c r="F586" s="4"/>
      <c r="I586" s="4"/>
    </row>
    <row r="587" spans="6:9">
      <c r="F587" s="4"/>
      <c r="I587" s="4"/>
    </row>
    <row r="588" spans="6:9">
      <c r="F588" s="4"/>
      <c r="I588" s="4"/>
    </row>
    <row r="589" spans="6:9">
      <c r="F589" s="4"/>
      <c r="I589" s="4"/>
    </row>
    <row r="590" spans="6:9">
      <c r="F590" s="4"/>
      <c r="I590" s="4"/>
    </row>
    <row r="591" spans="6:9">
      <c r="F591" s="4"/>
      <c r="I591" s="4"/>
    </row>
    <row r="592" spans="6:9">
      <c r="F592" s="4"/>
      <c r="I592" s="4"/>
    </row>
    <row r="593" spans="6:9">
      <c r="F593" s="4"/>
      <c r="I593" s="4"/>
    </row>
    <row r="594" spans="6:9">
      <c r="F594" s="4"/>
      <c r="I594" s="4"/>
    </row>
    <row r="595" spans="6:9">
      <c r="F595" s="4"/>
      <c r="I595" s="4"/>
    </row>
    <row r="596" spans="6:9">
      <c r="F596" s="4"/>
      <c r="I596" s="4"/>
    </row>
    <row r="597" spans="6:9">
      <c r="F597" s="4"/>
      <c r="I597" s="4"/>
    </row>
    <row r="598" spans="6:9">
      <c r="F598" s="4"/>
      <c r="I598" s="4"/>
    </row>
    <row r="599" spans="6:9">
      <c r="F599" s="4"/>
      <c r="I599" s="4"/>
    </row>
    <row r="600" spans="6:9">
      <c r="F600" s="4"/>
      <c r="I600" s="4"/>
    </row>
    <row r="601" spans="6:9">
      <c r="F601" s="4"/>
      <c r="I601" s="4"/>
    </row>
    <row r="602" spans="6:9">
      <c r="F602" s="4"/>
      <c r="I602" s="4"/>
    </row>
    <row r="603" spans="6:9">
      <c r="F603" s="4"/>
      <c r="I603" s="4"/>
    </row>
    <row r="604" spans="6:9">
      <c r="F604" s="4"/>
      <c r="I604" s="4"/>
    </row>
    <row r="605" spans="6:9">
      <c r="F605" s="4"/>
      <c r="I605" s="4"/>
    </row>
    <row r="606" spans="6:9">
      <c r="F606" s="4"/>
      <c r="I606" s="4"/>
    </row>
    <row r="607" spans="6:9">
      <c r="F607" s="4"/>
      <c r="I607" s="4"/>
    </row>
    <row r="608" spans="6:9">
      <c r="F608" s="4"/>
      <c r="I608" s="4"/>
    </row>
    <row r="609" spans="6:9">
      <c r="F609" s="4"/>
      <c r="I609" s="4"/>
    </row>
    <row r="610" spans="6:9">
      <c r="F610" s="4"/>
      <c r="I610" s="4"/>
    </row>
    <row r="611" spans="6:9">
      <c r="F611" s="4"/>
      <c r="I611" s="4"/>
    </row>
    <row r="612" spans="6:9">
      <c r="F612" s="4"/>
      <c r="I612" s="4"/>
    </row>
    <row r="613" spans="6:9">
      <c r="F613" s="4"/>
      <c r="I613" s="4"/>
    </row>
    <row r="614" spans="6:9">
      <c r="F614" s="4"/>
      <c r="I614" s="4"/>
    </row>
    <row r="615" spans="6:9">
      <c r="F615" s="4"/>
      <c r="I615" s="4"/>
    </row>
    <row r="616" spans="6:9">
      <c r="F616" s="4"/>
      <c r="I616" s="4"/>
    </row>
    <row r="617" spans="6:9">
      <c r="F617" s="4"/>
      <c r="I617" s="4"/>
    </row>
    <row r="618" spans="6:9">
      <c r="F618" s="4"/>
      <c r="I618" s="4"/>
    </row>
    <row r="619" spans="6:9">
      <c r="F619" s="4"/>
      <c r="I619" s="4"/>
    </row>
    <row r="620" spans="6:9">
      <c r="F620" s="4"/>
      <c r="I620" s="4"/>
    </row>
    <row r="621" spans="6:9">
      <c r="F621" s="4"/>
      <c r="I621" s="4"/>
    </row>
    <row r="622" spans="6:9">
      <c r="F622" s="4"/>
      <c r="I622" s="4"/>
    </row>
    <row r="623" spans="6:9">
      <c r="F623" s="4"/>
      <c r="I623" s="4"/>
    </row>
    <row r="624" spans="6:9">
      <c r="F624" s="4"/>
      <c r="I624" s="4"/>
    </row>
    <row r="625" spans="6:9">
      <c r="F625" s="4"/>
      <c r="I625" s="4"/>
    </row>
    <row r="626" spans="6:9">
      <c r="F626" s="4"/>
      <c r="I626" s="4"/>
    </row>
    <row r="627" spans="6:9">
      <c r="F627" s="4"/>
      <c r="I627" s="4"/>
    </row>
    <row r="628" spans="6:9">
      <c r="F628" s="4"/>
      <c r="I628" s="4"/>
    </row>
    <row r="629" spans="6:9">
      <c r="F629" s="4"/>
      <c r="I629" s="4"/>
    </row>
    <row r="630" spans="6:9">
      <c r="F630" s="4"/>
      <c r="I630" s="4"/>
    </row>
    <row r="631" spans="6:9">
      <c r="F631" s="4"/>
      <c r="I631" s="4"/>
    </row>
    <row r="632" spans="6:9">
      <c r="F632" s="4"/>
      <c r="I632" s="4"/>
    </row>
    <row r="633" spans="6:9">
      <c r="F633" s="4"/>
      <c r="I633" s="4"/>
    </row>
    <row r="634" spans="6:9">
      <c r="F634" s="4"/>
      <c r="I634" s="4"/>
    </row>
    <row r="635" spans="6:9">
      <c r="F635" s="4"/>
      <c r="I635" s="4"/>
    </row>
    <row r="636" spans="6:9">
      <c r="F636" s="4"/>
      <c r="I636" s="4"/>
    </row>
    <row r="637" spans="6:9">
      <c r="F637" s="4"/>
      <c r="I637" s="4"/>
    </row>
    <row r="638" spans="6:9">
      <c r="F638" s="4"/>
      <c r="I638" s="4"/>
    </row>
    <row r="639" spans="6:9">
      <c r="F639" s="4"/>
      <c r="I639" s="4"/>
    </row>
    <row r="640" spans="6:9">
      <c r="F640" s="4"/>
      <c r="I640" s="4"/>
    </row>
    <row r="641" spans="6:9">
      <c r="F641" s="4"/>
      <c r="I641" s="4"/>
    </row>
    <row r="642" spans="6:9">
      <c r="F642" s="4"/>
      <c r="I642" s="4"/>
    </row>
    <row r="643" spans="6:9">
      <c r="F643" s="4"/>
      <c r="I643" s="4"/>
    </row>
    <row r="644" spans="6:9">
      <c r="F644" s="4"/>
      <c r="I644" s="4"/>
    </row>
    <row r="645" spans="6:9">
      <c r="F645" s="4"/>
      <c r="I645" s="4"/>
    </row>
    <row r="646" spans="6:9">
      <c r="F646" s="4"/>
      <c r="I646" s="4"/>
    </row>
    <row r="647" spans="6:9">
      <c r="F647" s="4"/>
      <c r="I647" s="4"/>
    </row>
    <row r="648" spans="6:9">
      <c r="F648" s="4"/>
      <c r="I648" s="4"/>
    </row>
    <row r="649" spans="6:9">
      <c r="F649" s="4"/>
      <c r="I649" s="4"/>
    </row>
    <row r="650" spans="6:9">
      <c r="F650" s="4"/>
      <c r="I650" s="4"/>
    </row>
    <row r="651" spans="6:9">
      <c r="F651" s="4"/>
      <c r="I651" s="4"/>
    </row>
    <row r="652" spans="6:9">
      <c r="F652" s="4"/>
      <c r="I652" s="4"/>
    </row>
    <row r="653" spans="6:9">
      <c r="F653" s="4"/>
      <c r="I653" s="4"/>
    </row>
    <row r="654" spans="6:9">
      <c r="F654" s="4"/>
      <c r="I654" s="4"/>
    </row>
    <row r="655" spans="6:9">
      <c r="F655" s="4"/>
      <c r="I655" s="4"/>
    </row>
    <row r="656" spans="6:9">
      <c r="F656" s="4"/>
      <c r="I656" s="4"/>
    </row>
    <row r="657" spans="6:9">
      <c r="F657" s="4"/>
      <c r="I657" s="4"/>
    </row>
    <row r="658" spans="6:9">
      <c r="F658" s="4"/>
      <c r="I658" s="4"/>
    </row>
    <row r="659" spans="6:9">
      <c r="F659" s="4"/>
      <c r="I659" s="4"/>
    </row>
    <row r="660" spans="6:9">
      <c r="F660" s="4"/>
      <c r="I660" s="4"/>
    </row>
    <row r="661" spans="6:9">
      <c r="F661" s="4"/>
      <c r="I661" s="4"/>
    </row>
    <row r="662" spans="6:9">
      <c r="F662" s="4"/>
      <c r="I662" s="4"/>
    </row>
    <row r="663" spans="6:9">
      <c r="F663" s="4"/>
      <c r="I663" s="4"/>
    </row>
    <row r="664" spans="6:9">
      <c r="F664" s="4"/>
      <c r="I664" s="4"/>
    </row>
    <row r="665" spans="6:9">
      <c r="F665" s="4"/>
      <c r="I665" s="4"/>
    </row>
    <row r="666" spans="6:9">
      <c r="F666" s="4"/>
      <c r="I666" s="4"/>
    </row>
    <row r="667" spans="6:9">
      <c r="F667" s="4"/>
      <c r="I667" s="4"/>
    </row>
    <row r="668" spans="6:9">
      <c r="F668" s="4"/>
      <c r="I668" s="4"/>
    </row>
    <row r="669" spans="6:9">
      <c r="F669" s="4"/>
      <c r="I669" s="4"/>
    </row>
    <row r="670" spans="6:9">
      <c r="F670" s="4"/>
      <c r="I670" s="4"/>
    </row>
    <row r="671" spans="6:9">
      <c r="F671" s="4"/>
      <c r="I671" s="4"/>
    </row>
    <row r="672" spans="6:9">
      <c r="F672" s="4"/>
      <c r="I672" s="4"/>
    </row>
    <row r="673" spans="6:9">
      <c r="F673" s="4"/>
      <c r="I673" s="4"/>
    </row>
    <row r="674" spans="6:9">
      <c r="F674" s="4"/>
      <c r="I674" s="4"/>
    </row>
    <row r="675" spans="6:9">
      <c r="F675" s="4"/>
      <c r="I675" s="4"/>
    </row>
    <row r="676" spans="6:9">
      <c r="F676" s="4"/>
      <c r="I676" s="4"/>
    </row>
    <row r="677" spans="6:9">
      <c r="F677" s="4"/>
      <c r="I677" s="4"/>
    </row>
    <row r="678" spans="6:9">
      <c r="F678" s="4"/>
      <c r="I678" s="4"/>
    </row>
    <row r="679" spans="6:9">
      <c r="F679" s="4"/>
      <c r="I679" s="4"/>
    </row>
    <row r="680" spans="6:9">
      <c r="F680" s="4"/>
      <c r="I680" s="4"/>
    </row>
    <row r="681" spans="6:9">
      <c r="F681" s="4"/>
      <c r="I681" s="4"/>
    </row>
    <row r="682" spans="6:9">
      <c r="F682" s="4"/>
      <c r="I682" s="4"/>
    </row>
    <row r="683" spans="6:9">
      <c r="F683" s="4"/>
      <c r="I683" s="4"/>
    </row>
    <row r="684" spans="6:9">
      <c r="F684" s="4"/>
      <c r="I684" s="4"/>
    </row>
    <row r="685" spans="6:9">
      <c r="F685" s="4"/>
      <c r="I685" s="4"/>
    </row>
    <row r="686" spans="6:9">
      <c r="F686" s="4"/>
      <c r="I686" s="4"/>
    </row>
    <row r="687" spans="6:9">
      <c r="F687" s="4"/>
      <c r="I687" s="4"/>
    </row>
    <row r="688" spans="6:9">
      <c r="F688" s="4"/>
      <c r="I688" s="4"/>
    </row>
    <row r="689" spans="6:9">
      <c r="F689" s="4"/>
      <c r="I689" s="4"/>
    </row>
    <row r="690" spans="6:9">
      <c r="F690" s="4"/>
      <c r="I690" s="4"/>
    </row>
    <row r="691" spans="6:9">
      <c r="F691" s="4"/>
      <c r="I691" s="4"/>
    </row>
    <row r="692" spans="6:9">
      <c r="F692" s="4"/>
      <c r="I692" s="4"/>
    </row>
    <row r="693" spans="6:9">
      <c r="F693" s="4"/>
      <c r="I693" s="4"/>
    </row>
    <row r="694" spans="6:9">
      <c r="F694" s="4"/>
      <c r="I694" s="4"/>
    </row>
    <row r="695" spans="6:9">
      <c r="F695" s="4"/>
      <c r="I695" s="4"/>
    </row>
    <row r="696" spans="6:9">
      <c r="F696" s="4"/>
      <c r="I696" s="4"/>
    </row>
    <row r="697" spans="6:9">
      <c r="F697" s="4"/>
      <c r="I697" s="4"/>
    </row>
    <row r="698" spans="6:9">
      <c r="F698" s="4"/>
      <c r="I698" s="4"/>
    </row>
    <row r="699" spans="6:9">
      <c r="F699" s="4"/>
      <c r="I699" s="4"/>
    </row>
    <row r="700" spans="6:9">
      <c r="F700" s="4"/>
      <c r="I700" s="4"/>
    </row>
    <row r="701" spans="6:9">
      <c r="F701" s="4"/>
      <c r="I701" s="4"/>
    </row>
    <row r="702" spans="6:9">
      <c r="F702" s="4"/>
      <c r="I702" s="4"/>
    </row>
    <row r="703" spans="6:9">
      <c r="F703" s="4"/>
      <c r="I703" s="4"/>
    </row>
    <row r="704" spans="6:9">
      <c r="F704" s="4"/>
      <c r="I704" s="4"/>
    </row>
    <row r="705" spans="6:9">
      <c r="F705" s="4"/>
      <c r="I705" s="4"/>
    </row>
    <row r="706" spans="6:9">
      <c r="F706" s="4"/>
      <c r="I706" s="4"/>
    </row>
    <row r="707" spans="6:9">
      <c r="F707" s="4"/>
      <c r="I707" s="4"/>
    </row>
    <row r="708" spans="6:9">
      <c r="F708" s="4"/>
      <c r="I708" s="4"/>
    </row>
    <row r="709" spans="6:9">
      <c r="F709" s="4"/>
      <c r="I709" s="4"/>
    </row>
    <row r="710" spans="6:9">
      <c r="F710" s="4"/>
      <c r="I710" s="4"/>
    </row>
    <row r="711" spans="6:9">
      <c r="F711" s="4"/>
      <c r="I711" s="4"/>
    </row>
    <row r="712" spans="6:9">
      <c r="F712" s="4"/>
      <c r="I712" s="4"/>
    </row>
    <row r="713" spans="6:9">
      <c r="F713" s="4"/>
      <c r="I713" s="4"/>
    </row>
    <row r="714" spans="6:9">
      <c r="F714" s="4"/>
      <c r="I714" s="4"/>
    </row>
    <row r="715" spans="6:9">
      <c r="F715" s="4"/>
      <c r="I715" s="4"/>
    </row>
    <row r="716" spans="6:9">
      <c r="F716" s="4"/>
      <c r="I716" s="4"/>
    </row>
    <row r="717" spans="6:9">
      <c r="F717" s="4"/>
      <c r="I717" s="4"/>
    </row>
    <row r="718" spans="6:9">
      <c r="F718" s="4"/>
      <c r="I718" s="4"/>
    </row>
    <row r="719" spans="6:9">
      <c r="F719" s="4"/>
      <c r="I719" s="4"/>
    </row>
    <row r="720" spans="6:9">
      <c r="F720" s="4"/>
      <c r="I720" s="4"/>
    </row>
    <row r="721" spans="6:9">
      <c r="F721" s="4"/>
      <c r="I721" s="4"/>
    </row>
    <row r="722" spans="6:9">
      <c r="F722" s="4"/>
      <c r="I722" s="4"/>
    </row>
    <row r="723" spans="6:9">
      <c r="F723" s="4"/>
      <c r="I723" s="4"/>
    </row>
    <row r="724" spans="6:9">
      <c r="F724" s="4"/>
      <c r="I724" s="4"/>
    </row>
    <row r="725" spans="6:9">
      <c r="F725" s="4"/>
      <c r="I725" s="4"/>
    </row>
    <row r="726" spans="6:9">
      <c r="F726" s="4"/>
      <c r="I726" s="4"/>
    </row>
    <row r="727" spans="6:9">
      <c r="F727" s="4"/>
      <c r="I727" s="4"/>
    </row>
    <row r="728" spans="6:9">
      <c r="F728" s="4"/>
      <c r="I728" s="4"/>
    </row>
    <row r="729" spans="6:9">
      <c r="F729" s="4"/>
      <c r="I729" s="4"/>
    </row>
    <row r="730" spans="6:9">
      <c r="F730" s="4"/>
      <c r="I730" s="4"/>
    </row>
    <row r="731" spans="6:9">
      <c r="F731" s="4"/>
      <c r="I731" s="4"/>
    </row>
    <row r="732" spans="6:9">
      <c r="F732" s="4"/>
      <c r="I732" s="4"/>
    </row>
    <row r="733" spans="6:9">
      <c r="F733" s="4"/>
      <c r="I733" s="4"/>
    </row>
    <row r="734" spans="6:9">
      <c r="F734" s="4"/>
      <c r="I734" s="4"/>
    </row>
    <row r="735" spans="6:9">
      <c r="F735" s="4"/>
      <c r="I735" s="4"/>
    </row>
    <row r="736" spans="6:9">
      <c r="F736" s="4"/>
      <c r="I736" s="4"/>
    </row>
    <row r="737" spans="6:9">
      <c r="F737" s="4"/>
      <c r="I737" s="4"/>
    </row>
    <row r="738" spans="6:9">
      <c r="F738" s="4"/>
      <c r="I738" s="4"/>
    </row>
    <row r="739" spans="6:9">
      <c r="F739" s="4"/>
      <c r="I739" s="4"/>
    </row>
    <row r="740" spans="6:9">
      <c r="F740" s="4"/>
      <c r="I740" s="4"/>
    </row>
    <row r="741" spans="6:9">
      <c r="F741" s="4"/>
      <c r="I741" s="4"/>
    </row>
    <row r="742" spans="6:9">
      <c r="F742" s="4"/>
      <c r="I742" s="4"/>
    </row>
    <row r="743" spans="6:9">
      <c r="F743" s="4"/>
      <c r="I743" s="4"/>
    </row>
    <row r="744" spans="6:9">
      <c r="F744" s="4"/>
      <c r="I744" s="4"/>
    </row>
    <row r="745" spans="6:9">
      <c r="F745" s="4"/>
      <c r="I745" s="4"/>
    </row>
    <row r="746" spans="6:9">
      <c r="F746" s="4"/>
      <c r="I746" s="4"/>
    </row>
    <row r="747" spans="6:9">
      <c r="F747" s="4"/>
      <c r="I747" s="4"/>
    </row>
    <row r="748" spans="6:9">
      <c r="F748" s="4"/>
      <c r="I748" s="4"/>
    </row>
    <row r="749" spans="6:9">
      <c r="F749" s="4"/>
      <c r="I749" s="4"/>
    </row>
    <row r="750" spans="6:9">
      <c r="F750" s="4"/>
      <c r="I750" s="4"/>
    </row>
    <row r="751" spans="6:9">
      <c r="F751" s="4"/>
      <c r="I751" s="4"/>
    </row>
    <row r="752" spans="6:9">
      <c r="F752" s="4"/>
      <c r="I752" s="4"/>
    </row>
    <row r="753" spans="6:9">
      <c r="F753" s="4"/>
      <c r="I753" s="4"/>
    </row>
    <row r="754" spans="6:9">
      <c r="F754" s="4"/>
      <c r="I754" s="4"/>
    </row>
    <row r="755" spans="6:9">
      <c r="F755" s="4"/>
      <c r="I755" s="4"/>
    </row>
    <row r="756" spans="6:9">
      <c r="F756" s="4"/>
      <c r="I756" s="4"/>
    </row>
    <row r="757" spans="6:9">
      <c r="F757" s="4"/>
      <c r="I757" s="4"/>
    </row>
    <row r="758" spans="6:9">
      <c r="F758" s="4"/>
      <c r="I758" s="4"/>
    </row>
    <row r="759" spans="6:9">
      <c r="F759" s="4"/>
      <c r="I759" s="4"/>
    </row>
    <row r="760" spans="6:9">
      <c r="F760" s="4"/>
      <c r="I760" s="4"/>
    </row>
    <row r="761" spans="6:9">
      <c r="F761" s="4"/>
      <c r="I761" s="4"/>
    </row>
    <row r="762" spans="6:9">
      <c r="F762" s="4"/>
      <c r="I762" s="4"/>
    </row>
    <row r="763" spans="6:9">
      <c r="F763" s="4"/>
      <c r="I763" s="4"/>
    </row>
    <row r="764" spans="6:9">
      <c r="F764" s="4"/>
      <c r="I764" s="4"/>
    </row>
    <row r="765" spans="6:9">
      <c r="F765" s="4"/>
      <c r="I765" s="4"/>
    </row>
    <row r="766" spans="6:9">
      <c r="F766" s="4"/>
      <c r="I766" s="4"/>
    </row>
    <row r="767" spans="6:9">
      <c r="F767" s="4"/>
      <c r="I767" s="4"/>
    </row>
    <row r="768" spans="6:9">
      <c r="F768" s="4"/>
      <c r="I768" s="4"/>
    </row>
    <row r="769" spans="6:9">
      <c r="F769" s="4"/>
      <c r="I769" s="4"/>
    </row>
    <row r="770" spans="6:9">
      <c r="F770" s="4"/>
      <c r="I770" s="4"/>
    </row>
    <row r="771" spans="6:9">
      <c r="F771" s="4"/>
      <c r="I771" s="4"/>
    </row>
    <row r="772" spans="6:9">
      <c r="F772" s="4"/>
      <c r="I772" s="4"/>
    </row>
    <row r="773" spans="6:9">
      <c r="F773" s="4"/>
      <c r="I773" s="4"/>
    </row>
    <row r="774" spans="6:9">
      <c r="F774" s="4"/>
      <c r="I774" s="4"/>
    </row>
    <row r="775" spans="6:9">
      <c r="F775" s="4"/>
      <c r="I775" s="4"/>
    </row>
    <row r="776" spans="6:9">
      <c r="F776" s="4"/>
      <c r="I776" s="4"/>
    </row>
    <row r="777" spans="6:9">
      <c r="F777" s="4"/>
      <c r="I777" s="4"/>
    </row>
    <row r="778" spans="6:9">
      <c r="F778" s="4"/>
      <c r="I778" s="4"/>
    </row>
    <row r="779" spans="6:9">
      <c r="F779" s="4"/>
      <c r="I779" s="4"/>
    </row>
    <row r="780" spans="6:9">
      <c r="F780" s="4"/>
      <c r="I780" s="4"/>
    </row>
    <row r="781" spans="6:9">
      <c r="F781" s="4"/>
      <c r="I781" s="4"/>
    </row>
    <row r="782" spans="6:9">
      <c r="F782" s="4"/>
      <c r="I782" s="4"/>
    </row>
    <row r="783" spans="6:9">
      <c r="F783" s="4"/>
      <c r="I783" s="4"/>
    </row>
    <row r="784" spans="6:9">
      <c r="F784" s="4"/>
      <c r="I784" s="4"/>
    </row>
    <row r="785" spans="6:9">
      <c r="F785" s="4"/>
      <c r="I785" s="4"/>
    </row>
    <row r="786" spans="6:9">
      <c r="F786" s="4"/>
      <c r="I786" s="4"/>
    </row>
    <row r="787" spans="6:9">
      <c r="F787" s="4"/>
      <c r="I787" s="4"/>
    </row>
    <row r="788" spans="6:9">
      <c r="F788" s="4"/>
      <c r="I788" s="4"/>
    </row>
    <row r="789" spans="6:9">
      <c r="F789" s="4"/>
      <c r="I789" s="4"/>
    </row>
    <row r="790" spans="6:9">
      <c r="F790" s="4"/>
      <c r="I790" s="4"/>
    </row>
    <row r="791" spans="6:9">
      <c r="F791" s="4"/>
      <c r="I791" s="4"/>
    </row>
    <row r="792" spans="6:9">
      <c r="F792" s="4"/>
      <c r="I792" s="4"/>
    </row>
    <row r="793" spans="6:9">
      <c r="F793" s="4"/>
      <c r="I793" s="4"/>
    </row>
    <row r="794" spans="6:9">
      <c r="F794" s="4"/>
      <c r="I794" s="4"/>
    </row>
    <row r="795" spans="6:9">
      <c r="F795" s="4"/>
      <c r="I795" s="4"/>
    </row>
    <row r="796" spans="6:9">
      <c r="F796" s="4"/>
      <c r="I796" s="4"/>
    </row>
    <row r="797" spans="6:9">
      <c r="F797" s="4"/>
      <c r="I797" s="4"/>
    </row>
    <row r="798" spans="6:9">
      <c r="F798" s="4"/>
      <c r="I798" s="4"/>
    </row>
    <row r="799" spans="6:9">
      <c r="F799" s="4"/>
      <c r="I799" s="4"/>
    </row>
    <row r="800" spans="6:9">
      <c r="F800" s="4"/>
      <c r="I800" s="4"/>
    </row>
    <row r="801" spans="6:9">
      <c r="F801" s="4"/>
      <c r="I801" s="4"/>
    </row>
    <row r="802" spans="6:9">
      <c r="F802" s="4"/>
      <c r="I802" s="4"/>
    </row>
    <row r="803" spans="6:9">
      <c r="F803" s="4"/>
      <c r="I803" s="4"/>
    </row>
    <row r="804" spans="6:9">
      <c r="F804" s="4"/>
      <c r="I804" s="4"/>
    </row>
    <row r="805" spans="6:9">
      <c r="F805" s="4"/>
      <c r="I805" s="4"/>
    </row>
    <row r="806" spans="6:9">
      <c r="F806" s="4"/>
      <c r="I806" s="4"/>
    </row>
    <row r="807" spans="6:9">
      <c r="F807" s="4"/>
      <c r="I807" s="4"/>
    </row>
    <row r="808" spans="6:9">
      <c r="F808" s="4"/>
      <c r="I808" s="4"/>
    </row>
    <row r="809" spans="6:9">
      <c r="F809" s="4"/>
      <c r="I809" s="4"/>
    </row>
    <row r="810" spans="6:9">
      <c r="F810" s="4"/>
      <c r="I810" s="4"/>
    </row>
    <row r="811" spans="6:9">
      <c r="F811" s="4"/>
      <c r="I811" s="4"/>
    </row>
    <row r="812" spans="6:9">
      <c r="F812" s="4"/>
      <c r="I812" s="4"/>
    </row>
    <row r="813" spans="6:9">
      <c r="F813" s="4"/>
      <c r="I813" s="4"/>
    </row>
    <row r="814" spans="6:9">
      <c r="F814" s="4"/>
      <c r="I814" s="4"/>
    </row>
    <row r="815" spans="6:9">
      <c r="F815" s="4"/>
      <c r="I815" s="4"/>
    </row>
    <row r="816" spans="6:9">
      <c r="F816" s="4"/>
      <c r="I816" s="4"/>
    </row>
    <row r="817" spans="6:9">
      <c r="F817" s="4"/>
      <c r="I817" s="4"/>
    </row>
    <row r="818" spans="6:9">
      <c r="F818" s="4"/>
      <c r="I818" s="4"/>
    </row>
    <row r="819" spans="6:9">
      <c r="F819" s="4"/>
      <c r="I819" s="4"/>
    </row>
    <row r="820" spans="6:9">
      <c r="F820" s="4"/>
      <c r="I820" s="4"/>
    </row>
    <row r="821" spans="6:9">
      <c r="F821" s="4"/>
      <c r="I821" s="4"/>
    </row>
    <row r="822" spans="6:9">
      <c r="F822" s="4"/>
      <c r="I822" s="4"/>
    </row>
    <row r="823" spans="6:9">
      <c r="F823" s="4"/>
      <c r="I823" s="4"/>
    </row>
    <row r="824" spans="6:9">
      <c r="F824" s="4"/>
      <c r="I824" s="4"/>
    </row>
    <row r="825" spans="6:9">
      <c r="F825" s="4"/>
      <c r="I825" s="4"/>
    </row>
    <row r="826" spans="6:9">
      <c r="F826" s="4"/>
      <c r="I826" s="4"/>
    </row>
    <row r="827" spans="6:9">
      <c r="F827" s="4"/>
      <c r="I827" s="4"/>
    </row>
    <row r="828" spans="6:9">
      <c r="F828" s="4"/>
      <c r="I828" s="4"/>
    </row>
    <row r="829" spans="6:9">
      <c r="F829" s="4"/>
      <c r="I829" s="4"/>
    </row>
    <row r="830" spans="6:9">
      <c r="F830" s="4"/>
      <c r="I830" s="4"/>
    </row>
    <row r="831" spans="6:9">
      <c r="F831" s="4"/>
      <c r="I831" s="4"/>
    </row>
    <row r="832" spans="6:9">
      <c r="F832" s="4"/>
      <c r="I832" s="4"/>
    </row>
    <row r="833" spans="6:9">
      <c r="F833" s="4"/>
      <c r="I833" s="4"/>
    </row>
    <row r="834" spans="6:9">
      <c r="F834" s="4"/>
      <c r="I834" s="4"/>
    </row>
    <row r="835" spans="6:9">
      <c r="F835" s="4"/>
      <c r="I835" s="4"/>
    </row>
    <row r="836" spans="6:9">
      <c r="F836" s="4"/>
      <c r="I836" s="4"/>
    </row>
    <row r="837" spans="6:9">
      <c r="F837" s="4"/>
      <c r="I837" s="4"/>
    </row>
    <row r="838" spans="6:9">
      <c r="F838" s="4"/>
      <c r="I838" s="4"/>
    </row>
    <row r="839" spans="6:9">
      <c r="F839" s="4"/>
      <c r="I839" s="4"/>
    </row>
    <row r="840" spans="6:9">
      <c r="F840" s="4"/>
      <c r="I840" s="4"/>
    </row>
    <row r="841" spans="6:9">
      <c r="F841" s="4"/>
      <c r="I841" s="4"/>
    </row>
    <row r="842" spans="6:9">
      <c r="F842" s="4"/>
      <c r="I842" s="4"/>
    </row>
    <row r="843" spans="6:9">
      <c r="F843" s="4"/>
      <c r="I843" s="4"/>
    </row>
    <row r="844" spans="6:9">
      <c r="F844" s="4"/>
      <c r="I844" s="4"/>
    </row>
    <row r="845" spans="6:9">
      <c r="F845" s="4"/>
      <c r="I845" s="4"/>
    </row>
    <row r="846" spans="6:9">
      <c r="F846" s="4"/>
      <c r="I846" s="4"/>
    </row>
    <row r="847" spans="6:9">
      <c r="F847" s="4"/>
      <c r="I847" s="4"/>
    </row>
    <row r="848" spans="6:9">
      <c r="F848" s="4"/>
      <c r="I848" s="4"/>
    </row>
    <row r="849" spans="6:9">
      <c r="F849" s="4"/>
      <c r="I849" s="4"/>
    </row>
    <row r="850" spans="6:9">
      <c r="F850" s="4"/>
      <c r="I850" s="4"/>
    </row>
    <row r="851" spans="6:9">
      <c r="F851" s="4"/>
      <c r="I851" s="4"/>
    </row>
    <row r="852" spans="6:9">
      <c r="F852" s="4"/>
      <c r="I852" s="4"/>
    </row>
    <row r="853" spans="6:9">
      <c r="F853" s="4"/>
      <c r="I853" s="4"/>
    </row>
    <row r="854" spans="6:9">
      <c r="F854" s="4"/>
      <c r="I854" s="4"/>
    </row>
    <row r="855" spans="6:9">
      <c r="F855" s="4"/>
      <c r="I855" s="4"/>
    </row>
    <row r="856" spans="6:9">
      <c r="F856" s="4"/>
      <c r="I856" s="4"/>
    </row>
    <row r="857" spans="6:9">
      <c r="F857" s="4"/>
      <c r="I857" s="4"/>
    </row>
    <row r="858" spans="6:9">
      <c r="F858" s="4"/>
      <c r="I858" s="4"/>
    </row>
    <row r="859" spans="6:9">
      <c r="F859" s="4"/>
      <c r="I859" s="4"/>
    </row>
    <row r="860" spans="6:9">
      <c r="F860" s="4"/>
      <c r="I860" s="4"/>
    </row>
    <row r="861" spans="6:9">
      <c r="F861" s="4"/>
      <c r="I861" s="4"/>
    </row>
    <row r="862" spans="6:9">
      <c r="F862" s="4"/>
      <c r="I862" s="4"/>
    </row>
    <row r="863" spans="6:9">
      <c r="F863" s="4"/>
      <c r="I863" s="4"/>
    </row>
    <row r="864" spans="6:9">
      <c r="F864" s="4"/>
      <c r="I864" s="4"/>
    </row>
    <row r="865" spans="6:9">
      <c r="F865" s="4"/>
      <c r="I865" s="4"/>
    </row>
    <row r="866" spans="6:9">
      <c r="F866" s="4"/>
      <c r="I866" s="4"/>
    </row>
    <row r="867" spans="6:9">
      <c r="F867" s="4"/>
      <c r="I867" s="4"/>
    </row>
    <row r="868" spans="6:9">
      <c r="F868" s="4"/>
      <c r="I868" s="4"/>
    </row>
    <row r="869" spans="6:9">
      <c r="F869" s="4"/>
      <c r="I869" s="4"/>
    </row>
    <row r="870" spans="6:9">
      <c r="F870" s="4"/>
      <c r="I870" s="4"/>
    </row>
    <row r="871" spans="6:9">
      <c r="F871" s="4"/>
      <c r="I871" s="4"/>
    </row>
    <row r="872" spans="6:9">
      <c r="F872" s="4"/>
      <c r="I872" s="4"/>
    </row>
    <row r="873" spans="6:9">
      <c r="F873" s="4"/>
      <c r="I873" s="4"/>
    </row>
    <row r="874" spans="6:9">
      <c r="F874" s="4"/>
      <c r="I874" s="4"/>
    </row>
    <row r="875" spans="6:9">
      <c r="F875" s="4"/>
      <c r="I875" s="4"/>
    </row>
    <row r="876" spans="6:9">
      <c r="F876" s="4"/>
      <c r="I876" s="4"/>
    </row>
    <row r="877" spans="6:9">
      <c r="F877" s="4"/>
      <c r="I877" s="4"/>
    </row>
    <row r="878" spans="6:9">
      <c r="F878" s="4"/>
      <c r="I878" s="4"/>
    </row>
    <row r="879" spans="6:9">
      <c r="F879" s="4"/>
      <c r="I879" s="4"/>
    </row>
    <row r="880" spans="6:9">
      <c r="F880" s="4"/>
      <c r="I880" s="4"/>
    </row>
    <row r="881" spans="6:9">
      <c r="F881" s="4"/>
      <c r="I881" s="4"/>
    </row>
    <row r="882" spans="6:9">
      <c r="F882" s="4"/>
      <c r="I882" s="4"/>
    </row>
    <row r="883" spans="6:9">
      <c r="F883" s="4"/>
      <c r="I883" s="4"/>
    </row>
    <row r="884" spans="6:9">
      <c r="F884" s="4"/>
      <c r="I884" s="4"/>
    </row>
    <row r="885" spans="6:9">
      <c r="F885" s="4"/>
      <c r="I885" s="4"/>
    </row>
    <row r="886" spans="6:9">
      <c r="F886" s="4"/>
      <c r="I886" s="4"/>
    </row>
    <row r="887" spans="6:9">
      <c r="F887" s="4"/>
      <c r="I887" s="4"/>
    </row>
    <row r="888" spans="6:9">
      <c r="F888" s="4"/>
      <c r="I888" s="4"/>
    </row>
    <row r="889" spans="6:9">
      <c r="F889" s="4"/>
      <c r="I889" s="4"/>
    </row>
    <row r="890" spans="6:9">
      <c r="F890" s="4"/>
      <c r="I890" s="4"/>
    </row>
    <row r="891" spans="6:9">
      <c r="F891" s="4"/>
      <c r="I891" s="4"/>
    </row>
    <row r="892" spans="6:9">
      <c r="F892" s="4"/>
      <c r="I892" s="4"/>
    </row>
    <row r="893" spans="6:9">
      <c r="F893" s="4"/>
      <c r="I893" s="4"/>
    </row>
    <row r="894" spans="6:9">
      <c r="F894" s="4"/>
      <c r="I894" s="4"/>
    </row>
    <row r="895" spans="6:9">
      <c r="F895" s="4"/>
      <c r="I895" s="4"/>
    </row>
    <row r="896" spans="6:9">
      <c r="F896" s="4"/>
      <c r="I896" s="4"/>
    </row>
    <row r="897" spans="6:9">
      <c r="F897" s="4"/>
      <c r="I897" s="4"/>
    </row>
    <row r="898" spans="6:9">
      <c r="F898" s="4"/>
      <c r="I898" s="4"/>
    </row>
    <row r="899" spans="6:9">
      <c r="F899" s="4"/>
      <c r="I899" s="4"/>
    </row>
    <row r="900" spans="6:9">
      <c r="F900" s="4"/>
      <c r="I900" s="4"/>
    </row>
    <row r="901" spans="6:9">
      <c r="F901" s="4"/>
      <c r="I901" s="4"/>
    </row>
    <row r="902" spans="6:9">
      <c r="F902" s="4"/>
      <c r="I902" s="4"/>
    </row>
    <row r="903" spans="6:9">
      <c r="F903" s="4"/>
      <c r="I903" s="4"/>
    </row>
    <row r="904" spans="6:9">
      <c r="F904" s="4"/>
      <c r="I904" s="4"/>
    </row>
    <row r="905" spans="6:9">
      <c r="F905" s="4"/>
      <c r="I905" s="4"/>
    </row>
    <row r="906" spans="6:9">
      <c r="F906" s="4"/>
      <c r="I906" s="4"/>
    </row>
    <row r="907" spans="6:9">
      <c r="F907" s="4"/>
      <c r="I907" s="4"/>
    </row>
    <row r="908" spans="6:9">
      <c r="F908" s="4"/>
      <c r="I908" s="4"/>
    </row>
    <row r="909" spans="6:9">
      <c r="F909" s="4"/>
      <c r="I909" s="4"/>
    </row>
    <row r="910" spans="6:9">
      <c r="F910" s="4"/>
      <c r="I910" s="4"/>
    </row>
    <row r="911" spans="6:9">
      <c r="F911" s="4"/>
      <c r="I911" s="4"/>
    </row>
    <row r="912" spans="6:9">
      <c r="F912" s="4"/>
      <c r="I912" s="4"/>
    </row>
    <row r="913" spans="6:9">
      <c r="F913" s="4"/>
      <c r="I913" s="4"/>
    </row>
    <row r="914" spans="6:9">
      <c r="F914" s="4"/>
      <c r="I914" s="4"/>
    </row>
    <row r="915" spans="6:9">
      <c r="F915" s="4"/>
      <c r="I915" s="4"/>
    </row>
    <row r="916" spans="6:9">
      <c r="F916" s="4"/>
      <c r="I916" s="4"/>
    </row>
    <row r="917" spans="6:9">
      <c r="F917" s="4"/>
      <c r="I917" s="4"/>
    </row>
    <row r="918" spans="6:9">
      <c r="F918" s="4"/>
      <c r="I918" s="4"/>
    </row>
    <row r="919" spans="6:9">
      <c r="F919" s="4"/>
      <c r="I919" s="4"/>
    </row>
    <row r="920" spans="6:9">
      <c r="F920" s="4"/>
      <c r="I920" s="4"/>
    </row>
    <row r="921" spans="6:9">
      <c r="F921" s="4"/>
      <c r="I921" s="4"/>
    </row>
    <row r="922" spans="6:9">
      <c r="F922" s="4"/>
      <c r="I922" s="4"/>
    </row>
    <row r="923" spans="6:9">
      <c r="F923" s="4"/>
      <c r="I923" s="4"/>
    </row>
    <row r="924" spans="6:9">
      <c r="F924" s="4"/>
      <c r="I924" s="4"/>
    </row>
    <row r="925" spans="6:9">
      <c r="F925" s="4"/>
      <c r="I925" s="4"/>
    </row>
    <row r="926" spans="6:9">
      <c r="F926" s="4"/>
      <c r="I926" s="4"/>
    </row>
    <row r="927" spans="6:9">
      <c r="F927" s="4"/>
      <c r="I927" s="4"/>
    </row>
    <row r="928" spans="6:9">
      <c r="F928" s="4"/>
      <c r="I928" s="4"/>
    </row>
    <row r="929" spans="6:9">
      <c r="F929" s="4"/>
      <c r="I929" s="4"/>
    </row>
    <row r="930" spans="6:9">
      <c r="F930" s="4"/>
      <c r="I930" s="4"/>
    </row>
    <row r="931" spans="6:9">
      <c r="F931" s="4"/>
      <c r="I931" s="4"/>
    </row>
    <row r="932" spans="6:9">
      <c r="F932" s="4"/>
      <c r="I932" s="4"/>
    </row>
    <row r="933" spans="6:9">
      <c r="F933" s="4"/>
      <c r="I933" s="4"/>
    </row>
    <row r="934" spans="6:9">
      <c r="F934" s="4"/>
      <c r="I934" s="4"/>
    </row>
    <row r="935" spans="6:9">
      <c r="F935" s="4"/>
      <c r="I935" s="4"/>
    </row>
    <row r="936" spans="6:9">
      <c r="F936" s="4"/>
      <c r="I936" s="4"/>
    </row>
    <row r="937" spans="6:9">
      <c r="F937" s="4"/>
      <c r="I937" s="4"/>
    </row>
    <row r="938" spans="6:9">
      <c r="F938" s="4"/>
      <c r="I938" s="4"/>
    </row>
    <row r="939" spans="6:9">
      <c r="F939" s="4"/>
      <c r="I939" s="4"/>
    </row>
    <row r="940" spans="6:9">
      <c r="F940" s="4"/>
      <c r="I940" s="4"/>
    </row>
    <row r="941" spans="6:9">
      <c r="F941" s="4"/>
      <c r="I941" s="4"/>
    </row>
    <row r="942" spans="6:9">
      <c r="F942" s="4"/>
      <c r="I942" s="4"/>
    </row>
    <row r="943" spans="6:9">
      <c r="F943" s="4"/>
      <c r="I943" s="4"/>
    </row>
    <row r="944" spans="6:9">
      <c r="F944" s="4"/>
      <c r="I944" s="4"/>
    </row>
    <row r="945" spans="6:9">
      <c r="F945" s="4"/>
      <c r="I945" s="4"/>
    </row>
    <row r="946" spans="6:9">
      <c r="F946" s="4"/>
      <c r="I946" s="4"/>
    </row>
    <row r="947" spans="6:9">
      <c r="F947" s="4"/>
      <c r="I947" s="4"/>
    </row>
    <row r="948" spans="6:9">
      <c r="F948" s="4"/>
      <c r="I948" s="4"/>
    </row>
    <row r="949" spans="6:9">
      <c r="F949" s="4"/>
      <c r="I949" s="4"/>
    </row>
    <row r="950" spans="6:9">
      <c r="F950" s="4"/>
      <c r="I950" s="4"/>
    </row>
    <row r="951" spans="6:9">
      <c r="F951" s="4"/>
      <c r="I951" s="4"/>
    </row>
    <row r="952" spans="6:9">
      <c r="F952" s="4"/>
      <c r="I952" s="4"/>
    </row>
    <row r="953" spans="6:9">
      <c r="F953" s="4"/>
      <c r="I953" s="4"/>
    </row>
    <row r="954" spans="6:9">
      <c r="F954" s="4"/>
      <c r="I954" s="4"/>
    </row>
    <row r="955" spans="6:9">
      <c r="F955" s="4"/>
      <c r="I955" s="4"/>
    </row>
    <row r="956" spans="6:9">
      <c r="F956" s="4"/>
      <c r="I956" s="4"/>
    </row>
    <row r="957" spans="6:9">
      <c r="F957" s="4"/>
      <c r="I957" s="4"/>
    </row>
    <row r="958" spans="6:9">
      <c r="F958" s="4"/>
      <c r="I958" s="4"/>
    </row>
    <row r="959" spans="6:9">
      <c r="F959" s="4"/>
      <c r="I959" s="4"/>
    </row>
    <row r="960" spans="6:9">
      <c r="F960" s="4"/>
      <c r="I960" s="4"/>
    </row>
    <row r="961" spans="6:9">
      <c r="F961" s="4"/>
      <c r="I961" s="4"/>
    </row>
    <row r="962" spans="6:9">
      <c r="F962" s="4"/>
      <c r="I962" s="4"/>
    </row>
    <row r="963" spans="6:9">
      <c r="F963" s="4"/>
      <c r="I963" s="4"/>
    </row>
    <row r="964" spans="6:9">
      <c r="F964" s="4"/>
      <c r="I964" s="4"/>
    </row>
    <row r="965" spans="6:9">
      <c r="F965" s="4"/>
      <c r="I965" s="4"/>
    </row>
    <row r="966" spans="6:9">
      <c r="F966" s="4"/>
      <c r="I966" s="4"/>
    </row>
    <row r="967" spans="6:9">
      <c r="F967" s="4"/>
      <c r="I967" s="4"/>
    </row>
    <row r="968" spans="6:9">
      <c r="F968" s="4"/>
      <c r="I968" s="4"/>
    </row>
    <row r="969" spans="6:9">
      <c r="F969" s="4"/>
      <c r="I969" s="4"/>
    </row>
    <row r="970" spans="6:9">
      <c r="F970" s="4"/>
      <c r="I970" s="4"/>
    </row>
    <row r="971" spans="6:9">
      <c r="F971" s="4"/>
      <c r="I971" s="4"/>
    </row>
    <row r="972" spans="6:9">
      <c r="F972" s="4"/>
      <c r="I972" s="4"/>
    </row>
    <row r="973" spans="6:9">
      <c r="F973" s="4"/>
      <c r="I973" s="4"/>
    </row>
    <row r="974" spans="6:9">
      <c r="F974" s="4"/>
      <c r="I974" s="4"/>
    </row>
    <row r="975" spans="6:9">
      <c r="F975" s="4"/>
      <c r="I975" s="4"/>
    </row>
    <row r="976" spans="6:9">
      <c r="F976" s="4"/>
      <c r="I976" s="4"/>
    </row>
    <row r="977" spans="6:9">
      <c r="F977" s="4"/>
      <c r="I977" s="4"/>
    </row>
    <row r="978" spans="6:9">
      <c r="F978" s="4"/>
      <c r="I978" s="4"/>
    </row>
    <row r="979" spans="6:9">
      <c r="F979" s="4"/>
      <c r="I979" s="4"/>
    </row>
    <row r="980" spans="6:9">
      <c r="F980" s="4"/>
      <c r="I980" s="4"/>
    </row>
    <row r="981" spans="6:9">
      <c r="F981" s="4"/>
      <c r="I981" s="4"/>
    </row>
    <row r="982" spans="6:9">
      <c r="F982" s="4"/>
      <c r="I982" s="4"/>
    </row>
    <row r="983" spans="6:9">
      <c r="F983" s="4"/>
      <c r="I983" s="4"/>
    </row>
    <row r="984" spans="6:9">
      <c r="F984" s="4"/>
      <c r="I984" s="4"/>
    </row>
    <row r="985" spans="6:9">
      <c r="F985" s="4"/>
      <c r="I985" s="4"/>
    </row>
    <row r="986" spans="6:9">
      <c r="F986" s="4"/>
      <c r="I986" s="4"/>
    </row>
    <row r="987" spans="6:9">
      <c r="F987" s="4"/>
      <c r="I987" s="4"/>
    </row>
    <row r="988" spans="6:9">
      <c r="F988" s="4"/>
      <c r="I988" s="4"/>
    </row>
    <row r="989" spans="6:9">
      <c r="F989" s="4"/>
      <c r="I989" s="4"/>
    </row>
    <row r="990" spans="6:9">
      <c r="F990" s="4"/>
      <c r="I990" s="4"/>
    </row>
    <row r="991" spans="6:9">
      <c r="F991" s="4"/>
      <c r="I991" s="4"/>
    </row>
    <row r="992" spans="6:9">
      <c r="F992" s="4"/>
      <c r="I992" s="4"/>
    </row>
    <row r="993" spans="6:9">
      <c r="F993" s="4"/>
      <c r="I993" s="4"/>
    </row>
    <row r="994" spans="6:9">
      <c r="F994" s="4"/>
      <c r="I994" s="4"/>
    </row>
    <row r="995" spans="6:9">
      <c r="F995" s="4"/>
      <c r="I995" s="4"/>
    </row>
    <row r="996" spans="6:9">
      <c r="F996" s="4"/>
      <c r="I996" s="4"/>
    </row>
    <row r="997" spans="6:9">
      <c r="F997" s="4"/>
      <c r="I997" s="4"/>
    </row>
    <row r="998" spans="6:9">
      <c r="F998" s="4"/>
      <c r="I998" s="4"/>
    </row>
    <row r="999" spans="6:9">
      <c r="F999" s="4"/>
      <c r="I999" s="4"/>
    </row>
    <row r="1000" spans="6:9">
      <c r="F1000" s="4"/>
      <c r="I1000" s="4"/>
    </row>
    <row r="1001" spans="6:9">
      <c r="F1001" s="4"/>
      <c r="I1001" s="4"/>
    </row>
    <row r="1002" spans="6:9">
      <c r="F1002" s="4"/>
      <c r="I1002" s="4"/>
    </row>
    <row r="1003" spans="6:9">
      <c r="F1003" s="4"/>
      <c r="I1003" s="4"/>
    </row>
    <row r="1004" spans="6:9">
      <c r="F1004" s="4"/>
      <c r="I1004" s="4"/>
    </row>
    <row r="1005" spans="6:9">
      <c r="F1005" s="4"/>
      <c r="I1005" s="4"/>
    </row>
    <row r="1006" spans="6:9">
      <c r="F1006" s="4"/>
      <c r="I1006" s="4"/>
    </row>
    <row r="1007" spans="6:9">
      <c r="F1007" s="4"/>
      <c r="I1007" s="4"/>
    </row>
    <row r="1008" spans="6:9">
      <c r="F1008" s="4"/>
      <c r="I1008" s="4"/>
    </row>
    <row r="1009" spans="6:9">
      <c r="F1009" s="4"/>
      <c r="I1009" s="4"/>
    </row>
    <row r="1010" spans="6:9">
      <c r="F1010" s="4"/>
      <c r="I1010" s="4"/>
    </row>
    <row r="1011" spans="6:9">
      <c r="F1011" s="4"/>
      <c r="I1011" s="4"/>
    </row>
    <row r="1012" spans="6:9">
      <c r="F1012" s="4"/>
      <c r="I1012" s="4"/>
    </row>
    <row r="1013" spans="6:9">
      <c r="F1013" s="4"/>
      <c r="I1013" s="4"/>
    </row>
    <row r="1014" spans="6:9">
      <c r="F1014" s="4"/>
      <c r="I1014" s="4"/>
    </row>
    <row r="1015" spans="6:9">
      <c r="F1015" s="4"/>
      <c r="I1015" s="4"/>
    </row>
    <row r="1016" spans="6:9">
      <c r="F1016" s="4"/>
      <c r="I1016" s="4"/>
    </row>
    <row r="1017" spans="6:9">
      <c r="F1017" s="4"/>
      <c r="I1017" s="4"/>
    </row>
    <row r="1018" spans="6:9">
      <c r="F1018" s="4"/>
      <c r="I1018" s="4"/>
    </row>
    <row r="1019" spans="6:9">
      <c r="F1019" s="4"/>
      <c r="I1019" s="4"/>
    </row>
    <row r="1020" spans="6:9">
      <c r="F1020" s="4"/>
      <c r="I1020" s="4"/>
    </row>
    <row r="1021" spans="6:9">
      <c r="F1021" s="4"/>
      <c r="I1021" s="4"/>
    </row>
    <row r="1022" spans="6:9">
      <c r="F1022" s="4"/>
      <c r="I1022" s="4"/>
    </row>
    <row r="1023" spans="6:9">
      <c r="F1023" s="4"/>
      <c r="I1023" s="4"/>
    </row>
    <row r="1024" spans="6:9">
      <c r="F1024" s="4"/>
      <c r="I1024" s="4"/>
    </row>
    <row r="1025" spans="6:9">
      <c r="F1025" s="4"/>
      <c r="I1025" s="4"/>
    </row>
    <row r="1026" spans="6:9">
      <c r="F1026" s="4"/>
      <c r="I1026" s="4"/>
    </row>
    <row r="1027" spans="6:9">
      <c r="F1027" s="4"/>
      <c r="I1027" s="4"/>
    </row>
    <row r="1028" spans="6:9">
      <c r="F1028" s="4"/>
      <c r="I1028" s="4"/>
    </row>
    <row r="1029" spans="6:9">
      <c r="F1029" s="4"/>
      <c r="I1029" s="4"/>
    </row>
    <row r="1030" spans="6:9">
      <c r="F1030" s="4"/>
      <c r="I1030" s="4"/>
    </row>
    <row r="1031" spans="6:9">
      <c r="F1031" s="4"/>
      <c r="I1031" s="4"/>
    </row>
    <row r="1032" spans="6:9">
      <c r="F1032" s="4"/>
      <c r="I1032" s="4"/>
    </row>
    <row r="1033" spans="6:9">
      <c r="F1033" s="4"/>
      <c r="I1033" s="4"/>
    </row>
    <row r="1034" spans="6:9">
      <c r="F1034" s="4"/>
      <c r="I1034" s="4"/>
    </row>
    <row r="1035" spans="6:9">
      <c r="F1035" s="4"/>
      <c r="I1035" s="4"/>
    </row>
    <row r="1036" spans="6:9">
      <c r="F1036" s="4"/>
      <c r="I1036" s="4"/>
    </row>
    <row r="1037" spans="6:9">
      <c r="F1037" s="4"/>
      <c r="I1037" s="4"/>
    </row>
    <row r="1038" spans="6:9">
      <c r="F1038" s="4"/>
      <c r="I1038" s="4"/>
    </row>
    <row r="1039" spans="6:9">
      <c r="F1039" s="4"/>
      <c r="I1039" s="4"/>
    </row>
    <row r="1040" spans="6:9">
      <c r="F1040" s="4"/>
      <c r="I1040" s="4"/>
    </row>
    <row r="1041" spans="6:9">
      <c r="F1041" s="4"/>
      <c r="I1041" s="4"/>
    </row>
    <row r="1042" spans="6:9">
      <c r="I1042" s="4"/>
    </row>
    <row r="1043" spans="6:9">
      <c r="I1043" s="4"/>
    </row>
  </sheetData>
  <mergeCells count="10">
    <mergeCell ref="A1:F1"/>
    <mergeCell ref="A2:F2"/>
    <mergeCell ref="A7:B7"/>
    <mergeCell ref="A9:F9"/>
    <mergeCell ref="D11:E11"/>
    <mergeCell ref="G14:I14"/>
    <mergeCell ref="H20:I20"/>
    <mergeCell ref="A26:F26"/>
    <mergeCell ref="D28:E28"/>
    <mergeCell ref="A59:F59"/>
  </mergeCells>
  <dataValidations count="5">
    <dataValidation type="list" allowBlank="1" showErrorMessage="1" sqref="E22" xr:uid="{00000000-0002-0000-1200-000000000000}">
      <formula1>$M$12:$M$13</formula1>
    </dataValidation>
    <dataValidation type="list" allowBlank="1" showErrorMessage="1" sqref="A8" xr:uid="{00000000-0002-0000-1200-000001000000}">
      <formula1>$M$3:$M$4</formula1>
    </dataValidation>
    <dataValidation type="list" allowBlank="1" showErrorMessage="1" sqref="E16 E33 E42 E51" xr:uid="{00000000-0002-0000-1200-000002000000}">
      <formula1>$M$9:$M$10</formula1>
    </dataValidation>
    <dataValidation type="list" allowBlank="1" showErrorMessage="1" sqref="H15" xr:uid="{00000000-0002-0000-1200-000003000000}">
      <formula1>$M$37:$M$38</formula1>
    </dataValidation>
    <dataValidation type="list" allowBlank="1" showErrorMessage="1" sqref="I17:I19" xr:uid="{00000000-0002-0000-1200-000004000000}">
      <formula1>$M$15:$M$35</formula1>
    </dataValidation>
  </dataValidations>
  <pageMargins left="0" right="0" top="0" bottom="0" header="0" footer="0"/>
  <legacy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Y1043"/>
  <sheetViews>
    <sheetView workbookViewId="0"/>
  </sheetViews>
  <sheetFormatPr defaultColWidth="12.5703125" defaultRowHeight="15.75" customHeight="1"/>
  <cols>
    <col min="1" max="1" width="38.7109375" customWidth="1"/>
    <col min="2" max="2" width="8.140625" customWidth="1"/>
    <col min="3" max="3" width="15" customWidth="1"/>
    <col min="4" max="4" width="21.5703125" customWidth="1"/>
    <col min="5" max="5" width="23.85546875" customWidth="1"/>
    <col min="6" max="6" width="22.140625" customWidth="1"/>
    <col min="7" max="7" width="14.42578125" customWidth="1"/>
    <col min="8" max="8" width="15.140625" customWidth="1"/>
    <col min="9" max="9" width="15.85546875" customWidth="1"/>
    <col min="13" max="13" width="12.5703125" hidden="1"/>
  </cols>
  <sheetData>
    <row r="1" spans="1:25">
      <c r="A1" s="147" t="s">
        <v>6</v>
      </c>
      <c r="B1" s="159"/>
      <c r="C1" s="159"/>
      <c r="D1" s="159"/>
      <c r="E1" s="159"/>
      <c r="F1" s="159"/>
      <c r="G1" s="3"/>
      <c r="H1" s="3"/>
      <c r="I1" s="3"/>
      <c r="M1" s="5" t="s">
        <v>27</v>
      </c>
    </row>
    <row r="2" spans="1:25">
      <c r="A2" s="153" t="s">
        <v>28</v>
      </c>
      <c r="B2" s="159"/>
      <c r="C2" s="159"/>
      <c r="D2" s="159"/>
      <c r="E2" s="159"/>
      <c r="F2" s="159"/>
      <c r="M2" s="7" t="s">
        <v>29</v>
      </c>
    </row>
    <row r="3" spans="1:25">
      <c r="A3" s="8" t="s">
        <v>30</v>
      </c>
      <c r="B3" s="8" t="s">
        <v>31</v>
      </c>
      <c r="C3" s="8" t="s">
        <v>32</v>
      </c>
      <c r="D3" s="8" t="s">
        <v>33</v>
      </c>
      <c r="E3" s="8"/>
      <c r="F3" s="9"/>
      <c r="M3" s="6" t="s">
        <v>34</v>
      </c>
    </row>
    <row r="4" spans="1:25">
      <c r="A4" s="10" t="s">
        <v>137</v>
      </c>
      <c r="B4" s="70">
        <v>2.5000000000000001E-2</v>
      </c>
      <c r="C4" s="11">
        <v>10</v>
      </c>
      <c r="D4" s="11">
        <v>400</v>
      </c>
      <c r="E4" s="7" t="s">
        <v>36</v>
      </c>
      <c r="F4" s="12">
        <v>150</v>
      </c>
      <c r="G4" s="6"/>
      <c r="H4" s="6"/>
      <c r="I4" s="6"/>
      <c r="J4" s="6"/>
      <c r="K4" s="6"/>
      <c r="L4" s="6"/>
      <c r="M4" s="6" t="s">
        <v>37</v>
      </c>
      <c r="N4" s="6"/>
      <c r="O4" s="6"/>
      <c r="P4" s="6"/>
      <c r="Q4" s="6"/>
      <c r="R4" s="6"/>
      <c r="S4" s="6"/>
      <c r="T4" s="6"/>
      <c r="U4" s="6"/>
      <c r="V4" s="6"/>
      <c r="W4" s="6"/>
      <c r="X4" s="6"/>
      <c r="Y4" s="6"/>
    </row>
    <row r="5" spans="1:25">
      <c r="A5" s="10"/>
      <c r="B5" s="10"/>
      <c r="C5" s="10"/>
      <c r="D5" s="11"/>
      <c r="E5" s="7" t="s">
        <v>39</v>
      </c>
      <c r="F5" s="12">
        <v>150</v>
      </c>
      <c r="M5" s="5" t="s">
        <v>40</v>
      </c>
    </row>
    <row r="6" spans="1:25">
      <c r="A6" s="10"/>
      <c r="B6" s="10"/>
      <c r="C6" s="10"/>
      <c r="D6" s="11"/>
      <c r="E6" s="8"/>
      <c r="F6" s="9"/>
      <c r="M6" s="6" t="s">
        <v>41</v>
      </c>
    </row>
    <row r="7" spans="1:25">
      <c r="A7" s="152" t="s">
        <v>42</v>
      </c>
      <c r="B7" s="159"/>
      <c r="C7" s="6"/>
      <c r="D7" s="13" t="s">
        <v>43</v>
      </c>
      <c r="E7" s="6"/>
      <c r="F7" s="7" t="s">
        <v>44</v>
      </c>
      <c r="M7" s="14">
        <v>2.5000000000000001E-2</v>
      </c>
    </row>
    <row r="8" spans="1:25">
      <c r="A8" s="2" t="s">
        <v>34</v>
      </c>
      <c r="B8" s="75">
        <v>0.3125</v>
      </c>
      <c r="C8" s="6"/>
      <c r="D8" s="71">
        <v>84.55</v>
      </c>
      <c r="E8" s="39"/>
      <c r="F8" s="72">
        <v>84.12</v>
      </c>
      <c r="M8" s="7" t="s">
        <v>45</v>
      </c>
    </row>
    <row r="9" spans="1:25">
      <c r="A9" s="146" t="s">
        <v>46</v>
      </c>
      <c r="B9" s="159"/>
      <c r="C9" s="159"/>
      <c r="D9" s="159"/>
      <c r="E9" s="159"/>
      <c r="F9" s="159"/>
      <c r="G9" s="6"/>
      <c r="H9" s="6"/>
      <c r="I9" s="6"/>
      <c r="J9" s="6"/>
      <c r="K9" s="6"/>
      <c r="M9" s="6" t="s">
        <v>47</v>
      </c>
    </row>
    <row r="10" spans="1:25">
      <c r="A10" s="6"/>
      <c r="B10" s="17"/>
      <c r="C10" s="6"/>
      <c r="D10" s="8"/>
      <c r="E10" s="18" t="s">
        <v>48</v>
      </c>
      <c r="M10" s="6" t="s">
        <v>49</v>
      </c>
    </row>
    <row r="11" spans="1:25">
      <c r="A11" s="6"/>
      <c r="B11" s="17"/>
      <c r="C11" s="6"/>
      <c r="D11" s="150" t="s">
        <v>50</v>
      </c>
      <c r="E11" s="159"/>
      <c r="M11" s="5" t="s">
        <v>51</v>
      </c>
    </row>
    <row r="12" spans="1:25">
      <c r="A12" s="6"/>
      <c r="B12" s="17"/>
      <c r="C12" s="6"/>
      <c r="D12" s="19" t="s">
        <v>52</v>
      </c>
      <c r="E12" s="20">
        <v>170000</v>
      </c>
      <c r="M12" s="6" t="s">
        <v>53</v>
      </c>
    </row>
    <row r="13" spans="1:25">
      <c r="A13" s="6"/>
      <c r="B13" s="17"/>
      <c r="C13" s="6"/>
      <c r="D13" s="19" t="s">
        <v>54</v>
      </c>
      <c r="E13" s="54">
        <v>0.02</v>
      </c>
      <c r="M13" s="6" t="s">
        <v>55</v>
      </c>
    </row>
    <row r="14" spans="1:25">
      <c r="A14" s="6"/>
      <c r="B14" s="17"/>
      <c r="C14" s="6"/>
      <c r="D14" s="19" t="s">
        <v>56</v>
      </c>
      <c r="E14" s="9">
        <f>E12*E13</f>
        <v>3400</v>
      </c>
      <c r="G14" s="150" t="s">
        <v>57</v>
      </c>
      <c r="H14" s="159"/>
      <c r="I14" s="159"/>
      <c r="L14" s="6"/>
      <c r="M14" s="5" t="s">
        <v>58</v>
      </c>
    </row>
    <row r="15" spans="1:25">
      <c r="A15" s="5" t="s">
        <v>59</v>
      </c>
      <c r="B15" s="17"/>
      <c r="C15" s="6"/>
      <c r="D15" s="41" t="s">
        <v>60</v>
      </c>
      <c r="E15" s="13" t="s">
        <v>45</v>
      </c>
      <c r="F15" s="40" t="s">
        <v>61</v>
      </c>
      <c r="G15" s="6"/>
      <c r="H15" s="7" t="s">
        <v>62</v>
      </c>
      <c r="I15" s="6"/>
      <c r="M15" s="6">
        <v>0</v>
      </c>
    </row>
    <row r="16" spans="1:25">
      <c r="A16" s="24" t="s">
        <v>63</v>
      </c>
      <c r="B16" s="67">
        <f>IF(A8="ATR-Actual",B8*1.15,B8*0.0115*25)</f>
        <v>0.359375</v>
      </c>
      <c r="C16" s="6"/>
      <c r="D16" s="32" t="s">
        <v>64</v>
      </c>
      <c r="E16" s="13" t="s">
        <v>47</v>
      </c>
      <c r="F16" s="33" t="s">
        <v>64</v>
      </c>
      <c r="G16" s="5" t="s">
        <v>65</v>
      </c>
      <c r="H16" s="42">
        <f>IF(H15="Long",D17,IF(H15="Short",F17))</f>
        <v>84.9</v>
      </c>
      <c r="I16" s="5" t="s">
        <v>58</v>
      </c>
      <c r="M16" s="6">
        <v>1</v>
      </c>
    </row>
    <row r="17" spans="1:25">
      <c r="A17" s="6"/>
      <c r="B17" s="67"/>
      <c r="C17" s="6"/>
      <c r="D17" s="73">
        <f>MROUND((SUM($D$8+B16)),$M$7)</f>
        <v>84.9</v>
      </c>
      <c r="E17" s="70">
        <f>IF(E16="Risk in Points",D17-D19,(D17-D19)/0.025)</f>
        <v>1.1500000000000057</v>
      </c>
      <c r="F17" s="74">
        <f>MROUND((SUM($F$8-B16)),$M$7)</f>
        <v>83.75</v>
      </c>
      <c r="G17" s="5" t="s">
        <v>66</v>
      </c>
      <c r="H17" s="21"/>
      <c r="I17" s="14">
        <v>0</v>
      </c>
      <c r="M17" s="6">
        <v>2</v>
      </c>
      <c r="N17" s="6"/>
      <c r="O17" s="6"/>
      <c r="P17" s="6"/>
      <c r="Q17" s="6"/>
      <c r="R17" s="6"/>
      <c r="S17" s="6"/>
      <c r="T17" s="6"/>
      <c r="U17" s="6"/>
      <c r="V17" s="6"/>
      <c r="W17" s="6"/>
      <c r="X17" s="6"/>
      <c r="Y17" s="6"/>
    </row>
    <row r="18" spans="1:25">
      <c r="A18" s="6"/>
      <c r="B18" s="68"/>
      <c r="C18" s="6"/>
      <c r="D18" s="32" t="s">
        <v>67</v>
      </c>
      <c r="E18" s="31" t="s">
        <v>138</v>
      </c>
      <c r="F18" s="33" t="s">
        <v>67</v>
      </c>
      <c r="G18" s="5" t="s">
        <v>69</v>
      </c>
      <c r="H18" s="21"/>
      <c r="I18" s="14">
        <v>0</v>
      </c>
      <c r="M18" s="6">
        <v>3</v>
      </c>
    </row>
    <row r="19" spans="1:25">
      <c r="A19" s="6"/>
      <c r="B19" s="68"/>
      <c r="C19" s="6"/>
      <c r="D19" s="73">
        <f>MROUND((SUM($F$8-B16)),$M$7)</f>
        <v>83.75</v>
      </c>
      <c r="E19" s="70">
        <f>IF(E16="Risk in Points",E14/E17/400,(E14/E17/400)/0.025)</f>
        <v>7.3913043478260496</v>
      </c>
      <c r="F19" s="74">
        <f>MROUND((SUM($D$8+B16)),$M$7)</f>
        <v>84.9</v>
      </c>
      <c r="G19" s="5" t="s">
        <v>70</v>
      </c>
      <c r="H19" s="21"/>
      <c r="I19" s="14">
        <v>0</v>
      </c>
      <c r="M19" s="6">
        <v>4</v>
      </c>
    </row>
    <row r="20" spans="1:25">
      <c r="A20" s="17"/>
      <c r="B20" s="68"/>
      <c r="C20" s="6"/>
      <c r="D20" s="32" t="s">
        <v>71</v>
      </c>
      <c r="E20" s="39"/>
      <c r="F20" s="33" t="s">
        <v>71</v>
      </c>
      <c r="G20" s="5" t="s">
        <v>51</v>
      </c>
      <c r="H20" s="151" t="e">
        <f>IF(H15="Short",(H16-((H17*I17)+(H18*I18)+(H19*I19))/SUM(I17:I19))/(F19-F17),IF(H15="Long",((((H17*I17)+(H18*I18)+(H19*I19))/SUM(I17:I19)-H16)/(D17-D19))))</f>
        <v>#DIV/0!</v>
      </c>
      <c r="I20" s="159"/>
      <c r="M20" s="6">
        <v>5</v>
      </c>
    </row>
    <row r="21" spans="1:25">
      <c r="A21" s="6"/>
      <c r="B21" s="68"/>
      <c r="C21" s="6"/>
      <c r="D21" s="73">
        <f>MROUND((SUM($D$8+B8)),$M$7)</f>
        <v>84.850000000000009</v>
      </c>
      <c r="E21" s="70"/>
      <c r="F21" s="74">
        <f>MROUND((SUM($F$8-B8)),$M$7)</f>
        <v>83.800000000000011</v>
      </c>
      <c r="M21" s="6">
        <v>6</v>
      </c>
    </row>
    <row r="22" spans="1:25">
      <c r="A22" s="17" t="s">
        <v>73</v>
      </c>
      <c r="B22" s="68"/>
      <c r="C22" s="6"/>
      <c r="D22" s="32" t="s">
        <v>73</v>
      </c>
      <c r="E22" s="31" t="s">
        <v>55</v>
      </c>
      <c r="F22" s="33" t="s">
        <v>73</v>
      </c>
      <c r="M22" s="6">
        <v>7</v>
      </c>
    </row>
    <row r="23" spans="1:25">
      <c r="A23" s="6">
        <f>A17</f>
        <v>0</v>
      </c>
      <c r="B23" s="67">
        <f>IF(A8="ATR-Actual",B8*0.1,B8*0.001*25)</f>
        <v>3.125E-2</v>
      </c>
      <c r="C23" s="6"/>
      <c r="D23" s="73">
        <f>MROUND((SUM($D$8+B23)),$M$7)</f>
        <v>84.575000000000003</v>
      </c>
      <c r="E23" s="71">
        <v>81</v>
      </c>
      <c r="F23" s="74">
        <f>MROUND((SUM($F$8-B23)),$M$7)</f>
        <v>84.100000000000009</v>
      </c>
      <c r="M23" s="6">
        <v>8</v>
      </c>
    </row>
    <row r="24" spans="1:25">
      <c r="A24" s="6"/>
      <c r="B24" s="6"/>
      <c r="C24" s="6"/>
      <c r="D24" s="32" t="s">
        <v>74</v>
      </c>
      <c r="E24" s="31" t="s">
        <v>75</v>
      </c>
      <c r="F24" s="33" t="s">
        <v>76</v>
      </c>
      <c r="M24" s="6">
        <v>9</v>
      </c>
    </row>
    <row r="25" spans="1:25">
      <c r="A25" s="6"/>
      <c r="B25" s="6"/>
      <c r="C25" s="6"/>
      <c r="D25" s="73">
        <f>MROUND((SUM($F$8-B8)),$M$7)</f>
        <v>83.800000000000011</v>
      </c>
      <c r="E25" s="11">
        <f>IF(AND(E16="Risk in Points",E22="Long-Target"),(E23-D17)/E17,IF(AND(E16="Risk in Ticks",E22="Long-Target"),(E23-D17)/0.025/E17,IF(AND(E16="Risk in Ticks",E22="Short-Target"),(F17-E23)/0.025/E17,IF(AND(E16="Risk in Points",E22="Short-Target"),(F17-E23)/E17))))</f>
        <v>2.3913043478260749</v>
      </c>
      <c r="F25" s="74">
        <f>MROUND((SUM($D$8+B8)),$M$7)</f>
        <v>84.850000000000009</v>
      </c>
      <c r="M25" s="6">
        <v>10</v>
      </c>
    </row>
    <row r="26" spans="1:25">
      <c r="A26" s="146" t="s">
        <v>77</v>
      </c>
      <c r="B26" s="159"/>
      <c r="C26" s="159"/>
      <c r="D26" s="159"/>
      <c r="E26" s="159"/>
      <c r="F26" s="159"/>
      <c r="G26" s="6"/>
      <c r="H26" s="6"/>
      <c r="I26" s="6"/>
      <c r="J26" s="6"/>
      <c r="K26" s="6"/>
      <c r="L26" s="34"/>
      <c r="M26" s="6">
        <v>11</v>
      </c>
    </row>
    <row r="27" spans="1:25">
      <c r="A27" s="6"/>
      <c r="B27" s="17"/>
      <c r="C27" s="6"/>
      <c r="D27" s="6"/>
      <c r="E27" s="18" t="s">
        <v>48</v>
      </c>
      <c r="M27" s="6">
        <v>12</v>
      </c>
    </row>
    <row r="28" spans="1:25">
      <c r="A28" s="6"/>
      <c r="B28" s="17"/>
      <c r="C28" s="6"/>
      <c r="D28" s="152" t="s">
        <v>78</v>
      </c>
      <c r="E28" s="159"/>
      <c r="M28" s="6">
        <v>13</v>
      </c>
    </row>
    <row r="29" spans="1:25">
      <c r="A29" s="6"/>
      <c r="B29" s="17"/>
      <c r="C29" s="6"/>
      <c r="D29" s="19" t="s">
        <v>52</v>
      </c>
      <c r="E29" s="20">
        <v>6000</v>
      </c>
      <c r="M29" s="6">
        <v>14</v>
      </c>
    </row>
    <row r="30" spans="1:25">
      <c r="A30" s="6"/>
      <c r="B30" s="17"/>
      <c r="C30" s="6"/>
      <c r="D30" s="19" t="s">
        <v>54</v>
      </c>
      <c r="E30" s="21">
        <v>2.5000000000000001E-2</v>
      </c>
      <c r="M30" s="6">
        <v>15</v>
      </c>
    </row>
    <row r="31" spans="1:25">
      <c r="A31" s="6"/>
      <c r="B31" s="17"/>
      <c r="C31" s="6"/>
      <c r="D31" s="19" t="s">
        <v>56</v>
      </c>
      <c r="E31" s="9">
        <f>E29*E30</f>
        <v>150</v>
      </c>
      <c r="M31" s="6">
        <v>16</v>
      </c>
    </row>
    <row r="32" spans="1:25">
      <c r="A32" s="5" t="s">
        <v>79</v>
      </c>
      <c r="B32" s="17"/>
      <c r="C32" s="6"/>
      <c r="D32" s="35" t="s">
        <v>80</v>
      </c>
      <c r="E32" s="13" t="s">
        <v>45</v>
      </c>
      <c r="F32" s="36" t="s">
        <v>81</v>
      </c>
      <c r="M32" s="6">
        <v>17</v>
      </c>
    </row>
    <row r="33" spans="1:13">
      <c r="A33" s="24" t="s">
        <v>65</v>
      </c>
      <c r="B33" s="17"/>
      <c r="C33" s="6"/>
      <c r="D33" s="30" t="s">
        <v>64</v>
      </c>
      <c r="E33" s="13" t="s">
        <v>47</v>
      </c>
      <c r="F33" s="37" t="s">
        <v>64</v>
      </c>
      <c r="M33" s="6">
        <v>18</v>
      </c>
    </row>
    <row r="34" spans="1:13">
      <c r="A34" s="6"/>
      <c r="B34" s="67">
        <f>IF(A8="ATR-Actual",B8*0.9,B11*0.009*25)</f>
        <v>0.28125</v>
      </c>
      <c r="C34" s="6"/>
      <c r="D34" s="74">
        <f>MROUND((SUM($D$8+B34)),$M$7)</f>
        <v>84.825000000000003</v>
      </c>
      <c r="E34" s="70">
        <f>IF(E33="Risk in Points",D36-D34,(D36-D34)/0.025)</f>
        <v>0.375</v>
      </c>
      <c r="F34" s="73">
        <f>MROUND((SUM($F$8-B34)),$M$7)</f>
        <v>83.850000000000009</v>
      </c>
      <c r="M34" s="6">
        <v>19</v>
      </c>
    </row>
    <row r="35" spans="1:13">
      <c r="A35" s="6" t="s">
        <v>82</v>
      </c>
      <c r="B35" s="68"/>
      <c r="C35" s="6"/>
      <c r="D35" s="33" t="s">
        <v>67</v>
      </c>
      <c r="E35" s="31" t="s">
        <v>138</v>
      </c>
      <c r="F35" s="32" t="s">
        <v>67</v>
      </c>
      <c r="M35" s="6">
        <v>20</v>
      </c>
    </row>
    <row r="36" spans="1:13">
      <c r="A36" s="6">
        <f>A34</f>
        <v>0</v>
      </c>
      <c r="B36" s="67">
        <f>IF(A8="ATR-Actual",B8*1.05*2,B8*0.0105*2*25)</f>
        <v>0.65625</v>
      </c>
      <c r="C36" s="6"/>
      <c r="D36" s="74">
        <f>MROUND((SUM($D$8+B36)),$M$7)</f>
        <v>85.2</v>
      </c>
      <c r="E36" s="70">
        <f>IF(E33="Risk in Points",E31/E34/400,(E31/E34/400)/0.025)</f>
        <v>1</v>
      </c>
      <c r="F36" s="73">
        <f>MROUND((SUM($F$8-B36)),$M$7)</f>
        <v>83.475000000000009</v>
      </c>
      <c r="M36" s="7" t="s">
        <v>83</v>
      </c>
    </row>
    <row r="37" spans="1:13">
      <c r="A37" s="6" t="s">
        <v>84</v>
      </c>
      <c r="B37" s="68"/>
      <c r="C37" s="6"/>
      <c r="D37" s="33" t="s">
        <v>85</v>
      </c>
      <c r="E37" s="39"/>
      <c r="F37" s="32" t="s">
        <v>85</v>
      </c>
      <c r="M37" s="6" t="s">
        <v>86</v>
      </c>
    </row>
    <row r="38" spans="1:13">
      <c r="A38" s="6">
        <f>A34</f>
        <v>0</v>
      </c>
      <c r="B38" s="67">
        <f>IF(A8="ATR-Actual",B8*0.1,B8*0.001*25)</f>
        <v>3.125E-2</v>
      </c>
      <c r="C38" s="6"/>
      <c r="D38" s="74">
        <f>MROUND((SUM($D$8+B38)),$M$7)</f>
        <v>84.575000000000003</v>
      </c>
      <c r="E38" s="70"/>
      <c r="F38" s="73">
        <f>MROUND((SUM($F$8-B38)),$M$7)</f>
        <v>84.100000000000009</v>
      </c>
      <c r="M38" s="6" t="s">
        <v>62</v>
      </c>
    </row>
    <row r="39" spans="1:13">
      <c r="A39" s="6"/>
      <c r="B39" s="68"/>
      <c r="C39" s="6"/>
      <c r="D39" s="33" t="s">
        <v>76</v>
      </c>
      <c r="E39" s="31" t="s">
        <v>75</v>
      </c>
      <c r="F39" s="32" t="s">
        <v>74</v>
      </c>
      <c r="I39" s="2"/>
    </row>
    <row r="40" spans="1:13">
      <c r="A40" s="6"/>
      <c r="B40" s="68"/>
      <c r="C40" s="6"/>
      <c r="D40" s="74">
        <f>MROUND((SUM($F$8-B8)),$M$7)</f>
        <v>83.800000000000011</v>
      </c>
      <c r="E40" s="11">
        <f>IF(E33="Risk in Points",(D34-D38)/E34,((D34-D38)/0.025)/E34)</f>
        <v>0.66666666666666663</v>
      </c>
      <c r="F40" s="73">
        <f>MROUND((SUM($D$8+B8)),$M$7)</f>
        <v>84.850000000000009</v>
      </c>
    </row>
    <row r="41" spans="1:13">
      <c r="A41" s="5" t="s">
        <v>87</v>
      </c>
      <c r="B41" s="68"/>
      <c r="C41" s="6"/>
      <c r="D41" s="40" t="s">
        <v>88</v>
      </c>
      <c r="E41" s="13" t="s">
        <v>45</v>
      </c>
      <c r="F41" s="41" t="s">
        <v>89</v>
      </c>
    </row>
    <row r="42" spans="1:13">
      <c r="A42" s="6" t="s">
        <v>65</v>
      </c>
      <c r="B42" s="68"/>
      <c r="C42" s="6"/>
      <c r="D42" s="33" t="s">
        <v>64</v>
      </c>
      <c r="E42" s="13" t="s">
        <v>47</v>
      </c>
      <c r="F42" s="32" t="s">
        <v>64</v>
      </c>
    </row>
    <row r="43" spans="1:13">
      <c r="A43" s="6">
        <f>A34</f>
        <v>0</v>
      </c>
      <c r="B43" s="67">
        <f>IF(A8="ATR-Actual",B8*0.9*2,B8*0.009*2*25)</f>
        <v>0.5625</v>
      </c>
      <c r="C43" s="6"/>
      <c r="D43" s="74">
        <f>MROUND((SUM($D$8+B43)),$M$7)</f>
        <v>85.100000000000009</v>
      </c>
      <c r="E43" s="70">
        <f>IF(E42="Risk in Points",D45-D43,(D45-D43)/0.025)</f>
        <v>0.39999999999999147</v>
      </c>
      <c r="F43" s="73">
        <f>MROUND((SUM($F$8-B43)),$M$7)</f>
        <v>83.550000000000011</v>
      </c>
    </row>
    <row r="44" spans="1:13">
      <c r="A44" s="6" t="s">
        <v>82</v>
      </c>
      <c r="B44" s="69"/>
      <c r="C44" s="6"/>
      <c r="D44" s="33" t="s">
        <v>67</v>
      </c>
      <c r="E44" s="31" t="s">
        <v>138</v>
      </c>
      <c r="F44" s="32" t="s">
        <v>67</v>
      </c>
    </row>
    <row r="45" spans="1:13">
      <c r="A45" s="6">
        <f>A43</f>
        <v>0</v>
      </c>
      <c r="B45" s="67">
        <f>IF(A8="ATR-Actual",B8*1.01*3,B8*0.0101*3*25)</f>
        <v>0.94687499999999991</v>
      </c>
      <c r="C45" s="6"/>
      <c r="D45" s="74">
        <f>MROUND((SUM($D$8+B45)),$M$7)</f>
        <v>85.5</v>
      </c>
      <c r="E45" s="70">
        <f>IF(E42="Risk in Points",E40/E43/400,(E40/E43/400)/0.025)</f>
        <v>4.1666666666667551E-3</v>
      </c>
      <c r="F45" s="73">
        <f>MROUND((SUM($F$8-B45)),$M$7)</f>
        <v>83.175000000000011</v>
      </c>
    </row>
    <row r="46" spans="1:13">
      <c r="A46" s="6" t="s">
        <v>84</v>
      </c>
      <c r="B46" s="68"/>
      <c r="C46" s="6"/>
      <c r="D46" s="33" t="s">
        <v>85</v>
      </c>
      <c r="E46" s="39"/>
      <c r="F46" s="32" t="s">
        <v>85</v>
      </c>
    </row>
    <row r="47" spans="1:13">
      <c r="A47" s="6">
        <f>A43</f>
        <v>0</v>
      </c>
      <c r="B47" s="67">
        <f>IF(A8="ATR-Actual",B8*0.1,B8*0.001*25)</f>
        <v>3.125E-2</v>
      </c>
      <c r="C47" s="6"/>
      <c r="D47" s="74">
        <f>MROUND((SUM($D$8+B47)),$M$7)</f>
        <v>84.575000000000003</v>
      </c>
      <c r="E47" s="70"/>
      <c r="F47" s="73">
        <f>MROUND((SUM($F$8-B47)),$M$7)</f>
        <v>84.100000000000009</v>
      </c>
    </row>
    <row r="48" spans="1:13">
      <c r="A48" s="6"/>
      <c r="B48" s="67"/>
      <c r="C48" s="6"/>
      <c r="D48" s="33" t="s">
        <v>76</v>
      </c>
      <c r="E48" s="31" t="s">
        <v>75</v>
      </c>
      <c r="F48" s="32" t="s">
        <v>74</v>
      </c>
      <c r="G48" s="6"/>
      <c r="H48" s="6"/>
      <c r="I48" s="6"/>
      <c r="J48" s="6"/>
      <c r="K48" s="6"/>
    </row>
    <row r="49" spans="1:25">
      <c r="A49" s="6"/>
      <c r="B49" s="67"/>
      <c r="C49" s="6"/>
      <c r="D49" s="74">
        <f>MROUND((SUM($F$8-B8)),$M$7)</f>
        <v>83.800000000000011</v>
      </c>
      <c r="E49" s="11">
        <f>IF(E42="Risk in Points",(D43-D47)/E43,((D43-D47)/0.025)/E43)</f>
        <v>1.3125000000000422</v>
      </c>
      <c r="F49" s="73">
        <f>MROUND((SUM($D$8+B8)),$M$7)</f>
        <v>84.850000000000009</v>
      </c>
      <c r="G49" s="6"/>
      <c r="H49" s="6"/>
      <c r="I49" s="6"/>
      <c r="J49" s="6"/>
      <c r="K49" s="6"/>
    </row>
    <row r="50" spans="1:25">
      <c r="A50" s="5" t="s">
        <v>90</v>
      </c>
      <c r="B50" s="68"/>
      <c r="C50" s="6"/>
      <c r="D50" s="40" t="s">
        <v>91</v>
      </c>
      <c r="E50" s="13" t="s">
        <v>45</v>
      </c>
      <c r="F50" s="41" t="s">
        <v>92</v>
      </c>
    </row>
    <row r="51" spans="1:25">
      <c r="A51" s="6" t="s">
        <v>65</v>
      </c>
      <c r="B51" s="68"/>
      <c r="C51" s="6"/>
      <c r="D51" s="33" t="s">
        <v>64</v>
      </c>
      <c r="E51" s="13" t="s">
        <v>47</v>
      </c>
      <c r="F51" s="32" t="s">
        <v>64</v>
      </c>
    </row>
    <row r="52" spans="1:25">
      <c r="A52" s="6">
        <f>A43</f>
        <v>0</v>
      </c>
      <c r="B52" s="67">
        <f>IF(A8="ATR-Actual",B8*0.9*3,B8*0.009*3*0.1)</f>
        <v>0.84375</v>
      </c>
      <c r="C52" s="6"/>
      <c r="D52" s="74">
        <f>MROUND((SUM($D$8+B52)),$M$7)</f>
        <v>85.4</v>
      </c>
      <c r="E52" s="70">
        <f>IF(E51="Risk in Points",D54-D52,(D54-D52)/0.025)</f>
        <v>0.40000000000000568</v>
      </c>
      <c r="F52" s="73">
        <f>MROUND((SUM($F$8-B52)),$M$7)</f>
        <v>83.275000000000006</v>
      </c>
      <c r="L52" s="34"/>
    </row>
    <row r="53" spans="1:25">
      <c r="A53" s="6" t="s">
        <v>82</v>
      </c>
      <c r="B53" s="69"/>
      <c r="C53" s="6"/>
      <c r="D53" s="33" t="s">
        <v>67</v>
      </c>
      <c r="E53" s="31" t="s">
        <v>138</v>
      </c>
      <c r="F53" s="32" t="s">
        <v>67</v>
      </c>
      <c r="L53" s="6"/>
    </row>
    <row r="54" spans="1:25">
      <c r="A54" s="6">
        <f>A52</f>
        <v>0</v>
      </c>
      <c r="B54" s="67">
        <f>IF(A8="ATR-Actual",B8*1.005*4,B8*0.01005*4*0.1)</f>
        <v>1.2562499999999999</v>
      </c>
      <c r="C54" s="6"/>
      <c r="D54" s="74">
        <f>MROUND((SUM($D$8+B54)),$M$7)</f>
        <v>85.800000000000011</v>
      </c>
      <c r="E54" s="70">
        <f>IF(E51="Risk in Points",E49/E52/400,(E49/E52/400)/0.025)</f>
        <v>8.2031250000001461E-3</v>
      </c>
      <c r="F54" s="73">
        <f>MROUND((SUM($F$8-B54)),$M$7)</f>
        <v>82.875</v>
      </c>
      <c r="L54" s="6"/>
    </row>
    <row r="55" spans="1:25">
      <c r="A55" s="6" t="s">
        <v>84</v>
      </c>
      <c r="B55" s="68"/>
      <c r="C55" s="6"/>
      <c r="D55" s="33" t="s">
        <v>85</v>
      </c>
      <c r="E55" s="39"/>
      <c r="F55" s="32" t="s">
        <v>85</v>
      </c>
      <c r="L55" s="34"/>
    </row>
    <row r="56" spans="1:25">
      <c r="A56" s="6">
        <f>A52</f>
        <v>0</v>
      </c>
      <c r="B56" s="67">
        <f>IF(A8="ATR-Actual",B8*0.1,B8*0.001*0.1)</f>
        <v>3.125E-2</v>
      </c>
      <c r="C56" s="6"/>
      <c r="D56" s="74">
        <f>MROUND((SUM($D$8+B56)),$M$7)</f>
        <v>84.575000000000003</v>
      </c>
      <c r="E56" s="70"/>
      <c r="F56" s="73">
        <f>MROUND((SUM($F$8-B56)),$M$7)</f>
        <v>84.100000000000009</v>
      </c>
      <c r="L56" s="34"/>
      <c r="N56" s="6"/>
      <c r="O56" s="6"/>
      <c r="P56" s="6"/>
      <c r="Q56" s="6"/>
      <c r="R56" s="6"/>
      <c r="S56" s="6"/>
      <c r="T56" s="6"/>
      <c r="U56" s="6"/>
      <c r="V56" s="6"/>
      <c r="W56" s="6"/>
      <c r="X56" s="6"/>
      <c r="Y56" s="6"/>
    </row>
    <row r="57" spans="1:25">
      <c r="A57" s="6"/>
      <c r="B57" s="42"/>
      <c r="C57" s="6"/>
      <c r="D57" s="33" t="s">
        <v>76</v>
      </c>
      <c r="E57" s="31" t="s">
        <v>75</v>
      </c>
      <c r="F57" s="32" t="s">
        <v>74</v>
      </c>
      <c r="L57" s="34"/>
      <c r="N57" s="6"/>
      <c r="O57" s="6"/>
      <c r="P57" s="6"/>
      <c r="Q57" s="6"/>
      <c r="R57" s="6"/>
      <c r="S57" s="6"/>
      <c r="T57" s="6"/>
      <c r="U57" s="6"/>
      <c r="V57" s="6"/>
      <c r="W57" s="6"/>
      <c r="X57" s="6"/>
      <c r="Y57" s="6"/>
    </row>
    <row r="58" spans="1:25">
      <c r="A58" s="6"/>
      <c r="B58" s="42"/>
      <c r="C58" s="6"/>
      <c r="D58" s="74">
        <f>MROUND((SUM($F$8-B8)),$M$7)</f>
        <v>83.800000000000011</v>
      </c>
      <c r="E58" s="11">
        <f>IF(E51="Risk in Points",(D52-D56)/E52,((D52-D56)/0.025)/E52)</f>
        <v>2.0624999999999778</v>
      </c>
      <c r="F58" s="73">
        <f>MROUND((SUM($D$8+B8)),$M$7)</f>
        <v>84.850000000000009</v>
      </c>
      <c r="L58" s="34"/>
    </row>
    <row r="59" spans="1:25">
      <c r="A59" s="146"/>
      <c r="B59" s="159"/>
      <c r="C59" s="159"/>
      <c r="D59" s="159"/>
      <c r="E59" s="159"/>
      <c r="F59" s="159"/>
      <c r="G59" s="6"/>
      <c r="H59" s="6"/>
      <c r="I59" s="6"/>
      <c r="J59" s="6"/>
      <c r="K59" s="6"/>
      <c r="L59" s="34"/>
    </row>
    <row r="60" spans="1:25">
      <c r="A60" s="5"/>
      <c r="B60" s="17"/>
      <c r="C60" s="6"/>
      <c r="D60" s="6"/>
      <c r="E60" s="6"/>
      <c r="F60" s="6"/>
      <c r="I60" s="4"/>
      <c r="L60" s="34"/>
    </row>
    <row r="61" spans="1:25">
      <c r="A61" s="24"/>
      <c r="B61" s="25"/>
      <c r="C61" s="6"/>
      <c r="D61" s="6"/>
      <c r="E61" s="6"/>
      <c r="F61" s="6"/>
      <c r="I61" s="4"/>
      <c r="L61" s="34"/>
    </row>
    <row r="62" spans="1:25">
      <c r="A62" s="14"/>
      <c r="B62" s="25"/>
      <c r="C62" s="6"/>
      <c r="D62" s="6"/>
      <c r="E62" s="6"/>
      <c r="F62" s="6"/>
      <c r="I62" s="4"/>
      <c r="L62" s="34"/>
    </row>
    <row r="63" spans="1:25">
      <c r="A63" s="6"/>
      <c r="B63" s="11"/>
      <c r="C63" s="6"/>
      <c r="D63" s="6"/>
      <c r="E63" s="6"/>
      <c r="F63" s="6"/>
      <c r="I63" s="4"/>
      <c r="L63" s="34"/>
    </row>
    <row r="64" spans="1:25">
      <c r="C64" s="6"/>
      <c r="D64" s="6"/>
      <c r="E64" s="6"/>
      <c r="F64" s="6"/>
      <c r="I64" s="4"/>
      <c r="L64" s="6"/>
    </row>
    <row r="65" spans="3:25">
      <c r="C65" s="6"/>
      <c r="D65" s="6"/>
      <c r="E65" s="6"/>
      <c r="F65" s="6"/>
      <c r="I65" s="4"/>
    </row>
    <row r="66" spans="3:25">
      <c r="C66" s="6"/>
      <c r="D66" s="6"/>
      <c r="E66" s="6"/>
      <c r="F66" s="6"/>
      <c r="I66" s="4"/>
      <c r="M66" s="6"/>
    </row>
    <row r="67" spans="3:25">
      <c r="I67" s="4"/>
      <c r="M67" s="6"/>
      <c r="N67" s="6"/>
      <c r="O67" s="6"/>
      <c r="P67" s="6"/>
      <c r="Q67" s="6"/>
      <c r="R67" s="6"/>
      <c r="S67" s="6"/>
      <c r="T67" s="6"/>
      <c r="U67" s="6"/>
      <c r="V67" s="6"/>
      <c r="W67" s="6"/>
      <c r="X67" s="6"/>
      <c r="Y67" s="6"/>
    </row>
    <row r="68" spans="3:25">
      <c r="I68" s="4"/>
    </row>
    <row r="69" spans="3:25">
      <c r="I69" s="4"/>
    </row>
    <row r="70" spans="3:25">
      <c r="I70" s="4"/>
    </row>
    <row r="71" spans="3:25">
      <c r="I71" s="4"/>
    </row>
    <row r="72" spans="3:25">
      <c r="I72" s="4"/>
    </row>
    <row r="73" spans="3:25">
      <c r="I73" s="4"/>
    </row>
    <row r="74" spans="3:25">
      <c r="I74" s="4"/>
    </row>
    <row r="75" spans="3:25">
      <c r="I75" s="4"/>
    </row>
    <row r="76" spans="3:25">
      <c r="I76" s="4"/>
    </row>
    <row r="77" spans="3:25">
      <c r="I77" s="4"/>
      <c r="M77" s="6"/>
    </row>
    <row r="78" spans="3:25">
      <c r="I78" s="4"/>
    </row>
    <row r="79" spans="3:25">
      <c r="D79" s="19"/>
      <c r="E79" s="9"/>
      <c r="F79" s="4"/>
      <c r="I79" s="4"/>
    </row>
    <row r="80" spans="3:25">
      <c r="E80" s="18"/>
      <c r="F80" s="4"/>
      <c r="I80" s="4"/>
    </row>
    <row r="81" spans="6:9">
      <c r="F81" s="4"/>
      <c r="I81" s="4"/>
    </row>
    <row r="82" spans="6:9">
      <c r="F82" s="4"/>
      <c r="I82" s="4"/>
    </row>
    <row r="83" spans="6:9">
      <c r="F83" s="4"/>
      <c r="I83" s="4"/>
    </row>
    <row r="84" spans="6:9">
      <c r="F84" s="4"/>
      <c r="I84" s="4"/>
    </row>
    <row r="85" spans="6:9">
      <c r="F85" s="4"/>
      <c r="I85" s="4"/>
    </row>
    <row r="86" spans="6:9">
      <c r="F86" s="4"/>
      <c r="I86" s="4"/>
    </row>
    <row r="87" spans="6:9">
      <c r="F87" s="4"/>
      <c r="I87" s="4"/>
    </row>
    <row r="88" spans="6:9">
      <c r="F88" s="4"/>
      <c r="I88" s="4"/>
    </row>
    <row r="89" spans="6:9">
      <c r="F89" s="4"/>
      <c r="I89" s="4"/>
    </row>
    <row r="90" spans="6:9">
      <c r="F90" s="4"/>
      <c r="I90" s="4"/>
    </row>
    <row r="91" spans="6:9">
      <c r="F91" s="4"/>
      <c r="I91" s="4"/>
    </row>
    <row r="92" spans="6:9">
      <c r="F92" s="4"/>
      <c r="I92" s="4"/>
    </row>
    <row r="93" spans="6:9">
      <c r="F93" s="4"/>
      <c r="I93" s="4"/>
    </row>
    <row r="94" spans="6:9">
      <c r="F94" s="4"/>
      <c r="I94" s="4"/>
    </row>
    <row r="95" spans="6:9">
      <c r="F95" s="4"/>
      <c r="I95" s="4"/>
    </row>
    <row r="96" spans="6:9">
      <c r="F96" s="4"/>
      <c r="I96" s="4"/>
    </row>
    <row r="97" spans="6:9">
      <c r="F97" s="4"/>
      <c r="I97" s="4"/>
    </row>
    <row r="98" spans="6:9">
      <c r="F98" s="4"/>
      <c r="I98" s="4"/>
    </row>
    <row r="99" spans="6:9">
      <c r="F99" s="4"/>
      <c r="I99" s="4"/>
    </row>
    <row r="100" spans="6:9">
      <c r="F100" s="4"/>
      <c r="I100" s="4"/>
    </row>
    <row r="101" spans="6:9">
      <c r="F101" s="4"/>
      <c r="I101" s="4"/>
    </row>
    <row r="102" spans="6:9">
      <c r="F102" s="4"/>
      <c r="I102" s="4"/>
    </row>
    <row r="103" spans="6:9">
      <c r="F103" s="4"/>
      <c r="I103" s="4"/>
    </row>
    <row r="104" spans="6:9">
      <c r="F104" s="4"/>
      <c r="I104" s="4"/>
    </row>
    <row r="105" spans="6:9">
      <c r="F105" s="4"/>
      <c r="I105" s="4"/>
    </row>
    <row r="106" spans="6:9">
      <c r="F106" s="4"/>
      <c r="I106" s="4"/>
    </row>
    <row r="107" spans="6:9">
      <c r="F107" s="4"/>
      <c r="I107" s="4"/>
    </row>
    <row r="108" spans="6:9">
      <c r="F108" s="4"/>
      <c r="I108" s="4"/>
    </row>
    <row r="109" spans="6:9">
      <c r="F109" s="4"/>
      <c r="I109" s="4"/>
    </row>
    <row r="110" spans="6:9">
      <c r="F110" s="4"/>
      <c r="I110" s="4"/>
    </row>
    <row r="111" spans="6:9">
      <c r="F111" s="4"/>
      <c r="I111" s="4"/>
    </row>
    <row r="112" spans="6:9">
      <c r="F112" s="4"/>
      <c r="I112" s="4"/>
    </row>
    <row r="113" spans="6:9">
      <c r="F113" s="4"/>
      <c r="I113" s="4"/>
    </row>
    <row r="114" spans="6:9">
      <c r="F114" s="4"/>
      <c r="I114" s="4"/>
    </row>
    <row r="115" spans="6:9">
      <c r="F115" s="4"/>
      <c r="I115" s="4"/>
    </row>
    <row r="116" spans="6:9">
      <c r="F116" s="4"/>
      <c r="I116" s="4"/>
    </row>
    <row r="117" spans="6:9">
      <c r="F117" s="4"/>
      <c r="I117" s="4"/>
    </row>
    <row r="118" spans="6:9">
      <c r="F118" s="4"/>
      <c r="I118" s="4"/>
    </row>
    <row r="119" spans="6:9">
      <c r="F119" s="4"/>
      <c r="I119" s="4"/>
    </row>
    <row r="120" spans="6:9">
      <c r="F120" s="4"/>
      <c r="I120" s="4"/>
    </row>
    <row r="121" spans="6:9">
      <c r="F121" s="4"/>
      <c r="I121" s="4"/>
    </row>
    <row r="122" spans="6:9">
      <c r="F122" s="4"/>
      <c r="I122" s="4"/>
    </row>
    <row r="123" spans="6:9">
      <c r="F123" s="4"/>
      <c r="I123" s="4"/>
    </row>
    <row r="124" spans="6:9">
      <c r="F124" s="4"/>
      <c r="I124" s="4"/>
    </row>
    <row r="125" spans="6:9">
      <c r="F125" s="4"/>
      <c r="I125" s="4"/>
    </row>
    <row r="126" spans="6:9">
      <c r="F126" s="4"/>
      <c r="I126" s="4"/>
    </row>
    <row r="127" spans="6:9">
      <c r="F127" s="4"/>
      <c r="I127" s="4"/>
    </row>
    <row r="128" spans="6:9">
      <c r="F128" s="4"/>
      <c r="I128" s="4"/>
    </row>
    <row r="129" spans="6:9">
      <c r="F129" s="4"/>
      <c r="I129" s="4"/>
    </row>
    <row r="130" spans="6:9">
      <c r="F130" s="4"/>
      <c r="I130" s="4"/>
    </row>
    <row r="131" spans="6:9">
      <c r="F131" s="4"/>
      <c r="I131" s="4"/>
    </row>
    <row r="132" spans="6:9">
      <c r="F132" s="4"/>
      <c r="I132" s="4"/>
    </row>
    <row r="133" spans="6:9">
      <c r="F133" s="4"/>
      <c r="I133" s="4"/>
    </row>
    <row r="134" spans="6:9">
      <c r="F134" s="4"/>
      <c r="I134" s="4"/>
    </row>
    <row r="135" spans="6:9">
      <c r="F135" s="4"/>
      <c r="I135" s="4"/>
    </row>
    <row r="136" spans="6:9">
      <c r="F136" s="4"/>
      <c r="I136" s="4"/>
    </row>
    <row r="137" spans="6:9">
      <c r="F137" s="4"/>
      <c r="I137" s="4"/>
    </row>
    <row r="138" spans="6:9">
      <c r="F138" s="4"/>
      <c r="I138" s="4"/>
    </row>
    <row r="139" spans="6:9">
      <c r="F139" s="4"/>
      <c r="I139" s="4"/>
    </row>
    <row r="140" spans="6:9">
      <c r="F140" s="4"/>
      <c r="I140" s="4"/>
    </row>
    <row r="141" spans="6:9">
      <c r="F141" s="4"/>
      <c r="I141" s="4"/>
    </row>
    <row r="142" spans="6:9">
      <c r="F142" s="4"/>
      <c r="I142" s="4"/>
    </row>
    <row r="143" spans="6:9">
      <c r="F143" s="4"/>
      <c r="I143" s="4"/>
    </row>
    <row r="144" spans="6:9">
      <c r="F144" s="4"/>
      <c r="I144" s="4"/>
    </row>
    <row r="145" spans="6:9">
      <c r="F145" s="4"/>
      <c r="I145" s="4"/>
    </row>
    <row r="146" spans="6:9">
      <c r="F146" s="4"/>
      <c r="I146" s="4"/>
    </row>
    <row r="147" spans="6:9">
      <c r="F147" s="4"/>
      <c r="I147" s="4"/>
    </row>
    <row r="148" spans="6:9">
      <c r="F148" s="4"/>
      <c r="I148" s="4"/>
    </row>
    <row r="149" spans="6:9">
      <c r="F149" s="4"/>
      <c r="I149" s="4"/>
    </row>
    <row r="150" spans="6:9">
      <c r="F150" s="4"/>
      <c r="I150" s="4"/>
    </row>
    <row r="151" spans="6:9">
      <c r="F151" s="4"/>
      <c r="I151" s="4"/>
    </row>
    <row r="152" spans="6:9">
      <c r="F152" s="4"/>
      <c r="I152" s="4"/>
    </row>
    <row r="153" spans="6:9">
      <c r="F153" s="4"/>
      <c r="I153" s="4"/>
    </row>
    <row r="154" spans="6:9">
      <c r="F154" s="4"/>
      <c r="I154" s="4"/>
    </row>
    <row r="155" spans="6:9">
      <c r="F155" s="4"/>
      <c r="I155" s="4"/>
    </row>
    <row r="156" spans="6:9">
      <c r="F156" s="4"/>
      <c r="I156" s="4"/>
    </row>
    <row r="157" spans="6:9">
      <c r="F157" s="4"/>
      <c r="I157" s="4"/>
    </row>
    <row r="158" spans="6:9">
      <c r="F158" s="4"/>
      <c r="I158" s="4"/>
    </row>
    <row r="159" spans="6:9">
      <c r="F159" s="4"/>
      <c r="I159" s="4"/>
    </row>
    <row r="160" spans="6:9">
      <c r="F160" s="4"/>
      <c r="I160" s="4"/>
    </row>
    <row r="161" spans="6:9">
      <c r="F161" s="4"/>
      <c r="I161" s="4"/>
    </row>
    <row r="162" spans="6:9">
      <c r="F162" s="4"/>
      <c r="I162" s="4"/>
    </row>
    <row r="163" spans="6:9">
      <c r="F163" s="4"/>
      <c r="I163" s="4"/>
    </row>
    <row r="164" spans="6:9">
      <c r="F164" s="4"/>
      <c r="I164" s="4"/>
    </row>
    <row r="165" spans="6:9">
      <c r="F165" s="4"/>
      <c r="I165" s="4"/>
    </row>
    <row r="166" spans="6:9">
      <c r="F166" s="4"/>
      <c r="I166" s="4"/>
    </row>
    <row r="167" spans="6:9">
      <c r="F167" s="4"/>
      <c r="I167" s="4"/>
    </row>
    <row r="168" spans="6:9">
      <c r="F168" s="4"/>
      <c r="I168" s="4"/>
    </row>
    <row r="169" spans="6:9">
      <c r="F169" s="4"/>
      <c r="I169" s="4"/>
    </row>
    <row r="170" spans="6:9">
      <c r="F170" s="4"/>
      <c r="I170" s="4"/>
    </row>
    <row r="171" spans="6:9">
      <c r="F171" s="4"/>
      <c r="I171" s="4"/>
    </row>
    <row r="172" spans="6:9">
      <c r="F172" s="4"/>
      <c r="I172" s="4"/>
    </row>
    <row r="173" spans="6:9">
      <c r="F173" s="4"/>
      <c r="I173" s="4"/>
    </row>
    <row r="174" spans="6:9">
      <c r="F174" s="4"/>
      <c r="I174" s="4"/>
    </row>
    <row r="175" spans="6:9">
      <c r="F175" s="4"/>
      <c r="I175" s="4"/>
    </row>
    <row r="176" spans="6:9">
      <c r="F176" s="4"/>
      <c r="I176" s="4"/>
    </row>
    <row r="177" spans="6:9">
      <c r="F177" s="4"/>
      <c r="I177" s="4"/>
    </row>
    <row r="178" spans="6:9">
      <c r="F178" s="4"/>
      <c r="I178" s="4"/>
    </row>
    <row r="179" spans="6:9">
      <c r="F179" s="4"/>
      <c r="I179" s="4"/>
    </row>
    <row r="180" spans="6:9">
      <c r="F180" s="4"/>
      <c r="I180" s="4"/>
    </row>
    <row r="181" spans="6:9">
      <c r="F181" s="4"/>
      <c r="I181" s="4"/>
    </row>
    <row r="182" spans="6:9">
      <c r="F182" s="4"/>
      <c r="I182" s="4"/>
    </row>
    <row r="183" spans="6:9">
      <c r="F183" s="4"/>
      <c r="I183" s="4"/>
    </row>
    <row r="184" spans="6:9">
      <c r="F184" s="4"/>
      <c r="I184" s="4"/>
    </row>
    <row r="185" spans="6:9">
      <c r="F185" s="4"/>
      <c r="I185" s="4"/>
    </row>
    <row r="186" spans="6:9">
      <c r="F186" s="4"/>
      <c r="I186" s="4"/>
    </row>
    <row r="187" spans="6:9">
      <c r="F187" s="4"/>
      <c r="I187" s="4"/>
    </row>
    <row r="188" spans="6:9">
      <c r="F188" s="4"/>
      <c r="I188" s="4"/>
    </row>
    <row r="189" spans="6:9">
      <c r="F189" s="4"/>
      <c r="I189" s="4"/>
    </row>
    <row r="190" spans="6:9">
      <c r="F190" s="4"/>
      <c r="I190" s="4"/>
    </row>
    <row r="191" spans="6:9">
      <c r="F191" s="4"/>
      <c r="I191" s="4"/>
    </row>
    <row r="192" spans="6:9">
      <c r="F192" s="4"/>
      <c r="I192" s="4"/>
    </row>
    <row r="193" spans="6:9">
      <c r="F193" s="4"/>
      <c r="I193" s="4"/>
    </row>
    <row r="194" spans="6:9">
      <c r="F194" s="4"/>
      <c r="I194" s="4"/>
    </row>
    <row r="195" spans="6:9">
      <c r="F195" s="4"/>
      <c r="I195" s="4"/>
    </row>
    <row r="196" spans="6:9">
      <c r="F196" s="4"/>
      <c r="I196" s="4"/>
    </row>
    <row r="197" spans="6:9">
      <c r="F197" s="4"/>
      <c r="I197" s="4"/>
    </row>
    <row r="198" spans="6:9">
      <c r="F198" s="4"/>
      <c r="I198" s="4"/>
    </row>
    <row r="199" spans="6:9">
      <c r="F199" s="4"/>
      <c r="I199" s="4"/>
    </row>
    <row r="200" spans="6:9">
      <c r="F200" s="4"/>
      <c r="I200" s="4"/>
    </row>
    <row r="201" spans="6:9">
      <c r="F201" s="4"/>
      <c r="I201" s="4"/>
    </row>
    <row r="202" spans="6:9">
      <c r="F202" s="4"/>
      <c r="I202" s="4"/>
    </row>
    <row r="203" spans="6:9">
      <c r="F203" s="4"/>
      <c r="I203" s="4"/>
    </row>
    <row r="204" spans="6:9">
      <c r="F204" s="4"/>
      <c r="I204" s="4"/>
    </row>
    <row r="205" spans="6:9">
      <c r="F205" s="4"/>
      <c r="I205" s="4"/>
    </row>
    <row r="206" spans="6:9">
      <c r="F206" s="4"/>
      <c r="I206" s="4"/>
    </row>
    <row r="207" spans="6:9">
      <c r="F207" s="4"/>
      <c r="I207" s="4"/>
    </row>
    <row r="208" spans="6:9">
      <c r="F208" s="4"/>
      <c r="I208" s="4"/>
    </row>
    <row r="209" spans="6:9">
      <c r="F209" s="4"/>
      <c r="I209" s="4"/>
    </row>
    <row r="210" spans="6:9">
      <c r="F210" s="4"/>
      <c r="I210" s="4"/>
    </row>
    <row r="211" spans="6:9">
      <c r="F211" s="4"/>
      <c r="I211" s="4"/>
    </row>
    <row r="212" spans="6:9">
      <c r="F212" s="4"/>
      <c r="I212" s="4"/>
    </row>
    <row r="213" spans="6:9">
      <c r="F213" s="4"/>
      <c r="I213" s="4"/>
    </row>
    <row r="214" spans="6:9">
      <c r="F214" s="4"/>
      <c r="I214" s="4"/>
    </row>
    <row r="215" spans="6:9">
      <c r="F215" s="4"/>
      <c r="I215" s="4"/>
    </row>
    <row r="216" spans="6:9">
      <c r="F216" s="4"/>
      <c r="I216" s="4"/>
    </row>
    <row r="217" spans="6:9">
      <c r="F217" s="4"/>
      <c r="I217" s="4"/>
    </row>
    <row r="218" spans="6:9">
      <c r="F218" s="4"/>
      <c r="I218" s="4"/>
    </row>
    <row r="219" spans="6:9">
      <c r="F219" s="4"/>
      <c r="I219" s="4"/>
    </row>
    <row r="220" spans="6:9">
      <c r="F220" s="4"/>
      <c r="I220" s="4"/>
    </row>
    <row r="221" spans="6:9">
      <c r="F221" s="4"/>
      <c r="I221" s="4"/>
    </row>
    <row r="222" spans="6:9">
      <c r="F222" s="4"/>
      <c r="I222" s="4"/>
    </row>
    <row r="223" spans="6:9">
      <c r="F223" s="4"/>
      <c r="I223" s="4"/>
    </row>
    <row r="224" spans="6:9">
      <c r="F224" s="4"/>
      <c r="I224" s="4"/>
    </row>
    <row r="225" spans="6:9">
      <c r="F225" s="4"/>
      <c r="I225" s="4"/>
    </row>
    <row r="226" spans="6:9">
      <c r="F226" s="4"/>
      <c r="I226" s="4"/>
    </row>
    <row r="227" spans="6:9">
      <c r="F227" s="4"/>
      <c r="I227" s="4"/>
    </row>
    <row r="228" spans="6:9">
      <c r="F228" s="4"/>
      <c r="I228" s="4"/>
    </row>
    <row r="229" spans="6:9">
      <c r="F229" s="4"/>
      <c r="I229" s="4"/>
    </row>
    <row r="230" spans="6:9">
      <c r="F230" s="4"/>
      <c r="I230" s="4"/>
    </row>
    <row r="231" spans="6:9">
      <c r="F231" s="4"/>
      <c r="I231" s="4"/>
    </row>
    <row r="232" spans="6:9">
      <c r="F232" s="4"/>
      <c r="I232" s="4"/>
    </row>
    <row r="233" spans="6:9">
      <c r="F233" s="4"/>
      <c r="I233" s="4"/>
    </row>
    <row r="234" spans="6:9">
      <c r="F234" s="4"/>
      <c r="I234" s="4"/>
    </row>
    <row r="235" spans="6:9">
      <c r="F235" s="4"/>
      <c r="I235" s="4"/>
    </row>
    <row r="236" spans="6:9">
      <c r="F236" s="4"/>
      <c r="I236" s="4"/>
    </row>
    <row r="237" spans="6:9">
      <c r="F237" s="4"/>
      <c r="I237" s="4"/>
    </row>
    <row r="238" spans="6:9">
      <c r="F238" s="4"/>
      <c r="I238" s="4"/>
    </row>
    <row r="239" spans="6:9">
      <c r="F239" s="4"/>
      <c r="I239" s="4"/>
    </row>
    <row r="240" spans="6:9">
      <c r="F240" s="4"/>
      <c r="I240" s="4"/>
    </row>
    <row r="241" spans="6:9">
      <c r="F241" s="4"/>
      <c r="I241" s="4"/>
    </row>
    <row r="242" spans="6:9">
      <c r="F242" s="4"/>
      <c r="I242" s="4"/>
    </row>
    <row r="243" spans="6:9">
      <c r="F243" s="4"/>
      <c r="I243" s="4"/>
    </row>
    <row r="244" spans="6:9">
      <c r="F244" s="4"/>
      <c r="I244" s="4"/>
    </row>
    <row r="245" spans="6:9">
      <c r="F245" s="4"/>
      <c r="I245" s="4"/>
    </row>
    <row r="246" spans="6:9">
      <c r="F246" s="4"/>
      <c r="I246" s="4"/>
    </row>
    <row r="247" spans="6:9">
      <c r="F247" s="4"/>
      <c r="I247" s="4"/>
    </row>
    <row r="248" spans="6:9">
      <c r="F248" s="4"/>
      <c r="I248" s="4"/>
    </row>
    <row r="249" spans="6:9">
      <c r="F249" s="4"/>
      <c r="I249" s="4"/>
    </row>
    <row r="250" spans="6:9">
      <c r="F250" s="4"/>
      <c r="I250" s="4"/>
    </row>
    <row r="251" spans="6:9">
      <c r="F251" s="4"/>
      <c r="I251" s="4"/>
    </row>
    <row r="252" spans="6:9">
      <c r="F252" s="4"/>
      <c r="I252" s="4"/>
    </row>
    <row r="253" spans="6:9">
      <c r="F253" s="4"/>
      <c r="I253" s="4"/>
    </row>
    <row r="254" spans="6:9">
      <c r="F254" s="4"/>
      <c r="I254" s="4"/>
    </row>
    <row r="255" spans="6:9">
      <c r="F255" s="4"/>
      <c r="I255" s="4"/>
    </row>
    <row r="256" spans="6:9">
      <c r="F256" s="4"/>
      <c r="I256" s="4"/>
    </row>
    <row r="257" spans="6:9">
      <c r="F257" s="4"/>
      <c r="I257" s="4"/>
    </row>
    <row r="258" spans="6:9">
      <c r="F258" s="4"/>
      <c r="I258" s="4"/>
    </row>
    <row r="259" spans="6:9">
      <c r="F259" s="4"/>
      <c r="I259" s="4"/>
    </row>
    <row r="260" spans="6:9">
      <c r="F260" s="4"/>
      <c r="I260" s="4"/>
    </row>
    <row r="261" spans="6:9">
      <c r="F261" s="4"/>
      <c r="I261" s="4"/>
    </row>
    <row r="262" spans="6:9">
      <c r="F262" s="4"/>
      <c r="I262" s="4"/>
    </row>
    <row r="263" spans="6:9">
      <c r="F263" s="4"/>
      <c r="I263" s="4"/>
    </row>
    <row r="264" spans="6:9">
      <c r="F264" s="4"/>
      <c r="I264" s="4"/>
    </row>
    <row r="265" spans="6:9">
      <c r="F265" s="4"/>
      <c r="I265" s="4"/>
    </row>
    <row r="266" spans="6:9">
      <c r="F266" s="4"/>
      <c r="I266" s="4"/>
    </row>
    <row r="267" spans="6:9">
      <c r="F267" s="4"/>
      <c r="I267" s="4"/>
    </row>
    <row r="268" spans="6:9">
      <c r="F268" s="4"/>
      <c r="I268" s="4"/>
    </row>
    <row r="269" spans="6:9">
      <c r="F269" s="4"/>
      <c r="I269" s="4"/>
    </row>
    <row r="270" spans="6:9">
      <c r="F270" s="4"/>
      <c r="I270" s="4"/>
    </row>
    <row r="271" spans="6:9">
      <c r="F271" s="4"/>
      <c r="I271" s="4"/>
    </row>
    <row r="272" spans="6:9">
      <c r="F272" s="4"/>
      <c r="I272" s="4"/>
    </row>
    <row r="273" spans="6:9">
      <c r="F273" s="4"/>
      <c r="I273" s="4"/>
    </row>
    <row r="274" spans="6:9">
      <c r="F274" s="4"/>
      <c r="I274" s="4"/>
    </row>
    <row r="275" spans="6:9">
      <c r="F275" s="4"/>
      <c r="I275" s="4"/>
    </row>
    <row r="276" spans="6:9">
      <c r="F276" s="4"/>
      <c r="I276" s="4"/>
    </row>
    <row r="277" spans="6:9">
      <c r="F277" s="4"/>
      <c r="I277" s="4"/>
    </row>
    <row r="278" spans="6:9">
      <c r="F278" s="4"/>
      <c r="I278" s="4"/>
    </row>
    <row r="279" spans="6:9">
      <c r="F279" s="4"/>
      <c r="I279" s="4"/>
    </row>
    <row r="280" spans="6:9">
      <c r="F280" s="4"/>
      <c r="I280" s="4"/>
    </row>
    <row r="281" spans="6:9">
      <c r="F281" s="4"/>
      <c r="I281" s="4"/>
    </row>
    <row r="282" spans="6:9">
      <c r="F282" s="4"/>
      <c r="I282" s="4"/>
    </row>
    <row r="283" spans="6:9">
      <c r="F283" s="4"/>
      <c r="I283" s="4"/>
    </row>
    <row r="284" spans="6:9">
      <c r="F284" s="4"/>
      <c r="I284" s="4"/>
    </row>
    <row r="285" spans="6:9">
      <c r="F285" s="4"/>
      <c r="I285" s="4"/>
    </row>
    <row r="286" spans="6:9">
      <c r="F286" s="4"/>
      <c r="I286" s="4"/>
    </row>
    <row r="287" spans="6:9">
      <c r="F287" s="4"/>
      <c r="I287" s="4"/>
    </row>
    <row r="288" spans="6:9">
      <c r="F288" s="4"/>
      <c r="I288" s="4"/>
    </row>
    <row r="289" spans="6:9">
      <c r="F289" s="4"/>
      <c r="I289" s="4"/>
    </row>
    <row r="290" spans="6:9">
      <c r="F290" s="4"/>
      <c r="I290" s="4"/>
    </row>
    <row r="291" spans="6:9">
      <c r="F291" s="4"/>
      <c r="I291" s="4"/>
    </row>
    <row r="292" spans="6:9">
      <c r="F292" s="4"/>
      <c r="I292" s="4"/>
    </row>
    <row r="293" spans="6:9">
      <c r="F293" s="4"/>
      <c r="I293" s="4"/>
    </row>
    <row r="294" spans="6:9">
      <c r="F294" s="4"/>
      <c r="I294" s="4"/>
    </row>
    <row r="295" spans="6:9">
      <c r="F295" s="4"/>
      <c r="I295" s="4"/>
    </row>
    <row r="296" spans="6:9">
      <c r="F296" s="4"/>
      <c r="I296" s="4"/>
    </row>
    <row r="297" spans="6:9">
      <c r="F297" s="4"/>
      <c r="I297" s="4"/>
    </row>
    <row r="298" spans="6:9">
      <c r="F298" s="4"/>
      <c r="I298" s="4"/>
    </row>
    <row r="299" spans="6:9">
      <c r="F299" s="4"/>
      <c r="I299" s="4"/>
    </row>
    <row r="300" spans="6:9">
      <c r="F300" s="4"/>
      <c r="I300" s="4"/>
    </row>
    <row r="301" spans="6:9">
      <c r="F301" s="4"/>
      <c r="I301" s="4"/>
    </row>
    <row r="302" spans="6:9">
      <c r="F302" s="4"/>
      <c r="I302" s="4"/>
    </row>
    <row r="303" spans="6:9">
      <c r="F303" s="4"/>
      <c r="I303" s="4"/>
    </row>
    <row r="304" spans="6:9">
      <c r="F304" s="4"/>
      <c r="I304" s="4"/>
    </row>
    <row r="305" spans="6:9">
      <c r="F305" s="4"/>
      <c r="I305" s="4"/>
    </row>
    <row r="306" spans="6:9">
      <c r="F306" s="4"/>
      <c r="I306" s="4"/>
    </row>
    <row r="307" spans="6:9">
      <c r="F307" s="4"/>
      <c r="I307" s="4"/>
    </row>
    <row r="308" spans="6:9">
      <c r="F308" s="4"/>
      <c r="I308" s="4"/>
    </row>
    <row r="309" spans="6:9">
      <c r="F309" s="4"/>
      <c r="I309" s="4"/>
    </row>
    <row r="310" spans="6:9">
      <c r="F310" s="4"/>
      <c r="I310" s="4"/>
    </row>
    <row r="311" spans="6:9">
      <c r="F311" s="4"/>
      <c r="I311" s="4"/>
    </row>
    <row r="312" spans="6:9">
      <c r="F312" s="4"/>
      <c r="I312" s="4"/>
    </row>
    <row r="313" spans="6:9">
      <c r="F313" s="4"/>
      <c r="I313" s="4"/>
    </row>
    <row r="314" spans="6:9">
      <c r="F314" s="4"/>
      <c r="I314" s="4"/>
    </row>
    <row r="315" spans="6:9">
      <c r="F315" s="4"/>
      <c r="I315" s="4"/>
    </row>
    <row r="316" spans="6:9">
      <c r="F316" s="4"/>
      <c r="I316" s="4"/>
    </row>
    <row r="317" spans="6:9">
      <c r="F317" s="4"/>
      <c r="I317" s="4"/>
    </row>
    <row r="318" spans="6:9">
      <c r="F318" s="4"/>
      <c r="I318" s="4"/>
    </row>
    <row r="319" spans="6:9">
      <c r="F319" s="4"/>
      <c r="I319" s="4"/>
    </row>
    <row r="320" spans="6:9">
      <c r="F320" s="4"/>
      <c r="I320" s="4"/>
    </row>
    <row r="321" spans="6:9">
      <c r="F321" s="4"/>
      <c r="I321" s="4"/>
    </row>
    <row r="322" spans="6:9">
      <c r="F322" s="4"/>
      <c r="I322" s="4"/>
    </row>
    <row r="323" spans="6:9">
      <c r="F323" s="4"/>
      <c r="I323" s="4"/>
    </row>
    <row r="324" spans="6:9">
      <c r="F324" s="4"/>
      <c r="I324" s="4"/>
    </row>
    <row r="325" spans="6:9">
      <c r="F325" s="4"/>
      <c r="I325" s="4"/>
    </row>
    <row r="326" spans="6:9">
      <c r="F326" s="4"/>
      <c r="I326" s="4"/>
    </row>
    <row r="327" spans="6:9">
      <c r="F327" s="4"/>
      <c r="I327" s="4"/>
    </row>
    <row r="328" spans="6:9">
      <c r="F328" s="4"/>
      <c r="I328" s="4"/>
    </row>
    <row r="329" spans="6:9">
      <c r="F329" s="4"/>
      <c r="I329" s="4"/>
    </row>
    <row r="330" spans="6:9">
      <c r="F330" s="4"/>
      <c r="I330" s="4"/>
    </row>
    <row r="331" spans="6:9">
      <c r="F331" s="4"/>
      <c r="I331" s="4"/>
    </row>
    <row r="332" spans="6:9">
      <c r="F332" s="4"/>
      <c r="I332" s="4"/>
    </row>
    <row r="333" spans="6:9">
      <c r="F333" s="4"/>
      <c r="I333" s="4"/>
    </row>
    <row r="334" spans="6:9">
      <c r="F334" s="4"/>
      <c r="I334" s="4"/>
    </row>
    <row r="335" spans="6:9">
      <c r="F335" s="4"/>
      <c r="I335" s="4"/>
    </row>
    <row r="336" spans="6:9">
      <c r="F336" s="4"/>
      <c r="I336" s="4"/>
    </row>
    <row r="337" spans="6:9">
      <c r="F337" s="4"/>
      <c r="I337" s="4"/>
    </row>
    <row r="338" spans="6:9">
      <c r="F338" s="4"/>
      <c r="I338" s="4"/>
    </row>
    <row r="339" spans="6:9">
      <c r="F339" s="4"/>
      <c r="I339" s="4"/>
    </row>
    <row r="340" spans="6:9">
      <c r="F340" s="4"/>
      <c r="I340" s="4"/>
    </row>
    <row r="341" spans="6:9">
      <c r="F341" s="4"/>
      <c r="I341" s="4"/>
    </row>
    <row r="342" spans="6:9">
      <c r="F342" s="4"/>
      <c r="I342" s="4"/>
    </row>
    <row r="343" spans="6:9">
      <c r="F343" s="4"/>
      <c r="I343" s="4"/>
    </row>
    <row r="344" spans="6:9">
      <c r="F344" s="4"/>
      <c r="I344" s="4"/>
    </row>
    <row r="345" spans="6:9">
      <c r="F345" s="4"/>
      <c r="I345" s="4"/>
    </row>
    <row r="346" spans="6:9">
      <c r="F346" s="4"/>
      <c r="I346" s="4"/>
    </row>
    <row r="347" spans="6:9">
      <c r="F347" s="4"/>
      <c r="I347" s="4"/>
    </row>
    <row r="348" spans="6:9">
      <c r="F348" s="4"/>
      <c r="I348" s="4"/>
    </row>
    <row r="349" spans="6:9">
      <c r="F349" s="4"/>
      <c r="I349" s="4"/>
    </row>
    <row r="350" spans="6:9">
      <c r="F350" s="4"/>
      <c r="I350" s="4"/>
    </row>
    <row r="351" spans="6:9">
      <c r="F351" s="4"/>
      <c r="I351" s="4"/>
    </row>
    <row r="352" spans="6:9">
      <c r="F352" s="4"/>
      <c r="I352" s="4"/>
    </row>
    <row r="353" spans="6:9">
      <c r="F353" s="4"/>
      <c r="I353" s="4"/>
    </row>
    <row r="354" spans="6:9">
      <c r="F354" s="4"/>
      <c r="I354" s="4"/>
    </row>
    <row r="355" spans="6:9">
      <c r="F355" s="4"/>
      <c r="I355" s="4"/>
    </row>
    <row r="356" spans="6:9">
      <c r="F356" s="4"/>
      <c r="I356" s="4"/>
    </row>
    <row r="357" spans="6:9">
      <c r="F357" s="4"/>
      <c r="I357" s="4"/>
    </row>
    <row r="358" spans="6:9">
      <c r="F358" s="4"/>
      <c r="I358" s="4"/>
    </row>
    <row r="359" spans="6:9">
      <c r="F359" s="4"/>
      <c r="I359" s="4"/>
    </row>
    <row r="360" spans="6:9">
      <c r="F360" s="4"/>
      <c r="I360" s="4"/>
    </row>
    <row r="361" spans="6:9">
      <c r="F361" s="4"/>
      <c r="I361" s="4"/>
    </row>
    <row r="362" spans="6:9">
      <c r="F362" s="4"/>
      <c r="I362" s="4"/>
    </row>
    <row r="363" spans="6:9">
      <c r="F363" s="4"/>
      <c r="I363" s="4"/>
    </row>
    <row r="364" spans="6:9">
      <c r="F364" s="4"/>
      <c r="I364" s="4"/>
    </row>
    <row r="365" spans="6:9">
      <c r="F365" s="4"/>
      <c r="I365" s="4"/>
    </row>
    <row r="366" spans="6:9">
      <c r="F366" s="4"/>
      <c r="I366" s="4"/>
    </row>
    <row r="367" spans="6:9">
      <c r="F367" s="4"/>
      <c r="I367" s="4"/>
    </row>
    <row r="368" spans="6:9">
      <c r="F368" s="4"/>
      <c r="I368" s="4"/>
    </row>
    <row r="369" spans="6:9">
      <c r="F369" s="4"/>
      <c r="I369" s="4"/>
    </row>
    <row r="370" spans="6:9">
      <c r="F370" s="4"/>
      <c r="I370" s="4"/>
    </row>
    <row r="371" spans="6:9">
      <c r="F371" s="4"/>
      <c r="I371" s="4"/>
    </row>
    <row r="372" spans="6:9">
      <c r="F372" s="4"/>
      <c r="I372" s="4"/>
    </row>
    <row r="373" spans="6:9">
      <c r="F373" s="4"/>
      <c r="I373" s="4"/>
    </row>
    <row r="374" spans="6:9">
      <c r="F374" s="4"/>
      <c r="I374" s="4"/>
    </row>
    <row r="375" spans="6:9">
      <c r="F375" s="4"/>
      <c r="I375" s="4"/>
    </row>
    <row r="376" spans="6:9">
      <c r="F376" s="4"/>
      <c r="I376" s="4"/>
    </row>
    <row r="377" spans="6:9">
      <c r="F377" s="4"/>
      <c r="I377" s="4"/>
    </row>
    <row r="378" spans="6:9">
      <c r="F378" s="4"/>
      <c r="I378" s="4"/>
    </row>
    <row r="379" spans="6:9">
      <c r="F379" s="4"/>
      <c r="I379" s="4"/>
    </row>
    <row r="380" spans="6:9">
      <c r="F380" s="4"/>
      <c r="I380" s="4"/>
    </row>
    <row r="381" spans="6:9">
      <c r="F381" s="4"/>
      <c r="I381" s="4"/>
    </row>
    <row r="382" spans="6:9">
      <c r="F382" s="4"/>
      <c r="I382" s="4"/>
    </row>
    <row r="383" spans="6:9">
      <c r="F383" s="4"/>
      <c r="I383" s="4"/>
    </row>
    <row r="384" spans="6:9">
      <c r="F384" s="4"/>
      <c r="I384" s="4"/>
    </row>
    <row r="385" spans="6:9">
      <c r="F385" s="4"/>
      <c r="I385" s="4"/>
    </row>
    <row r="386" spans="6:9">
      <c r="F386" s="4"/>
      <c r="I386" s="4"/>
    </row>
    <row r="387" spans="6:9">
      <c r="F387" s="4"/>
      <c r="I387" s="4"/>
    </row>
    <row r="388" spans="6:9">
      <c r="F388" s="4"/>
      <c r="I388" s="4"/>
    </row>
    <row r="389" spans="6:9">
      <c r="F389" s="4"/>
      <c r="I389" s="4"/>
    </row>
    <row r="390" spans="6:9">
      <c r="F390" s="4"/>
      <c r="I390" s="4"/>
    </row>
    <row r="391" spans="6:9">
      <c r="F391" s="4"/>
      <c r="I391" s="4"/>
    </row>
    <row r="392" spans="6:9">
      <c r="F392" s="4"/>
      <c r="I392" s="4"/>
    </row>
    <row r="393" spans="6:9">
      <c r="F393" s="4"/>
      <c r="I393" s="4"/>
    </row>
    <row r="394" spans="6:9">
      <c r="F394" s="4"/>
      <c r="I394" s="4"/>
    </row>
    <row r="395" spans="6:9">
      <c r="F395" s="4"/>
      <c r="I395" s="4"/>
    </row>
    <row r="396" spans="6:9">
      <c r="F396" s="4"/>
      <c r="I396" s="4"/>
    </row>
    <row r="397" spans="6:9">
      <c r="F397" s="4"/>
      <c r="I397" s="4"/>
    </row>
    <row r="398" spans="6:9">
      <c r="F398" s="4"/>
      <c r="I398" s="4"/>
    </row>
    <row r="399" spans="6:9">
      <c r="F399" s="4"/>
      <c r="I399" s="4"/>
    </row>
    <row r="400" spans="6:9">
      <c r="F400" s="4"/>
      <c r="I400" s="4"/>
    </row>
    <row r="401" spans="6:9">
      <c r="F401" s="4"/>
      <c r="I401" s="4"/>
    </row>
    <row r="402" spans="6:9">
      <c r="F402" s="4"/>
      <c r="I402" s="4"/>
    </row>
    <row r="403" spans="6:9">
      <c r="F403" s="4"/>
      <c r="I403" s="4"/>
    </row>
    <row r="404" spans="6:9">
      <c r="F404" s="4"/>
      <c r="I404" s="4"/>
    </row>
    <row r="405" spans="6:9">
      <c r="F405" s="4"/>
      <c r="I405" s="4"/>
    </row>
    <row r="406" spans="6:9">
      <c r="F406" s="4"/>
      <c r="I406" s="4"/>
    </row>
    <row r="407" spans="6:9">
      <c r="F407" s="4"/>
      <c r="I407" s="4"/>
    </row>
    <row r="408" spans="6:9">
      <c r="F408" s="4"/>
      <c r="I408" s="4"/>
    </row>
    <row r="409" spans="6:9">
      <c r="F409" s="4"/>
      <c r="I409" s="4"/>
    </row>
    <row r="410" spans="6:9">
      <c r="F410" s="4"/>
      <c r="I410" s="4"/>
    </row>
    <row r="411" spans="6:9">
      <c r="F411" s="4"/>
      <c r="I411" s="4"/>
    </row>
    <row r="412" spans="6:9">
      <c r="F412" s="4"/>
      <c r="I412" s="4"/>
    </row>
    <row r="413" spans="6:9">
      <c r="F413" s="4"/>
      <c r="I413" s="4"/>
    </row>
    <row r="414" spans="6:9">
      <c r="F414" s="4"/>
      <c r="I414" s="4"/>
    </row>
    <row r="415" spans="6:9">
      <c r="F415" s="4"/>
      <c r="I415" s="4"/>
    </row>
    <row r="416" spans="6:9">
      <c r="F416" s="4"/>
      <c r="I416" s="4"/>
    </row>
    <row r="417" spans="6:9">
      <c r="F417" s="4"/>
      <c r="I417" s="4"/>
    </row>
    <row r="418" spans="6:9">
      <c r="F418" s="4"/>
      <c r="I418" s="4"/>
    </row>
    <row r="419" spans="6:9">
      <c r="F419" s="4"/>
      <c r="I419" s="4"/>
    </row>
    <row r="420" spans="6:9">
      <c r="F420" s="4"/>
      <c r="I420" s="4"/>
    </row>
    <row r="421" spans="6:9">
      <c r="F421" s="4"/>
      <c r="I421" s="4"/>
    </row>
    <row r="422" spans="6:9">
      <c r="F422" s="4"/>
      <c r="I422" s="4"/>
    </row>
    <row r="423" spans="6:9">
      <c r="F423" s="4"/>
      <c r="I423" s="4"/>
    </row>
    <row r="424" spans="6:9">
      <c r="F424" s="4"/>
      <c r="I424" s="4"/>
    </row>
    <row r="425" spans="6:9">
      <c r="F425" s="4"/>
      <c r="I425" s="4"/>
    </row>
    <row r="426" spans="6:9">
      <c r="F426" s="4"/>
      <c r="I426" s="4"/>
    </row>
    <row r="427" spans="6:9">
      <c r="F427" s="4"/>
      <c r="I427" s="4"/>
    </row>
    <row r="428" spans="6:9">
      <c r="F428" s="4"/>
      <c r="I428" s="4"/>
    </row>
    <row r="429" spans="6:9">
      <c r="F429" s="4"/>
      <c r="I429" s="4"/>
    </row>
    <row r="430" spans="6:9">
      <c r="F430" s="4"/>
      <c r="I430" s="4"/>
    </row>
    <row r="431" spans="6:9">
      <c r="F431" s="4"/>
      <c r="I431" s="4"/>
    </row>
    <row r="432" spans="6:9">
      <c r="F432" s="4"/>
      <c r="I432" s="4"/>
    </row>
    <row r="433" spans="6:9">
      <c r="F433" s="4"/>
      <c r="I433" s="4"/>
    </row>
    <row r="434" spans="6:9">
      <c r="F434" s="4"/>
      <c r="I434" s="4"/>
    </row>
    <row r="435" spans="6:9">
      <c r="F435" s="4"/>
      <c r="I435" s="4"/>
    </row>
    <row r="436" spans="6:9">
      <c r="F436" s="4"/>
      <c r="I436" s="4"/>
    </row>
    <row r="437" spans="6:9">
      <c r="F437" s="4"/>
      <c r="I437" s="4"/>
    </row>
    <row r="438" spans="6:9">
      <c r="F438" s="4"/>
      <c r="I438" s="4"/>
    </row>
    <row r="439" spans="6:9">
      <c r="F439" s="4"/>
      <c r="I439" s="4"/>
    </row>
    <row r="440" spans="6:9">
      <c r="F440" s="4"/>
      <c r="I440" s="4"/>
    </row>
    <row r="441" spans="6:9">
      <c r="F441" s="4"/>
      <c r="I441" s="4"/>
    </row>
    <row r="442" spans="6:9">
      <c r="F442" s="4"/>
      <c r="I442" s="4"/>
    </row>
    <row r="443" spans="6:9">
      <c r="F443" s="4"/>
      <c r="I443" s="4"/>
    </row>
    <row r="444" spans="6:9">
      <c r="F444" s="4"/>
      <c r="I444" s="4"/>
    </row>
    <row r="445" spans="6:9">
      <c r="F445" s="4"/>
      <c r="I445" s="4"/>
    </row>
    <row r="446" spans="6:9">
      <c r="F446" s="4"/>
      <c r="I446" s="4"/>
    </row>
    <row r="447" spans="6:9">
      <c r="F447" s="4"/>
      <c r="I447" s="4"/>
    </row>
    <row r="448" spans="6:9">
      <c r="F448" s="4"/>
      <c r="I448" s="4"/>
    </row>
    <row r="449" spans="6:9">
      <c r="F449" s="4"/>
      <c r="I449" s="4"/>
    </row>
    <row r="450" spans="6:9">
      <c r="F450" s="4"/>
      <c r="I450" s="4"/>
    </row>
    <row r="451" spans="6:9">
      <c r="F451" s="4"/>
      <c r="I451" s="4"/>
    </row>
    <row r="452" spans="6:9">
      <c r="F452" s="4"/>
      <c r="I452" s="4"/>
    </row>
    <row r="453" spans="6:9">
      <c r="F453" s="4"/>
      <c r="I453" s="4"/>
    </row>
    <row r="454" spans="6:9">
      <c r="F454" s="4"/>
      <c r="I454" s="4"/>
    </row>
    <row r="455" spans="6:9">
      <c r="F455" s="4"/>
      <c r="I455" s="4"/>
    </row>
    <row r="456" spans="6:9">
      <c r="F456" s="4"/>
      <c r="I456" s="4"/>
    </row>
    <row r="457" spans="6:9">
      <c r="F457" s="4"/>
      <c r="I457" s="4"/>
    </row>
    <row r="458" spans="6:9">
      <c r="F458" s="4"/>
      <c r="I458" s="4"/>
    </row>
    <row r="459" spans="6:9">
      <c r="F459" s="4"/>
      <c r="I459" s="4"/>
    </row>
    <row r="460" spans="6:9">
      <c r="F460" s="4"/>
      <c r="I460" s="4"/>
    </row>
    <row r="461" spans="6:9">
      <c r="F461" s="4"/>
      <c r="I461" s="4"/>
    </row>
    <row r="462" spans="6:9">
      <c r="F462" s="4"/>
      <c r="I462" s="4"/>
    </row>
    <row r="463" spans="6:9">
      <c r="F463" s="4"/>
      <c r="I463" s="4"/>
    </row>
    <row r="464" spans="6:9">
      <c r="F464" s="4"/>
      <c r="I464" s="4"/>
    </row>
    <row r="465" spans="6:9">
      <c r="F465" s="4"/>
      <c r="I465" s="4"/>
    </row>
    <row r="466" spans="6:9">
      <c r="F466" s="4"/>
      <c r="I466" s="4"/>
    </row>
    <row r="467" spans="6:9">
      <c r="F467" s="4"/>
      <c r="I467" s="4"/>
    </row>
    <row r="468" spans="6:9">
      <c r="F468" s="4"/>
      <c r="I468" s="4"/>
    </row>
    <row r="469" spans="6:9">
      <c r="F469" s="4"/>
      <c r="I469" s="4"/>
    </row>
    <row r="470" spans="6:9">
      <c r="F470" s="4"/>
      <c r="I470" s="4"/>
    </row>
    <row r="471" spans="6:9">
      <c r="F471" s="4"/>
      <c r="I471" s="4"/>
    </row>
    <row r="472" spans="6:9">
      <c r="F472" s="4"/>
      <c r="I472" s="4"/>
    </row>
    <row r="473" spans="6:9">
      <c r="F473" s="4"/>
      <c r="I473" s="4"/>
    </row>
    <row r="474" spans="6:9">
      <c r="F474" s="4"/>
      <c r="I474" s="4"/>
    </row>
    <row r="475" spans="6:9">
      <c r="F475" s="4"/>
      <c r="I475" s="4"/>
    </row>
    <row r="476" spans="6:9">
      <c r="F476" s="4"/>
      <c r="I476" s="4"/>
    </row>
    <row r="477" spans="6:9">
      <c r="F477" s="4"/>
      <c r="I477" s="4"/>
    </row>
    <row r="478" spans="6:9">
      <c r="F478" s="4"/>
      <c r="I478" s="4"/>
    </row>
    <row r="479" spans="6:9">
      <c r="F479" s="4"/>
      <c r="I479" s="4"/>
    </row>
    <row r="480" spans="6:9">
      <c r="F480" s="4"/>
      <c r="I480" s="4"/>
    </row>
    <row r="481" spans="6:9">
      <c r="F481" s="4"/>
      <c r="I481" s="4"/>
    </row>
    <row r="482" spans="6:9">
      <c r="F482" s="4"/>
      <c r="I482" s="4"/>
    </row>
    <row r="483" spans="6:9">
      <c r="F483" s="4"/>
      <c r="I483" s="4"/>
    </row>
    <row r="484" spans="6:9">
      <c r="F484" s="4"/>
      <c r="I484" s="4"/>
    </row>
    <row r="485" spans="6:9">
      <c r="F485" s="4"/>
      <c r="I485" s="4"/>
    </row>
    <row r="486" spans="6:9">
      <c r="F486" s="4"/>
      <c r="I486" s="4"/>
    </row>
    <row r="487" spans="6:9">
      <c r="F487" s="4"/>
      <c r="I487" s="4"/>
    </row>
    <row r="488" spans="6:9">
      <c r="F488" s="4"/>
      <c r="I488" s="4"/>
    </row>
    <row r="489" spans="6:9">
      <c r="F489" s="4"/>
      <c r="I489" s="4"/>
    </row>
    <row r="490" spans="6:9">
      <c r="F490" s="4"/>
      <c r="I490" s="4"/>
    </row>
    <row r="491" spans="6:9">
      <c r="F491" s="4"/>
      <c r="I491" s="4"/>
    </row>
    <row r="492" spans="6:9">
      <c r="F492" s="4"/>
      <c r="I492" s="4"/>
    </row>
    <row r="493" spans="6:9">
      <c r="F493" s="4"/>
      <c r="I493" s="4"/>
    </row>
    <row r="494" spans="6:9">
      <c r="F494" s="4"/>
      <c r="I494" s="4"/>
    </row>
    <row r="495" spans="6:9">
      <c r="F495" s="4"/>
      <c r="I495" s="4"/>
    </row>
    <row r="496" spans="6:9">
      <c r="F496" s="4"/>
      <c r="I496" s="4"/>
    </row>
    <row r="497" spans="6:9">
      <c r="F497" s="4"/>
      <c r="I497" s="4"/>
    </row>
    <row r="498" spans="6:9">
      <c r="F498" s="4"/>
      <c r="I498" s="4"/>
    </row>
    <row r="499" spans="6:9">
      <c r="F499" s="4"/>
      <c r="I499" s="4"/>
    </row>
    <row r="500" spans="6:9">
      <c r="F500" s="4"/>
      <c r="I500" s="4"/>
    </row>
    <row r="501" spans="6:9">
      <c r="F501" s="4"/>
      <c r="I501" s="4"/>
    </row>
    <row r="502" spans="6:9">
      <c r="F502" s="4"/>
      <c r="I502" s="4"/>
    </row>
    <row r="503" spans="6:9">
      <c r="F503" s="4"/>
      <c r="I503" s="4"/>
    </row>
    <row r="504" spans="6:9">
      <c r="F504" s="4"/>
      <c r="I504" s="4"/>
    </row>
    <row r="505" spans="6:9">
      <c r="F505" s="4"/>
      <c r="I505" s="4"/>
    </row>
    <row r="506" spans="6:9">
      <c r="F506" s="4"/>
      <c r="I506" s="4"/>
    </row>
    <row r="507" spans="6:9">
      <c r="F507" s="4"/>
      <c r="I507" s="4"/>
    </row>
    <row r="508" spans="6:9">
      <c r="F508" s="4"/>
      <c r="I508" s="4"/>
    </row>
    <row r="509" spans="6:9">
      <c r="F509" s="4"/>
      <c r="I509" s="4"/>
    </row>
    <row r="510" spans="6:9">
      <c r="F510" s="4"/>
      <c r="I510" s="4"/>
    </row>
    <row r="511" spans="6:9">
      <c r="F511" s="4"/>
      <c r="I511" s="4"/>
    </row>
    <row r="512" spans="6:9">
      <c r="F512" s="4"/>
      <c r="I512" s="4"/>
    </row>
    <row r="513" spans="6:9">
      <c r="F513" s="4"/>
      <c r="I513" s="4"/>
    </row>
    <row r="514" spans="6:9">
      <c r="F514" s="4"/>
      <c r="I514" s="4"/>
    </row>
    <row r="515" spans="6:9">
      <c r="F515" s="4"/>
      <c r="I515" s="4"/>
    </row>
    <row r="516" spans="6:9">
      <c r="F516" s="4"/>
      <c r="I516" s="4"/>
    </row>
    <row r="517" spans="6:9">
      <c r="F517" s="4"/>
      <c r="I517" s="4"/>
    </row>
    <row r="518" spans="6:9">
      <c r="F518" s="4"/>
      <c r="I518" s="4"/>
    </row>
    <row r="519" spans="6:9">
      <c r="F519" s="4"/>
      <c r="I519" s="4"/>
    </row>
    <row r="520" spans="6:9">
      <c r="F520" s="4"/>
      <c r="I520" s="4"/>
    </row>
    <row r="521" spans="6:9">
      <c r="F521" s="4"/>
      <c r="I521" s="4"/>
    </row>
    <row r="522" spans="6:9">
      <c r="F522" s="4"/>
      <c r="I522" s="4"/>
    </row>
    <row r="523" spans="6:9">
      <c r="F523" s="4"/>
      <c r="I523" s="4"/>
    </row>
    <row r="524" spans="6:9">
      <c r="F524" s="4"/>
      <c r="I524" s="4"/>
    </row>
    <row r="525" spans="6:9">
      <c r="F525" s="4"/>
      <c r="I525" s="4"/>
    </row>
    <row r="526" spans="6:9">
      <c r="F526" s="4"/>
      <c r="I526" s="4"/>
    </row>
    <row r="527" spans="6:9">
      <c r="F527" s="4"/>
      <c r="I527" s="4"/>
    </row>
    <row r="528" spans="6:9">
      <c r="F528" s="4"/>
      <c r="I528" s="4"/>
    </row>
    <row r="529" spans="6:9">
      <c r="F529" s="4"/>
      <c r="I529" s="4"/>
    </row>
    <row r="530" spans="6:9">
      <c r="F530" s="4"/>
      <c r="I530" s="4"/>
    </row>
    <row r="531" spans="6:9">
      <c r="F531" s="4"/>
      <c r="I531" s="4"/>
    </row>
    <row r="532" spans="6:9">
      <c r="F532" s="4"/>
      <c r="I532" s="4"/>
    </row>
    <row r="533" spans="6:9">
      <c r="F533" s="4"/>
      <c r="I533" s="4"/>
    </row>
    <row r="534" spans="6:9">
      <c r="F534" s="4"/>
      <c r="I534" s="4"/>
    </row>
    <row r="535" spans="6:9">
      <c r="F535" s="4"/>
      <c r="I535" s="4"/>
    </row>
    <row r="536" spans="6:9">
      <c r="F536" s="4"/>
      <c r="I536" s="4"/>
    </row>
    <row r="537" spans="6:9">
      <c r="F537" s="4"/>
      <c r="I537" s="4"/>
    </row>
    <row r="538" spans="6:9">
      <c r="F538" s="4"/>
      <c r="I538" s="4"/>
    </row>
    <row r="539" spans="6:9">
      <c r="F539" s="4"/>
      <c r="I539" s="4"/>
    </row>
    <row r="540" spans="6:9">
      <c r="F540" s="4"/>
      <c r="I540" s="4"/>
    </row>
    <row r="541" spans="6:9">
      <c r="F541" s="4"/>
      <c r="I541" s="4"/>
    </row>
    <row r="542" spans="6:9">
      <c r="F542" s="4"/>
      <c r="I542" s="4"/>
    </row>
    <row r="543" spans="6:9">
      <c r="F543" s="4"/>
      <c r="I543" s="4"/>
    </row>
    <row r="544" spans="6:9">
      <c r="F544" s="4"/>
      <c r="I544" s="4"/>
    </row>
    <row r="545" spans="6:9">
      <c r="F545" s="4"/>
      <c r="I545" s="4"/>
    </row>
    <row r="546" spans="6:9">
      <c r="F546" s="4"/>
      <c r="I546" s="4"/>
    </row>
    <row r="547" spans="6:9">
      <c r="F547" s="4"/>
      <c r="I547" s="4"/>
    </row>
    <row r="548" spans="6:9">
      <c r="F548" s="4"/>
      <c r="I548" s="4"/>
    </row>
    <row r="549" spans="6:9">
      <c r="F549" s="4"/>
      <c r="I549" s="4"/>
    </row>
    <row r="550" spans="6:9">
      <c r="F550" s="4"/>
      <c r="I550" s="4"/>
    </row>
    <row r="551" spans="6:9">
      <c r="F551" s="4"/>
      <c r="I551" s="4"/>
    </row>
    <row r="552" spans="6:9">
      <c r="F552" s="4"/>
      <c r="I552" s="4"/>
    </row>
    <row r="553" spans="6:9">
      <c r="F553" s="4"/>
      <c r="I553" s="4"/>
    </row>
    <row r="554" spans="6:9">
      <c r="F554" s="4"/>
      <c r="I554" s="4"/>
    </row>
    <row r="555" spans="6:9">
      <c r="F555" s="4"/>
      <c r="I555" s="4"/>
    </row>
    <row r="556" spans="6:9">
      <c r="F556" s="4"/>
      <c r="I556" s="4"/>
    </row>
    <row r="557" spans="6:9">
      <c r="F557" s="4"/>
      <c r="I557" s="4"/>
    </row>
    <row r="558" spans="6:9">
      <c r="F558" s="4"/>
      <c r="I558" s="4"/>
    </row>
    <row r="559" spans="6:9">
      <c r="F559" s="4"/>
      <c r="I559" s="4"/>
    </row>
    <row r="560" spans="6:9">
      <c r="F560" s="4"/>
      <c r="I560" s="4"/>
    </row>
    <row r="561" spans="6:9">
      <c r="F561" s="4"/>
      <c r="I561" s="4"/>
    </row>
    <row r="562" spans="6:9">
      <c r="F562" s="4"/>
      <c r="I562" s="4"/>
    </row>
    <row r="563" spans="6:9">
      <c r="F563" s="4"/>
      <c r="I563" s="4"/>
    </row>
    <row r="564" spans="6:9">
      <c r="F564" s="4"/>
      <c r="I564" s="4"/>
    </row>
    <row r="565" spans="6:9">
      <c r="F565" s="4"/>
      <c r="I565" s="4"/>
    </row>
    <row r="566" spans="6:9">
      <c r="F566" s="4"/>
      <c r="I566" s="4"/>
    </row>
    <row r="567" spans="6:9">
      <c r="F567" s="4"/>
      <c r="I567" s="4"/>
    </row>
    <row r="568" spans="6:9">
      <c r="F568" s="4"/>
      <c r="I568" s="4"/>
    </row>
    <row r="569" spans="6:9">
      <c r="F569" s="4"/>
      <c r="I569" s="4"/>
    </row>
    <row r="570" spans="6:9">
      <c r="F570" s="4"/>
      <c r="I570" s="4"/>
    </row>
    <row r="571" spans="6:9">
      <c r="F571" s="4"/>
      <c r="I571" s="4"/>
    </row>
    <row r="572" spans="6:9">
      <c r="F572" s="4"/>
      <c r="I572" s="4"/>
    </row>
    <row r="573" spans="6:9">
      <c r="F573" s="4"/>
      <c r="I573" s="4"/>
    </row>
    <row r="574" spans="6:9">
      <c r="F574" s="4"/>
      <c r="I574" s="4"/>
    </row>
    <row r="575" spans="6:9">
      <c r="F575" s="4"/>
      <c r="I575" s="4"/>
    </row>
    <row r="576" spans="6:9">
      <c r="F576" s="4"/>
      <c r="I576" s="4"/>
    </row>
    <row r="577" spans="6:9">
      <c r="F577" s="4"/>
      <c r="I577" s="4"/>
    </row>
    <row r="578" spans="6:9">
      <c r="F578" s="4"/>
      <c r="I578" s="4"/>
    </row>
    <row r="579" spans="6:9">
      <c r="F579" s="4"/>
      <c r="I579" s="4"/>
    </row>
    <row r="580" spans="6:9">
      <c r="F580" s="4"/>
      <c r="I580" s="4"/>
    </row>
    <row r="581" spans="6:9">
      <c r="F581" s="4"/>
      <c r="I581" s="4"/>
    </row>
    <row r="582" spans="6:9">
      <c r="F582" s="4"/>
      <c r="I582" s="4"/>
    </row>
    <row r="583" spans="6:9">
      <c r="F583" s="4"/>
      <c r="I583" s="4"/>
    </row>
    <row r="584" spans="6:9">
      <c r="F584" s="4"/>
      <c r="I584" s="4"/>
    </row>
    <row r="585" spans="6:9">
      <c r="F585" s="4"/>
      <c r="I585" s="4"/>
    </row>
    <row r="586" spans="6:9">
      <c r="F586" s="4"/>
      <c r="I586" s="4"/>
    </row>
    <row r="587" spans="6:9">
      <c r="F587" s="4"/>
      <c r="I587" s="4"/>
    </row>
    <row r="588" spans="6:9">
      <c r="F588" s="4"/>
      <c r="I588" s="4"/>
    </row>
    <row r="589" spans="6:9">
      <c r="F589" s="4"/>
      <c r="I589" s="4"/>
    </row>
    <row r="590" spans="6:9">
      <c r="F590" s="4"/>
      <c r="I590" s="4"/>
    </row>
    <row r="591" spans="6:9">
      <c r="F591" s="4"/>
      <c r="I591" s="4"/>
    </row>
    <row r="592" spans="6:9">
      <c r="F592" s="4"/>
      <c r="I592" s="4"/>
    </row>
    <row r="593" spans="6:9">
      <c r="F593" s="4"/>
      <c r="I593" s="4"/>
    </row>
    <row r="594" spans="6:9">
      <c r="F594" s="4"/>
      <c r="I594" s="4"/>
    </row>
    <row r="595" spans="6:9">
      <c r="F595" s="4"/>
      <c r="I595" s="4"/>
    </row>
    <row r="596" spans="6:9">
      <c r="F596" s="4"/>
      <c r="I596" s="4"/>
    </row>
    <row r="597" spans="6:9">
      <c r="F597" s="4"/>
      <c r="I597" s="4"/>
    </row>
    <row r="598" spans="6:9">
      <c r="F598" s="4"/>
      <c r="I598" s="4"/>
    </row>
    <row r="599" spans="6:9">
      <c r="F599" s="4"/>
      <c r="I599" s="4"/>
    </row>
    <row r="600" spans="6:9">
      <c r="F600" s="4"/>
      <c r="I600" s="4"/>
    </row>
    <row r="601" spans="6:9">
      <c r="F601" s="4"/>
      <c r="I601" s="4"/>
    </row>
    <row r="602" spans="6:9">
      <c r="F602" s="4"/>
      <c r="I602" s="4"/>
    </row>
    <row r="603" spans="6:9">
      <c r="F603" s="4"/>
      <c r="I603" s="4"/>
    </row>
    <row r="604" spans="6:9">
      <c r="F604" s="4"/>
      <c r="I604" s="4"/>
    </row>
    <row r="605" spans="6:9">
      <c r="F605" s="4"/>
      <c r="I605" s="4"/>
    </row>
    <row r="606" spans="6:9">
      <c r="F606" s="4"/>
      <c r="I606" s="4"/>
    </row>
    <row r="607" spans="6:9">
      <c r="F607" s="4"/>
      <c r="I607" s="4"/>
    </row>
    <row r="608" spans="6:9">
      <c r="F608" s="4"/>
      <c r="I608" s="4"/>
    </row>
    <row r="609" spans="6:9">
      <c r="F609" s="4"/>
      <c r="I609" s="4"/>
    </row>
    <row r="610" spans="6:9">
      <c r="F610" s="4"/>
      <c r="I610" s="4"/>
    </row>
    <row r="611" spans="6:9">
      <c r="F611" s="4"/>
      <c r="I611" s="4"/>
    </row>
    <row r="612" spans="6:9">
      <c r="F612" s="4"/>
      <c r="I612" s="4"/>
    </row>
    <row r="613" spans="6:9">
      <c r="F613" s="4"/>
      <c r="I613" s="4"/>
    </row>
    <row r="614" spans="6:9">
      <c r="F614" s="4"/>
      <c r="I614" s="4"/>
    </row>
    <row r="615" spans="6:9">
      <c r="F615" s="4"/>
      <c r="I615" s="4"/>
    </row>
    <row r="616" spans="6:9">
      <c r="F616" s="4"/>
      <c r="I616" s="4"/>
    </row>
    <row r="617" spans="6:9">
      <c r="F617" s="4"/>
      <c r="I617" s="4"/>
    </row>
    <row r="618" spans="6:9">
      <c r="F618" s="4"/>
      <c r="I618" s="4"/>
    </row>
    <row r="619" spans="6:9">
      <c r="F619" s="4"/>
      <c r="I619" s="4"/>
    </row>
    <row r="620" spans="6:9">
      <c r="F620" s="4"/>
      <c r="I620" s="4"/>
    </row>
    <row r="621" spans="6:9">
      <c r="F621" s="4"/>
      <c r="I621" s="4"/>
    </row>
    <row r="622" spans="6:9">
      <c r="F622" s="4"/>
      <c r="I622" s="4"/>
    </row>
    <row r="623" spans="6:9">
      <c r="F623" s="4"/>
      <c r="I623" s="4"/>
    </row>
    <row r="624" spans="6:9">
      <c r="F624" s="4"/>
      <c r="I624" s="4"/>
    </row>
    <row r="625" spans="6:9">
      <c r="F625" s="4"/>
      <c r="I625" s="4"/>
    </row>
    <row r="626" spans="6:9">
      <c r="F626" s="4"/>
      <c r="I626" s="4"/>
    </row>
    <row r="627" spans="6:9">
      <c r="F627" s="4"/>
      <c r="I627" s="4"/>
    </row>
    <row r="628" spans="6:9">
      <c r="F628" s="4"/>
      <c r="I628" s="4"/>
    </row>
    <row r="629" spans="6:9">
      <c r="F629" s="4"/>
      <c r="I629" s="4"/>
    </row>
    <row r="630" spans="6:9">
      <c r="F630" s="4"/>
      <c r="I630" s="4"/>
    </row>
    <row r="631" spans="6:9">
      <c r="F631" s="4"/>
      <c r="I631" s="4"/>
    </row>
    <row r="632" spans="6:9">
      <c r="F632" s="4"/>
      <c r="I632" s="4"/>
    </row>
    <row r="633" spans="6:9">
      <c r="F633" s="4"/>
      <c r="I633" s="4"/>
    </row>
    <row r="634" spans="6:9">
      <c r="F634" s="4"/>
      <c r="I634" s="4"/>
    </row>
    <row r="635" spans="6:9">
      <c r="F635" s="4"/>
      <c r="I635" s="4"/>
    </row>
    <row r="636" spans="6:9">
      <c r="F636" s="4"/>
      <c r="I636" s="4"/>
    </row>
    <row r="637" spans="6:9">
      <c r="F637" s="4"/>
      <c r="I637" s="4"/>
    </row>
    <row r="638" spans="6:9">
      <c r="F638" s="4"/>
      <c r="I638" s="4"/>
    </row>
    <row r="639" spans="6:9">
      <c r="F639" s="4"/>
      <c r="I639" s="4"/>
    </row>
    <row r="640" spans="6:9">
      <c r="F640" s="4"/>
      <c r="I640" s="4"/>
    </row>
    <row r="641" spans="6:9">
      <c r="F641" s="4"/>
      <c r="I641" s="4"/>
    </row>
    <row r="642" spans="6:9">
      <c r="F642" s="4"/>
      <c r="I642" s="4"/>
    </row>
    <row r="643" spans="6:9">
      <c r="F643" s="4"/>
      <c r="I643" s="4"/>
    </row>
    <row r="644" spans="6:9">
      <c r="F644" s="4"/>
      <c r="I644" s="4"/>
    </row>
    <row r="645" spans="6:9">
      <c r="F645" s="4"/>
      <c r="I645" s="4"/>
    </row>
    <row r="646" spans="6:9">
      <c r="F646" s="4"/>
      <c r="I646" s="4"/>
    </row>
    <row r="647" spans="6:9">
      <c r="F647" s="4"/>
      <c r="I647" s="4"/>
    </row>
    <row r="648" spans="6:9">
      <c r="F648" s="4"/>
      <c r="I648" s="4"/>
    </row>
    <row r="649" spans="6:9">
      <c r="F649" s="4"/>
      <c r="I649" s="4"/>
    </row>
    <row r="650" spans="6:9">
      <c r="F650" s="4"/>
      <c r="I650" s="4"/>
    </row>
    <row r="651" spans="6:9">
      <c r="F651" s="4"/>
      <c r="I651" s="4"/>
    </row>
    <row r="652" spans="6:9">
      <c r="F652" s="4"/>
      <c r="I652" s="4"/>
    </row>
    <row r="653" spans="6:9">
      <c r="F653" s="4"/>
      <c r="I653" s="4"/>
    </row>
    <row r="654" spans="6:9">
      <c r="F654" s="4"/>
      <c r="I654" s="4"/>
    </row>
    <row r="655" spans="6:9">
      <c r="F655" s="4"/>
      <c r="I655" s="4"/>
    </row>
    <row r="656" spans="6:9">
      <c r="F656" s="4"/>
      <c r="I656" s="4"/>
    </row>
    <row r="657" spans="6:9">
      <c r="F657" s="4"/>
      <c r="I657" s="4"/>
    </row>
    <row r="658" spans="6:9">
      <c r="F658" s="4"/>
      <c r="I658" s="4"/>
    </row>
    <row r="659" spans="6:9">
      <c r="F659" s="4"/>
      <c r="I659" s="4"/>
    </row>
    <row r="660" spans="6:9">
      <c r="F660" s="4"/>
      <c r="I660" s="4"/>
    </row>
    <row r="661" spans="6:9">
      <c r="F661" s="4"/>
      <c r="I661" s="4"/>
    </row>
    <row r="662" spans="6:9">
      <c r="F662" s="4"/>
      <c r="I662" s="4"/>
    </row>
    <row r="663" spans="6:9">
      <c r="F663" s="4"/>
      <c r="I663" s="4"/>
    </row>
    <row r="664" spans="6:9">
      <c r="F664" s="4"/>
      <c r="I664" s="4"/>
    </row>
    <row r="665" spans="6:9">
      <c r="F665" s="4"/>
      <c r="I665" s="4"/>
    </row>
    <row r="666" spans="6:9">
      <c r="F666" s="4"/>
      <c r="I666" s="4"/>
    </row>
    <row r="667" spans="6:9">
      <c r="F667" s="4"/>
      <c r="I667" s="4"/>
    </row>
    <row r="668" spans="6:9">
      <c r="F668" s="4"/>
      <c r="I668" s="4"/>
    </row>
    <row r="669" spans="6:9">
      <c r="F669" s="4"/>
      <c r="I669" s="4"/>
    </row>
    <row r="670" spans="6:9">
      <c r="F670" s="4"/>
      <c r="I670" s="4"/>
    </row>
    <row r="671" spans="6:9">
      <c r="F671" s="4"/>
      <c r="I671" s="4"/>
    </row>
    <row r="672" spans="6:9">
      <c r="F672" s="4"/>
      <c r="I672" s="4"/>
    </row>
    <row r="673" spans="6:9">
      <c r="F673" s="4"/>
      <c r="I673" s="4"/>
    </row>
    <row r="674" spans="6:9">
      <c r="F674" s="4"/>
      <c r="I674" s="4"/>
    </row>
    <row r="675" spans="6:9">
      <c r="F675" s="4"/>
      <c r="I675" s="4"/>
    </row>
    <row r="676" spans="6:9">
      <c r="F676" s="4"/>
      <c r="I676" s="4"/>
    </row>
    <row r="677" spans="6:9">
      <c r="F677" s="4"/>
      <c r="I677" s="4"/>
    </row>
    <row r="678" spans="6:9">
      <c r="F678" s="4"/>
      <c r="I678" s="4"/>
    </row>
    <row r="679" spans="6:9">
      <c r="F679" s="4"/>
      <c r="I679" s="4"/>
    </row>
    <row r="680" spans="6:9">
      <c r="F680" s="4"/>
      <c r="I680" s="4"/>
    </row>
    <row r="681" spans="6:9">
      <c r="F681" s="4"/>
      <c r="I681" s="4"/>
    </row>
    <row r="682" spans="6:9">
      <c r="F682" s="4"/>
      <c r="I682" s="4"/>
    </row>
    <row r="683" spans="6:9">
      <c r="F683" s="4"/>
      <c r="I683" s="4"/>
    </row>
    <row r="684" spans="6:9">
      <c r="F684" s="4"/>
      <c r="I684" s="4"/>
    </row>
    <row r="685" spans="6:9">
      <c r="F685" s="4"/>
      <c r="I685" s="4"/>
    </row>
    <row r="686" spans="6:9">
      <c r="F686" s="4"/>
      <c r="I686" s="4"/>
    </row>
    <row r="687" spans="6:9">
      <c r="F687" s="4"/>
      <c r="I687" s="4"/>
    </row>
    <row r="688" spans="6:9">
      <c r="F688" s="4"/>
      <c r="I688" s="4"/>
    </row>
    <row r="689" spans="6:9">
      <c r="F689" s="4"/>
      <c r="I689" s="4"/>
    </row>
    <row r="690" spans="6:9">
      <c r="F690" s="4"/>
      <c r="I690" s="4"/>
    </row>
    <row r="691" spans="6:9">
      <c r="F691" s="4"/>
      <c r="I691" s="4"/>
    </row>
    <row r="692" spans="6:9">
      <c r="F692" s="4"/>
      <c r="I692" s="4"/>
    </row>
    <row r="693" spans="6:9">
      <c r="F693" s="4"/>
      <c r="I693" s="4"/>
    </row>
    <row r="694" spans="6:9">
      <c r="F694" s="4"/>
      <c r="I694" s="4"/>
    </row>
    <row r="695" spans="6:9">
      <c r="F695" s="4"/>
      <c r="I695" s="4"/>
    </row>
    <row r="696" spans="6:9">
      <c r="F696" s="4"/>
      <c r="I696" s="4"/>
    </row>
    <row r="697" spans="6:9">
      <c r="F697" s="4"/>
      <c r="I697" s="4"/>
    </row>
    <row r="698" spans="6:9">
      <c r="F698" s="4"/>
      <c r="I698" s="4"/>
    </row>
    <row r="699" spans="6:9">
      <c r="F699" s="4"/>
      <c r="I699" s="4"/>
    </row>
    <row r="700" spans="6:9">
      <c r="F700" s="4"/>
      <c r="I700" s="4"/>
    </row>
    <row r="701" spans="6:9">
      <c r="F701" s="4"/>
      <c r="I701" s="4"/>
    </row>
    <row r="702" spans="6:9">
      <c r="F702" s="4"/>
      <c r="I702" s="4"/>
    </row>
    <row r="703" spans="6:9">
      <c r="F703" s="4"/>
      <c r="I703" s="4"/>
    </row>
    <row r="704" spans="6:9">
      <c r="F704" s="4"/>
      <c r="I704" s="4"/>
    </row>
    <row r="705" spans="6:9">
      <c r="F705" s="4"/>
      <c r="I705" s="4"/>
    </row>
    <row r="706" spans="6:9">
      <c r="F706" s="4"/>
      <c r="I706" s="4"/>
    </row>
    <row r="707" spans="6:9">
      <c r="F707" s="4"/>
      <c r="I707" s="4"/>
    </row>
    <row r="708" spans="6:9">
      <c r="F708" s="4"/>
      <c r="I708" s="4"/>
    </row>
    <row r="709" spans="6:9">
      <c r="F709" s="4"/>
      <c r="I709" s="4"/>
    </row>
    <row r="710" spans="6:9">
      <c r="F710" s="4"/>
      <c r="I710" s="4"/>
    </row>
    <row r="711" spans="6:9">
      <c r="F711" s="4"/>
      <c r="I711" s="4"/>
    </row>
    <row r="712" spans="6:9">
      <c r="F712" s="4"/>
      <c r="I712" s="4"/>
    </row>
    <row r="713" spans="6:9">
      <c r="F713" s="4"/>
      <c r="I713" s="4"/>
    </row>
    <row r="714" spans="6:9">
      <c r="F714" s="4"/>
      <c r="I714" s="4"/>
    </row>
    <row r="715" spans="6:9">
      <c r="F715" s="4"/>
      <c r="I715" s="4"/>
    </row>
    <row r="716" spans="6:9">
      <c r="F716" s="4"/>
      <c r="I716" s="4"/>
    </row>
    <row r="717" spans="6:9">
      <c r="F717" s="4"/>
      <c r="I717" s="4"/>
    </row>
    <row r="718" spans="6:9">
      <c r="F718" s="4"/>
      <c r="I718" s="4"/>
    </row>
    <row r="719" spans="6:9">
      <c r="F719" s="4"/>
      <c r="I719" s="4"/>
    </row>
    <row r="720" spans="6:9">
      <c r="F720" s="4"/>
      <c r="I720" s="4"/>
    </row>
    <row r="721" spans="6:9">
      <c r="F721" s="4"/>
      <c r="I721" s="4"/>
    </row>
    <row r="722" spans="6:9">
      <c r="F722" s="4"/>
      <c r="I722" s="4"/>
    </row>
    <row r="723" spans="6:9">
      <c r="F723" s="4"/>
      <c r="I723" s="4"/>
    </row>
    <row r="724" spans="6:9">
      <c r="F724" s="4"/>
      <c r="I724" s="4"/>
    </row>
    <row r="725" spans="6:9">
      <c r="F725" s="4"/>
      <c r="I725" s="4"/>
    </row>
    <row r="726" spans="6:9">
      <c r="F726" s="4"/>
      <c r="I726" s="4"/>
    </row>
    <row r="727" spans="6:9">
      <c r="F727" s="4"/>
      <c r="I727" s="4"/>
    </row>
    <row r="728" spans="6:9">
      <c r="F728" s="4"/>
      <c r="I728" s="4"/>
    </row>
    <row r="729" spans="6:9">
      <c r="F729" s="4"/>
      <c r="I729" s="4"/>
    </row>
    <row r="730" spans="6:9">
      <c r="F730" s="4"/>
      <c r="I730" s="4"/>
    </row>
    <row r="731" spans="6:9">
      <c r="F731" s="4"/>
      <c r="I731" s="4"/>
    </row>
    <row r="732" spans="6:9">
      <c r="F732" s="4"/>
      <c r="I732" s="4"/>
    </row>
    <row r="733" spans="6:9">
      <c r="F733" s="4"/>
      <c r="I733" s="4"/>
    </row>
    <row r="734" spans="6:9">
      <c r="F734" s="4"/>
      <c r="I734" s="4"/>
    </row>
    <row r="735" spans="6:9">
      <c r="F735" s="4"/>
      <c r="I735" s="4"/>
    </row>
    <row r="736" spans="6:9">
      <c r="F736" s="4"/>
      <c r="I736" s="4"/>
    </row>
    <row r="737" spans="6:9">
      <c r="F737" s="4"/>
      <c r="I737" s="4"/>
    </row>
    <row r="738" spans="6:9">
      <c r="F738" s="4"/>
      <c r="I738" s="4"/>
    </row>
    <row r="739" spans="6:9">
      <c r="F739" s="4"/>
      <c r="I739" s="4"/>
    </row>
    <row r="740" spans="6:9">
      <c r="F740" s="4"/>
      <c r="I740" s="4"/>
    </row>
    <row r="741" spans="6:9">
      <c r="F741" s="4"/>
      <c r="I741" s="4"/>
    </row>
    <row r="742" spans="6:9">
      <c r="F742" s="4"/>
      <c r="I742" s="4"/>
    </row>
    <row r="743" spans="6:9">
      <c r="F743" s="4"/>
      <c r="I743" s="4"/>
    </row>
    <row r="744" spans="6:9">
      <c r="F744" s="4"/>
      <c r="I744" s="4"/>
    </row>
    <row r="745" spans="6:9">
      <c r="F745" s="4"/>
      <c r="I745" s="4"/>
    </row>
    <row r="746" spans="6:9">
      <c r="F746" s="4"/>
      <c r="I746" s="4"/>
    </row>
    <row r="747" spans="6:9">
      <c r="F747" s="4"/>
      <c r="I747" s="4"/>
    </row>
    <row r="748" spans="6:9">
      <c r="F748" s="4"/>
      <c r="I748" s="4"/>
    </row>
    <row r="749" spans="6:9">
      <c r="F749" s="4"/>
      <c r="I749" s="4"/>
    </row>
    <row r="750" spans="6:9">
      <c r="F750" s="4"/>
      <c r="I750" s="4"/>
    </row>
    <row r="751" spans="6:9">
      <c r="F751" s="4"/>
      <c r="I751" s="4"/>
    </row>
    <row r="752" spans="6:9">
      <c r="F752" s="4"/>
      <c r="I752" s="4"/>
    </row>
    <row r="753" spans="6:9">
      <c r="F753" s="4"/>
      <c r="I753" s="4"/>
    </row>
    <row r="754" spans="6:9">
      <c r="F754" s="4"/>
      <c r="I754" s="4"/>
    </row>
    <row r="755" spans="6:9">
      <c r="F755" s="4"/>
      <c r="I755" s="4"/>
    </row>
    <row r="756" spans="6:9">
      <c r="F756" s="4"/>
      <c r="I756" s="4"/>
    </row>
    <row r="757" spans="6:9">
      <c r="F757" s="4"/>
      <c r="I757" s="4"/>
    </row>
    <row r="758" spans="6:9">
      <c r="F758" s="4"/>
      <c r="I758" s="4"/>
    </row>
    <row r="759" spans="6:9">
      <c r="F759" s="4"/>
      <c r="I759" s="4"/>
    </row>
    <row r="760" spans="6:9">
      <c r="F760" s="4"/>
      <c r="I760" s="4"/>
    </row>
    <row r="761" spans="6:9">
      <c r="F761" s="4"/>
      <c r="I761" s="4"/>
    </row>
    <row r="762" spans="6:9">
      <c r="F762" s="4"/>
      <c r="I762" s="4"/>
    </row>
    <row r="763" spans="6:9">
      <c r="F763" s="4"/>
      <c r="I763" s="4"/>
    </row>
    <row r="764" spans="6:9">
      <c r="F764" s="4"/>
      <c r="I764" s="4"/>
    </row>
    <row r="765" spans="6:9">
      <c r="F765" s="4"/>
      <c r="I765" s="4"/>
    </row>
    <row r="766" spans="6:9">
      <c r="F766" s="4"/>
      <c r="I766" s="4"/>
    </row>
    <row r="767" spans="6:9">
      <c r="F767" s="4"/>
      <c r="I767" s="4"/>
    </row>
    <row r="768" spans="6:9">
      <c r="F768" s="4"/>
      <c r="I768" s="4"/>
    </row>
    <row r="769" spans="6:9">
      <c r="F769" s="4"/>
      <c r="I769" s="4"/>
    </row>
    <row r="770" spans="6:9">
      <c r="F770" s="4"/>
      <c r="I770" s="4"/>
    </row>
    <row r="771" spans="6:9">
      <c r="F771" s="4"/>
      <c r="I771" s="4"/>
    </row>
    <row r="772" spans="6:9">
      <c r="F772" s="4"/>
      <c r="I772" s="4"/>
    </row>
    <row r="773" spans="6:9">
      <c r="F773" s="4"/>
      <c r="I773" s="4"/>
    </row>
    <row r="774" spans="6:9">
      <c r="F774" s="4"/>
      <c r="I774" s="4"/>
    </row>
    <row r="775" spans="6:9">
      <c r="F775" s="4"/>
      <c r="I775" s="4"/>
    </row>
    <row r="776" spans="6:9">
      <c r="F776" s="4"/>
      <c r="I776" s="4"/>
    </row>
    <row r="777" spans="6:9">
      <c r="F777" s="4"/>
      <c r="I777" s="4"/>
    </row>
    <row r="778" spans="6:9">
      <c r="F778" s="4"/>
      <c r="I778" s="4"/>
    </row>
    <row r="779" spans="6:9">
      <c r="F779" s="4"/>
      <c r="I779" s="4"/>
    </row>
    <row r="780" spans="6:9">
      <c r="F780" s="4"/>
      <c r="I780" s="4"/>
    </row>
    <row r="781" spans="6:9">
      <c r="F781" s="4"/>
      <c r="I781" s="4"/>
    </row>
    <row r="782" spans="6:9">
      <c r="F782" s="4"/>
      <c r="I782" s="4"/>
    </row>
    <row r="783" spans="6:9">
      <c r="F783" s="4"/>
      <c r="I783" s="4"/>
    </row>
    <row r="784" spans="6:9">
      <c r="F784" s="4"/>
      <c r="I784" s="4"/>
    </row>
    <row r="785" spans="6:9">
      <c r="F785" s="4"/>
      <c r="I785" s="4"/>
    </row>
    <row r="786" spans="6:9">
      <c r="F786" s="4"/>
      <c r="I786" s="4"/>
    </row>
    <row r="787" spans="6:9">
      <c r="F787" s="4"/>
      <c r="I787" s="4"/>
    </row>
    <row r="788" spans="6:9">
      <c r="F788" s="4"/>
      <c r="I788" s="4"/>
    </row>
    <row r="789" spans="6:9">
      <c r="F789" s="4"/>
      <c r="I789" s="4"/>
    </row>
    <row r="790" spans="6:9">
      <c r="F790" s="4"/>
      <c r="I790" s="4"/>
    </row>
    <row r="791" spans="6:9">
      <c r="F791" s="4"/>
      <c r="I791" s="4"/>
    </row>
    <row r="792" spans="6:9">
      <c r="F792" s="4"/>
      <c r="I792" s="4"/>
    </row>
    <row r="793" spans="6:9">
      <c r="F793" s="4"/>
      <c r="I793" s="4"/>
    </row>
    <row r="794" spans="6:9">
      <c r="F794" s="4"/>
      <c r="I794" s="4"/>
    </row>
    <row r="795" spans="6:9">
      <c r="F795" s="4"/>
      <c r="I795" s="4"/>
    </row>
    <row r="796" spans="6:9">
      <c r="F796" s="4"/>
      <c r="I796" s="4"/>
    </row>
    <row r="797" spans="6:9">
      <c r="F797" s="4"/>
      <c r="I797" s="4"/>
    </row>
    <row r="798" spans="6:9">
      <c r="F798" s="4"/>
      <c r="I798" s="4"/>
    </row>
    <row r="799" spans="6:9">
      <c r="F799" s="4"/>
      <c r="I799" s="4"/>
    </row>
    <row r="800" spans="6:9">
      <c r="F800" s="4"/>
      <c r="I800" s="4"/>
    </row>
    <row r="801" spans="6:9">
      <c r="F801" s="4"/>
      <c r="I801" s="4"/>
    </row>
    <row r="802" spans="6:9">
      <c r="F802" s="4"/>
      <c r="I802" s="4"/>
    </row>
    <row r="803" spans="6:9">
      <c r="F803" s="4"/>
      <c r="I803" s="4"/>
    </row>
    <row r="804" spans="6:9">
      <c r="F804" s="4"/>
      <c r="I804" s="4"/>
    </row>
    <row r="805" spans="6:9">
      <c r="F805" s="4"/>
      <c r="I805" s="4"/>
    </row>
    <row r="806" spans="6:9">
      <c r="F806" s="4"/>
      <c r="I806" s="4"/>
    </row>
    <row r="807" spans="6:9">
      <c r="F807" s="4"/>
      <c r="I807" s="4"/>
    </row>
    <row r="808" spans="6:9">
      <c r="F808" s="4"/>
      <c r="I808" s="4"/>
    </row>
    <row r="809" spans="6:9">
      <c r="F809" s="4"/>
      <c r="I809" s="4"/>
    </row>
    <row r="810" spans="6:9">
      <c r="F810" s="4"/>
      <c r="I810" s="4"/>
    </row>
    <row r="811" spans="6:9">
      <c r="F811" s="4"/>
      <c r="I811" s="4"/>
    </row>
    <row r="812" spans="6:9">
      <c r="F812" s="4"/>
      <c r="I812" s="4"/>
    </row>
    <row r="813" spans="6:9">
      <c r="F813" s="4"/>
      <c r="I813" s="4"/>
    </row>
    <row r="814" spans="6:9">
      <c r="F814" s="4"/>
      <c r="I814" s="4"/>
    </row>
    <row r="815" spans="6:9">
      <c r="F815" s="4"/>
      <c r="I815" s="4"/>
    </row>
    <row r="816" spans="6:9">
      <c r="F816" s="4"/>
      <c r="I816" s="4"/>
    </row>
    <row r="817" spans="6:9">
      <c r="F817" s="4"/>
      <c r="I817" s="4"/>
    </row>
    <row r="818" spans="6:9">
      <c r="F818" s="4"/>
      <c r="I818" s="4"/>
    </row>
    <row r="819" spans="6:9">
      <c r="F819" s="4"/>
      <c r="I819" s="4"/>
    </row>
    <row r="820" spans="6:9">
      <c r="F820" s="4"/>
      <c r="I820" s="4"/>
    </row>
    <row r="821" spans="6:9">
      <c r="F821" s="4"/>
      <c r="I821" s="4"/>
    </row>
    <row r="822" spans="6:9">
      <c r="F822" s="4"/>
      <c r="I822" s="4"/>
    </row>
    <row r="823" spans="6:9">
      <c r="F823" s="4"/>
      <c r="I823" s="4"/>
    </row>
    <row r="824" spans="6:9">
      <c r="F824" s="4"/>
      <c r="I824" s="4"/>
    </row>
    <row r="825" spans="6:9">
      <c r="F825" s="4"/>
      <c r="I825" s="4"/>
    </row>
    <row r="826" spans="6:9">
      <c r="F826" s="4"/>
      <c r="I826" s="4"/>
    </row>
    <row r="827" spans="6:9">
      <c r="F827" s="4"/>
      <c r="I827" s="4"/>
    </row>
    <row r="828" spans="6:9">
      <c r="F828" s="4"/>
      <c r="I828" s="4"/>
    </row>
    <row r="829" spans="6:9">
      <c r="F829" s="4"/>
      <c r="I829" s="4"/>
    </row>
    <row r="830" spans="6:9">
      <c r="F830" s="4"/>
      <c r="I830" s="4"/>
    </row>
    <row r="831" spans="6:9">
      <c r="F831" s="4"/>
      <c r="I831" s="4"/>
    </row>
    <row r="832" spans="6:9">
      <c r="F832" s="4"/>
      <c r="I832" s="4"/>
    </row>
    <row r="833" spans="6:9">
      <c r="F833" s="4"/>
      <c r="I833" s="4"/>
    </row>
    <row r="834" spans="6:9">
      <c r="F834" s="4"/>
      <c r="I834" s="4"/>
    </row>
    <row r="835" spans="6:9">
      <c r="F835" s="4"/>
      <c r="I835" s="4"/>
    </row>
    <row r="836" spans="6:9">
      <c r="F836" s="4"/>
      <c r="I836" s="4"/>
    </row>
    <row r="837" spans="6:9">
      <c r="F837" s="4"/>
      <c r="I837" s="4"/>
    </row>
    <row r="838" spans="6:9">
      <c r="F838" s="4"/>
      <c r="I838" s="4"/>
    </row>
    <row r="839" spans="6:9">
      <c r="F839" s="4"/>
      <c r="I839" s="4"/>
    </row>
    <row r="840" spans="6:9">
      <c r="F840" s="4"/>
      <c r="I840" s="4"/>
    </row>
    <row r="841" spans="6:9">
      <c r="F841" s="4"/>
      <c r="I841" s="4"/>
    </row>
    <row r="842" spans="6:9">
      <c r="F842" s="4"/>
      <c r="I842" s="4"/>
    </row>
    <row r="843" spans="6:9">
      <c r="F843" s="4"/>
      <c r="I843" s="4"/>
    </row>
    <row r="844" spans="6:9">
      <c r="F844" s="4"/>
      <c r="I844" s="4"/>
    </row>
    <row r="845" spans="6:9">
      <c r="F845" s="4"/>
      <c r="I845" s="4"/>
    </row>
    <row r="846" spans="6:9">
      <c r="F846" s="4"/>
      <c r="I846" s="4"/>
    </row>
    <row r="847" spans="6:9">
      <c r="F847" s="4"/>
      <c r="I847" s="4"/>
    </row>
    <row r="848" spans="6:9">
      <c r="F848" s="4"/>
      <c r="I848" s="4"/>
    </row>
    <row r="849" spans="6:9">
      <c r="F849" s="4"/>
      <c r="I849" s="4"/>
    </row>
    <row r="850" spans="6:9">
      <c r="F850" s="4"/>
      <c r="I850" s="4"/>
    </row>
    <row r="851" spans="6:9">
      <c r="F851" s="4"/>
      <c r="I851" s="4"/>
    </row>
    <row r="852" spans="6:9">
      <c r="F852" s="4"/>
      <c r="I852" s="4"/>
    </row>
    <row r="853" spans="6:9">
      <c r="F853" s="4"/>
      <c r="I853" s="4"/>
    </row>
    <row r="854" spans="6:9">
      <c r="F854" s="4"/>
      <c r="I854" s="4"/>
    </row>
    <row r="855" spans="6:9">
      <c r="F855" s="4"/>
      <c r="I855" s="4"/>
    </row>
    <row r="856" spans="6:9">
      <c r="F856" s="4"/>
      <c r="I856" s="4"/>
    </row>
    <row r="857" spans="6:9">
      <c r="F857" s="4"/>
      <c r="I857" s="4"/>
    </row>
    <row r="858" spans="6:9">
      <c r="F858" s="4"/>
      <c r="I858" s="4"/>
    </row>
    <row r="859" spans="6:9">
      <c r="F859" s="4"/>
      <c r="I859" s="4"/>
    </row>
    <row r="860" spans="6:9">
      <c r="F860" s="4"/>
      <c r="I860" s="4"/>
    </row>
    <row r="861" spans="6:9">
      <c r="F861" s="4"/>
      <c r="I861" s="4"/>
    </row>
    <row r="862" spans="6:9">
      <c r="F862" s="4"/>
      <c r="I862" s="4"/>
    </row>
    <row r="863" spans="6:9">
      <c r="F863" s="4"/>
      <c r="I863" s="4"/>
    </row>
    <row r="864" spans="6:9">
      <c r="F864" s="4"/>
      <c r="I864" s="4"/>
    </row>
    <row r="865" spans="6:9">
      <c r="F865" s="4"/>
      <c r="I865" s="4"/>
    </row>
    <row r="866" spans="6:9">
      <c r="F866" s="4"/>
      <c r="I866" s="4"/>
    </row>
    <row r="867" spans="6:9">
      <c r="F867" s="4"/>
      <c r="I867" s="4"/>
    </row>
    <row r="868" spans="6:9">
      <c r="F868" s="4"/>
      <c r="I868" s="4"/>
    </row>
    <row r="869" spans="6:9">
      <c r="F869" s="4"/>
      <c r="I869" s="4"/>
    </row>
    <row r="870" spans="6:9">
      <c r="F870" s="4"/>
      <c r="I870" s="4"/>
    </row>
    <row r="871" spans="6:9">
      <c r="F871" s="4"/>
      <c r="I871" s="4"/>
    </row>
    <row r="872" spans="6:9">
      <c r="F872" s="4"/>
      <c r="I872" s="4"/>
    </row>
    <row r="873" spans="6:9">
      <c r="F873" s="4"/>
      <c r="I873" s="4"/>
    </row>
    <row r="874" spans="6:9">
      <c r="F874" s="4"/>
      <c r="I874" s="4"/>
    </row>
    <row r="875" spans="6:9">
      <c r="F875" s="4"/>
      <c r="I875" s="4"/>
    </row>
    <row r="876" spans="6:9">
      <c r="F876" s="4"/>
      <c r="I876" s="4"/>
    </row>
    <row r="877" spans="6:9">
      <c r="F877" s="4"/>
      <c r="I877" s="4"/>
    </row>
    <row r="878" spans="6:9">
      <c r="F878" s="4"/>
      <c r="I878" s="4"/>
    </row>
    <row r="879" spans="6:9">
      <c r="F879" s="4"/>
      <c r="I879" s="4"/>
    </row>
    <row r="880" spans="6:9">
      <c r="F880" s="4"/>
      <c r="I880" s="4"/>
    </row>
    <row r="881" spans="6:9">
      <c r="F881" s="4"/>
      <c r="I881" s="4"/>
    </row>
    <row r="882" spans="6:9">
      <c r="F882" s="4"/>
      <c r="I882" s="4"/>
    </row>
    <row r="883" spans="6:9">
      <c r="F883" s="4"/>
      <c r="I883" s="4"/>
    </row>
    <row r="884" spans="6:9">
      <c r="F884" s="4"/>
      <c r="I884" s="4"/>
    </row>
    <row r="885" spans="6:9">
      <c r="F885" s="4"/>
      <c r="I885" s="4"/>
    </row>
    <row r="886" spans="6:9">
      <c r="F886" s="4"/>
      <c r="I886" s="4"/>
    </row>
    <row r="887" spans="6:9">
      <c r="F887" s="4"/>
      <c r="I887" s="4"/>
    </row>
    <row r="888" spans="6:9">
      <c r="F888" s="4"/>
      <c r="I888" s="4"/>
    </row>
    <row r="889" spans="6:9">
      <c r="F889" s="4"/>
      <c r="I889" s="4"/>
    </row>
    <row r="890" spans="6:9">
      <c r="F890" s="4"/>
      <c r="I890" s="4"/>
    </row>
    <row r="891" spans="6:9">
      <c r="F891" s="4"/>
      <c r="I891" s="4"/>
    </row>
    <row r="892" spans="6:9">
      <c r="F892" s="4"/>
      <c r="I892" s="4"/>
    </row>
    <row r="893" spans="6:9">
      <c r="F893" s="4"/>
      <c r="I893" s="4"/>
    </row>
    <row r="894" spans="6:9">
      <c r="F894" s="4"/>
      <c r="I894" s="4"/>
    </row>
    <row r="895" spans="6:9">
      <c r="F895" s="4"/>
      <c r="I895" s="4"/>
    </row>
    <row r="896" spans="6:9">
      <c r="F896" s="4"/>
      <c r="I896" s="4"/>
    </row>
    <row r="897" spans="6:9">
      <c r="F897" s="4"/>
      <c r="I897" s="4"/>
    </row>
    <row r="898" spans="6:9">
      <c r="F898" s="4"/>
      <c r="I898" s="4"/>
    </row>
    <row r="899" spans="6:9">
      <c r="F899" s="4"/>
      <c r="I899" s="4"/>
    </row>
    <row r="900" spans="6:9">
      <c r="F900" s="4"/>
      <c r="I900" s="4"/>
    </row>
    <row r="901" spans="6:9">
      <c r="F901" s="4"/>
      <c r="I901" s="4"/>
    </row>
    <row r="902" spans="6:9">
      <c r="F902" s="4"/>
      <c r="I902" s="4"/>
    </row>
    <row r="903" spans="6:9">
      <c r="F903" s="4"/>
      <c r="I903" s="4"/>
    </row>
    <row r="904" spans="6:9">
      <c r="F904" s="4"/>
      <c r="I904" s="4"/>
    </row>
    <row r="905" spans="6:9">
      <c r="F905" s="4"/>
      <c r="I905" s="4"/>
    </row>
    <row r="906" spans="6:9">
      <c r="F906" s="4"/>
      <c r="I906" s="4"/>
    </row>
    <row r="907" spans="6:9">
      <c r="F907" s="4"/>
      <c r="I907" s="4"/>
    </row>
    <row r="908" spans="6:9">
      <c r="F908" s="4"/>
      <c r="I908" s="4"/>
    </row>
    <row r="909" spans="6:9">
      <c r="F909" s="4"/>
      <c r="I909" s="4"/>
    </row>
    <row r="910" spans="6:9">
      <c r="F910" s="4"/>
      <c r="I910" s="4"/>
    </row>
    <row r="911" spans="6:9">
      <c r="F911" s="4"/>
      <c r="I911" s="4"/>
    </row>
    <row r="912" spans="6:9">
      <c r="F912" s="4"/>
      <c r="I912" s="4"/>
    </row>
    <row r="913" spans="6:9">
      <c r="F913" s="4"/>
      <c r="I913" s="4"/>
    </row>
    <row r="914" spans="6:9">
      <c r="F914" s="4"/>
      <c r="I914" s="4"/>
    </row>
    <row r="915" spans="6:9">
      <c r="F915" s="4"/>
      <c r="I915" s="4"/>
    </row>
    <row r="916" spans="6:9">
      <c r="F916" s="4"/>
      <c r="I916" s="4"/>
    </row>
    <row r="917" spans="6:9">
      <c r="F917" s="4"/>
      <c r="I917" s="4"/>
    </row>
    <row r="918" spans="6:9">
      <c r="F918" s="4"/>
      <c r="I918" s="4"/>
    </row>
    <row r="919" spans="6:9">
      <c r="F919" s="4"/>
      <c r="I919" s="4"/>
    </row>
    <row r="920" spans="6:9">
      <c r="F920" s="4"/>
      <c r="I920" s="4"/>
    </row>
    <row r="921" spans="6:9">
      <c r="F921" s="4"/>
      <c r="I921" s="4"/>
    </row>
    <row r="922" spans="6:9">
      <c r="F922" s="4"/>
      <c r="I922" s="4"/>
    </row>
    <row r="923" spans="6:9">
      <c r="F923" s="4"/>
      <c r="I923" s="4"/>
    </row>
    <row r="924" spans="6:9">
      <c r="F924" s="4"/>
      <c r="I924" s="4"/>
    </row>
    <row r="925" spans="6:9">
      <c r="F925" s="4"/>
      <c r="I925" s="4"/>
    </row>
    <row r="926" spans="6:9">
      <c r="F926" s="4"/>
      <c r="I926" s="4"/>
    </row>
    <row r="927" spans="6:9">
      <c r="F927" s="4"/>
      <c r="I927" s="4"/>
    </row>
    <row r="928" spans="6:9">
      <c r="F928" s="4"/>
      <c r="I928" s="4"/>
    </row>
    <row r="929" spans="6:9">
      <c r="F929" s="4"/>
      <c r="I929" s="4"/>
    </row>
    <row r="930" spans="6:9">
      <c r="F930" s="4"/>
      <c r="I930" s="4"/>
    </row>
    <row r="931" spans="6:9">
      <c r="F931" s="4"/>
      <c r="I931" s="4"/>
    </row>
    <row r="932" spans="6:9">
      <c r="F932" s="4"/>
      <c r="I932" s="4"/>
    </row>
    <row r="933" spans="6:9">
      <c r="F933" s="4"/>
      <c r="I933" s="4"/>
    </row>
    <row r="934" spans="6:9">
      <c r="F934" s="4"/>
      <c r="I934" s="4"/>
    </row>
    <row r="935" spans="6:9">
      <c r="F935" s="4"/>
      <c r="I935" s="4"/>
    </row>
    <row r="936" spans="6:9">
      <c r="F936" s="4"/>
      <c r="I936" s="4"/>
    </row>
    <row r="937" spans="6:9">
      <c r="F937" s="4"/>
      <c r="I937" s="4"/>
    </row>
    <row r="938" spans="6:9">
      <c r="F938" s="4"/>
      <c r="I938" s="4"/>
    </row>
    <row r="939" spans="6:9">
      <c r="F939" s="4"/>
      <c r="I939" s="4"/>
    </row>
    <row r="940" spans="6:9">
      <c r="F940" s="4"/>
      <c r="I940" s="4"/>
    </row>
    <row r="941" spans="6:9">
      <c r="F941" s="4"/>
      <c r="I941" s="4"/>
    </row>
    <row r="942" spans="6:9">
      <c r="F942" s="4"/>
      <c r="I942" s="4"/>
    </row>
    <row r="943" spans="6:9">
      <c r="F943" s="4"/>
      <c r="I943" s="4"/>
    </row>
    <row r="944" spans="6:9">
      <c r="F944" s="4"/>
      <c r="I944" s="4"/>
    </row>
    <row r="945" spans="6:9">
      <c r="F945" s="4"/>
      <c r="I945" s="4"/>
    </row>
    <row r="946" spans="6:9">
      <c r="F946" s="4"/>
      <c r="I946" s="4"/>
    </row>
    <row r="947" spans="6:9">
      <c r="F947" s="4"/>
      <c r="I947" s="4"/>
    </row>
    <row r="948" spans="6:9">
      <c r="F948" s="4"/>
      <c r="I948" s="4"/>
    </row>
    <row r="949" spans="6:9">
      <c r="F949" s="4"/>
      <c r="I949" s="4"/>
    </row>
    <row r="950" spans="6:9">
      <c r="F950" s="4"/>
      <c r="I950" s="4"/>
    </row>
    <row r="951" spans="6:9">
      <c r="F951" s="4"/>
      <c r="I951" s="4"/>
    </row>
    <row r="952" spans="6:9">
      <c r="F952" s="4"/>
      <c r="I952" s="4"/>
    </row>
    <row r="953" spans="6:9">
      <c r="F953" s="4"/>
      <c r="I953" s="4"/>
    </row>
    <row r="954" spans="6:9">
      <c r="F954" s="4"/>
      <c r="I954" s="4"/>
    </row>
    <row r="955" spans="6:9">
      <c r="F955" s="4"/>
      <c r="I955" s="4"/>
    </row>
    <row r="956" spans="6:9">
      <c r="F956" s="4"/>
      <c r="I956" s="4"/>
    </row>
    <row r="957" spans="6:9">
      <c r="F957" s="4"/>
      <c r="I957" s="4"/>
    </row>
    <row r="958" spans="6:9">
      <c r="F958" s="4"/>
      <c r="I958" s="4"/>
    </row>
    <row r="959" spans="6:9">
      <c r="F959" s="4"/>
      <c r="I959" s="4"/>
    </row>
    <row r="960" spans="6:9">
      <c r="F960" s="4"/>
      <c r="I960" s="4"/>
    </row>
    <row r="961" spans="6:9">
      <c r="F961" s="4"/>
      <c r="I961" s="4"/>
    </row>
    <row r="962" spans="6:9">
      <c r="F962" s="4"/>
      <c r="I962" s="4"/>
    </row>
    <row r="963" spans="6:9">
      <c r="F963" s="4"/>
      <c r="I963" s="4"/>
    </row>
    <row r="964" spans="6:9">
      <c r="F964" s="4"/>
      <c r="I964" s="4"/>
    </row>
    <row r="965" spans="6:9">
      <c r="F965" s="4"/>
      <c r="I965" s="4"/>
    </row>
    <row r="966" spans="6:9">
      <c r="F966" s="4"/>
      <c r="I966" s="4"/>
    </row>
    <row r="967" spans="6:9">
      <c r="F967" s="4"/>
      <c r="I967" s="4"/>
    </row>
    <row r="968" spans="6:9">
      <c r="F968" s="4"/>
      <c r="I968" s="4"/>
    </row>
    <row r="969" spans="6:9">
      <c r="F969" s="4"/>
      <c r="I969" s="4"/>
    </row>
    <row r="970" spans="6:9">
      <c r="F970" s="4"/>
      <c r="I970" s="4"/>
    </row>
    <row r="971" spans="6:9">
      <c r="F971" s="4"/>
      <c r="I971" s="4"/>
    </row>
    <row r="972" spans="6:9">
      <c r="F972" s="4"/>
      <c r="I972" s="4"/>
    </row>
    <row r="973" spans="6:9">
      <c r="F973" s="4"/>
      <c r="I973" s="4"/>
    </row>
    <row r="974" spans="6:9">
      <c r="F974" s="4"/>
      <c r="I974" s="4"/>
    </row>
    <row r="975" spans="6:9">
      <c r="F975" s="4"/>
      <c r="I975" s="4"/>
    </row>
    <row r="976" spans="6:9">
      <c r="F976" s="4"/>
      <c r="I976" s="4"/>
    </row>
    <row r="977" spans="6:9">
      <c r="F977" s="4"/>
      <c r="I977" s="4"/>
    </row>
    <row r="978" spans="6:9">
      <c r="F978" s="4"/>
      <c r="I978" s="4"/>
    </row>
    <row r="979" spans="6:9">
      <c r="F979" s="4"/>
      <c r="I979" s="4"/>
    </row>
    <row r="980" spans="6:9">
      <c r="F980" s="4"/>
      <c r="I980" s="4"/>
    </row>
    <row r="981" spans="6:9">
      <c r="F981" s="4"/>
      <c r="I981" s="4"/>
    </row>
    <row r="982" spans="6:9">
      <c r="F982" s="4"/>
      <c r="I982" s="4"/>
    </row>
    <row r="983" spans="6:9">
      <c r="F983" s="4"/>
      <c r="I983" s="4"/>
    </row>
    <row r="984" spans="6:9">
      <c r="F984" s="4"/>
      <c r="I984" s="4"/>
    </row>
    <row r="985" spans="6:9">
      <c r="F985" s="4"/>
      <c r="I985" s="4"/>
    </row>
    <row r="986" spans="6:9">
      <c r="F986" s="4"/>
      <c r="I986" s="4"/>
    </row>
    <row r="987" spans="6:9">
      <c r="F987" s="4"/>
      <c r="I987" s="4"/>
    </row>
    <row r="988" spans="6:9">
      <c r="F988" s="4"/>
      <c r="I988" s="4"/>
    </row>
    <row r="989" spans="6:9">
      <c r="F989" s="4"/>
      <c r="I989" s="4"/>
    </row>
    <row r="990" spans="6:9">
      <c r="F990" s="4"/>
      <c r="I990" s="4"/>
    </row>
    <row r="991" spans="6:9">
      <c r="F991" s="4"/>
      <c r="I991" s="4"/>
    </row>
    <row r="992" spans="6:9">
      <c r="F992" s="4"/>
      <c r="I992" s="4"/>
    </row>
    <row r="993" spans="6:9">
      <c r="F993" s="4"/>
      <c r="I993" s="4"/>
    </row>
    <row r="994" spans="6:9">
      <c r="F994" s="4"/>
      <c r="I994" s="4"/>
    </row>
    <row r="995" spans="6:9">
      <c r="F995" s="4"/>
      <c r="I995" s="4"/>
    </row>
    <row r="996" spans="6:9">
      <c r="F996" s="4"/>
      <c r="I996" s="4"/>
    </row>
    <row r="997" spans="6:9">
      <c r="F997" s="4"/>
      <c r="I997" s="4"/>
    </row>
    <row r="998" spans="6:9">
      <c r="F998" s="4"/>
      <c r="I998" s="4"/>
    </row>
    <row r="999" spans="6:9">
      <c r="F999" s="4"/>
      <c r="I999" s="4"/>
    </row>
    <row r="1000" spans="6:9">
      <c r="F1000" s="4"/>
      <c r="I1000" s="4"/>
    </row>
    <row r="1001" spans="6:9">
      <c r="F1001" s="4"/>
      <c r="I1001" s="4"/>
    </row>
    <row r="1002" spans="6:9">
      <c r="F1002" s="4"/>
      <c r="I1002" s="4"/>
    </row>
    <row r="1003" spans="6:9">
      <c r="F1003" s="4"/>
      <c r="I1003" s="4"/>
    </row>
    <row r="1004" spans="6:9">
      <c r="F1004" s="4"/>
      <c r="I1004" s="4"/>
    </row>
    <row r="1005" spans="6:9">
      <c r="F1005" s="4"/>
      <c r="I1005" s="4"/>
    </row>
    <row r="1006" spans="6:9">
      <c r="F1006" s="4"/>
      <c r="I1006" s="4"/>
    </row>
    <row r="1007" spans="6:9">
      <c r="F1007" s="4"/>
      <c r="I1007" s="4"/>
    </row>
    <row r="1008" spans="6:9">
      <c r="F1008" s="4"/>
      <c r="I1008" s="4"/>
    </row>
    <row r="1009" spans="6:9">
      <c r="F1009" s="4"/>
      <c r="I1009" s="4"/>
    </row>
    <row r="1010" spans="6:9">
      <c r="F1010" s="4"/>
      <c r="I1010" s="4"/>
    </row>
    <row r="1011" spans="6:9">
      <c r="F1011" s="4"/>
      <c r="I1011" s="4"/>
    </row>
    <row r="1012" spans="6:9">
      <c r="F1012" s="4"/>
      <c r="I1012" s="4"/>
    </row>
    <row r="1013" spans="6:9">
      <c r="F1013" s="4"/>
      <c r="I1013" s="4"/>
    </row>
    <row r="1014" spans="6:9">
      <c r="F1014" s="4"/>
      <c r="I1014" s="4"/>
    </row>
    <row r="1015" spans="6:9">
      <c r="F1015" s="4"/>
      <c r="I1015" s="4"/>
    </row>
    <row r="1016" spans="6:9">
      <c r="F1016" s="4"/>
      <c r="I1016" s="4"/>
    </row>
    <row r="1017" spans="6:9">
      <c r="F1017" s="4"/>
      <c r="I1017" s="4"/>
    </row>
    <row r="1018" spans="6:9">
      <c r="F1018" s="4"/>
      <c r="I1018" s="4"/>
    </row>
    <row r="1019" spans="6:9">
      <c r="F1019" s="4"/>
      <c r="I1019" s="4"/>
    </row>
    <row r="1020" spans="6:9">
      <c r="F1020" s="4"/>
      <c r="I1020" s="4"/>
    </row>
    <row r="1021" spans="6:9">
      <c r="F1021" s="4"/>
      <c r="I1021" s="4"/>
    </row>
    <row r="1022" spans="6:9">
      <c r="F1022" s="4"/>
      <c r="I1022" s="4"/>
    </row>
    <row r="1023" spans="6:9">
      <c r="F1023" s="4"/>
      <c r="I1023" s="4"/>
    </row>
    <row r="1024" spans="6:9">
      <c r="F1024" s="4"/>
      <c r="I1024" s="4"/>
    </row>
    <row r="1025" spans="6:9">
      <c r="F1025" s="4"/>
      <c r="I1025" s="4"/>
    </row>
    <row r="1026" spans="6:9">
      <c r="F1026" s="4"/>
      <c r="I1026" s="4"/>
    </row>
    <row r="1027" spans="6:9">
      <c r="F1027" s="4"/>
      <c r="I1027" s="4"/>
    </row>
    <row r="1028" spans="6:9">
      <c r="F1028" s="4"/>
      <c r="I1028" s="4"/>
    </row>
    <row r="1029" spans="6:9">
      <c r="F1029" s="4"/>
      <c r="I1029" s="4"/>
    </row>
    <row r="1030" spans="6:9">
      <c r="F1030" s="4"/>
      <c r="I1030" s="4"/>
    </row>
    <row r="1031" spans="6:9">
      <c r="F1031" s="4"/>
      <c r="I1031" s="4"/>
    </row>
    <row r="1032" spans="6:9">
      <c r="F1032" s="4"/>
      <c r="I1032" s="4"/>
    </row>
    <row r="1033" spans="6:9">
      <c r="F1033" s="4"/>
      <c r="I1033" s="4"/>
    </row>
    <row r="1034" spans="6:9">
      <c r="F1034" s="4"/>
      <c r="I1034" s="4"/>
    </row>
    <row r="1035" spans="6:9">
      <c r="F1035" s="4"/>
      <c r="I1035" s="4"/>
    </row>
    <row r="1036" spans="6:9">
      <c r="F1036" s="4"/>
      <c r="I1036" s="4"/>
    </row>
    <row r="1037" spans="6:9">
      <c r="F1037" s="4"/>
      <c r="I1037" s="4"/>
    </row>
    <row r="1038" spans="6:9">
      <c r="F1038" s="4"/>
      <c r="I1038" s="4"/>
    </row>
    <row r="1039" spans="6:9">
      <c r="F1039" s="4"/>
      <c r="I1039" s="4"/>
    </row>
    <row r="1040" spans="6:9">
      <c r="F1040" s="4"/>
      <c r="I1040" s="4"/>
    </row>
    <row r="1041" spans="6:9">
      <c r="F1041" s="4"/>
      <c r="I1041" s="4"/>
    </row>
    <row r="1042" spans="6:9">
      <c r="I1042" s="4"/>
    </row>
    <row r="1043" spans="6:9">
      <c r="I1043" s="4"/>
    </row>
  </sheetData>
  <mergeCells count="10">
    <mergeCell ref="A1:F1"/>
    <mergeCell ref="A2:F2"/>
    <mergeCell ref="A7:B7"/>
    <mergeCell ref="A9:F9"/>
    <mergeCell ref="D11:E11"/>
    <mergeCell ref="G14:I14"/>
    <mergeCell ref="H20:I20"/>
    <mergeCell ref="A26:F26"/>
    <mergeCell ref="D28:E28"/>
    <mergeCell ref="A59:F59"/>
  </mergeCells>
  <dataValidations count="6">
    <dataValidation type="list" allowBlank="1" showErrorMessage="1" sqref="A8" xr:uid="{00000000-0002-0000-1300-000000000000}">
      <formula1>$M$3:$M$4</formula1>
    </dataValidation>
    <dataValidation type="list" allowBlank="1" showErrorMessage="1" sqref="E22" xr:uid="{00000000-0002-0000-1300-000001000000}">
      <formula1>$M$13:$M$14</formula1>
    </dataValidation>
    <dataValidation type="list" allowBlank="1" showErrorMessage="1" sqref="E42 E51" xr:uid="{00000000-0002-0000-1300-000002000000}">
      <formula1>$M$10:$M$11</formula1>
    </dataValidation>
    <dataValidation type="list" allowBlank="1" showErrorMessage="1" sqref="E16 E33" xr:uid="{00000000-0002-0000-1300-000003000000}">
      <formula1>$M$9:$M$10</formula1>
    </dataValidation>
    <dataValidation type="list" allowBlank="1" showErrorMessage="1" sqref="H15" xr:uid="{00000000-0002-0000-1300-000004000000}">
      <formula1>$M$37:$M$38</formula1>
    </dataValidation>
    <dataValidation type="list" allowBlank="1" showErrorMessage="1" sqref="I17:I19" xr:uid="{00000000-0002-0000-1300-000005000000}">
      <formula1>$M$15:$M$35</formula1>
    </dataValidation>
  </dataValidations>
  <pageMargins left="0" right="0" top="0" bottom="0" header="0" footer="0"/>
  <legacy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Y1043"/>
  <sheetViews>
    <sheetView workbookViewId="0"/>
  </sheetViews>
  <sheetFormatPr defaultColWidth="12.5703125" defaultRowHeight="15.75" customHeight="1"/>
  <cols>
    <col min="1" max="1" width="38.7109375" customWidth="1"/>
    <col min="2" max="2" width="8.140625" customWidth="1"/>
    <col min="3" max="3" width="15" customWidth="1"/>
    <col min="4" max="4" width="22.85546875" customWidth="1"/>
    <col min="5" max="5" width="22.28515625" customWidth="1"/>
    <col min="6" max="6" width="22.140625" customWidth="1"/>
    <col min="7" max="7" width="14.42578125" customWidth="1"/>
    <col min="8" max="8" width="15.140625" customWidth="1"/>
    <col min="9" max="9" width="15.85546875" customWidth="1"/>
    <col min="13" max="13" width="12.5703125" hidden="1"/>
  </cols>
  <sheetData>
    <row r="1" spans="1:25">
      <c r="A1" s="147" t="s">
        <v>6</v>
      </c>
      <c r="B1" s="159"/>
      <c r="C1" s="159"/>
      <c r="D1" s="159"/>
      <c r="E1" s="159"/>
      <c r="F1" s="159"/>
      <c r="G1" s="3"/>
      <c r="H1" s="3"/>
      <c r="I1" s="3"/>
      <c r="M1" s="5" t="s">
        <v>27</v>
      </c>
    </row>
    <row r="2" spans="1:25">
      <c r="A2" s="153" t="s">
        <v>28</v>
      </c>
      <c r="B2" s="159"/>
      <c r="C2" s="159"/>
      <c r="D2" s="159"/>
      <c r="E2" s="159"/>
      <c r="F2" s="159"/>
      <c r="M2" s="7" t="s">
        <v>29</v>
      </c>
    </row>
    <row r="3" spans="1:25">
      <c r="A3" s="8" t="s">
        <v>30</v>
      </c>
      <c r="B3" s="8" t="s">
        <v>31</v>
      </c>
      <c r="C3" s="8" t="s">
        <v>32</v>
      </c>
      <c r="D3" s="8" t="s">
        <v>33</v>
      </c>
      <c r="E3" s="8"/>
      <c r="F3" s="9"/>
      <c r="M3" s="6" t="s">
        <v>34</v>
      </c>
    </row>
    <row r="4" spans="1:25">
      <c r="A4" s="10" t="s">
        <v>139</v>
      </c>
      <c r="B4" s="70">
        <v>2.5000000000000001E-2</v>
      </c>
      <c r="C4" s="11">
        <v>10</v>
      </c>
      <c r="D4" s="11">
        <v>400</v>
      </c>
      <c r="E4" s="7" t="s">
        <v>36</v>
      </c>
      <c r="F4" s="12">
        <v>150</v>
      </c>
      <c r="G4" s="6"/>
      <c r="H4" s="6"/>
      <c r="I4" s="6"/>
      <c r="J4" s="6"/>
      <c r="K4" s="6"/>
      <c r="L4" s="6"/>
      <c r="M4" s="6" t="s">
        <v>37</v>
      </c>
      <c r="N4" s="6"/>
      <c r="O4" s="6"/>
      <c r="P4" s="6"/>
      <c r="Q4" s="6"/>
      <c r="R4" s="6"/>
      <c r="S4" s="6"/>
      <c r="T4" s="6"/>
      <c r="U4" s="6"/>
      <c r="V4" s="6"/>
      <c r="W4" s="6"/>
      <c r="X4" s="6"/>
      <c r="Y4" s="6"/>
    </row>
    <row r="5" spans="1:25">
      <c r="A5" s="10"/>
      <c r="B5" s="10"/>
      <c r="C5" s="10"/>
      <c r="D5" s="11"/>
      <c r="E5" s="7" t="s">
        <v>39</v>
      </c>
      <c r="F5" s="12">
        <v>150</v>
      </c>
      <c r="M5" s="5" t="s">
        <v>40</v>
      </c>
    </row>
    <row r="6" spans="1:25">
      <c r="A6" s="10"/>
      <c r="B6" s="10"/>
      <c r="C6" s="10"/>
      <c r="D6" s="11"/>
      <c r="E6" s="8"/>
      <c r="F6" s="9"/>
      <c r="M6" s="6" t="s">
        <v>41</v>
      </c>
    </row>
    <row r="7" spans="1:25">
      <c r="A7" s="152" t="s">
        <v>42</v>
      </c>
      <c r="B7" s="159"/>
      <c r="C7" s="6"/>
      <c r="D7" s="13" t="s">
        <v>43</v>
      </c>
      <c r="E7" s="6"/>
      <c r="F7" s="7" t="s">
        <v>44</v>
      </c>
      <c r="M7" s="14">
        <v>2.5000000000000001E-2</v>
      </c>
    </row>
    <row r="8" spans="1:25">
      <c r="A8" s="2" t="s">
        <v>34</v>
      </c>
      <c r="B8" s="75">
        <v>0.24299999999999999</v>
      </c>
      <c r="C8" s="6"/>
      <c r="D8" s="71">
        <v>162.05000000000001</v>
      </c>
      <c r="E8" s="39"/>
      <c r="F8" s="72">
        <v>161.875</v>
      </c>
      <c r="M8" s="7" t="s">
        <v>45</v>
      </c>
    </row>
    <row r="9" spans="1:25">
      <c r="A9" s="146" t="s">
        <v>46</v>
      </c>
      <c r="B9" s="159"/>
      <c r="C9" s="159"/>
      <c r="D9" s="159"/>
      <c r="E9" s="159"/>
      <c r="F9" s="159"/>
      <c r="G9" s="6"/>
      <c r="H9" s="6"/>
      <c r="I9" s="6"/>
      <c r="J9" s="6"/>
      <c r="K9" s="6"/>
      <c r="M9" s="6" t="s">
        <v>47</v>
      </c>
    </row>
    <row r="10" spans="1:25">
      <c r="A10" s="6"/>
      <c r="B10" s="17"/>
      <c r="C10" s="6"/>
      <c r="D10" s="8"/>
      <c r="E10" s="18" t="s">
        <v>48</v>
      </c>
      <c r="M10" s="6" t="s">
        <v>49</v>
      </c>
    </row>
    <row r="11" spans="1:25">
      <c r="A11" s="6"/>
      <c r="B11" s="17"/>
      <c r="C11" s="6"/>
      <c r="D11" s="150" t="s">
        <v>50</v>
      </c>
      <c r="E11" s="159"/>
      <c r="M11" s="5" t="s">
        <v>51</v>
      </c>
    </row>
    <row r="12" spans="1:25">
      <c r="A12" s="6"/>
      <c r="B12" s="17"/>
      <c r="C12" s="6"/>
      <c r="D12" s="19" t="s">
        <v>52</v>
      </c>
      <c r="E12" s="20">
        <v>5000</v>
      </c>
      <c r="M12" s="6" t="s">
        <v>53</v>
      </c>
    </row>
    <row r="13" spans="1:25">
      <c r="A13" s="6"/>
      <c r="B13" s="17"/>
      <c r="C13" s="6"/>
      <c r="D13" s="19" t="s">
        <v>54</v>
      </c>
      <c r="E13" s="21">
        <v>0.1</v>
      </c>
      <c r="M13" s="6" t="s">
        <v>55</v>
      </c>
    </row>
    <row r="14" spans="1:25">
      <c r="A14" s="6"/>
      <c r="B14" s="17"/>
      <c r="C14" s="6"/>
      <c r="D14" s="19" t="s">
        <v>56</v>
      </c>
      <c r="E14" s="9">
        <f>E12*E13</f>
        <v>500</v>
      </c>
      <c r="G14" s="150" t="s">
        <v>57</v>
      </c>
      <c r="H14" s="159"/>
      <c r="I14" s="159"/>
      <c r="L14" s="6"/>
      <c r="M14" s="5" t="s">
        <v>58</v>
      </c>
    </row>
    <row r="15" spans="1:25">
      <c r="A15" s="5" t="s">
        <v>59</v>
      </c>
      <c r="B15" s="17"/>
      <c r="C15" s="6"/>
      <c r="D15" s="41" t="s">
        <v>60</v>
      </c>
      <c r="E15" s="13" t="s">
        <v>45</v>
      </c>
      <c r="F15" s="40" t="s">
        <v>61</v>
      </c>
      <c r="G15" s="6"/>
      <c r="H15" s="7" t="s">
        <v>62</v>
      </c>
      <c r="I15" s="6"/>
      <c r="M15" s="6">
        <v>0</v>
      </c>
    </row>
    <row r="16" spans="1:25">
      <c r="A16" s="24" t="s">
        <v>63</v>
      </c>
      <c r="B16" s="67">
        <f>IF(A8="ATR-Actual",B8*1.15,B8*0.0115*25)</f>
        <v>0.27944999999999998</v>
      </c>
      <c r="C16" s="6"/>
      <c r="D16" s="32" t="s">
        <v>64</v>
      </c>
      <c r="E16" s="13" t="s">
        <v>47</v>
      </c>
      <c r="F16" s="33" t="s">
        <v>64</v>
      </c>
      <c r="G16" s="5" t="s">
        <v>65</v>
      </c>
      <c r="H16" s="42">
        <f>IF(H15="Long",D17,IF(H15="Short",F17))</f>
        <v>162.32500000000002</v>
      </c>
      <c r="I16" s="5" t="s">
        <v>58</v>
      </c>
      <c r="M16" s="6">
        <v>1</v>
      </c>
    </row>
    <row r="17" spans="1:25">
      <c r="A17" s="6"/>
      <c r="B17" s="67"/>
      <c r="C17" s="6"/>
      <c r="D17" s="73">
        <f>MROUND((SUM($D$8+B16)),$M$7)</f>
        <v>162.32500000000002</v>
      </c>
      <c r="E17" s="70">
        <f>IF(E16="Risk in Points",D17-D19,(D17-D19)/0.025)</f>
        <v>0.72499999999999432</v>
      </c>
      <c r="F17" s="74">
        <f>MROUND((SUM($F$8-B16)),$M$7)</f>
        <v>161.60000000000002</v>
      </c>
      <c r="G17" s="5" t="s">
        <v>66</v>
      </c>
      <c r="H17" s="21"/>
      <c r="I17" s="14">
        <v>0</v>
      </c>
      <c r="M17" s="6">
        <v>2</v>
      </c>
      <c r="N17" s="6"/>
      <c r="O17" s="6"/>
      <c r="P17" s="6"/>
      <c r="Q17" s="6"/>
      <c r="R17" s="6"/>
      <c r="S17" s="6"/>
      <c r="T17" s="6"/>
      <c r="U17" s="6"/>
      <c r="V17" s="6"/>
      <c r="W17" s="6"/>
      <c r="X17" s="6"/>
      <c r="Y17" s="6"/>
    </row>
    <row r="18" spans="1:25">
      <c r="A18" s="6"/>
      <c r="B18" s="68"/>
      <c r="C18" s="6"/>
      <c r="D18" s="32" t="s">
        <v>67</v>
      </c>
      <c r="E18" s="31" t="s">
        <v>140</v>
      </c>
      <c r="F18" s="33" t="s">
        <v>67</v>
      </c>
      <c r="G18" s="5" t="s">
        <v>69</v>
      </c>
      <c r="H18" s="21"/>
      <c r="I18" s="14">
        <v>0</v>
      </c>
      <c r="M18" s="6">
        <v>3</v>
      </c>
    </row>
    <row r="19" spans="1:25">
      <c r="A19" s="6"/>
      <c r="B19" s="68"/>
      <c r="C19" s="6"/>
      <c r="D19" s="73">
        <f>MROUND((SUM($F$8-B16)),$M$7)</f>
        <v>161.60000000000002</v>
      </c>
      <c r="E19" s="70">
        <f>IF(E16="Risk in Points",E14/E17/400,(E14/E17/400)/0.025)</f>
        <v>1.7241379310344962</v>
      </c>
      <c r="F19" s="74">
        <f>MROUND((SUM($D$8+B16)),$M$7)</f>
        <v>162.32500000000002</v>
      </c>
      <c r="G19" s="5" t="s">
        <v>70</v>
      </c>
      <c r="H19" s="21"/>
      <c r="I19" s="14">
        <v>0</v>
      </c>
      <c r="M19" s="6">
        <v>4</v>
      </c>
    </row>
    <row r="20" spans="1:25">
      <c r="A20" s="17"/>
      <c r="B20" s="68"/>
      <c r="C20" s="6"/>
      <c r="D20" s="32" t="s">
        <v>71</v>
      </c>
      <c r="E20" s="31"/>
      <c r="F20" s="33" t="s">
        <v>71</v>
      </c>
      <c r="G20" s="5" t="s">
        <v>51</v>
      </c>
      <c r="H20" s="151" t="e">
        <f>IF(H15="Short",(H16-((H17*I17)+(H18*I18)+(H19*I19))/SUM(I17:I19))/(F19-F17),IF(H15="Long",((((H17*I17)+(H18*I18)+(H19*I19))/SUM(I17:I19)-H16)/(D17-D19))))</f>
        <v>#DIV/0!</v>
      </c>
      <c r="I20" s="159"/>
      <c r="M20" s="6">
        <v>5</v>
      </c>
    </row>
    <row r="21" spans="1:25">
      <c r="A21" s="6"/>
      <c r="B21" s="68"/>
      <c r="C21" s="6"/>
      <c r="D21" s="73">
        <f>MROUND((SUM($D$8+B8)),$M$7)</f>
        <v>162.30000000000001</v>
      </c>
      <c r="E21" s="70"/>
      <c r="F21" s="74">
        <f>MROUND((SUM($F$8-B8)),$M$7)</f>
        <v>161.625</v>
      </c>
      <c r="M21" s="6">
        <v>6</v>
      </c>
    </row>
    <row r="22" spans="1:25">
      <c r="A22" s="17" t="s">
        <v>73</v>
      </c>
      <c r="B22" s="68"/>
      <c r="C22" s="6"/>
      <c r="D22" s="32" t="s">
        <v>73</v>
      </c>
      <c r="E22" s="31" t="s">
        <v>55</v>
      </c>
      <c r="F22" s="33" t="s">
        <v>73</v>
      </c>
      <c r="M22" s="6">
        <v>7</v>
      </c>
    </row>
    <row r="23" spans="1:25">
      <c r="A23" s="6">
        <f>A17</f>
        <v>0</v>
      </c>
      <c r="B23" s="67">
        <f>IF(A8="ATR-Actual",B8*0.1,B8*0.001*25)</f>
        <v>2.4300000000000002E-2</v>
      </c>
      <c r="C23" s="6"/>
      <c r="D23" s="73">
        <f>MROUND((SUM($D$8+B23)),$M$7)</f>
        <v>162.07500000000002</v>
      </c>
      <c r="E23" s="71">
        <v>159.5</v>
      </c>
      <c r="F23" s="74">
        <f>MROUND((SUM($F$8-B23)),$M$7)</f>
        <v>161.85000000000002</v>
      </c>
      <c r="M23" s="6">
        <v>8</v>
      </c>
    </row>
    <row r="24" spans="1:25">
      <c r="A24" s="6"/>
      <c r="B24" s="6"/>
      <c r="C24" s="6"/>
      <c r="D24" s="32" t="s">
        <v>74</v>
      </c>
      <c r="E24" s="31" t="s">
        <v>75</v>
      </c>
      <c r="F24" s="33" t="s">
        <v>76</v>
      </c>
      <c r="M24" s="6">
        <v>9</v>
      </c>
    </row>
    <row r="25" spans="1:25">
      <c r="A25" s="6"/>
      <c r="B25" s="6"/>
      <c r="C25" s="6"/>
      <c r="D25" s="73">
        <f>MROUND((SUM($F$8-B8)),$M$7)</f>
        <v>161.625</v>
      </c>
      <c r="E25" s="11">
        <f>IF(AND(E16="Risk in Points",E22="Long-Target"),(E23-D17)/E17,IF(AND(E16="Risk in Ticks",E22="Long-Target"),(E23-D17)/0.025/E17,IF(AND(E16="Risk in Ticks",E22="Short-Target"),(F17-E23)/0.025/E17,IF(AND(E16="Risk in Points",E22="Short-Target"),(F17-E23)/E17))))</f>
        <v>2.8965517241379852</v>
      </c>
      <c r="F25" s="74">
        <f>MROUND((SUM($D$8+B8)),$M$7)</f>
        <v>162.30000000000001</v>
      </c>
      <c r="M25" s="6">
        <v>10</v>
      </c>
    </row>
    <row r="26" spans="1:25">
      <c r="A26" s="146" t="s">
        <v>77</v>
      </c>
      <c r="B26" s="159"/>
      <c r="C26" s="159"/>
      <c r="D26" s="159"/>
      <c r="E26" s="159"/>
      <c r="F26" s="159"/>
      <c r="G26" s="6"/>
      <c r="H26" s="6"/>
      <c r="I26" s="6"/>
      <c r="J26" s="6"/>
      <c r="K26" s="6"/>
      <c r="L26" s="34"/>
      <c r="M26" s="6">
        <v>11</v>
      </c>
    </row>
    <row r="27" spans="1:25">
      <c r="A27" s="6"/>
      <c r="B27" s="17"/>
      <c r="C27" s="6"/>
      <c r="D27" s="6"/>
      <c r="E27" s="18" t="s">
        <v>48</v>
      </c>
      <c r="M27" s="6">
        <v>12</v>
      </c>
    </row>
    <row r="28" spans="1:25">
      <c r="A28" s="6"/>
      <c r="B28" s="17"/>
      <c r="C28" s="6"/>
      <c r="D28" s="152" t="s">
        <v>78</v>
      </c>
      <c r="E28" s="159"/>
      <c r="M28" s="6">
        <v>13</v>
      </c>
    </row>
    <row r="29" spans="1:25">
      <c r="A29" s="6"/>
      <c r="B29" s="17"/>
      <c r="C29" s="6"/>
      <c r="D29" s="19" t="s">
        <v>52</v>
      </c>
      <c r="E29" s="20">
        <v>6000</v>
      </c>
      <c r="M29" s="6">
        <v>14</v>
      </c>
    </row>
    <row r="30" spans="1:25">
      <c r="A30" s="6"/>
      <c r="B30" s="17"/>
      <c r="C30" s="6"/>
      <c r="D30" s="19" t="s">
        <v>54</v>
      </c>
      <c r="E30" s="21">
        <v>2.5000000000000001E-2</v>
      </c>
      <c r="M30" s="6">
        <v>15</v>
      </c>
    </row>
    <row r="31" spans="1:25">
      <c r="A31" s="6"/>
      <c r="B31" s="17"/>
      <c r="C31" s="6"/>
      <c r="D31" s="19" t="s">
        <v>56</v>
      </c>
      <c r="E31" s="9">
        <f>E29*E30</f>
        <v>150</v>
      </c>
      <c r="M31" s="6">
        <v>16</v>
      </c>
    </row>
    <row r="32" spans="1:25">
      <c r="A32" s="5" t="s">
        <v>79</v>
      </c>
      <c r="B32" s="17"/>
      <c r="C32" s="6"/>
      <c r="D32" s="35" t="s">
        <v>80</v>
      </c>
      <c r="E32" s="13" t="s">
        <v>45</v>
      </c>
      <c r="F32" s="36" t="s">
        <v>81</v>
      </c>
      <c r="M32" s="6">
        <v>17</v>
      </c>
    </row>
    <row r="33" spans="1:13">
      <c r="A33" s="24" t="s">
        <v>65</v>
      </c>
      <c r="B33" s="17"/>
      <c r="C33" s="6"/>
      <c r="D33" s="30" t="s">
        <v>64</v>
      </c>
      <c r="E33" s="13" t="s">
        <v>47</v>
      </c>
      <c r="F33" s="37" t="s">
        <v>64</v>
      </c>
      <c r="M33" s="6">
        <v>18</v>
      </c>
    </row>
    <row r="34" spans="1:13">
      <c r="A34" s="6"/>
      <c r="B34" s="67">
        <f>IF(A8="ATR-Actual",B8*0.9,B11*0.009*25)</f>
        <v>0.21870000000000001</v>
      </c>
      <c r="C34" s="6"/>
      <c r="D34" s="74">
        <f>MROUND((SUM($D$8+B34)),$M$7)</f>
        <v>162.27500000000001</v>
      </c>
      <c r="E34" s="70">
        <f>IF(E33="Risk in Points",D36-D34,(D36-D34)/0.025)</f>
        <v>0.27500000000000568</v>
      </c>
      <c r="F34" s="73">
        <f>MROUND((SUM($F$8-B34)),$M$7)</f>
        <v>161.65</v>
      </c>
      <c r="M34" s="6">
        <v>19</v>
      </c>
    </row>
    <row r="35" spans="1:13">
      <c r="A35" s="6" t="s">
        <v>82</v>
      </c>
      <c r="B35" s="68"/>
      <c r="C35" s="6"/>
      <c r="D35" s="33" t="s">
        <v>67</v>
      </c>
      <c r="E35" s="31" t="s">
        <v>140</v>
      </c>
      <c r="F35" s="32" t="s">
        <v>67</v>
      </c>
      <c r="M35" s="6">
        <v>20</v>
      </c>
    </row>
    <row r="36" spans="1:13">
      <c r="A36" s="6">
        <f>A34</f>
        <v>0</v>
      </c>
      <c r="B36" s="67">
        <f>IF(A8="ATR-Actual",B8*1.05*2,B8*0.0105*2*25)</f>
        <v>0.51029999999999998</v>
      </c>
      <c r="C36" s="6"/>
      <c r="D36" s="74">
        <f>MROUND((SUM($D$8+B36)),$M$7)</f>
        <v>162.55000000000001</v>
      </c>
      <c r="E36" s="70">
        <f>IF(E33="Risk in Points",E31/E34/400,(E31/E34/400)/0.025)</f>
        <v>1.3636363636363353</v>
      </c>
      <c r="F36" s="73">
        <f>MROUND((SUM($F$8-B36)),$M$7)</f>
        <v>161.375</v>
      </c>
      <c r="M36" s="7" t="s">
        <v>83</v>
      </c>
    </row>
    <row r="37" spans="1:13">
      <c r="A37" s="6" t="s">
        <v>84</v>
      </c>
      <c r="B37" s="68"/>
      <c r="C37" s="6"/>
      <c r="D37" s="33" t="s">
        <v>85</v>
      </c>
      <c r="E37" s="39"/>
      <c r="F37" s="32" t="s">
        <v>85</v>
      </c>
      <c r="M37" s="6" t="s">
        <v>86</v>
      </c>
    </row>
    <row r="38" spans="1:13">
      <c r="A38" s="6">
        <f>A34</f>
        <v>0</v>
      </c>
      <c r="B38" s="67">
        <f>IF(A8="ATR-Actual",B8*0.1,B8*0.001*25)</f>
        <v>2.4300000000000002E-2</v>
      </c>
      <c r="C38" s="6"/>
      <c r="D38" s="74">
        <f>MROUND((SUM($D$8+B38)),$M$7)</f>
        <v>162.07500000000002</v>
      </c>
      <c r="E38" s="70"/>
      <c r="F38" s="73">
        <f>MROUND((SUM($F$8-B38)),$M$7)</f>
        <v>161.85000000000002</v>
      </c>
      <c r="M38" s="6" t="s">
        <v>62</v>
      </c>
    </row>
    <row r="39" spans="1:13">
      <c r="A39" s="6"/>
      <c r="B39" s="68"/>
      <c r="C39" s="6"/>
      <c r="D39" s="33" t="s">
        <v>76</v>
      </c>
      <c r="E39" s="31" t="s">
        <v>75</v>
      </c>
      <c r="F39" s="32" t="s">
        <v>74</v>
      </c>
      <c r="I39" s="2"/>
    </row>
    <row r="40" spans="1:13">
      <c r="A40" s="6"/>
      <c r="B40" s="68"/>
      <c r="C40" s="6"/>
      <c r="D40" s="74">
        <f>MROUND((SUM($F$8-B8)),$M$7)</f>
        <v>161.625</v>
      </c>
      <c r="E40" s="11">
        <f>IF(E33="Risk in Points",(D34-D38)/E34,((D34-D38)/0.025)/E34)</f>
        <v>0.72727272727267089</v>
      </c>
      <c r="F40" s="73">
        <f>MROUND((SUM($D$8+B8)),$M$7)</f>
        <v>162.30000000000001</v>
      </c>
    </row>
    <row r="41" spans="1:13">
      <c r="A41" s="5" t="s">
        <v>87</v>
      </c>
      <c r="B41" s="68"/>
      <c r="C41" s="6"/>
      <c r="D41" s="40" t="s">
        <v>88</v>
      </c>
      <c r="E41" s="13" t="s">
        <v>45</v>
      </c>
      <c r="F41" s="41" t="s">
        <v>89</v>
      </c>
    </row>
    <row r="42" spans="1:13">
      <c r="A42" s="6" t="s">
        <v>65</v>
      </c>
      <c r="B42" s="68"/>
      <c r="C42" s="6"/>
      <c r="D42" s="33" t="s">
        <v>64</v>
      </c>
      <c r="E42" s="13" t="s">
        <v>47</v>
      </c>
      <c r="F42" s="32" t="s">
        <v>64</v>
      </c>
    </row>
    <row r="43" spans="1:13">
      <c r="A43" s="6">
        <f>A34</f>
        <v>0</v>
      </c>
      <c r="B43" s="67">
        <f>IF(A8="ATR-Actual",B8*0.9*2,B8*0.009*2*25)</f>
        <v>0.43740000000000001</v>
      </c>
      <c r="C43" s="6"/>
      <c r="D43" s="74">
        <f>MROUND((SUM($D$8+B43)),$M$7)</f>
        <v>162.47500000000002</v>
      </c>
      <c r="E43" s="70">
        <f>IF(E42="Risk in Points",D45-D43,(D45-D43)/0.025)</f>
        <v>0.29999999999998295</v>
      </c>
      <c r="F43" s="73">
        <f>MROUND((SUM($F$8-B43)),$M$7)</f>
        <v>161.45000000000002</v>
      </c>
    </row>
    <row r="44" spans="1:13">
      <c r="A44" s="6" t="s">
        <v>82</v>
      </c>
      <c r="B44" s="69"/>
      <c r="C44" s="6"/>
      <c r="D44" s="33" t="s">
        <v>67</v>
      </c>
      <c r="E44" s="31" t="s">
        <v>140</v>
      </c>
      <c r="F44" s="32" t="s">
        <v>67</v>
      </c>
    </row>
    <row r="45" spans="1:13">
      <c r="A45" s="6">
        <f>A43</f>
        <v>0</v>
      </c>
      <c r="B45" s="67">
        <f>IF(A8="ATR-Actual",B8*1.01*3,B8*0.0101*3*25)</f>
        <v>0.73629</v>
      </c>
      <c r="C45" s="6"/>
      <c r="D45" s="74">
        <f>MROUND((SUM($D$8+B45)),$M$7)</f>
        <v>162.77500000000001</v>
      </c>
      <c r="E45" s="70">
        <f>IF(E42="Risk in Points",E40/E43/400,(E40/E43/400)/0.025)</f>
        <v>6.0606060606059357E-3</v>
      </c>
      <c r="F45" s="73">
        <f>MROUND((SUM($F$8-B45)),$M$7)</f>
        <v>161.15</v>
      </c>
    </row>
    <row r="46" spans="1:13">
      <c r="A46" s="6" t="s">
        <v>84</v>
      </c>
      <c r="B46" s="68"/>
      <c r="C46" s="6"/>
      <c r="D46" s="33" t="s">
        <v>85</v>
      </c>
      <c r="E46" s="39"/>
      <c r="F46" s="32" t="s">
        <v>85</v>
      </c>
    </row>
    <row r="47" spans="1:13">
      <c r="A47" s="6">
        <f>A43</f>
        <v>0</v>
      </c>
      <c r="B47" s="67">
        <f>IF(A8="ATR-Actual",B8*0.1,B8*0.001*25)</f>
        <v>2.4300000000000002E-2</v>
      </c>
      <c r="C47" s="6"/>
      <c r="D47" s="74">
        <f>MROUND((SUM($D$8+B47)),$M$7)</f>
        <v>162.07500000000002</v>
      </c>
      <c r="E47" s="70"/>
      <c r="F47" s="73">
        <f>MROUND((SUM($F$8-B47)),$M$7)</f>
        <v>161.85000000000002</v>
      </c>
    </row>
    <row r="48" spans="1:13">
      <c r="A48" s="6"/>
      <c r="B48" s="67"/>
      <c r="C48" s="6"/>
      <c r="D48" s="33" t="s">
        <v>76</v>
      </c>
      <c r="E48" s="31" t="s">
        <v>75</v>
      </c>
      <c r="F48" s="32" t="s">
        <v>74</v>
      </c>
      <c r="G48" s="6"/>
      <c r="H48" s="6"/>
      <c r="I48" s="6"/>
      <c r="J48" s="6"/>
      <c r="K48" s="6"/>
    </row>
    <row r="49" spans="1:25">
      <c r="A49" s="6"/>
      <c r="B49" s="67"/>
      <c r="C49" s="6"/>
      <c r="D49" s="74">
        <f>MROUND((SUM($F$8-B8)),$M$7)</f>
        <v>161.625</v>
      </c>
      <c r="E49" s="11">
        <f>IF(E42="Risk in Points",(D43-D47)/E43,((D43-D47)/0.025)/E43)</f>
        <v>1.3333333333334281</v>
      </c>
      <c r="F49" s="73">
        <f>MROUND((SUM($D$8+B8)),$M$7)</f>
        <v>162.30000000000001</v>
      </c>
      <c r="G49" s="6"/>
      <c r="H49" s="6"/>
      <c r="I49" s="6"/>
      <c r="J49" s="6"/>
      <c r="K49" s="6"/>
    </row>
    <row r="50" spans="1:25">
      <c r="A50" s="5" t="s">
        <v>90</v>
      </c>
      <c r="B50" s="68"/>
      <c r="C50" s="6"/>
      <c r="D50" s="40" t="s">
        <v>91</v>
      </c>
      <c r="E50" s="13" t="s">
        <v>45</v>
      </c>
      <c r="F50" s="41" t="s">
        <v>92</v>
      </c>
    </row>
    <row r="51" spans="1:25">
      <c r="A51" s="6" t="s">
        <v>65</v>
      </c>
      <c r="B51" s="68"/>
      <c r="C51" s="6"/>
      <c r="D51" s="33" t="s">
        <v>64</v>
      </c>
      <c r="E51" s="13" t="s">
        <v>47</v>
      </c>
      <c r="F51" s="32" t="s">
        <v>64</v>
      </c>
    </row>
    <row r="52" spans="1:25">
      <c r="A52" s="6">
        <f>A43</f>
        <v>0</v>
      </c>
      <c r="B52" s="67">
        <f>IF(A8="ATR-Actual",B8*0.9*3,B8*0.009*3*0.1)</f>
        <v>0.65610000000000002</v>
      </c>
      <c r="C52" s="6"/>
      <c r="D52" s="74">
        <f>MROUND((SUM($D$8+B52)),$M$7)</f>
        <v>162.70000000000002</v>
      </c>
      <c r="E52" s="70">
        <f>IF(E51="Risk in Points",D54-D52,(D54-D52)/0.025)</f>
        <v>0.32499999999998863</v>
      </c>
      <c r="F52" s="73">
        <f>MROUND((SUM($F$8-B52)),$M$7)</f>
        <v>161.22500000000002</v>
      </c>
      <c r="L52" s="34"/>
    </row>
    <row r="53" spans="1:25">
      <c r="A53" s="6" t="s">
        <v>82</v>
      </c>
      <c r="B53" s="69"/>
      <c r="C53" s="6"/>
      <c r="D53" s="33" t="s">
        <v>67</v>
      </c>
      <c r="E53" s="31" t="s">
        <v>140</v>
      </c>
      <c r="F53" s="32" t="s">
        <v>67</v>
      </c>
      <c r="L53" s="6"/>
    </row>
    <row r="54" spans="1:25">
      <c r="A54" s="6">
        <f>A52</f>
        <v>0</v>
      </c>
      <c r="B54" s="67">
        <f>IF(A8="ATR-Actual",B8*1.005*4,B8*0.01005*4*0.1)</f>
        <v>0.97685999999999984</v>
      </c>
      <c r="C54" s="6"/>
      <c r="D54" s="74">
        <f>MROUND((SUM($D$8+B54)),$M$7)</f>
        <v>163.02500000000001</v>
      </c>
      <c r="E54" s="70">
        <f>IF(E51="Risk in Points",E49/E52/400,(E49/E52/400)/0.025)</f>
        <v>1.0256410256411344E-2</v>
      </c>
      <c r="F54" s="73">
        <f>MROUND((SUM($F$8-B54)),$M$7)</f>
        <v>160.9</v>
      </c>
      <c r="L54" s="6"/>
    </row>
    <row r="55" spans="1:25">
      <c r="A55" s="6" t="s">
        <v>84</v>
      </c>
      <c r="B55" s="68"/>
      <c r="C55" s="6"/>
      <c r="D55" s="33" t="s">
        <v>85</v>
      </c>
      <c r="E55" s="39"/>
      <c r="F55" s="32" t="s">
        <v>85</v>
      </c>
      <c r="L55" s="34"/>
    </row>
    <row r="56" spans="1:25">
      <c r="A56" s="6">
        <f>A52</f>
        <v>0</v>
      </c>
      <c r="B56" s="67">
        <f>IF(A8="ATR-Actual",B8*0.1,B8*0.001*0.1)</f>
        <v>2.4300000000000002E-2</v>
      </c>
      <c r="C56" s="6"/>
      <c r="D56" s="74">
        <f>MROUND((SUM($D$8+B56)),$M$7)</f>
        <v>162.07500000000002</v>
      </c>
      <c r="E56" s="70"/>
      <c r="F56" s="73">
        <f>MROUND((SUM($F$8-B56)),$M$7)</f>
        <v>161.85000000000002</v>
      </c>
      <c r="L56" s="34"/>
      <c r="N56" s="6"/>
      <c r="O56" s="6"/>
      <c r="P56" s="6"/>
      <c r="Q56" s="6"/>
      <c r="R56" s="6"/>
      <c r="S56" s="6"/>
      <c r="T56" s="6"/>
      <c r="U56" s="6"/>
      <c r="V56" s="6"/>
      <c r="W56" s="6"/>
      <c r="X56" s="6"/>
      <c r="Y56" s="6"/>
    </row>
    <row r="57" spans="1:25">
      <c r="A57" s="6"/>
      <c r="B57" s="42"/>
      <c r="C57" s="6"/>
      <c r="D57" s="33" t="s">
        <v>76</v>
      </c>
      <c r="E57" s="31" t="s">
        <v>75</v>
      </c>
      <c r="F57" s="32" t="s">
        <v>74</v>
      </c>
      <c r="L57" s="34"/>
      <c r="N57" s="6"/>
      <c r="O57" s="6"/>
      <c r="P57" s="6"/>
      <c r="Q57" s="6"/>
      <c r="R57" s="6"/>
      <c r="S57" s="6"/>
      <c r="T57" s="6"/>
      <c r="U57" s="6"/>
      <c r="V57" s="6"/>
      <c r="W57" s="6"/>
      <c r="X57" s="6"/>
      <c r="Y57" s="6"/>
    </row>
    <row r="58" spans="1:25">
      <c r="A58" s="6"/>
      <c r="B58" s="42"/>
      <c r="C58" s="6"/>
      <c r="D58" s="74">
        <f>MROUND((SUM($F$8-B8)),$M$7)</f>
        <v>161.625</v>
      </c>
      <c r="E58" s="11">
        <f>IF(E51="Risk in Points",(D52-D56)/E52,((D52-D56)/0.025)/E52)</f>
        <v>1.9230769230769904</v>
      </c>
      <c r="F58" s="73">
        <f>MROUND((SUM($D$8+B8)),$M$7)</f>
        <v>162.30000000000001</v>
      </c>
      <c r="L58" s="34"/>
    </row>
    <row r="59" spans="1:25">
      <c r="A59" s="146"/>
      <c r="B59" s="159"/>
      <c r="C59" s="159"/>
      <c r="D59" s="159"/>
      <c r="E59" s="159"/>
      <c r="F59" s="159"/>
      <c r="G59" s="6"/>
      <c r="H59" s="6"/>
      <c r="I59" s="6"/>
      <c r="J59" s="6"/>
      <c r="K59" s="6"/>
      <c r="L59" s="34"/>
    </row>
    <row r="60" spans="1:25">
      <c r="A60" s="5"/>
      <c r="B60" s="17"/>
      <c r="C60" s="6"/>
      <c r="D60" s="6"/>
      <c r="E60" s="6"/>
      <c r="F60" s="6"/>
      <c r="I60" s="4"/>
      <c r="L60" s="34"/>
    </row>
    <row r="61" spans="1:25">
      <c r="A61" s="24"/>
      <c r="B61" s="25"/>
      <c r="C61" s="6"/>
      <c r="D61" s="6"/>
      <c r="E61" s="6"/>
      <c r="F61" s="6"/>
      <c r="I61" s="4"/>
      <c r="L61" s="34"/>
    </row>
    <row r="62" spans="1:25">
      <c r="A62" s="14"/>
      <c r="B62" s="25"/>
      <c r="C62" s="6"/>
      <c r="D62" s="6"/>
      <c r="E62" s="6"/>
      <c r="F62" s="6"/>
      <c r="I62" s="4"/>
      <c r="L62" s="34"/>
    </row>
    <row r="63" spans="1:25">
      <c r="A63" s="6"/>
      <c r="B63" s="11"/>
      <c r="C63" s="6"/>
      <c r="D63" s="6"/>
      <c r="E63" s="6"/>
      <c r="F63" s="6"/>
      <c r="I63" s="4"/>
      <c r="L63" s="34"/>
    </row>
    <row r="64" spans="1:25">
      <c r="C64" s="6"/>
      <c r="D64" s="6"/>
      <c r="E64" s="6"/>
      <c r="F64" s="6"/>
      <c r="I64" s="4"/>
      <c r="L64" s="6"/>
    </row>
    <row r="65" spans="3:25">
      <c r="C65" s="6"/>
      <c r="D65" s="6"/>
      <c r="E65" s="6"/>
      <c r="F65" s="6"/>
      <c r="I65" s="4"/>
    </row>
    <row r="66" spans="3:25">
      <c r="C66" s="6"/>
      <c r="D66" s="6"/>
      <c r="E66" s="6"/>
      <c r="F66" s="6"/>
      <c r="I66" s="4"/>
      <c r="M66" s="6"/>
    </row>
    <row r="67" spans="3:25">
      <c r="I67" s="4"/>
      <c r="M67" s="6"/>
      <c r="N67" s="6"/>
      <c r="O67" s="6"/>
      <c r="P67" s="6"/>
      <c r="Q67" s="6"/>
      <c r="R67" s="6"/>
      <c r="S67" s="6"/>
      <c r="T67" s="6"/>
      <c r="U67" s="6"/>
      <c r="V67" s="6"/>
      <c r="W67" s="6"/>
      <c r="X67" s="6"/>
      <c r="Y67" s="6"/>
    </row>
    <row r="68" spans="3:25">
      <c r="I68" s="4"/>
    </row>
    <row r="69" spans="3:25">
      <c r="I69" s="4"/>
    </row>
    <row r="70" spans="3:25">
      <c r="I70" s="4"/>
    </row>
    <row r="71" spans="3:25">
      <c r="I71" s="4"/>
    </row>
    <row r="72" spans="3:25">
      <c r="I72" s="4"/>
    </row>
    <row r="73" spans="3:25">
      <c r="I73" s="4"/>
    </row>
    <row r="74" spans="3:25">
      <c r="I74" s="4"/>
    </row>
    <row r="75" spans="3:25">
      <c r="I75" s="4"/>
    </row>
    <row r="76" spans="3:25">
      <c r="I76" s="4"/>
    </row>
    <row r="77" spans="3:25">
      <c r="I77" s="4"/>
      <c r="M77" s="6"/>
    </row>
    <row r="78" spans="3:25">
      <c r="I78" s="4"/>
    </row>
    <row r="79" spans="3:25">
      <c r="D79" s="19"/>
      <c r="E79" s="9"/>
      <c r="F79" s="4"/>
      <c r="I79" s="4"/>
    </row>
    <row r="80" spans="3:25">
      <c r="E80" s="18"/>
      <c r="F80" s="4"/>
      <c r="I80" s="4"/>
    </row>
    <row r="81" spans="6:9">
      <c r="F81" s="4"/>
      <c r="I81" s="4"/>
    </row>
    <row r="82" spans="6:9">
      <c r="F82" s="4"/>
      <c r="I82" s="4"/>
    </row>
    <row r="83" spans="6:9">
      <c r="F83" s="4"/>
      <c r="I83" s="4"/>
    </row>
    <row r="84" spans="6:9">
      <c r="F84" s="4"/>
      <c r="I84" s="4"/>
    </row>
    <row r="85" spans="6:9">
      <c r="F85" s="4"/>
      <c r="I85" s="4"/>
    </row>
    <row r="86" spans="6:9">
      <c r="F86" s="4"/>
      <c r="I86" s="4"/>
    </row>
    <row r="87" spans="6:9">
      <c r="F87" s="4"/>
      <c r="I87" s="4"/>
    </row>
    <row r="88" spans="6:9">
      <c r="F88" s="4"/>
      <c r="I88" s="4"/>
    </row>
    <row r="89" spans="6:9">
      <c r="F89" s="4"/>
      <c r="I89" s="4"/>
    </row>
    <row r="90" spans="6:9">
      <c r="F90" s="4"/>
      <c r="I90" s="4"/>
    </row>
    <row r="91" spans="6:9">
      <c r="F91" s="4"/>
      <c r="I91" s="4"/>
    </row>
    <row r="92" spans="6:9">
      <c r="F92" s="4"/>
      <c r="I92" s="4"/>
    </row>
    <row r="93" spans="6:9">
      <c r="F93" s="4"/>
      <c r="I93" s="4"/>
    </row>
    <row r="94" spans="6:9">
      <c r="F94" s="4"/>
      <c r="I94" s="4"/>
    </row>
    <row r="95" spans="6:9">
      <c r="F95" s="4"/>
      <c r="I95" s="4"/>
    </row>
    <row r="96" spans="6:9">
      <c r="F96" s="4"/>
      <c r="I96" s="4"/>
    </row>
    <row r="97" spans="6:9">
      <c r="F97" s="4"/>
      <c r="I97" s="4"/>
    </row>
    <row r="98" spans="6:9">
      <c r="F98" s="4"/>
      <c r="I98" s="4"/>
    </row>
    <row r="99" spans="6:9">
      <c r="F99" s="4"/>
      <c r="I99" s="4"/>
    </row>
    <row r="100" spans="6:9">
      <c r="F100" s="4"/>
      <c r="I100" s="4"/>
    </row>
    <row r="101" spans="6:9">
      <c r="F101" s="4"/>
      <c r="I101" s="4"/>
    </row>
    <row r="102" spans="6:9">
      <c r="F102" s="4"/>
      <c r="I102" s="4"/>
    </row>
    <row r="103" spans="6:9">
      <c r="F103" s="4"/>
      <c r="I103" s="4"/>
    </row>
    <row r="104" spans="6:9">
      <c r="F104" s="4"/>
      <c r="I104" s="4"/>
    </row>
    <row r="105" spans="6:9">
      <c r="F105" s="4"/>
      <c r="I105" s="4"/>
    </row>
    <row r="106" spans="6:9">
      <c r="F106" s="4"/>
      <c r="I106" s="4"/>
    </row>
    <row r="107" spans="6:9">
      <c r="F107" s="4"/>
      <c r="I107" s="4"/>
    </row>
    <row r="108" spans="6:9">
      <c r="F108" s="4"/>
      <c r="I108" s="4"/>
    </row>
    <row r="109" spans="6:9">
      <c r="F109" s="4"/>
      <c r="I109" s="4"/>
    </row>
    <row r="110" spans="6:9">
      <c r="F110" s="4"/>
      <c r="I110" s="4"/>
    </row>
    <row r="111" spans="6:9">
      <c r="F111" s="4"/>
      <c r="I111" s="4"/>
    </row>
    <row r="112" spans="6:9">
      <c r="F112" s="4"/>
      <c r="I112" s="4"/>
    </row>
    <row r="113" spans="6:9">
      <c r="F113" s="4"/>
      <c r="I113" s="4"/>
    </row>
    <row r="114" spans="6:9">
      <c r="F114" s="4"/>
      <c r="I114" s="4"/>
    </row>
    <row r="115" spans="6:9">
      <c r="F115" s="4"/>
      <c r="I115" s="4"/>
    </row>
    <row r="116" spans="6:9">
      <c r="F116" s="4"/>
      <c r="I116" s="4"/>
    </row>
    <row r="117" spans="6:9">
      <c r="F117" s="4"/>
      <c r="I117" s="4"/>
    </row>
    <row r="118" spans="6:9">
      <c r="F118" s="4"/>
      <c r="I118" s="4"/>
    </row>
    <row r="119" spans="6:9">
      <c r="F119" s="4"/>
      <c r="I119" s="4"/>
    </row>
    <row r="120" spans="6:9">
      <c r="F120" s="4"/>
      <c r="I120" s="4"/>
    </row>
    <row r="121" spans="6:9">
      <c r="F121" s="4"/>
      <c r="I121" s="4"/>
    </row>
    <row r="122" spans="6:9">
      <c r="F122" s="4"/>
      <c r="I122" s="4"/>
    </row>
    <row r="123" spans="6:9">
      <c r="F123" s="4"/>
      <c r="I123" s="4"/>
    </row>
    <row r="124" spans="6:9">
      <c r="F124" s="4"/>
      <c r="I124" s="4"/>
    </row>
    <row r="125" spans="6:9">
      <c r="F125" s="4"/>
      <c r="I125" s="4"/>
    </row>
    <row r="126" spans="6:9">
      <c r="F126" s="4"/>
      <c r="I126" s="4"/>
    </row>
    <row r="127" spans="6:9">
      <c r="F127" s="4"/>
      <c r="I127" s="4"/>
    </row>
    <row r="128" spans="6:9">
      <c r="F128" s="4"/>
      <c r="I128" s="4"/>
    </row>
    <row r="129" spans="6:9">
      <c r="F129" s="4"/>
      <c r="I129" s="4"/>
    </row>
    <row r="130" spans="6:9">
      <c r="F130" s="4"/>
      <c r="I130" s="4"/>
    </row>
    <row r="131" spans="6:9">
      <c r="F131" s="4"/>
      <c r="I131" s="4"/>
    </row>
    <row r="132" spans="6:9">
      <c r="F132" s="4"/>
      <c r="I132" s="4"/>
    </row>
    <row r="133" spans="6:9">
      <c r="F133" s="4"/>
      <c r="I133" s="4"/>
    </row>
    <row r="134" spans="6:9">
      <c r="F134" s="4"/>
      <c r="I134" s="4"/>
    </row>
    <row r="135" spans="6:9">
      <c r="F135" s="4"/>
      <c r="I135" s="4"/>
    </row>
    <row r="136" spans="6:9">
      <c r="F136" s="4"/>
      <c r="I136" s="4"/>
    </row>
    <row r="137" spans="6:9">
      <c r="F137" s="4"/>
      <c r="I137" s="4"/>
    </row>
    <row r="138" spans="6:9">
      <c r="F138" s="4"/>
      <c r="I138" s="4"/>
    </row>
    <row r="139" spans="6:9">
      <c r="F139" s="4"/>
      <c r="I139" s="4"/>
    </row>
    <row r="140" spans="6:9">
      <c r="F140" s="4"/>
      <c r="I140" s="4"/>
    </row>
    <row r="141" spans="6:9">
      <c r="F141" s="4"/>
      <c r="I141" s="4"/>
    </row>
    <row r="142" spans="6:9">
      <c r="F142" s="4"/>
      <c r="I142" s="4"/>
    </row>
    <row r="143" spans="6:9">
      <c r="F143" s="4"/>
      <c r="I143" s="4"/>
    </row>
    <row r="144" spans="6:9">
      <c r="F144" s="4"/>
      <c r="I144" s="4"/>
    </row>
    <row r="145" spans="6:9">
      <c r="F145" s="4"/>
      <c r="I145" s="4"/>
    </row>
    <row r="146" spans="6:9">
      <c r="F146" s="4"/>
      <c r="I146" s="4"/>
    </row>
    <row r="147" spans="6:9">
      <c r="F147" s="4"/>
      <c r="I147" s="4"/>
    </row>
    <row r="148" spans="6:9">
      <c r="F148" s="4"/>
      <c r="I148" s="4"/>
    </row>
    <row r="149" spans="6:9">
      <c r="F149" s="4"/>
      <c r="I149" s="4"/>
    </row>
    <row r="150" spans="6:9">
      <c r="F150" s="4"/>
      <c r="I150" s="4"/>
    </row>
    <row r="151" spans="6:9">
      <c r="F151" s="4"/>
      <c r="I151" s="4"/>
    </row>
    <row r="152" spans="6:9">
      <c r="F152" s="4"/>
      <c r="I152" s="4"/>
    </row>
    <row r="153" spans="6:9">
      <c r="F153" s="4"/>
      <c r="I153" s="4"/>
    </row>
    <row r="154" spans="6:9">
      <c r="F154" s="4"/>
      <c r="I154" s="4"/>
    </row>
    <row r="155" spans="6:9">
      <c r="F155" s="4"/>
      <c r="I155" s="4"/>
    </row>
    <row r="156" spans="6:9">
      <c r="F156" s="4"/>
      <c r="I156" s="4"/>
    </row>
    <row r="157" spans="6:9">
      <c r="F157" s="4"/>
      <c r="I157" s="4"/>
    </row>
    <row r="158" spans="6:9">
      <c r="F158" s="4"/>
      <c r="I158" s="4"/>
    </row>
    <row r="159" spans="6:9">
      <c r="F159" s="4"/>
      <c r="I159" s="4"/>
    </row>
    <row r="160" spans="6:9">
      <c r="F160" s="4"/>
      <c r="I160" s="4"/>
    </row>
    <row r="161" spans="6:9">
      <c r="F161" s="4"/>
      <c r="I161" s="4"/>
    </row>
    <row r="162" spans="6:9">
      <c r="F162" s="4"/>
      <c r="I162" s="4"/>
    </row>
    <row r="163" spans="6:9">
      <c r="F163" s="4"/>
      <c r="I163" s="4"/>
    </row>
    <row r="164" spans="6:9">
      <c r="F164" s="4"/>
      <c r="I164" s="4"/>
    </row>
    <row r="165" spans="6:9">
      <c r="F165" s="4"/>
      <c r="I165" s="4"/>
    </row>
    <row r="166" spans="6:9">
      <c r="F166" s="4"/>
      <c r="I166" s="4"/>
    </row>
    <row r="167" spans="6:9">
      <c r="F167" s="4"/>
      <c r="I167" s="4"/>
    </row>
    <row r="168" spans="6:9">
      <c r="F168" s="4"/>
      <c r="I168" s="4"/>
    </row>
    <row r="169" spans="6:9">
      <c r="F169" s="4"/>
      <c r="I169" s="4"/>
    </row>
    <row r="170" spans="6:9">
      <c r="F170" s="4"/>
      <c r="I170" s="4"/>
    </row>
    <row r="171" spans="6:9">
      <c r="F171" s="4"/>
      <c r="I171" s="4"/>
    </row>
    <row r="172" spans="6:9">
      <c r="F172" s="4"/>
      <c r="I172" s="4"/>
    </row>
    <row r="173" spans="6:9">
      <c r="F173" s="4"/>
      <c r="I173" s="4"/>
    </row>
    <row r="174" spans="6:9">
      <c r="F174" s="4"/>
      <c r="I174" s="4"/>
    </row>
    <row r="175" spans="6:9">
      <c r="F175" s="4"/>
      <c r="I175" s="4"/>
    </row>
    <row r="176" spans="6:9">
      <c r="F176" s="4"/>
      <c r="I176" s="4"/>
    </row>
    <row r="177" spans="6:9">
      <c r="F177" s="4"/>
      <c r="I177" s="4"/>
    </row>
    <row r="178" spans="6:9">
      <c r="F178" s="4"/>
      <c r="I178" s="4"/>
    </row>
    <row r="179" spans="6:9">
      <c r="F179" s="4"/>
      <c r="I179" s="4"/>
    </row>
    <row r="180" spans="6:9">
      <c r="F180" s="4"/>
      <c r="I180" s="4"/>
    </row>
    <row r="181" spans="6:9">
      <c r="F181" s="4"/>
      <c r="I181" s="4"/>
    </row>
    <row r="182" spans="6:9">
      <c r="F182" s="4"/>
      <c r="I182" s="4"/>
    </row>
    <row r="183" spans="6:9">
      <c r="F183" s="4"/>
      <c r="I183" s="4"/>
    </row>
    <row r="184" spans="6:9">
      <c r="F184" s="4"/>
      <c r="I184" s="4"/>
    </row>
    <row r="185" spans="6:9">
      <c r="F185" s="4"/>
      <c r="I185" s="4"/>
    </row>
    <row r="186" spans="6:9">
      <c r="F186" s="4"/>
      <c r="I186" s="4"/>
    </row>
    <row r="187" spans="6:9">
      <c r="F187" s="4"/>
      <c r="I187" s="4"/>
    </row>
    <row r="188" spans="6:9">
      <c r="F188" s="4"/>
      <c r="I188" s="4"/>
    </row>
    <row r="189" spans="6:9">
      <c r="F189" s="4"/>
      <c r="I189" s="4"/>
    </row>
    <row r="190" spans="6:9">
      <c r="F190" s="4"/>
      <c r="I190" s="4"/>
    </row>
    <row r="191" spans="6:9">
      <c r="F191" s="4"/>
      <c r="I191" s="4"/>
    </row>
    <row r="192" spans="6:9">
      <c r="F192" s="4"/>
      <c r="I192" s="4"/>
    </row>
    <row r="193" spans="6:9">
      <c r="F193" s="4"/>
      <c r="I193" s="4"/>
    </row>
    <row r="194" spans="6:9">
      <c r="F194" s="4"/>
      <c r="I194" s="4"/>
    </row>
    <row r="195" spans="6:9">
      <c r="F195" s="4"/>
      <c r="I195" s="4"/>
    </row>
    <row r="196" spans="6:9">
      <c r="F196" s="4"/>
      <c r="I196" s="4"/>
    </row>
    <row r="197" spans="6:9">
      <c r="F197" s="4"/>
      <c r="I197" s="4"/>
    </row>
    <row r="198" spans="6:9">
      <c r="F198" s="4"/>
      <c r="I198" s="4"/>
    </row>
    <row r="199" spans="6:9">
      <c r="F199" s="4"/>
      <c r="I199" s="4"/>
    </row>
    <row r="200" spans="6:9">
      <c r="F200" s="4"/>
      <c r="I200" s="4"/>
    </row>
    <row r="201" spans="6:9">
      <c r="F201" s="4"/>
      <c r="I201" s="4"/>
    </row>
    <row r="202" spans="6:9">
      <c r="F202" s="4"/>
      <c r="I202" s="4"/>
    </row>
    <row r="203" spans="6:9">
      <c r="F203" s="4"/>
      <c r="I203" s="4"/>
    </row>
    <row r="204" spans="6:9">
      <c r="F204" s="4"/>
      <c r="I204" s="4"/>
    </row>
    <row r="205" spans="6:9">
      <c r="F205" s="4"/>
      <c r="I205" s="4"/>
    </row>
    <row r="206" spans="6:9">
      <c r="F206" s="4"/>
      <c r="I206" s="4"/>
    </row>
    <row r="207" spans="6:9">
      <c r="F207" s="4"/>
      <c r="I207" s="4"/>
    </row>
    <row r="208" spans="6:9">
      <c r="F208" s="4"/>
      <c r="I208" s="4"/>
    </row>
    <row r="209" spans="6:9">
      <c r="F209" s="4"/>
      <c r="I209" s="4"/>
    </row>
    <row r="210" spans="6:9">
      <c r="F210" s="4"/>
      <c r="I210" s="4"/>
    </row>
    <row r="211" spans="6:9">
      <c r="F211" s="4"/>
      <c r="I211" s="4"/>
    </row>
    <row r="212" spans="6:9">
      <c r="F212" s="4"/>
      <c r="I212" s="4"/>
    </row>
    <row r="213" spans="6:9">
      <c r="F213" s="4"/>
      <c r="I213" s="4"/>
    </row>
    <row r="214" spans="6:9">
      <c r="F214" s="4"/>
      <c r="I214" s="4"/>
    </row>
    <row r="215" spans="6:9">
      <c r="F215" s="4"/>
      <c r="I215" s="4"/>
    </row>
    <row r="216" spans="6:9">
      <c r="F216" s="4"/>
      <c r="I216" s="4"/>
    </row>
    <row r="217" spans="6:9">
      <c r="F217" s="4"/>
      <c r="I217" s="4"/>
    </row>
    <row r="218" spans="6:9">
      <c r="F218" s="4"/>
      <c r="I218" s="4"/>
    </row>
    <row r="219" spans="6:9">
      <c r="F219" s="4"/>
      <c r="I219" s="4"/>
    </row>
    <row r="220" spans="6:9">
      <c r="F220" s="4"/>
      <c r="I220" s="4"/>
    </row>
    <row r="221" spans="6:9">
      <c r="F221" s="4"/>
      <c r="I221" s="4"/>
    </row>
    <row r="222" spans="6:9">
      <c r="F222" s="4"/>
      <c r="I222" s="4"/>
    </row>
    <row r="223" spans="6:9">
      <c r="F223" s="4"/>
      <c r="I223" s="4"/>
    </row>
    <row r="224" spans="6:9">
      <c r="F224" s="4"/>
      <c r="I224" s="4"/>
    </row>
    <row r="225" spans="6:9">
      <c r="F225" s="4"/>
      <c r="I225" s="4"/>
    </row>
    <row r="226" spans="6:9">
      <c r="F226" s="4"/>
      <c r="I226" s="4"/>
    </row>
    <row r="227" spans="6:9">
      <c r="F227" s="4"/>
      <c r="I227" s="4"/>
    </row>
    <row r="228" spans="6:9">
      <c r="F228" s="4"/>
      <c r="I228" s="4"/>
    </row>
    <row r="229" spans="6:9">
      <c r="F229" s="4"/>
      <c r="I229" s="4"/>
    </row>
    <row r="230" spans="6:9">
      <c r="F230" s="4"/>
      <c r="I230" s="4"/>
    </row>
    <row r="231" spans="6:9">
      <c r="F231" s="4"/>
      <c r="I231" s="4"/>
    </row>
    <row r="232" spans="6:9">
      <c r="F232" s="4"/>
      <c r="I232" s="4"/>
    </row>
    <row r="233" spans="6:9">
      <c r="F233" s="4"/>
      <c r="I233" s="4"/>
    </row>
    <row r="234" spans="6:9">
      <c r="F234" s="4"/>
      <c r="I234" s="4"/>
    </row>
    <row r="235" spans="6:9">
      <c r="F235" s="4"/>
      <c r="I235" s="4"/>
    </row>
    <row r="236" spans="6:9">
      <c r="F236" s="4"/>
      <c r="I236" s="4"/>
    </row>
    <row r="237" spans="6:9">
      <c r="F237" s="4"/>
      <c r="I237" s="4"/>
    </row>
    <row r="238" spans="6:9">
      <c r="F238" s="4"/>
      <c r="I238" s="4"/>
    </row>
    <row r="239" spans="6:9">
      <c r="F239" s="4"/>
      <c r="I239" s="4"/>
    </row>
    <row r="240" spans="6:9">
      <c r="F240" s="4"/>
      <c r="I240" s="4"/>
    </row>
    <row r="241" spans="6:9">
      <c r="F241" s="4"/>
      <c r="I241" s="4"/>
    </row>
    <row r="242" spans="6:9">
      <c r="F242" s="4"/>
      <c r="I242" s="4"/>
    </row>
    <row r="243" spans="6:9">
      <c r="F243" s="4"/>
      <c r="I243" s="4"/>
    </row>
    <row r="244" spans="6:9">
      <c r="F244" s="4"/>
      <c r="I244" s="4"/>
    </row>
    <row r="245" spans="6:9">
      <c r="F245" s="4"/>
      <c r="I245" s="4"/>
    </row>
    <row r="246" spans="6:9">
      <c r="F246" s="4"/>
      <c r="I246" s="4"/>
    </row>
    <row r="247" spans="6:9">
      <c r="F247" s="4"/>
      <c r="I247" s="4"/>
    </row>
    <row r="248" spans="6:9">
      <c r="F248" s="4"/>
      <c r="I248" s="4"/>
    </row>
    <row r="249" spans="6:9">
      <c r="F249" s="4"/>
      <c r="I249" s="4"/>
    </row>
    <row r="250" spans="6:9">
      <c r="F250" s="4"/>
      <c r="I250" s="4"/>
    </row>
    <row r="251" spans="6:9">
      <c r="F251" s="4"/>
      <c r="I251" s="4"/>
    </row>
    <row r="252" spans="6:9">
      <c r="F252" s="4"/>
      <c r="I252" s="4"/>
    </row>
    <row r="253" spans="6:9">
      <c r="F253" s="4"/>
      <c r="I253" s="4"/>
    </row>
    <row r="254" spans="6:9">
      <c r="F254" s="4"/>
      <c r="I254" s="4"/>
    </row>
    <row r="255" spans="6:9">
      <c r="F255" s="4"/>
      <c r="I255" s="4"/>
    </row>
    <row r="256" spans="6:9">
      <c r="F256" s="4"/>
      <c r="I256" s="4"/>
    </row>
    <row r="257" spans="6:9">
      <c r="F257" s="4"/>
      <c r="I257" s="4"/>
    </row>
    <row r="258" spans="6:9">
      <c r="F258" s="4"/>
      <c r="I258" s="4"/>
    </row>
    <row r="259" spans="6:9">
      <c r="F259" s="4"/>
      <c r="I259" s="4"/>
    </row>
    <row r="260" spans="6:9">
      <c r="F260" s="4"/>
      <c r="I260" s="4"/>
    </row>
    <row r="261" spans="6:9">
      <c r="F261" s="4"/>
      <c r="I261" s="4"/>
    </row>
    <row r="262" spans="6:9">
      <c r="F262" s="4"/>
      <c r="I262" s="4"/>
    </row>
    <row r="263" spans="6:9">
      <c r="F263" s="4"/>
      <c r="I263" s="4"/>
    </row>
    <row r="264" spans="6:9">
      <c r="F264" s="4"/>
      <c r="I264" s="4"/>
    </row>
    <row r="265" spans="6:9">
      <c r="F265" s="4"/>
      <c r="I265" s="4"/>
    </row>
    <row r="266" spans="6:9">
      <c r="F266" s="4"/>
      <c r="I266" s="4"/>
    </row>
    <row r="267" spans="6:9">
      <c r="F267" s="4"/>
      <c r="I267" s="4"/>
    </row>
    <row r="268" spans="6:9">
      <c r="F268" s="4"/>
      <c r="I268" s="4"/>
    </row>
    <row r="269" spans="6:9">
      <c r="F269" s="4"/>
      <c r="I269" s="4"/>
    </row>
    <row r="270" spans="6:9">
      <c r="F270" s="4"/>
      <c r="I270" s="4"/>
    </row>
    <row r="271" spans="6:9">
      <c r="F271" s="4"/>
      <c r="I271" s="4"/>
    </row>
    <row r="272" spans="6:9">
      <c r="F272" s="4"/>
      <c r="I272" s="4"/>
    </row>
    <row r="273" spans="6:9">
      <c r="F273" s="4"/>
      <c r="I273" s="4"/>
    </row>
    <row r="274" spans="6:9">
      <c r="F274" s="4"/>
      <c r="I274" s="4"/>
    </row>
    <row r="275" spans="6:9">
      <c r="F275" s="4"/>
      <c r="I275" s="4"/>
    </row>
    <row r="276" spans="6:9">
      <c r="F276" s="4"/>
      <c r="I276" s="4"/>
    </row>
    <row r="277" spans="6:9">
      <c r="F277" s="4"/>
      <c r="I277" s="4"/>
    </row>
    <row r="278" spans="6:9">
      <c r="F278" s="4"/>
      <c r="I278" s="4"/>
    </row>
    <row r="279" spans="6:9">
      <c r="F279" s="4"/>
      <c r="I279" s="4"/>
    </row>
    <row r="280" spans="6:9">
      <c r="F280" s="4"/>
      <c r="I280" s="4"/>
    </row>
    <row r="281" spans="6:9">
      <c r="F281" s="4"/>
      <c r="I281" s="4"/>
    </row>
    <row r="282" spans="6:9">
      <c r="F282" s="4"/>
      <c r="I282" s="4"/>
    </row>
    <row r="283" spans="6:9">
      <c r="F283" s="4"/>
      <c r="I283" s="4"/>
    </row>
    <row r="284" spans="6:9">
      <c r="F284" s="4"/>
      <c r="I284" s="4"/>
    </row>
    <row r="285" spans="6:9">
      <c r="F285" s="4"/>
      <c r="I285" s="4"/>
    </row>
    <row r="286" spans="6:9">
      <c r="F286" s="4"/>
      <c r="I286" s="4"/>
    </row>
    <row r="287" spans="6:9">
      <c r="F287" s="4"/>
      <c r="I287" s="4"/>
    </row>
    <row r="288" spans="6:9">
      <c r="F288" s="4"/>
      <c r="I288" s="4"/>
    </row>
    <row r="289" spans="6:9">
      <c r="F289" s="4"/>
      <c r="I289" s="4"/>
    </row>
    <row r="290" spans="6:9">
      <c r="F290" s="4"/>
      <c r="I290" s="4"/>
    </row>
    <row r="291" spans="6:9">
      <c r="F291" s="4"/>
      <c r="I291" s="4"/>
    </row>
    <row r="292" spans="6:9">
      <c r="F292" s="4"/>
      <c r="I292" s="4"/>
    </row>
    <row r="293" spans="6:9">
      <c r="F293" s="4"/>
      <c r="I293" s="4"/>
    </row>
    <row r="294" spans="6:9">
      <c r="F294" s="4"/>
      <c r="I294" s="4"/>
    </row>
    <row r="295" spans="6:9">
      <c r="F295" s="4"/>
      <c r="I295" s="4"/>
    </row>
    <row r="296" spans="6:9">
      <c r="F296" s="4"/>
      <c r="I296" s="4"/>
    </row>
    <row r="297" spans="6:9">
      <c r="F297" s="4"/>
      <c r="I297" s="4"/>
    </row>
    <row r="298" spans="6:9">
      <c r="F298" s="4"/>
      <c r="I298" s="4"/>
    </row>
    <row r="299" spans="6:9">
      <c r="F299" s="4"/>
      <c r="I299" s="4"/>
    </row>
    <row r="300" spans="6:9">
      <c r="F300" s="4"/>
      <c r="I300" s="4"/>
    </row>
    <row r="301" spans="6:9">
      <c r="F301" s="4"/>
      <c r="I301" s="4"/>
    </row>
    <row r="302" spans="6:9">
      <c r="F302" s="4"/>
      <c r="I302" s="4"/>
    </row>
    <row r="303" spans="6:9">
      <c r="F303" s="4"/>
      <c r="I303" s="4"/>
    </row>
    <row r="304" spans="6:9">
      <c r="F304" s="4"/>
      <c r="I304" s="4"/>
    </row>
    <row r="305" spans="6:9">
      <c r="F305" s="4"/>
      <c r="I305" s="4"/>
    </row>
    <row r="306" spans="6:9">
      <c r="F306" s="4"/>
      <c r="I306" s="4"/>
    </row>
    <row r="307" spans="6:9">
      <c r="F307" s="4"/>
      <c r="I307" s="4"/>
    </row>
    <row r="308" spans="6:9">
      <c r="F308" s="4"/>
      <c r="I308" s="4"/>
    </row>
    <row r="309" spans="6:9">
      <c r="F309" s="4"/>
      <c r="I309" s="4"/>
    </row>
    <row r="310" spans="6:9">
      <c r="F310" s="4"/>
      <c r="I310" s="4"/>
    </row>
    <row r="311" spans="6:9">
      <c r="F311" s="4"/>
      <c r="I311" s="4"/>
    </row>
    <row r="312" spans="6:9">
      <c r="F312" s="4"/>
      <c r="I312" s="4"/>
    </row>
    <row r="313" spans="6:9">
      <c r="F313" s="4"/>
      <c r="I313" s="4"/>
    </row>
    <row r="314" spans="6:9">
      <c r="F314" s="4"/>
      <c r="I314" s="4"/>
    </row>
    <row r="315" spans="6:9">
      <c r="F315" s="4"/>
      <c r="I315" s="4"/>
    </row>
    <row r="316" spans="6:9">
      <c r="F316" s="4"/>
      <c r="I316" s="4"/>
    </row>
    <row r="317" spans="6:9">
      <c r="F317" s="4"/>
      <c r="I317" s="4"/>
    </row>
    <row r="318" spans="6:9">
      <c r="F318" s="4"/>
      <c r="I318" s="4"/>
    </row>
    <row r="319" spans="6:9">
      <c r="F319" s="4"/>
      <c r="I319" s="4"/>
    </row>
    <row r="320" spans="6:9">
      <c r="F320" s="4"/>
      <c r="I320" s="4"/>
    </row>
    <row r="321" spans="6:9">
      <c r="F321" s="4"/>
      <c r="I321" s="4"/>
    </row>
    <row r="322" spans="6:9">
      <c r="F322" s="4"/>
      <c r="I322" s="4"/>
    </row>
    <row r="323" spans="6:9">
      <c r="F323" s="4"/>
      <c r="I323" s="4"/>
    </row>
    <row r="324" spans="6:9">
      <c r="F324" s="4"/>
      <c r="I324" s="4"/>
    </row>
    <row r="325" spans="6:9">
      <c r="F325" s="4"/>
      <c r="I325" s="4"/>
    </row>
    <row r="326" spans="6:9">
      <c r="F326" s="4"/>
      <c r="I326" s="4"/>
    </row>
    <row r="327" spans="6:9">
      <c r="F327" s="4"/>
      <c r="I327" s="4"/>
    </row>
    <row r="328" spans="6:9">
      <c r="F328" s="4"/>
      <c r="I328" s="4"/>
    </row>
    <row r="329" spans="6:9">
      <c r="F329" s="4"/>
      <c r="I329" s="4"/>
    </row>
    <row r="330" spans="6:9">
      <c r="F330" s="4"/>
      <c r="I330" s="4"/>
    </row>
    <row r="331" spans="6:9">
      <c r="F331" s="4"/>
      <c r="I331" s="4"/>
    </row>
    <row r="332" spans="6:9">
      <c r="F332" s="4"/>
      <c r="I332" s="4"/>
    </row>
    <row r="333" spans="6:9">
      <c r="F333" s="4"/>
      <c r="I333" s="4"/>
    </row>
    <row r="334" spans="6:9">
      <c r="F334" s="4"/>
      <c r="I334" s="4"/>
    </row>
    <row r="335" spans="6:9">
      <c r="F335" s="4"/>
      <c r="I335" s="4"/>
    </row>
    <row r="336" spans="6:9">
      <c r="F336" s="4"/>
      <c r="I336" s="4"/>
    </row>
    <row r="337" spans="6:9">
      <c r="F337" s="4"/>
      <c r="I337" s="4"/>
    </row>
    <row r="338" spans="6:9">
      <c r="F338" s="4"/>
      <c r="I338" s="4"/>
    </row>
    <row r="339" spans="6:9">
      <c r="F339" s="4"/>
      <c r="I339" s="4"/>
    </row>
    <row r="340" spans="6:9">
      <c r="F340" s="4"/>
      <c r="I340" s="4"/>
    </row>
    <row r="341" spans="6:9">
      <c r="F341" s="4"/>
      <c r="I341" s="4"/>
    </row>
    <row r="342" spans="6:9">
      <c r="F342" s="4"/>
      <c r="I342" s="4"/>
    </row>
    <row r="343" spans="6:9">
      <c r="F343" s="4"/>
      <c r="I343" s="4"/>
    </row>
    <row r="344" spans="6:9">
      <c r="F344" s="4"/>
      <c r="I344" s="4"/>
    </row>
    <row r="345" spans="6:9">
      <c r="F345" s="4"/>
      <c r="I345" s="4"/>
    </row>
    <row r="346" spans="6:9">
      <c r="F346" s="4"/>
      <c r="I346" s="4"/>
    </row>
    <row r="347" spans="6:9">
      <c r="F347" s="4"/>
      <c r="I347" s="4"/>
    </row>
    <row r="348" spans="6:9">
      <c r="F348" s="4"/>
      <c r="I348" s="4"/>
    </row>
    <row r="349" spans="6:9">
      <c r="F349" s="4"/>
      <c r="I349" s="4"/>
    </row>
    <row r="350" spans="6:9">
      <c r="F350" s="4"/>
      <c r="I350" s="4"/>
    </row>
    <row r="351" spans="6:9">
      <c r="F351" s="4"/>
      <c r="I351" s="4"/>
    </row>
    <row r="352" spans="6:9">
      <c r="F352" s="4"/>
      <c r="I352" s="4"/>
    </row>
    <row r="353" spans="6:9">
      <c r="F353" s="4"/>
      <c r="I353" s="4"/>
    </row>
    <row r="354" spans="6:9">
      <c r="F354" s="4"/>
      <c r="I354" s="4"/>
    </row>
    <row r="355" spans="6:9">
      <c r="F355" s="4"/>
      <c r="I355" s="4"/>
    </row>
    <row r="356" spans="6:9">
      <c r="F356" s="4"/>
      <c r="I356" s="4"/>
    </row>
    <row r="357" spans="6:9">
      <c r="F357" s="4"/>
      <c r="I357" s="4"/>
    </row>
    <row r="358" spans="6:9">
      <c r="F358" s="4"/>
      <c r="I358" s="4"/>
    </row>
    <row r="359" spans="6:9">
      <c r="F359" s="4"/>
      <c r="I359" s="4"/>
    </row>
    <row r="360" spans="6:9">
      <c r="F360" s="4"/>
      <c r="I360" s="4"/>
    </row>
    <row r="361" spans="6:9">
      <c r="F361" s="4"/>
      <c r="I361" s="4"/>
    </row>
    <row r="362" spans="6:9">
      <c r="F362" s="4"/>
      <c r="I362" s="4"/>
    </row>
    <row r="363" spans="6:9">
      <c r="F363" s="4"/>
      <c r="I363" s="4"/>
    </row>
    <row r="364" spans="6:9">
      <c r="F364" s="4"/>
      <c r="I364" s="4"/>
    </row>
    <row r="365" spans="6:9">
      <c r="F365" s="4"/>
      <c r="I365" s="4"/>
    </row>
    <row r="366" spans="6:9">
      <c r="F366" s="4"/>
      <c r="I366" s="4"/>
    </row>
    <row r="367" spans="6:9">
      <c r="F367" s="4"/>
      <c r="I367" s="4"/>
    </row>
    <row r="368" spans="6:9">
      <c r="F368" s="4"/>
      <c r="I368" s="4"/>
    </row>
    <row r="369" spans="6:9">
      <c r="F369" s="4"/>
      <c r="I369" s="4"/>
    </row>
    <row r="370" spans="6:9">
      <c r="F370" s="4"/>
      <c r="I370" s="4"/>
    </row>
    <row r="371" spans="6:9">
      <c r="F371" s="4"/>
      <c r="I371" s="4"/>
    </row>
    <row r="372" spans="6:9">
      <c r="F372" s="4"/>
      <c r="I372" s="4"/>
    </row>
    <row r="373" spans="6:9">
      <c r="F373" s="4"/>
      <c r="I373" s="4"/>
    </row>
    <row r="374" spans="6:9">
      <c r="F374" s="4"/>
      <c r="I374" s="4"/>
    </row>
    <row r="375" spans="6:9">
      <c r="F375" s="4"/>
      <c r="I375" s="4"/>
    </row>
    <row r="376" spans="6:9">
      <c r="F376" s="4"/>
      <c r="I376" s="4"/>
    </row>
    <row r="377" spans="6:9">
      <c r="F377" s="4"/>
      <c r="I377" s="4"/>
    </row>
    <row r="378" spans="6:9">
      <c r="F378" s="4"/>
      <c r="I378" s="4"/>
    </row>
    <row r="379" spans="6:9">
      <c r="F379" s="4"/>
      <c r="I379" s="4"/>
    </row>
    <row r="380" spans="6:9">
      <c r="F380" s="4"/>
      <c r="I380" s="4"/>
    </row>
    <row r="381" spans="6:9">
      <c r="F381" s="4"/>
      <c r="I381" s="4"/>
    </row>
    <row r="382" spans="6:9">
      <c r="F382" s="4"/>
      <c r="I382" s="4"/>
    </row>
    <row r="383" spans="6:9">
      <c r="F383" s="4"/>
      <c r="I383" s="4"/>
    </row>
    <row r="384" spans="6:9">
      <c r="F384" s="4"/>
      <c r="I384" s="4"/>
    </row>
    <row r="385" spans="6:9">
      <c r="F385" s="4"/>
      <c r="I385" s="4"/>
    </row>
    <row r="386" spans="6:9">
      <c r="F386" s="4"/>
      <c r="I386" s="4"/>
    </row>
    <row r="387" spans="6:9">
      <c r="F387" s="4"/>
      <c r="I387" s="4"/>
    </row>
    <row r="388" spans="6:9">
      <c r="F388" s="4"/>
      <c r="I388" s="4"/>
    </row>
    <row r="389" spans="6:9">
      <c r="F389" s="4"/>
      <c r="I389" s="4"/>
    </row>
    <row r="390" spans="6:9">
      <c r="F390" s="4"/>
      <c r="I390" s="4"/>
    </row>
    <row r="391" spans="6:9">
      <c r="F391" s="4"/>
      <c r="I391" s="4"/>
    </row>
    <row r="392" spans="6:9">
      <c r="F392" s="4"/>
      <c r="I392" s="4"/>
    </row>
    <row r="393" spans="6:9">
      <c r="F393" s="4"/>
      <c r="I393" s="4"/>
    </row>
    <row r="394" spans="6:9">
      <c r="F394" s="4"/>
      <c r="I394" s="4"/>
    </row>
    <row r="395" spans="6:9">
      <c r="F395" s="4"/>
      <c r="I395" s="4"/>
    </row>
    <row r="396" spans="6:9">
      <c r="F396" s="4"/>
      <c r="I396" s="4"/>
    </row>
    <row r="397" spans="6:9">
      <c r="F397" s="4"/>
      <c r="I397" s="4"/>
    </row>
    <row r="398" spans="6:9">
      <c r="F398" s="4"/>
      <c r="I398" s="4"/>
    </row>
    <row r="399" spans="6:9">
      <c r="F399" s="4"/>
      <c r="I399" s="4"/>
    </row>
    <row r="400" spans="6:9">
      <c r="F400" s="4"/>
      <c r="I400" s="4"/>
    </row>
    <row r="401" spans="6:9">
      <c r="F401" s="4"/>
      <c r="I401" s="4"/>
    </row>
    <row r="402" spans="6:9">
      <c r="F402" s="4"/>
      <c r="I402" s="4"/>
    </row>
    <row r="403" spans="6:9">
      <c r="F403" s="4"/>
      <c r="I403" s="4"/>
    </row>
    <row r="404" spans="6:9">
      <c r="F404" s="4"/>
      <c r="I404" s="4"/>
    </row>
    <row r="405" spans="6:9">
      <c r="F405" s="4"/>
      <c r="I405" s="4"/>
    </row>
    <row r="406" spans="6:9">
      <c r="F406" s="4"/>
      <c r="I406" s="4"/>
    </row>
    <row r="407" spans="6:9">
      <c r="F407" s="4"/>
      <c r="I407" s="4"/>
    </row>
    <row r="408" spans="6:9">
      <c r="F408" s="4"/>
      <c r="I408" s="4"/>
    </row>
    <row r="409" spans="6:9">
      <c r="F409" s="4"/>
      <c r="I409" s="4"/>
    </row>
    <row r="410" spans="6:9">
      <c r="F410" s="4"/>
      <c r="I410" s="4"/>
    </row>
    <row r="411" spans="6:9">
      <c r="F411" s="4"/>
      <c r="I411" s="4"/>
    </row>
    <row r="412" spans="6:9">
      <c r="F412" s="4"/>
      <c r="I412" s="4"/>
    </row>
    <row r="413" spans="6:9">
      <c r="F413" s="4"/>
      <c r="I413" s="4"/>
    </row>
    <row r="414" spans="6:9">
      <c r="F414" s="4"/>
      <c r="I414" s="4"/>
    </row>
    <row r="415" spans="6:9">
      <c r="F415" s="4"/>
      <c r="I415" s="4"/>
    </row>
    <row r="416" spans="6:9">
      <c r="F416" s="4"/>
      <c r="I416" s="4"/>
    </row>
    <row r="417" spans="6:9">
      <c r="F417" s="4"/>
      <c r="I417" s="4"/>
    </row>
    <row r="418" spans="6:9">
      <c r="F418" s="4"/>
      <c r="I418" s="4"/>
    </row>
    <row r="419" spans="6:9">
      <c r="F419" s="4"/>
      <c r="I419" s="4"/>
    </row>
    <row r="420" spans="6:9">
      <c r="F420" s="4"/>
      <c r="I420" s="4"/>
    </row>
    <row r="421" spans="6:9">
      <c r="F421" s="4"/>
      <c r="I421" s="4"/>
    </row>
    <row r="422" spans="6:9">
      <c r="F422" s="4"/>
      <c r="I422" s="4"/>
    </row>
    <row r="423" spans="6:9">
      <c r="F423" s="4"/>
      <c r="I423" s="4"/>
    </row>
    <row r="424" spans="6:9">
      <c r="F424" s="4"/>
      <c r="I424" s="4"/>
    </row>
    <row r="425" spans="6:9">
      <c r="F425" s="4"/>
      <c r="I425" s="4"/>
    </row>
    <row r="426" spans="6:9">
      <c r="F426" s="4"/>
      <c r="I426" s="4"/>
    </row>
    <row r="427" spans="6:9">
      <c r="F427" s="4"/>
      <c r="I427" s="4"/>
    </row>
    <row r="428" spans="6:9">
      <c r="F428" s="4"/>
      <c r="I428" s="4"/>
    </row>
    <row r="429" spans="6:9">
      <c r="F429" s="4"/>
      <c r="I429" s="4"/>
    </row>
    <row r="430" spans="6:9">
      <c r="F430" s="4"/>
      <c r="I430" s="4"/>
    </row>
    <row r="431" spans="6:9">
      <c r="F431" s="4"/>
      <c r="I431" s="4"/>
    </row>
    <row r="432" spans="6:9">
      <c r="F432" s="4"/>
      <c r="I432" s="4"/>
    </row>
    <row r="433" spans="6:9">
      <c r="F433" s="4"/>
      <c r="I433" s="4"/>
    </row>
    <row r="434" spans="6:9">
      <c r="F434" s="4"/>
      <c r="I434" s="4"/>
    </row>
    <row r="435" spans="6:9">
      <c r="F435" s="4"/>
      <c r="I435" s="4"/>
    </row>
    <row r="436" spans="6:9">
      <c r="F436" s="4"/>
      <c r="I436" s="4"/>
    </row>
    <row r="437" spans="6:9">
      <c r="F437" s="4"/>
      <c r="I437" s="4"/>
    </row>
    <row r="438" spans="6:9">
      <c r="F438" s="4"/>
      <c r="I438" s="4"/>
    </row>
    <row r="439" spans="6:9">
      <c r="F439" s="4"/>
      <c r="I439" s="4"/>
    </row>
    <row r="440" spans="6:9">
      <c r="F440" s="4"/>
      <c r="I440" s="4"/>
    </row>
    <row r="441" spans="6:9">
      <c r="F441" s="4"/>
      <c r="I441" s="4"/>
    </row>
    <row r="442" spans="6:9">
      <c r="F442" s="4"/>
      <c r="I442" s="4"/>
    </row>
    <row r="443" spans="6:9">
      <c r="F443" s="4"/>
      <c r="I443" s="4"/>
    </row>
    <row r="444" spans="6:9">
      <c r="F444" s="4"/>
      <c r="I444" s="4"/>
    </row>
    <row r="445" spans="6:9">
      <c r="F445" s="4"/>
      <c r="I445" s="4"/>
    </row>
    <row r="446" spans="6:9">
      <c r="F446" s="4"/>
      <c r="I446" s="4"/>
    </row>
    <row r="447" spans="6:9">
      <c r="F447" s="4"/>
      <c r="I447" s="4"/>
    </row>
    <row r="448" spans="6:9">
      <c r="F448" s="4"/>
      <c r="I448" s="4"/>
    </row>
    <row r="449" spans="6:9">
      <c r="F449" s="4"/>
      <c r="I449" s="4"/>
    </row>
    <row r="450" spans="6:9">
      <c r="F450" s="4"/>
      <c r="I450" s="4"/>
    </row>
    <row r="451" spans="6:9">
      <c r="F451" s="4"/>
      <c r="I451" s="4"/>
    </row>
    <row r="452" spans="6:9">
      <c r="F452" s="4"/>
      <c r="I452" s="4"/>
    </row>
    <row r="453" spans="6:9">
      <c r="F453" s="4"/>
      <c r="I453" s="4"/>
    </row>
    <row r="454" spans="6:9">
      <c r="F454" s="4"/>
      <c r="I454" s="4"/>
    </row>
    <row r="455" spans="6:9">
      <c r="F455" s="4"/>
      <c r="I455" s="4"/>
    </row>
    <row r="456" spans="6:9">
      <c r="F456" s="4"/>
      <c r="I456" s="4"/>
    </row>
    <row r="457" spans="6:9">
      <c r="F457" s="4"/>
      <c r="I457" s="4"/>
    </row>
    <row r="458" spans="6:9">
      <c r="F458" s="4"/>
      <c r="I458" s="4"/>
    </row>
    <row r="459" spans="6:9">
      <c r="F459" s="4"/>
      <c r="I459" s="4"/>
    </row>
    <row r="460" spans="6:9">
      <c r="F460" s="4"/>
      <c r="I460" s="4"/>
    </row>
    <row r="461" spans="6:9">
      <c r="F461" s="4"/>
      <c r="I461" s="4"/>
    </row>
    <row r="462" spans="6:9">
      <c r="F462" s="4"/>
      <c r="I462" s="4"/>
    </row>
    <row r="463" spans="6:9">
      <c r="F463" s="4"/>
      <c r="I463" s="4"/>
    </row>
    <row r="464" spans="6:9">
      <c r="F464" s="4"/>
      <c r="I464" s="4"/>
    </row>
    <row r="465" spans="6:9">
      <c r="F465" s="4"/>
      <c r="I465" s="4"/>
    </row>
    <row r="466" spans="6:9">
      <c r="F466" s="4"/>
      <c r="I466" s="4"/>
    </row>
    <row r="467" spans="6:9">
      <c r="F467" s="4"/>
      <c r="I467" s="4"/>
    </row>
    <row r="468" spans="6:9">
      <c r="F468" s="4"/>
      <c r="I468" s="4"/>
    </row>
    <row r="469" spans="6:9">
      <c r="F469" s="4"/>
      <c r="I469" s="4"/>
    </row>
    <row r="470" spans="6:9">
      <c r="F470" s="4"/>
      <c r="I470" s="4"/>
    </row>
    <row r="471" spans="6:9">
      <c r="F471" s="4"/>
      <c r="I471" s="4"/>
    </row>
    <row r="472" spans="6:9">
      <c r="F472" s="4"/>
      <c r="I472" s="4"/>
    </row>
    <row r="473" spans="6:9">
      <c r="F473" s="4"/>
      <c r="I473" s="4"/>
    </row>
    <row r="474" spans="6:9">
      <c r="F474" s="4"/>
      <c r="I474" s="4"/>
    </row>
    <row r="475" spans="6:9">
      <c r="F475" s="4"/>
      <c r="I475" s="4"/>
    </row>
    <row r="476" spans="6:9">
      <c r="F476" s="4"/>
      <c r="I476" s="4"/>
    </row>
    <row r="477" spans="6:9">
      <c r="F477" s="4"/>
      <c r="I477" s="4"/>
    </row>
    <row r="478" spans="6:9">
      <c r="F478" s="4"/>
      <c r="I478" s="4"/>
    </row>
    <row r="479" spans="6:9">
      <c r="F479" s="4"/>
      <c r="I479" s="4"/>
    </row>
    <row r="480" spans="6:9">
      <c r="F480" s="4"/>
      <c r="I480" s="4"/>
    </row>
    <row r="481" spans="6:9">
      <c r="F481" s="4"/>
      <c r="I481" s="4"/>
    </row>
    <row r="482" spans="6:9">
      <c r="F482" s="4"/>
      <c r="I482" s="4"/>
    </row>
    <row r="483" spans="6:9">
      <c r="F483" s="4"/>
      <c r="I483" s="4"/>
    </row>
    <row r="484" spans="6:9">
      <c r="F484" s="4"/>
      <c r="I484" s="4"/>
    </row>
    <row r="485" spans="6:9">
      <c r="F485" s="4"/>
      <c r="I485" s="4"/>
    </row>
    <row r="486" spans="6:9">
      <c r="F486" s="4"/>
      <c r="I486" s="4"/>
    </row>
    <row r="487" spans="6:9">
      <c r="F487" s="4"/>
      <c r="I487" s="4"/>
    </row>
    <row r="488" spans="6:9">
      <c r="F488" s="4"/>
      <c r="I488" s="4"/>
    </row>
    <row r="489" spans="6:9">
      <c r="F489" s="4"/>
      <c r="I489" s="4"/>
    </row>
    <row r="490" spans="6:9">
      <c r="F490" s="4"/>
      <c r="I490" s="4"/>
    </row>
    <row r="491" spans="6:9">
      <c r="F491" s="4"/>
      <c r="I491" s="4"/>
    </row>
    <row r="492" spans="6:9">
      <c r="F492" s="4"/>
      <c r="I492" s="4"/>
    </row>
    <row r="493" spans="6:9">
      <c r="F493" s="4"/>
      <c r="I493" s="4"/>
    </row>
    <row r="494" spans="6:9">
      <c r="F494" s="4"/>
      <c r="I494" s="4"/>
    </row>
    <row r="495" spans="6:9">
      <c r="F495" s="4"/>
      <c r="I495" s="4"/>
    </row>
    <row r="496" spans="6:9">
      <c r="F496" s="4"/>
      <c r="I496" s="4"/>
    </row>
    <row r="497" spans="6:9">
      <c r="F497" s="4"/>
      <c r="I497" s="4"/>
    </row>
    <row r="498" spans="6:9">
      <c r="F498" s="4"/>
      <c r="I498" s="4"/>
    </row>
    <row r="499" spans="6:9">
      <c r="F499" s="4"/>
      <c r="I499" s="4"/>
    </row>
    <row r="500" spans="6:9">
      <c r="F500" s="4"/>
      <c r="I500" s="4"/>
    </row>
    <row r="501" spans="6:9">
      <c r="F501" s="4"/>
      <c r="I501" s="4"/>
    </row>
    <row r="502" spans="6:9">
      <c r="F502" s="4"/>
      <c r="I502" s="4"/>
    </row>
    <row r="503" spans="6:9">
      <c r="F503" s="4"/>
      <c r="I503" s="4"/>
    </row>
    <row r="504" spans="6:9">
      <c r="F504" s="4"/>
      <c r="I504" s="4"/>
    </row>
    <row r="505" spans="6:9">
      <c r="F505" s="4"/>
      <c r="I505" s="4"/>
    </row>
    <row r="506" spans="6:9">
      <c r="F506" s="4"/>
      <c r="I506" s="4"/>
    </row>
    <row r="507" spans="6:9">
      <c r="F507" s="4"/>
      <c r="I507" s="4"/>
    </row>
    <row r="508" spans="6:9">
      <c r="F508" s="4"/>
      <c r="I508" s="4"/>
    </row>
    <row r="509" spans="6:9">
      <c r="F509" s="4"/>
      <c r="I509" s="4"/>
    </row>
    <row r="510" spans="6:9">
      <c r="F510" s="4"/>
      <c r="I510" s="4"/>
    </row>
    <row r="511" spans="6:9">
      <c r="F511" s="4"/>
      <c r="I511" s="4"/>
    </row>
    <row r="512" spans="6:9">
      <c r="F512" s="4"/>
      <c r="I512" s="4"/>
    </row>
    <row r="513" spans="6:9">
      <c r="F513" s="4"/>
      <c r="I513" s="4"/>
    </row>
    <row r="514" spans="6:9">
      <c r="F514" s="4"/>
      <c r="I514" s="4"/>
    </row>
    <row r="515" spans="6:9">
      <c r="F515" s="4"/>
      <c r="I515" s="4"/>
    </row>
    <row r="516" spans="6:9">
      <c r="F516" s="4"/>
      <c r="I516" s="4"/>
    </row>
    <row r="517" spans="6:9">
      <c r="F517" s="4"/>
      <c r="I517" s="4"/>
    </row>
    <row r="518" spans="6:9">
      <c r="F518" s="4"/>
      <c r="I518" s="4"/>
    </row>
    <row r="519" spans="6:9">
      <c r="F519" s="4"/>
      <c r="I519" s="4"/>
    </row>
    <row r="520" spans="6:9">
      <c r="F520" s="4"/>
      <c r="I520" s="4"/>
    </row>
    <row r="521" spans="6:9">
      <c r="F521" s="4"/>
      <c r="I521" s="4"/>
    </row>
    <row r="522" spans="6:9">
      <c r="F522" s="4"/>
      <c r="I522" s="4"/>
    </row>
    <row r="523" spans="6:9">
      <c r="F523" s="4"/>
      <c r="I523" s="4"/>
    </row>
    <row r="524" spans="6:9">
      <c r="F524" s="4"/>
      <c r="I524" s="4"/>
    </row>
    <row r="525" spans="6:9">
      <c r="F525" s="4"/>
      <c r="I525" s="4"/>
    </row>
    <row r="526" spans="6:9">
      <c r="F526" s="4"/>
      <c r="I526" s="4"/>
    </row>
    <row r="527" spans="6:9">
      <c r="F527" s="4"/>
      <c r="I527" s="4"/>
    </row>
    <row r="528" spans="6:9">
      <c r="F528" s="4"/>
      <c r="I528" s="4"/>
    </row>
    <row r="529" spans="6:9">
      <c r="F529" s="4"/>
      <c r="I529" s="4"/>
    </row>
    <row r="530" spans="6:9">
      <c r="F530" s="4"/>
      <c r="I530" s="4"/>
    </row>
    <row r="531" spans="6:9">
      <c r="F531" s="4"/>
      <c r="I531" s="4"/>
    </row>
    <row r="532" spans="6:9">
      <c r="F532" s="4"/>
      <c r="I532" s="4"/>
    </row>
    <row r="533" spans="6:9">
      <c r="F533" s="4"/>
      <c r="I533" s="4"/>
    </row>
    <row r="534" spans="6:9">
      <c r="F534" s="4"/>
      <c r="I534" s="4"/>
    </row>
    <row r="535" spans="6:9">
      <c r="F535" s="4"/>
      <c r="I535" s="4"/>
    </row>
    <row r="536" spans="6:9">
      <c r="F536" s="4"/>
      <c r="I536" s="4"/>
    </row>
    <row r="537" spans="6:9">
      <c r="F537" s="4"/>
      <c r="I537" s="4"/>
    </row>
    <row r="538" spans="6:9">
      <c r="F538" s="4"/>
      <c r="I538" s="4"/>
    </row>
    <row r="539" spans="6:9">
      <c r="F539" s="4"/>
      <c r="I539" s="4"/>
    </row>
    <row r="540" spans="6:9">
      <c r="F540" s="4"/>
      <c r="I540" s="4"/>
    </row>
    <row r="541" spans="6:9">
      <c r="F541" s="4"/>
      <c r="I541" s="4"/>
    </row>
    <row r="542" spans="6:9">
      <c r="F542" s="4"/>
      <c r="I542" s="4"/>
    </row>
    <row r="543" spans="6:9">
      <c r="F543" s="4"/>
      <c r="I543" s="4"/>
    </row>
    <row r="544" spans="6:9">
      <c r="F544" s="4"/>
      <c r="I544" s="4"/>
    </row>
    <row r="545" spans="6:9">
      <c r="F545" s="4"/>
      <c r="I545" s="4"/>
    </row>
    <row r="546" spans="6:9">
      <c r="F546" s="4"/>
      <c r="I546" s="4"/>
    </row>
    <row r="547" spans="6:9">
      <c r="F547" s="4"/>
      <c r="I547" s="4"/>
    </row>
    <row r="548" spans="6:9">
      <c r="F548" s="4"/>
      <c r="I548" s="4"/>
    </row>
    <row r="549" spans="6:9">
      <c r="F549" s="4"/>
      <c r="I549" s="4"/>
    </row>
    <row r="550" spans="6:9">
      <c r="F550" s="4"/>
      <c r="I550" s="4"/>
    </row>
    <row r="551" spans="6:9">
      <c r="F551" s="4"/>
      <c r="I551" s="4"/>
    </row>
    <row r="552" spans="6:9">
      <c r="F552" s="4"/>
      <c r="I552" s="4"/>
    </row>
    <row r="553" spans="6:9">
      <c r="F553" s="4"/>
      <c r="I553" s="4"/>
    </row>
    <row r="554" spans="6:9">
      <c r="F554" s="4"/>
      <c r="I554" s="4"/>
    </row>
    <row r="555" spans="6:9">
      <c r="F555" s="4"/>
      <c r="I555" s="4"/>
    </row>
    <row r="556" spans="6:9">
      <c r="F556" s="4"/>
      <c r="I556" s="4"/>
    </row>
    <row r="557" spans="6:9">
      <c r="F557" s="4"/>
      <c r="I557" s="4"/>
    </row>
    <row r="558" spans="6:9">
      <c r="F558" s="4"/>
      <c r="I558" s="4"/>
    </row>
    <row r="559" spans="6:9">
      <c r="F559" s="4"/>
      <c r="I559" s="4"/>
    </row>
    <row r="560" spans="6:9">
      <c r="F560" s="4"/>
      <c r="I560" s="4"/>
    </row>
    <row r="561" spans="6:9">
      <c r="F561" s="4"/>
      <c r="I561" s="4"/>
    </row>
    <row r="562" spans="6:9">
      <c r="F562" s="4"/>
      <c r="I562" s="4"/>
    </row>
    <row r="563" spans="6:9">
      <c r="F563" s="4"/>
      <c r="I563" s="4"/>
    </row>
    <row r="564" spans="6:9">
      <c r="F564" s="4"/>
      <c r="I564" s="4"/>
    </row>
    <row r="565" spans="6:9">
      <c r="F565" s="4"/>
      <c r="I565" s="4"/>
    </row>
    <row r="566" spans="6:9">
      <c r="F566" s="4"/>
      <c r="I566" s="4"/>
    </row>
    <row r="567" spans="6:9">
      <c r="F567" s="4"/>
      <c r="I567" s="4"/>
    </row>
    <row r="568" spans="6:9">
      <c r="F568" s="4"/>
      <c r="I568" s="4"/>
    </row>
    <row r="569" spans="6:9">
      <c r="F569" s="4"/>
      <c r="I569" s="4"/>
    </row>
    <row r="570" spans="6:9">
      <c r="F570" s="4"/>
      <c r="I570" s="4"/>
    </row>
    <row r="571" spans="6:9">
      <c r="F571" s="4"/>
      <c r="I571" s="4"/>
    </row>
    <row r="572" spans="6:9">
      <c r="F572" s="4"/>
      <c r="I572" s="4"/>
    </row>
    <row r="573" spans="6:9">
      <c r="F573" s="4"/>
      <c r="I573" s="4"/>
    </row>
    <row r="574" spans="6:9">
      <c r="F574" s="4"/>
      <c r="I574" s="4"/>
    </row>
    <row r="575" spans="6:9">
      <c r="F575" s="4"/>
      <c r="I575" s="4"/>
    </row>
    <row r="576" spans="6:9">
      <c r="F576" s="4"/>
      <c r="I576" s="4"/>
    </row>
    <row r="577" spans="6:9">
      <c r="F577" s="4"/>
      <c r="I577" s="4"/>
    </row>
    <row r="578" spans="6:9">
      <c r="F578" s="4"/>
      <c r="I578" s="4"/>
    </row>
    <row r="579" spans="6:9">
      <c r="F579" s="4"/>
      <c r="I579" s="4"/>
    </row>
    <row r="580" spans="6:9">
      <c r="F580" s="4"/>
      <c r="I580" s="4"/>
    </row>
    <row r="581" spans="6:9">
      <c r="F581" s="4"/>
      <c r="I581" s="4"/>
    </row>
    <row r="582" spans="6:9">
      <c r="F582" s="4"/>
      <c r="I582" s="4"/>
    </row>
    <row r="583" spans="6:9">
      <c r="F583" s="4"/>
      <c r="I583" s="4"/>
    </row>
    <row r="584" spans="6:9">
      <c r="F584" s="4"/>
      <c r="I584" s="4"/>
    </row>
    <row r="585" spans="6:9">
      <c r="F585" s="4"/>
      <c r="I585" s="4"/>
    </row>
    <row r="586" spans="6:9">
      <c r="F586" s="4"/>
      <c r="I586" s="4"/>
    </row>
    <row r="587" spans="6:9">
      <c r="F587" s="4"/>
      <c r="I587" s="4"/>
    </row>
    <row r="588" spans="6:9">
      <c r="F588" s="4"/>
      <c r="I588" s="4"/>
    </row>
    <row r="589" spans="6:9">
      <c r="F589" s="4"/>
      <c r="I589" s="4"/>
    </row>
    <row r="590" spans="6:9">
      <c r="F590" s="4"/>
      <c r="I590" s="4"/>
    </row>
    <row r="591" spans="6:9">
      <c r="F591" s="4"/>
      <c r="I591" s="4"/>
    </row>
    <row r="592" spans="6:9">
      <c r="F592" s="4"/>
      <c r="I592" s="4"/>
    </row>
    <row r="593" spans="6:9">
      <c r="F593" s="4"/>
      <c r="I593" s="4"/>
    </row>
    <row r="594" spans="6:9">
      <c r="F594" s="4"/>
      <c r="I594" s="4"/>
    </row>
    <row r="595" spans="6:9">
      <c r="F595" s="4"/>
      <c r="I595" s="4"/>
    </row>
    <row r="596" spans="6:9">
      <c r="F596" s="4"/>
      <c r="I596" s="4"/>
    </row>
    <row r="597" spans="6:9">
      <c r="F597" s="4"/>
      <c r="I597" s="4"/>
    </row>
    <row r="598" spans="6:9">
      <c r="F598" s="4"/>
      <c r="I598" s="4"/>
    </row>
    <row r="599" spans="6:9">
      <c r="F599" s="4"/>
      <c r="I599" s="4"/>
    </row>
    <row r="600" spans="6:9">
      <c r="F600" s="4"/>
      <c r="I600" s="4"/>
    </row>
    <row r="601" spans="6:9">
      <c r="F601" s="4"/>
      <c r="I601" s="4"/>
    </row>
    <row r="602" spans="6:9">
      <c r="F602" s="4"/>
      <c r="I602" s="4"/>
    </row>
    <row r="603" spans="6:9">
      <c r="F603" s="4"/>
      <c r="I603" s="4"/>
    </row>
    <row r="604" spans="6:9">
      <c r="F604" s="4"/>
      <c r="I604" s="4"/>
    </row>
    <row r="605" spans="6:9">
      <c r="F605" s="4"/>
      <c r="I605" s="4"/>
    </row>
    <row r="606" spans="6:9">
      <c r="F606" s="4"/>
      <c r="I606" s="4"/>
    </row>
    <row r="607" spans="6:9">
      <c r="F607" s="4"/>
      <c r="I607" s="4"/>
    </row>
    <row r="608" spans="6:9">
      <c r="F608" s="4"/>
      <c r="I608" s="4"/>
    </row>
    <row r="609" spans="6:9">
      <c r="F609" s="4"/>
      <c r="I609" s="4"/>
    </row>
    <row r="610" spans="6:9">
      <c r="F610" s="4"/>
      <c r="I610" s="4"/>
    </row>
    <row r="611" spans="6:9">
      <c r="F611" s="4"/>
      <c r="I611" s="4"/>
    </row>
    <row r="612" spans="6:9">
      <c r="F612" s="4"/>
      <c r="I612" s="4"/>
    </row>
    <row r="613" spans="6:9">
      <c r="F613" s="4"/>
      <c r="I613" s="4"/>
    </row>
    <row r="614" spans="6:9">
      <c r="F614" s="4"/>
      <c r="I614" s="4"/>
    </row>
    <row r="615" spans="6:9">
      <c r="F615" s="4"/>
      <c r="I615" s="4"/>
    </row>
    <row r="616" spans="6:9">
      <c r="F616" s="4"/>
      <c r="I616" s="4"/>
    </row>
    <row r="617" spans="6:9">
      <c r="F617" s="4"/>
      <c r="I617" s="4"/>
    </row>
    <row r="618" spans="6:9">
      <c r="F618" s="4"/>
      <c r="I618" s="4"/>
    </row>
    <row r="619" spans="6:9">
      <c r="F619" s="4"/>
      <c r="I619" s="4"/>
    </row>
    <row r="620" spans="6:9">
      <c r="F620" s="4"/>
      <c r="I620" s="4"/>
    </row>
    <row r="621" spans="6:9">
      <c r="F621" s="4"/>
      <c r="I621" s="4"/>
    </row>
    <row r="622" spans="6:9">
      <c r="F622" s="4"/>
      <c r="I622" s="4"/>
    </row>
    <row r="623" spans="6:9">
      <c r="F623" s="4"/>
      <c r="I623" s="4"/>
    </row>
    <row r="624" spans="6:9">
      <c r="F624" s="4"/>
      <c r="I624" s="4"/>
    </row>
    <row r="625" spans="6:9">
      <c r="F625" s="4"/>
      <c r="I625" s="4"/>
    </row>
    <row r="626" spans="6:9">
      <c r="F626" s="4"/>
      <c r="I626" s="4"/>
    </row>
    <row r="627" spans="6:9">
      <c r="F627" s="4"/>
      <c r="I627" s="4"/>
    </row>
    <row r="628" spans="6:9">
      <c r="F628" s="4"/>
      <c r="I628" s="4"/>
    </row>
    <row r="629" spans="6:9">
      <c r="F629" s="4"/>
      <c r="I629" s="4"/>
    </row>
    <row r="630" spans="6:9">
      <c r="F630" s="4"/>
      <c r="I630" s="4"/>
    </row>
    <row r="631" spans="6:9">
      <c r="F631" s="4"/>
      <c r="I631" s="4"/>
    </row>
    <row r="632" spans="6:9">
      <c r="F632" s="4"/>
      <c r="I632" s="4"/>
    </row>
    <row r="633" spans="6:9">
      <c r="F633" s="4"/>
      <c r="I633" s="4"/>
    </row>
    <row r="634" spans="6:9">
      <c r="F634" s="4"/>
      <c r="I634" s="4"/>
    </row>
    <row r="635" spans="6:9">
      <c r="F635" s="4"/>
      <c r="I635" s="4"/>
    </row>
    <row r="636" spans="6:9">
      <c r="F636" s="4"/>
      <c r="I636" s="4"/>
    </row>
    <row r="637" spans="6:9">
      <c r="F637" s="4"/>
      <c r="I637" s="4"/>
    </row>
    <row r="638" spans="6:9">
      <c r="F638" s="4"/>
      <c r="I638" s="4"/>
    </row>
    <row r="639" spans="6:9">
      <c r="F639" s="4"/>
      <c r="I639" s="4"/>
    </row>
    <row r="640" spans="6:9">
      <c r="F640" s="4"/>
      <c r="I640" s="4"/>
    </row>
    <row r="641" spans="6:9">
      <c r="F641" s="4"/>
      <c r="I641" s="4"/>
    </row>
    <row r="642" spans="6:9">
      <c r="F642" s="4"/>
      <c r="I642" s="4"/>
    </row>
    <row r="643" spans="6:9">
      <c r="F643" s="4"/>
      <c r="I643" s="4"/>
    </row>
    <row r="644" spans="6:9">
      <c r="F644" s="4"/>
      <c r="I644" s="4"/>
    </row>
    <row r="645" spans="6:9">
      <c r="F645" s="4"/>
      <c r="I645" s="4"/>
    </row>
    <row r="646" spans="6:9">
      <c r="F646" s="4"/>
      <c r="I646" s="4"/>
    </row>
    <row r="647" spans="6:9">
      <c r="F647" s="4"/>
      <c r="I647" s="4"/>
    </row>
    <row r="648" spans="6:9">
      <c r="F648" s="4"/>
      <c r="I648" s="4"/>
    </row>
    <row r="649" spans="6:9">
      <c r="F649" s="4"/>
      <c r="I649" s="4"/>
    </row>
    <row r="650" spans="6:9">
      <c r="F650" s="4"/>
      <c r="I650" s="4"/>
    </row>
    <row r="651" spans="6:9">
      <c r="F651" s="4"/>
      <c r="I651" s="4"/>
    </row>
    <row r="652" spans="6:9">
      <c r="F652" s="4"/>
      <c r="I652" s="4"/>
    </row>
    <row r="653" spans="6:9">
      <c r="F653" s="4"/>
      <c r="I653" s="4"/>
    </row>
    <row r="654" spans="6:9">
      <c r="F654" s="4"/>
      <c r="I654" s="4"/>
    </row>
    <row r="655" spans="6:9">
      <c r="F655" s="4"/>
      <c r="I655" s="4"/>
    </row>
    <row r="656" spans="6:9">
      <c r="F656" s="4"/>
      <c r="I656" s="4"/>
    </row>
    <row r="657" spans="6:9">
      <c r="F657" s="4"/>
      <c r="I657" s="4"/>
    </row>
    <row r="658" spans="6:9">
      <c r="F658" s="4"/>
      <c r="I658" s="4"/>
    </row>
    <row r="659" spans="6:9">
      <c r="F659" s="4"/>
      <c r="I659" s="4"/>
    </row>
    <row r="660" spans="6:9">
      <c r="F660" s="4"/>
      <c r="I660" s="4"/>
    </row>
    <row r="661" spans="6:9">
      <c r="F661" s="4"/>
      <c r="I661" s="4"/>
    </row>
    <row r="662" spans="6:9">
      <c r="F662" s="4"/>
      <c r="I662" s="4"/>
    </row>
    <row r="663" spans="6:9">
      <c r="F663" s="4"/>
      <c r="I663" s="4"/>
    </row>
    <row r="664" spans="6:9">
      <c r="F664" s="4"/>
      <c r="I664" s="4"/>
    </row>
    <row r="665" spans="6:9">
      <c r="F665" s="4"/>
      <c r="I665" s="4"/>
    </row>
    <row r="666" spans="6:9">
      <c r="F666" s="4"/>
      <c r="I666" s="4"/>
    </row>
    <row r="667" spans="6:9">
      <c r="F667" s="4"/>
      <c r="I667" s="4"/>
    </row>
    <row r="668" spans="6:9">
      <c r="F668" s="4"/>
      <c r="I668" s="4"/>
    </row>
    <row r="669" spans="6:9">
      <c r="F669" s="4"/>
      <c r="I669" s="4"/>
    </row>
    <row r="670" spans="6:9">
      <c r="F670" s="4"/>
      <c r="I670" s="4"/>
    </row>
    <row r="671" spans="6:9">
      <c r="F671" s="4"/>
      <c r="I671" s="4"/>
    </row>
    <row r="672" spans="6:9">
      <c r="F672" s="4"/>
      <c r="I672" s="4"/>
    </row>
    <row r="673" spans="6:9">
      <c r="F673" s="4"/>
      <c r="I673" s="4"/>
    </row>
    <row r="674" spans="6:9">
      <c r="F674" s="4"/>
      <c r="I674" s="4"/>
    </row>
    <row r="675" spans="6:9">
      <c r="F675" s="4"/>
      <c r="I675" s="4"/>
    </row>
    <row r="676" spans="6:9">
      <c r="F676" s="4"/>
      <c r="I676" s="4"/>
    </row>
    <row r="677" spans="6:9">
      <c r="F677" s="4"/>
      <c r="I677" s="4"/>
    </row>
    <row r="678" spans="6:9">
      <c r="F678" s="4"/>
      <c r="I678" s="4"/>
    </row>
    <row r="679" spans="6:9">
      <c r="F679" s="4"/>
      <c r="I679" s="4"/>
    </row>
    <row r="680" spans="6:9">
      <c r="F680" s="4"/>
      <c r="I680" s="4"/>
    </row>
    <row r="681" spans="6:9">
      <c r="F681" s="4"/>
      <c r="I681" s="4"/>
    </row>
    <row r="682" spans="6:9">
      <c r="F682" s="4"/>
      <c r="I682" s="4"/>
    </row>
    <row r="683" spans="6:9">
      <c r="F683" s="4"/>
      <c r="I683" s="4"/>
    </row>
    <row r="684" spans="6:9">
      <c r="F684" s="4"/>
      <c r="I684" s="4"/>
    </row>
    <row r="685" spans="6:9">
      <c r="F685" s="4"/>
      <c r="I685" s="4"/>
    </row>
    <row r="686" spans="6:9">
      <c r="F686" s="4"/>
      <c r="I686" s="4"/>
    </row>
    <row r="687" spans="6:9">
      <c r="F687" s="4"/>
      <c r="I687" s="4"/>
    </row>
    <row r="688" spans="6:9">
      <c r="F688" s="4"/>
      <c r="I688" s="4"/>
    </row>
    <row r="689" spans="6:9">
      <c r="F689" s="4"/>
      <c r="I689" s="4"/>
    </row>
    <row r="690" spans="6:9">
      <c r="F690" s="4"/>
      <c r="I690" s="4"/>
    </row>
    <row r="691" spans="6:9">
      <c r="F691" s="4"/>
      <c r="I691" s="4"/>
    </row>
    <row r="692" spans="6:9">
      <c r="F692" s="4"/>
      <c r="I692" s="4"/>
    </row>
    <row r="693" spans="6:9">
      <c r="F693" s="4"/>
      <c r="I693" s="4"/>
    </row>
    <row r="694" spans="6:9">
      <c r="F694" s="4"/>
      <c r="I694" s="4"/>
    </row>
    <row r="695" spans="6:9">
      <c r="F695" s="4"/>
      <c r="I695" s="4"/>
    </row>
    <row r="696" spans="6:9">
      <c r="F696" s="4"/>
      <c r="I696" s="4"/>
    </row>
    <row r="697" spans="6:9">
      <c r="F697" s="4"/>
      <c r="I697" s="4"/>
    </row>
    <row r="698" spans="6:9">
      <c r="F698" s="4"/>
      <c r="I698" s="4"/>
    </row>
    <row r="699" spans="6:9">
      <c r="F699" s="4"/>
      <c r="I699" s="4"/>
    </row>
    <row r="700" spans="6:9">
      <c r="F700" s="4"/>
      <c r="I700" s="4"/>
    </row>
    <row r="701" spans="6:9">
      <c r="F701" s="4"/>
      <c r="I701" s="4"/>
    </row>
    <row r="702" spans="6:9">
      <c r="F702" s="4"/>
      <c r="I702" s="4"/>
    </row>
    <row r="703" spans="6:9">
      <c r="F703" s="4"/>
      <c r="I703" s="4"/>
    </row>
    <row r="704" spans="6:9">
      <c r="F704" s="4"/>
      <c r="I704" s="4"/>
    </row>
    <row r="705" spans="6:9">
      <c r="F705" s="4"/>
      <c r="I705" s="4"/>
    </row>
    <row r="706" spans="6:9">
      <c r="F706" s="4"/>
      <c r="I706" s="4"/>
    </row>
    <row r="707" spans="6:9">
      <c r="F707" s="4"/>
      <c r="I707" s="4"/>
    </row>
    <row r="708" spans="6:9">
      <c r="F708" s="4"/>
      <c r="I708" s="4"/>
    </row>
    <row r="709" spans="6:9">
      <c r="F709" s="4"/>
      <c r="I709" s="4"/>
    </row>
    <row r="710" spans="6:9">
      <c r="F710" s="4"/>
      <c r="I710" s="4"/>
    </row>
    <row r="711" spans="6:9">
      <c r="F711" s="4"/>
      <c r="I711" s="4"/>
    </row>
    <row r="712" spans="6:9">
      <c r="F712" s="4"/>
      <c r="I712" s="4"/>
    </row>
    <row r="713" spans="6:9">
      <c r="F713" s="4"/>
      <c r="I713" s="4"/>
    </row>
    <row r="714" spans="6:9">
      <c r="F714" s="4"/>
      <c r="I714" s="4"/>
    </row>
    <row r="715" spans="6:9">
      <c r="F715" s="4"/>
      <c r="I715" s="4"/>
    </row>
    <row r="716" spans="6:9">
      <c r="F716" s="4"/>
      <c r="I716" s="4"/>
    </row>
    <row r="717" spans="6:9">
      <c r="F717" s="4"/>
      <c r="I717" s="4"/>
    </row>
    <row r="718" spans="6:9">
      <c r="F718" s="4"/>
      <c r="I718" s="4"/>
    </row>
    <row r="719" spans="6:9">
      <c r="F719" s="4"/>
      <c r="I719" s="4"/>
    </row>
    <row r="720" spans="6:9">
      <c r="F720" s="4"/>
      <c r="I720" s="4"/>
    </row>
    <row r="721" spans="6:9">
      <c r="F721" s="4"/>
      <c r="I721" s="4"/>
    </row>
    <row r="722" spans="6:9">
      <c r="F722" s="4"/>
      <c r="I722" s="4"/>
    </row>
    <row r="723" spans="6:9">
      <c r="F723" s="4"/>
      <c r="I723" s="4"/>
    </row>
    <row r="724" spans="6:9">
      <c r="F724" s="4"/>
      <c r="I724" s="4"/>
    </row>
    <row r="725" spans="6:9">
      <c r="F725" s="4"/>
      <c r="I725" s="4"/>
    </row>
    <row r="726" spans="6:9">
      <c r="F726" s="4"/>
      <c r="I726" s="4"/>
    </row>
    <row r="727" spans="6:9">
      <c r="F727" s="4"/>
      <c r="I727" s="4"/>
    </row>
    <row r="728" spans="6:9">
      <c r="F728" s="4"/>
      <c r="I728" s="4"/>
    </row>
    <row r="729" spans="6:9">
      <c r="F729" s="4"/>
      <c r="I729" s="4"/>
    </row>
    <row r="730" spans="6:9">
      <c r="F730" s="4"/>
      <c r="I730" s="4"/>
    </row>
    <row r="731" spans="6:9">
      <c r="F731" s="4"/>
      <c r="I731" s="4"/>
    </row>
    <row r="732" spans="6:9">
      <c r="F732" s="4"/>
      <c r="I732" s="4"/>
    </row>
    <row r="733" spans="6:9">
      <c r="F733" s="4"/>
      <c r="I733" s="4"/>
    </row>
    <row r="734" spans="6:9">
      <c r="F734" s="4"/>
      <c r="I734" s="4"/>
    </row>
    <row r="735" spans="6:9">
      <c r="F735" s="4"/>
      <c r="I735" s="4"/>
    </row>
    <row r="736" spans="6:9">
      <c r="F736" s="4"/>
      <c r="I736" s="4"/>
    </row>
    <row r="737" spans="6:9">
      <c r="F737" s="4"/>
      <c r="I737" s="4"/>
    </row>
    <row r="738" spans="6:9">
      <c r="F738" s="4"/>
      <c r="I738" s="4"/>
    </row>
    <row r="739" spans="6:9">
      <c r="F739" s="4"/>
      <c r="I739" s="4"/>
    </row>
    <row r="740" spans="6:9">
      <c r="F740" s="4"/>
      <c r="I740" s="4"/>
    </row>
    <row r="741" spans="6:9">
      <c r="F741" s="4"/>
      <c r="I741" s="4"/>
    </row>
    <row r="742" spans="6:9">
      <c r="F742" s="4"/>
      <c r="I742" s="4"/>
    </row>
    <row r="743" spans="6:9">
      <c r="F743" s="4"/>
      <c r="I743" s="4"/>
    </row>
    <row r="744" spans="6:9">
      <c r="F744" s="4"/>
      <c r="I744" s="4"/>
    </row>
    <row r="745" spans="6:9">
      <c r="F745" s="4"/>
      <c r="I745" s="4"/>
    </row>
    <row r="746" spans="6:9">
      <c r="F746" s="4"/>
      <c r="I746" s="4"/>
    </row>
    <row r="747" spans="6:9">
      <c r="F747" s="4"/>
      <c r="I747" s="4"/>
    </row>
    <row r="748" spans="6:9">
      <c r="F748" s="4"/>
      <c r="I748" s="4"/>
    </row>
    <row r="749" spans="6:9">
      <c r="F749" s="4"/>
      <c r="I749" s="4"/>
    </row>
    <row r="750" spans="6:9">
      <c r="F750" s="4"/>
      <c r="I750" s="4"/>
    </row>
    <row r="751" spans="6:9">
      <c r="F751" s="4"/>
      <c r="I751" s="4"/>
    </row>
    <row r="752" spans="6:9">
      <c r="F752" s="4"/>
      <c r="I752" s="4"/>
    </row>
    <row r="753" spans="6:9">
      <c r="F753" s="4"/>
      <c r="I753" s="4"/>
    </row>
    <row r="754" spans="6:9">
      <c r="F754" s="4"/>
      <c r="I754" s="4"/>
    </row>
    <row r="755" spans="6:9">
      <c r="F755" s="4"/>
      <c r="I755" s="4"/>
    </row>
    <row r="756" spans="6:9">
      <c r="F756" s="4"/>
      <c r="I756" s="4"/>
    </row>
    <row r="757" spans="6:9">
      <c r="F757" s="4"/>
      <c r="I757" s="4"/>
    </row>
    <row r="758" spans="6:9">
      <c r="F758" s="4"/>
      <c r="I758" s="4"/>
    </row>
    <row r="759" spans="6:9">
      <c r="F759" s="4"/>
      <c r="I759" s="4"/>
    </row>
    <row r="760" spans="6:9">
      <c r="F760" s="4"/>
      <c r="I760" s="4"/>
    </row>
    <row r="761" spans="6:9">
      <c r="F761" s="4"/>
      <c r="I761" s="4"/>
    </row>
    <row r="762" spans="6:9">
      <c r="F762" s="4"/>
      <c r="I762" s="4"/>
    </row>
    <row r="763" spans="6:9">
      <c r="F763" s="4"/>
      <c r="I763" s="4"/>
    </row>
    <row r="764" spans="6:9">
      <c r="F764" s="4"/>
      <c r="I764" s="4"/>
    </row>
    <row r="765" spans="6:9">
      <c r="F765" s="4"/>
      <c r="I765" s="4"/>
    </row>
    <row r="766" spans="6:9">
      <c r="F766" s="4"/>
      <c r="I766" s="4"/>
    </row>
    <row r="767" spans="6:9">
      <c r="F767" s="4"/>
      <c r="I767" s="4"/>
    </row>
    <row r="768" spans="6:9">
      <c r="F768" s="4"/>
      <c r="I768" s="4"/>
    </row>
    <row r="769" spans="6:9">
      <c r="F769" s="4"/>
      <c r="I769" s="4"/>
    </row>
    <row r="770" spans="6:9">
      <c r="F770" s="4"/>
      <c r="I770" s="4"/>
    </row>
    <row r="771" spans="6:9">
      <c r="F771" s="4"/>
      <c r="I771" s="4"/>
    </row>
    <row r="772" spans="6:9">
      <c r="F772" s="4"/>
      <c r="I772" s="4"/>
    </row>
    <row r="773" spans="6:9">
      <c r="F773" s="4"/>
      <c r="I773" s="4"/>
    </row>
    <row r="774" spans="6:9">
      <c r="F774" s="4"/>
      <c r="I774" s="4"/>
    </row>
    <row r="775" spans="6:9">
      <c r="F775" s="4"/>
      <c r="I775" s="4"/>
    </row>
    <row r="776" spans="6:9">
      <c r="F776" s="4"/>
      <c r="I776" s="4"/>
    </row>
    <row r="777" spans="6:9">
      <c r="F777" s="4"/>
      <c r="I777" s="4"/>
    </row>
    <row r="778" spans="6:9">
      <c r="F778" s="4"/>
      <c r="I778" s="4"/>
    </row>
    <row r="779" spans="6:9">
      <c r="F779" s="4"/>
      <c r="I779" s="4"/>
    </row>
    <row r="780" spans="6:9">
      <c r="F780" s="4"/>
      <c r="I780" s="4"/>
    </row>
    <row r="781" spans="6:9">
      <c r="F781" s="4"/>
      <c r="I781" s="4"/>
    </row>
    <row r="782" spans="6:9">
      <c r="F782" s="4"/>
      <c r="I782" s="4"/>
    </row>
    <row r="783" spans="6:9">
      <c r="F783" s="4"/>
      <c r="I783" s="4"/>
    </row>
    <row r="784" spans="6:9">
      <c r="F784" s="4"/>
      <c r="I784" s="4"/>
    </row>
    <row r="785" spans="6:9">
      <c r="F785" s="4"/>
      <c r="I785" s="4"/>
    </row>
    <row r="786" spans="6:9">
      <c r="F786" s="4"/>
      <c r="I786" s="4"/>
    </row>
    <row r="787" spans="6:9">
      <c r="F787" s="4"/>
      <c r="I787" s="4"/>
    </row>
    <row r="788" spans="6:9">
      <c r="F788" s="4"/>
      <c r="I788" s="4"/>
    </row>
    <row r="789" spans="6:9">
      <c r="F789" s="4"/>
      <c r="I789" s="4"/>
    </row>
    <row r="790" spans="6:9">
      <c r="F790" s="4"/>
      <c r="I790" s="4"/>
    </row>
    <row r="791" spans="6:9">
      <c r="F791" s="4"/>
      <c r="I791" s="4"/>
    </row>
    <row r="792" spans="6:9">
      <c r="F792" s="4"/>
      <c r="I792" s="4"/>
    </row>
    <row r="793" spans="6:9">
      <c r="F793" s="4"/>
      <c r="I793" s="4"/>
    </row>
    <row r="794" spans="6:9">
      <c r="F794" s="4"/>
      <c r="I794" s="4"/>
    </row>
    <row r="795" spans="6:9">
      <c r="F795" s="4"/>
      <c r="I795" s="4"/>
    </row>
    <row r="796" spans="6:9">
      <c r="F796" s="4"/>
      <c r="I796" s="4"/>
    </row>
    <row r="797" spans="6:9">
      <c r="F797" s="4"/>
      <c r="I797" s="4"/>
    </row>
    <row r="798" spans="6:9">
      <c r="F798" s="4"/>
      <c r="I798" s="4"/>
    </row>
    <row r="799" spans="6:9">
      <c r="F799" s="4"/>
      <c r="I799" s="4"/>
    </row>
    <row r="800" spans="6:9">
      <c r="F800" s="4"/>
      <c r="I800" s="4"/>
    </row>
    <row r="801" spans="6:9">
      <c r="F801" s="4"/>
      <c r="I801" s="4"/>
    </row>
    <row r="802" spans="6:9">
      <c r="F802" s="4"/>
      <c r="I802" s="4"/>
    </row>
    <row r="803" spans="6:9">
      <c r="F803" s="4"/>
      <c r="I803" s="4"/>
    </row>
    <row r="804" spans="6:9">
      <c r="F804" s="4"/>
      <c r="I804" s="4"/>
    </row>
    <row r="805" spans="6:9">
      <c r="F805" s="4"/>
      <c r="I805" s="4"/>
    </row>
    <row r="806" spans="6:9">
      <c r="F806" s="4"/>
      <c r="I806" s="4"/>
    </row>
    <row r="807" spans="6:9">
      <c r="F807" s="4"/>
      <c r="I807" s="4"/>
    </row>
    <row r="808" spans="6:9">
      <c r="F808" s="4"/>
      <c r="I808" s="4"/>
    </row>
    <row r="809" spans="6:9">
      <c r="F809" s="4"/>
      <c r="I809" s="4"/>
    </row>
    <row r="810" spans="6:9">
      <c r="F810" s="4"/>
      <c r="I810" s="4"/>
    </row>
    <row r="811" spans="6:9">
      <c r="F811" s="4"/>
      <c r="I811" s="4"/>
    </row>
    <row r="812" spans="6:9">
      <c r="F812" s="4"/>
      <c r="I812" s="4"/>
    </row>
    <row r="813" spans="6:9">
      <c r="F813" s="4"/>
      <c r="I813" s="4"/>
    </row>
    <row r="814" spans="6:9">
      <c r="F814" s="4"/>
      <c r="I814" s="4"/>
    </row>
    <row r="815" spans="6:9">
      <c r="F815" s="4"/>
      <c r="I815" s="4"/>
    </row>
    <row r="816" spans="6:9">
      <c r="F816" s="4"/>
      <c r="I816" s="4"/>
    </row>
    <row r="817" spans="6:9">
      <c r="F817" s="4"/>
      <c r="I817" s="4"/>
    </row>
    <row r="818" spans="6:9">
      <c r="F818" s="4"/>
      <c r="I818" s="4"/>
    </row>
    <row r="819" spans="6:9">
      <c r="F819" s="4"/>
      <c r="I819" s="4"/>
    </row>
    <row r="820" spans="6:9">
      <c r="F820" s="4"/>
      <c r="I820" s="4"/>
    </row>
    <row r="821" spans="6:9">
      <c r="F821" s="4"/>
      <c r="I821" s="4"/>
    </row>
    <row r="822" spans="6:9">
      <c r="F822" s="4"/>
      <c r="I822" s="4"/>
    </row>
    <row r="823" spans="6:9">
      <c r="F823" s="4"/>
      <c r="I823" s="4"/>
    </row>
    <row r="824" spans="6:9">
      <c r="F824" s="4"/>
      <c r="I824" s="4"/>
    </row>
    <row r="825" spans="6:9">
      <c r="F825" s="4"/>
      <c r="I825" s="4"/>
    </row>
    <row r="826" spans="6:9">
      <c r="F826" s="4"/>
      <c r="I826" s="4"/>
    </row>
    <row r="827" spans="6:9">
      <c r="F827" s="4"/>
      <c r="I827" s="4"/>
    </row>
    <row r="828" spans="6:9">
      <c r="F828" s="4"/>
      <c r="I828" s="4"/>
    </row>
    <row r="829" spans="6:9">
      <c r="F829" s="4"/>
      <c r="I829" s="4"/>
    </row>
    <row r="830" spans="6:9">
      <c r="F830" s="4"/>
      <c r="I830" s="4"/>
    </row>
    <row r="831" spans="6:9">
      <c r="F831" s="4"/>
      <c r="I831" s="4"/>
    </row>
    <row r="832" spans="6:9">
      <c r="F832" s="4"/>
      <c r="I832" s="4"/>
    </row>
    <row r="833" spans="6:9">
      <c r="F833" s="4"/>
      <c r="I833" s="4"/>
    </row>
    <row r="834" spans="6:9">
      <c r="F834" s="4"/>
      <c r="I834" s="4"/>
    </row>
    <row r="835" spans="6:9">
      <c r="F835" s="4"/>
      <c r="I835" s="4"/>
    </row>
    <row r="836" spans="6:9">
      <c r="F836" s="4"/>
      <c r="I836" s="4"/>
    </row>
    <row r="837" spans="6:9">
      <c r="F837" s="4"/>
      <c r="I837" s="4"/>
    </row>
    <row r="838" spans="6:9">
      <c r="F838" s="4"/>
      <c r="I838" s="4"/>
    </row>
    <row r="839" spans="6:9">
      <c r="F839" s="4"/>
      <c r="I839" s="4"/>
    </row>
    <row r="840" spans="6:9">
      <c r="F840" s="4"/>
      <c r="I840" s="4"/>
    </row>
    <row r="841" spans="6:9">
      <c r="F841" s="4"/>
      <c r="I841" s="4"/>
    </row>
    <row r="842" spans="6:9">
      <c r="F842" s="4"/>
      <c r="I842" s="4"/>
    </row>
    <row r="843" spans="6:9">
      <c r="F843" s="4"/>
      <c r="I843" s="4"/>
    </row>
    <row r="844" spans="6:9">
      <c r="F844" s="4"/>
      <c r="I844" s="4"/>
    </row>
    <row r="845" spans="6:9">
      <c r="F845" s="4"/>
      <c r="I845" s="4"/>
    </row>
    <row r="846" spans="6:9">
      <c r="F846" s="4"/>
      <c r="I846" s="4"/>
    </row>
    <row r="847" spans="6:9">
      <c r="F847" s="4"/>
      <c r="I847" s="4"/>
    </row>
    <row r="848" spans="6:9">
      <c r="F848" s="4"/>
      <c r="I848" s="4"/>
    </row>
    <row r="849" spans="6:9">
      <c r="F849" s="4"/>
      <c r="I849" s="4"/>
    </row>
    <row r="850" spans="6:9">
      <c r="F850" s="4"/>
      <c r="I850" s="4"/>
    </row>
    <row r="851" spans="6:9">
      <c r="F851" s="4"/>
      <c r="I851" s="4"/>
    </row>
    <row r="852" spans="6:9">
      <c r="F852" s="4"/>
      <c r="I852" s="4"/>
    </row>
    <row r="853" spans="6:9">
      <c r="F853" s="4"/>
      <c r="I853" s="4"/>
    </row>
    <row r="854" spans="6:9">
      <c r="F854" s="4"/>
      <c r="I854" s="4"/>
    </row>
    <row r="855" spans="6:9">
      <c r="F855" s="4"/>
      <c r="I855" s="4"/>
    </row>
    <row r="856" spans="6:9">
      <c r="F856" s="4"/>
      <c r="I856" s="4"/>
    </row>
    <row r="857" spans="6:9">
      <c r="F857" s="4"/>
      <c r="I857" s="4"/>
    </row>
    <row r="858" spans="6:9">
      <c r="F858" s="4"/>
      <c r="I858" s="4"/>
    </row>
    <row r="859" spans="6:9">
      <c r="F859" s="4"/>
      <c r="I859" s="4"/>
    </row>
    <row r="860" spans="6:9">
      <c r="F860" s="4"/>
      <c r="I860" s="4"/>
    </row>
    <row r="861" spans="6:9">
      <c r="F861" s="4"/>
      <c r="I861" s="4"/>
    </row>
    <row r="862" spans="6:9">
      <c r="F862" s="4"/>
      <c r="I862" s="4"/>
    </row>
    <row r="863" spans="6:9">
      <c r="F863" s="4"/>
      <c r="I863" s="4"/>
    </row>
    <row r="864" spans="6:9">
      <c r="F864" s="4"/>
      <c r="I864" s="4"/>
    </row>
    <row r="865" spans="6:9">
      <c r="F865" s="4"/>
      <c r="I865" s="4"/>
    </row>
    <row r="866" spans="6:9">
      <c r="F866" s="4"/>
      <c r="I866" s="4"/>
    </row>
    <row r="867" spans="6:9">
      <c r="F867" s="4"/>
      <c r="I867" s="4"/>
    </row>
    <row r="868" spans="6:9">
      <c r="F868" s="4"/>
      <c r="I868" s="4"/>
    </row>
    <row r="869" spans="6:9">
      <c r="F869" s="4"/>
      <c r="I869" s="4"/>
    </row>
    <row r="870" spans="6:9">
      <c r="F870" s="4"/>
      <c r="I870" s="4"/>
    </row>
    <row r="871" spans="6:9">
      <c r="F871" s="4"/>
      <c r="I871" s="4"/>
    </row>
    <row r="872" spans="6:9">
      <c r="F872" s="4"/>
      <c r="I872" s="4"/>
    </row>
    <row r="873" spans="6:9">
      <c r="F873" s="4"/>
      <c r="I873" s="4"/>
    </row>
    <row r="874" spans="6:9">
      <c r="F874" s="4"/>
      <c r="I874" s="4"/>
    </row>
    <row r="875" spans="6:9">
      <c r="F875" s="4"/>
      <c r="I875" s="4"/>
    </row>
    <row r="876" spans="6:9">
      <c r="F876" s="4"/>
      <c r="I876" s="4"/>
    </row>
    <row r="877" spans="6:9">
      <c r="F877" s="4"/>
      <c r="I877" s="4"/>
    </row>
    <row r="878" spans="6:9">
      <c r="F878" s="4"/>
      <c r="I878" s="4"/>
    </row>
    <row r="879" spans="6:9">
      <c r="F879" s="4"/>
      <c r="I879" s="4"/>
    </row>
    <row r="880" spans="6:9">
      <c r="F880" s="4"/>
      <c r="I880" s="4"/>
    </row>
    <row r="881" spans="6:9">
      <c r="F881" s="4"/>
      <c r="I881" s="4"/>
    </row>
    <row r="882" spans="6:9">
      <c r="F882" s="4"/>
      <c r="I882" s="4"/>
    </row>
    <row r="883" spans="6:9">
      <c r="F883" s="4"/>
      <c r="I883" s="4"/>
    </row>
    <row r="884" spans="6:9">
      <c r="F884" s="4"/>
      <c r="I884" s="4"/>
    </row>
    <row r="885" spans="6:9">
      <c r="F885" s="4"/>
      <c r="I885" s="4"/>
    </row>
    <row r="886" spans="6:9">
      <c r="F886" s="4"/>
      <c r="I886" s="4"/>
    </row>
    <row r="887" spans="6:9">
      <c r="F887" s="4"/>
      <c r="I887" s="4"/>
    </row>
    <row r="888" spans="6:9">
      <c r="F888" s="4"/>
      <c r="I888" s="4"/>
    </row>
    <row r="889" spans="6:9">
      <c r="F889" s="4"/>
      <c r="I889" s="4"/>
    </row>
    <row r="890" spans="6:9">
      <c r="F890" s="4"/>
      <c r="I890" s="4"/>
    </row>
    <row r="891" spans="6:9">
      <c r="F891" s="4"/>
      <c r="I891" s="4"/>
    </row>
    <row r="892" spans="6:9">
      <c r="F892" s="4"/>
      <c r="I892" s="4"/>
    </row>
    <row r="893" spans="6:9">
      <c r="F893" s="4"/>
      <c r="I893" s="4"/>
    </row>
    <row r="894" spans="6:9">
      <c r="F894" s="4"/>
      <c r="I894" s="4"/>
    </row>
    <row r="895" spans="6:9">
      <c r="F895" s="4"/>
      <c r="I895" s="4"/>
    </row>
    <row r="896" spans="6:9">
      <c r="F896" s="4"/>
      <c r="I896" s="4"/>
    </row>
    <row r="897" spans="6:9">
      <c r="F897" s="4"/>
      <c r="I897" s="4"/>
    </row>
    <row r="898" spans="6:9">
      <c r="F898" s="4"/>
      <c r="I898" s="4"/>
    </row>
    <row r="899" spans="6:9">
      <c r="F899" s="4"/>
      <c r="I899" s="4"/>
    </row>
    <row r="900" spans="6:9">
      <c r="F900" s="4"/>
      <c r="I900" s="4"/>
    </row>
    <row r="901" spans="6:9">
      <c r="F901" s="4"/>
      <c r="I901" s="4"/>
    </row>
    <row r="902" spans="6:9">
      <c r="F902" s="4"/>
      <c r="I902" s="4"/>
    </row>
    <row r="903" spans="6:9">
      <c r="F903" s="4"/>
      <c r="I903" s="4"/>
    </row>
    <row r="904" spans="6:9">
      <c r="F904" s="4"/>
      <c r="I904" s="4"/>
    </row>
    <row r="905" spans="6:9">
      <c r="F905" s="4"/>
      <c r="I905" s="4"/>
    </row>
    <row r="906" spans="6:9">
      <c r="F906" s="4"/>
      <c r="I906" s="4"/>
    </row>
    <row r="907" spans="6:9">
      <c r="F907" s="4"/>
      <c r="I907" s="4"/>
    </row>
    <row r="908" spans="6:9">
      <c r="F908" s="4"/>
      <c r="I908" s="4"/>
    </row>
    <row r="909" spans="6:9">
      <c r="F909" s="4"/>
      <c r="I909" s="4"/>
    </row>
    <row r="910" spans="6:9">
      <c r="F910" s="4"/>
      <c r="I910" s="4"/>
    </row>
    <row r="911" spans="6:9">
      <c r="F911" s="4"/>
      <c r="I911" s="4"/>
    </row>
    <row r="912" spans="6:9">
      <c r="F912" s="4"/>
      <c r="I912" s="4"/>
    </row>
    <row r="913" spans="6:9">
      <c r="F913" s="4"/>
      <c r="I913" s="4"/>
    </row>
    <row r="914" spans="6:9">
      <c r="F914" s="4"/>
      <c r="I914" s="4"/>
    </row>
    <row r="915" spans="6:9">
      <c r="F915" s="4"/>
      <c r="I915" s="4"/>
    </row>
    <row r="916" spans="6:9">
      <c r="F916" s="4"/>
      <c r="I916" s="4"/>
    </row>
    <row r="917" spans="6:9">
      <c r="F917" s="4"/>
      <c r="I917" s="4"/>
    </row>
    <row r="918" spans="6:9">
      <c r="F918" s="4"/>
      <c r="I918" s="4"/>
    </row>
    <row r="919" spans="6:9">
      <c r="F919" s="4"/>
      <c r="I919" s="4"/>
    </row>
    <row r="920" spans="6:9">
      <c r="F920" s="4"/>
      <c r="I920" s="4"/>
    </row>
    <row r="921" spans="6:9">
      <c r="F921" s="4"/>
      <c r="I921" s="4"/>
    </row>
    <row r="922" spans="6:9">
      <c r="F922" s="4"/>
      <c r="I922" s="4"/>
    </row>
    <row r="923" spans="6:9">
      <c r="F923" s="4"/>
      <c r="I923" s="4"/>
    </row>
    <row r="924" spans="6:9">
      <c r="F924" s="4"/>
      <c r="I924" s="4"/>
    </row>
    <row r="925" spans="6:9">
      <c r="F925" s="4"/>
      <c r="I925" s="4"/>
    </row>
    <row r="926" spans="6:9">
      <c r="F926" s="4"/>
      <c r="I926" s="4"/>
    </row>
    <row r="927" spans="6:9">
      <c r="F927" s="4"/>
      <c r="I927" s="4"/>
    </row>
    <row r="928" spans="6:9">
      <c r="F928" s="4"/>
      <c r="I928" s="4"/>
    </row>
    <row r="929" spans="6:9">
      <c r="F929" s="4"/>
      <c r="I929" s="4"/>
    </row>
    <row r="930" spans="6:9">
      <c r="F930" s="4"/>
      <c r="I930" s="4"/>
    </row>
    <row r="931" spans="6:9">
      <c r="F931" s="4"/>
      <c r="I931" s="4"/>
    </row>
    <row r="932" spans="6:9">
      <c r="F932" s="4"/>
      <c r="I932" s="4"/>
    </row>
    <row r="933" spans="6:9">
      <c r="F933" s="4"/>
      <c r="I933" s="4"/>
    </row>
    <row r="934" spans="6:9">
      <c r="F934" s="4"/>
      <c r="I934" s="4"/>
    </row>
    <row r="935" spans="6:9">
      <c r="F935" s="4"/>
      <c r="I935" s="4"/>
    </row>
    <row r="936" spans="6:9">
      <c r="F936" s="4"/>
      <c r="I936" s="4"/>
    </row>
    <row r="937" spans="6:9">
      <c r="F937" s="4"/>
      <c r="I937" s="4"/>
    </row>
    <row r="938" spans="6:9">
      <c r="F938" s="4"/>
      <c r="I938" s="4"/>
    </row>
    <row r="939" spans="6:9">
      <c r="F939" s="4"/>
      <c r="I939" s="4"/>
    </row>
    <row r="940" spans="6:9">
      <c r="F940" s="4"/>
      <c r="I940" s="4"/>
    </row>
    <row r="941" spans="6:9">
      <c r="F941" s="4"/>
      <c r="I941" s="4"/>
    </row>
    <row r="942" spans="6:9">
      <c r="F942" s="4"/>
      <c r="I942" s="4"/>
    </row>
    <row r="943" spans="6:9">
      <c r="F943" s="4"/>
      <c r="I943" s="4"/>
    </row>
    <row r="944" spans="6:9">
      <c r="F944" s="4"/>
      <c r="I944" s="4"/>
    </row>
    <row r="945" spans="6:9">
      <c r="F945" s="4"/>
      <c r="I945" s="4"/>
    </row>
    <row r="946" spans="6:9">
      <c r="F946" s="4"/>
      <c r="I946" s="4"/>
    </row>
    <row r="947" spans="6:9">
      <c r="F947" s="4"/>
      <c r="I947" s="4"/>
    </row>
    <row r="948" spans="6:9">
      <c r="F948" s="4"/>
      <c r="I948" s="4"/>
    </row>
    <row r="949" spans="6:9">
      <c r="F949" s="4"/>
      <c r="I949" s="4"/>
    </row>
    <row r="950" spans="6:9">
      <c r="F950" s="4"/>
      <c r="I950" s="4"/>
    </row>
    <row r="951" spans="6:9">
      <c r="F951" s="4"/>
      <c r="I951" s="4"/>
    </row>
    <row r="952" spans="6:9">
      <c r="F952" s="4"/>
      <c r="I952" s="4"/>
    </row>
    <row r="953" spans="6:9">
      <c r="F953" s="4"/>
      <c r="I953" s="4"/>
    </row>
    <row r="954" spans="6:9">
      <c r="F954" s="4"/>
      <c r="I954" s="4"/>
    </row>
    <row r="955" spans="6:9">
      <c r="F955" s="4"/>
      <c r="I955" s="4"/>
    </row>
    <row r="956" spans="6:9">
      <c r="F956" s="4"/>
      <c r="I956" s="4"/>
    </row>
    <row r="957" spans="6:9">
      <c r="F957" s="4"/>
      <c r="I957" s="4"/>
    </row>
    <row r="958" spans="6:9">
      <c r="F958" s="4"/>
      <c r="I958" s="4"/>
    </row>
    <row r="959" spans="6:9">
      <c r="F959" s="4"/>
      <c r="I959" s="4"/>
    </row>
    <row r="960" spans="6:9">
      <c r="F960" s="4"/>
      <c r="I960" s="4"/>
    </row>
    <row r="961" spans="6:9">
      <c r="F961" s="4"/>
      <c r="I961" s="4"/>
    </row>
    <row r="962" spans="6:9">
      <c r="F962" s="4"/>
      <c r="I962" s="4"/>
    </row>
    <row r="963" spans="6:9">
      <c r="F963" s="4"/>
      <c r="I963" s="4"/>
    </row>
    <row r="964" spans="6:9">
      <c r="F964" s="4"/>
      <c r="I964" s="4"/>
    </row>
    <row r="965" spans="6:9">
      <c r="F965" s="4"/>
      <c r="I965" s="4"/>
    </row>
    <row r="966" spans="6:9">
      <c r="F966" s="4"/>
      <c r="I966" s="4"/>
    </row>
    <row r="967" spans="6:9">
      <c r="F967" s="4"/>
      <c r="I967" s="4"/>
    </row>
    <row r="968" spans="6:9">
      <c r="F968" s="4"/>
      <c r="I968" s="4"/>
    </row>
    <row r="969" spans="6:9">
      <c r="F969" s="4"/>
      <c r="I969" s="4"/>
    </row>
    <row r="970" spans="6:9">
      <c r="F970" s="4"/>
      <c r="I970" s="4"/>
    </row>
    <row r="971" spans="6:9">
      <c r="F971" s="4"/>
      <c r="I971" s="4"/>
    </row>
    <row r="972" spans="6:9">
      <c r="F972" s="4"/>
      <c r="I972" s="4"/>
    </row>
    <row r="973" spans="6:9">
      <c r="F973" s="4"/>
      <c r="I973" s="4"/>
    </row>
    <row r="974" spans="6:9">
      <c r="F974" s="4"/>
      <c r="I974" s="4"/>
    </row>
    <row r="975" spans="6:9">
      <c r="F975" s="4"/>
      <c r="I975" s="4"/>
    </row>
    <row r="976" spans="6:9">
      <c r="F976" s="4"/>
      <c r="I976" s="4"/>
    </row>
    <row r="977" spans="6:9">
      <c r="F977" s="4"/>
      <c r="I977" s="4"/>
    </row>
    <row r="978" spans="6:9">
      <c r="F978" s="4"/>
      <c r="I978" s="4"/>
    </row>
    <row r="979" spans="6:9">
      <c r="F979" s="4"/>
      <c r="I979" s="4"/>
    </row>
    <row r="980" spans="6:9">
      <c r="F980" s="4"/>
      <c r="I980" s="4"/>
    </row>
    <row r="981" spans="6:9">
      <c r="F981" s="4"/>
      <c r="I981" s="4"/>
    </row>
    <row r="982" spans="6:9">
      <c r="F982" s="4"/>
      <c r="I982" s="4"/>
    </row>
    <row r="983" spans="6:9">
      <c r="F983" s="4"/>
      <c r="I983" s="4"/>
    </row>
    <row r="984" spans="6:9">
      <c r="F984" s="4"/>
      <c r="I984" s="4"/>
    </row>
    <row r="985" spans="6:9">
      <c r="F985" s="4"/>
      <c r="I985" s="4"/>
    </row>
    <row r="986" spans="6:9">
      <c r="F986" s="4"/>
      <c r="I986" s="4"/>
    </row>
    <row r="987" spans="6:9">
      <c r="F987" s="4"/>
      <c r="I987" s="4"/>
    </row>
    <row r="988" spans="6:9">
      <c r="F988" s="4"/>
      <c r="I988" s="4"/>
    </row>
    <row r="989" spans="6:9">
      <c r="F989" s="4"/>
      <c r="I989" s="4"/>
    </row>
    <row r="990" spans="6:9">
      <c r="F990" s="4"/>
      <c r="I990" s="4"/>
    </row>
    <row r="991" spans="6:9">
      <c r="F991" s="4"/>
      <c r="I991" s="4"/>
    </row>
    <row r="992" spans="6:9">
      <c r="F992" s="4"/>
      <c r="I992" s="4"/>
    </row>
    <row r="993" spans="6:9">
      <c r="F993" s="4"/>
      <c r="I993" s="4"/>
    </row>
    <row r="994" spans="6:9">
      <c r="F994" s="4"/>
      <c r="I994" s="4"/>
    </row>
    <row r="995" spans="6:9">
      <c r="F995" s="4"/>
      <c r="I995" s="4"/>
    </row>
    <row r="996" spans="6:9">
      <c r="F996" s="4"/>
      <c r="I996" s="4"/>
    </row>
    <row r="997" spans="6:9">
      <c r="F997" s="4"/>
      <c r="I997" s="4"/>
    </row>
    <row r="998" spans="6:9">
      <c r="F998" s="4"/>
      <c r="I998" s="4"/>
    </row>
    <row r="999" spans="6:9">
      <c r="F999" s="4"/>
      <c r="I999" s="4"/>
    </row>
    <row r="1000" spans="6:9">
      <c r="F1000" s="4"/>
      <c r="I1000" s="4"/>
    </row>
    <row r="1001" spans="6:9">
      <c r="F1001" s="4"/>
      <c r="I1001" s="4"/>
    </row>
    <row r="1002" spans="6:9">
      <c r="F1002" s="4"/>
      <c r="I1002" s="4"/>
    </row>
    <row r="1003" spans="6:9">
      <c r="F1003" s="4"/>
      <c r="I1003" s="4"/>
    </row>
    <row r="1004" spans="6:9">
      <c r="F1004" s="4"/>
      <c r="I1004" s="4"/>
    </row>
    <row r="1005" spans="6:9">
      <c r="F1005" s="4"/>
      <c r="I1005" s="4"/>
    </row>
    <row r="1006" spans="6:9">
      <c r="F1006" s="4"/>
      <c r="I1006" s="4"/>
    </row>
    <row r="1007" spans="6:9">
      <c r="F1007" s="4"/>
      <c r="I1007" s="4"/>
    </row>
    <row r="1008" spans="6:9">
      <c r="F1008" s="4"/>
      <c r="I1008" s="4"/>
    </row>
    <row r="1009" spans="6:9">
      <c r="F1009" s="4"/>
      <c r="I1009" s="4"/>
    </row>
    <row r="1010" spans="6:9">
      <c r="F1010" s="4"/>
      <c r="I1010" s="4"/>
    </row>
    <row r="1011" spans="6:9">
      <c r="F1011" s="4"/>
      <c r="I1011" s="4"/>
    </row>
    <row r="1012" spans="6:9">
      <c r="F1012" s="4"/>
      <c r="I1012" s="4"/>
    </row>
    <row r="1013" spans="6:9">
      <c r="F1013" s="4"/>
      <c r="I1013" s="4"/>
    </row>
    <row r="1014" spans="6:9">
      <c r="F1014" s="4"/>
      <c r="I1014" s="4"/>
    </row>
    <row r="1015" spans="6:9">
      <c r="F1015" s="4"/>
      <c r="I1015" s="4"/>
    </row>
    <row r="1016" spans="6:9">
      <c r="F1016" s="4"/>
      <c r="I1016" s="4"/>
    </row>
    <row r="1017" spans="6:9">
      <c r="F1017" s="4"/>
      <c r="I1017" s="4"/>
    </row>
    <row r="1018" spans="6:9">
      <c r="F1018" s="4"/>
      <c r="I1018" s="4"/>
    </row>
    <row r="1019" spans="6:9">
      <c r="F1019" s="4"/>
      <c r="I1019" s="4"/>
    </row>
    <row r="1020" spans="6:9">
      <c r="F1020" s="4"/>
      <c r="I1020" s="4"/>
    </row>
    <row r="1021" spans="6:9">
      <c r="F1021" s="4"/>
      <c r="I1021" s="4"/>
    </row>
    <row r="1022" spans="6:9">
      <c r="F1022" s="4"/>
      <c r="I1022" s="4"/>
    </row>
    <row r="1023" spans="6:9">
      <c r="F1023" s="4"/>
      <c r="I1023" s="4"/>
    </row>
    <row r="1024" spans="6:9">
      <c r="F1024" s="4"/>
      <c r="I1024" s="4"/>
    </row>
    <row r="1025" spans="6:9">
      <c r="F1025" s="4"/>
      <c r="I1025" s="4"/>
    </row>
    <row r="1026" spans="6:9">
      <c r="F1026" s="4"/>
      <c r="I1026" s="4"/>
    </row>
    <row r="1027" spans="6:9">
      <c r="F1027" s="4"/>
      <c r="I1027" s="4"/>
    </row>
    <row r="1028" spans="6:9">
      <c r="F1028" s="4"/>
      <c r="I1028" s="4"/>
    </row>
    <row r="1029" spans="6:9">
      <c r="F1029" s="4"/>
      <c r="I1029" s="4"/>
    </row>
    <row r="1030" spans="6:9">
      <c r="F1030" s="4"/>
      <c r="I1030" s="4"/>
    </row>
    <row r="1031" spans="6:9">
      <c r="F1031" s="4"/>
      <c r="I1031" s="4"/>
    </row>
    <row r="1032" spans="6:9">
      <c r="F1032" s="4"/>
      <c r="I1032" s="4"/>
    </row>
    <row r="1033" spans="6:9">
      <c r="F1033" s="4"/>
      <c r="I1033" s="4"/>
    </row>
    <row r="1034" spans="6:9">
      <c r="F1034" s="4"/>
      <c r="I1034" s="4"/>
    </row>
    <row r="1035" spans="6:9">
      <c r="F1035" s="4"/>
      <c r="I1035" s="4"/>
    </row>
    <row r="1036" spans="6:9">
      <c r="F1036" s="4"/>
      <c r="I1036" s="4"/>
    </row>
    <row r="1037" spans="6:9">
      <c r="F1037" s="4"/>
      <c r="I1037" s="4"/>
    </row>
    <row r="1038" spans="6:9">
      <c r="F1038" s="4"/>
      <c r="I1038" s="4"/>
    </row>
    <row r="1039" spans="6:9">
      <c r="F1039" s="4"/>
      <c r="I1039" s="4"/>
    </row>
    <row r="1040" spans="6:9">
      <c r="F1040" s="4"/>
      <c r="I1040" s="4"/>
    </row>
    <row r="1041" spans="6:9">
      <c r="F1041" s="4"/>
      <c r="I1041" s="4"/>
    </row>
    <row r="1042" spans="6:9">
      <c r="I1042" s="4"/>
    </row>
    <row r="1043" spans="6:9">
      <c r="I1043" s="4"/>
    </row>
  </sheetData>
  <mergeCells count="10">
    <mergeCell ref="A1:F1"/>
    <mergeCell ref="A2:F2"/>
    <mergeCell ref="A7:B7"/>
    <mergeCell ref="A9:F9"/>
    <mergeCell ref="D11:E11"/>
    <mergeCell ref="G14:I14"/>
    <mergeCell ref="H20:I20"/>
    <mergeCell ref="A26:F26"/>
    <mergeCell ref="D28:E28"/>
    <mergeCell ref="A59:F59"/>
  </mergeCells>
  <dataValidations count="5">
    <dataValidation type="list" allowBlank="1" showErrorMessage="1" sqref="E22" xr:uid="{00000000-0002-0000-1400-000000000000}">
      <formula1>$M$12:$M$13</formula1>
    </dataValidation>
    <dataValidation type="list" allowBlank="1" showErrorMessage="1" sqref="A8" xr:uid="{00000000-0002-0000-1400-000001000000}">
      <formula1>$M$3:$M$4</formula1>
    </dataValidation>
    <dataValidation type="list" allowBlank="1" showErrorMessage="1" sqref="E16 E33 E42 E51" xr:uid="{00000000-0002-0000-1400-000002000000}">
      <formula1>$M$9:$M$10</formula1>
    </dataValidation>
    <dataValidation type="list" allowBlank="1" showErrorMessage="1" sqref="H15" xr:uid="{00000000-0002-0000-1400-000003000000}">
      <formula1>$M$37:$M$38</formula1>
    </dataValidation>
    <dataValidation type="list" allowBlank="1" showErrorMessage="1" sqref="I17:I19" xr:uid="{00000000-0002-0000-1400-000004000000}">
      <formula1>$M$15:$M$35</formula1>
    </dataValidation>
  </dataValidations>
  <pageMargins left="0" right="0" top="0" bottom="0" header="0" footer="0"/>
  <legacy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Y1043"/>
  <sheetViews>
    <sheetView workbookViewId="0"/>
  </sheetViews>
  <sheetFormatPr defaultColWidth="12.5703125" defaultRowHeight="15.75" customHeight="1"/>
  <cols>
    <col min="1" max="1" width="38.7109375" customWidth="1"/>
    <col min="2" max="2" width="8.140625" customWidth="1"/>
    <col min="3" max="3" width="15" customWidth="1"/>
    <col min="4" max="4" width="21.85546875" customWidth="1"/>
    <col min="5" max="5" width="22.85546875" customWidth="1"/>
    <col min="6" max="6" width="22.140625" customWidth="1"/>
    <col min="7" max="7" width="14.42578125" customWidth="1"/>
    <col min="8" max="8" width="15.140625" customWidth="1"/>
    <col min="9" max="9" width="15.85546875" customWidth="1"/>
    <col min="13" max="13" width="12.5703125" hidden="1"/>
  </cols>
  <sheetData>
    <row r="1" spans="1:25">
      <c r="A1" s="147" t="s">
        <v>6</v>
      </c>
      <c r="B1" s="159"/>
      <c r="C1" s="159"/>
      <c r="D1" s="159"/>
      <c r="E1" s="159"/>
      <c r="F1" s="159"/>
      <c r="G1" s="3"/>
      <c r="H1" s="3"/>
      <c r="I1" s="3"/>
      <c r="M1" s="5" t="s">
        <v>27</v>
      </c>
    </row>
    <row r="2" spans="1:25">
      <c r="A2" s="153" t="s">
        <v>28</v>
      </c>
      <c r="B2" s="159"/>
      <c r="C2" s="159"/>
      <c r="D2" s="159"/>
      <c r="E2" s="159"/>
      <c r="F2" s="159"/>
      <c r="M2" s="7" t="s">
        <v>29</v>
      </c>
    </row>
    <row r="3" spans="1:25">
      <c r="A3" s="8" t="s">
        <v>30</v>
      </c>
      <c r="B3" s="8" t="s">
        <v>31</v>
      </c>
      <c r="C3" s="8" t="s">
        <v>32</v>
      </c>
      <c r="D3" s="8" t="s">
        <v>33</v>
      </c>
      <c r="E3" s="8"/>
      <c r="F3" s="9"/>
      <c r="M3" s="6" t="s">
        <v>34</v>
      </c>
    </row>
    <row r="4" spans="1:25">
      <c r="A4" s="10" t="s">
        <v>141</v>
      </c>
      <c r="B4" s="70">
        <v>5.0000000000000001E-3</v>
      </c>
      <c r="C4" s="11">
        <v>25</v>
      </c>
      <c r="D4" s="11">
        <v>5000</v>
      </c>
      <c r="E4" s="7" t="s">
        <v>36</v>
      </c>
      <c r="F4" s="12">
        <v>100</v>
      </c>
      <c r="G4" s="6"/>
      <c r="H4" s="6"/>
      <c r="I4" s="6"/>
      <c r="J4" s="6"/>
      <c r="K4" s="6"/>
      <c r="L4" s="6"/>
      <c r="M4" s="6" t="s">
        <v>37</v>
      </c>
      <c r="N4" s="6"/>
      <c r="O4" s="6"/>
      <c r="P4" s="6"/>
      <c r="Q4" s="6"/>
      <c r="R4" s="6"/>
      <c r="S4" s="6"/>
      <c r="T4" s="6"/>
      <c r="U4" s="6"/>
      <c r="V4" s="6"/>
      <c r="W4" s="6"/>
      <c r="X4" s="6"/>
      <c r="Y4" s="6"/>
    </row>
    <row r="5" spans="1:25">
      <c r="A5" s="10" t="s">
        <v>142</v>
      </c>
      <c r="B5" s="10">
        <v>5.0000000000000001E-3</v>
      </c>
      <c r="C5" s="10">
        <v>5</v>
      </c>
      <c r="D5" s="11">
        <v>1000</v>
      </c>
      <c r="E5" s="7" t="s">
        <v>39</v>
      </c>
      <c r="F5" s="12">
        <v>100</v>
      </c>
      <c r="M5" s="5" t="s">
        <v>40</v>
      </c>
    </row>
    <row r="6" spans="1:25">
      <c r="A6" s="10"/>
      <c r="B6" s="10"/>
      <c r="C6" s="10"/>
      <c r="D6" s="11"/>
      <c r="E6" s="8"/>
      <c r="F6" s="9"/>
      <c r="M6" s="6" t="s">
        <v>41</v>
      </c>
    </row>
    <row r="7" spans="1:25">
      <c r="A7" s="152" t="s">
        <v>42</v>
      </c>
      <c r="B7" s="159"/>
      <c r="C7" s="6"/>
      <c r="D7" s="13" t="s">
        <v>43</v>
      </c>
      <c r="E7" s="6"/>
      <c r="F7" s="7" t="s">
        <v>44</v>
      </c>
      <c r="M7" s="14">
        <v>5.0000000000000001E-3</v>
      </c>
    </row>
    <row r="8" spans="1:25">
      <c r="A8" s="2" t="s">
        <v>34</v>
      </c>
      <c r="B8" s="75">
        <v>2.9899999999999999E-2</v>
      </c>
      <c r="C8" s="6"/>
      <c r="D8" s="71">
        <v>24.094999999999999</v>
      </c>
      <c r="E8" s="39"/>
      <c r="F8" s="72">
        <v>24.065000000000001</v>
      </c>
      <c r="M8" s="7" t="s">
        <v>45</v>
      </c>
    </row>
    <row r="9" spans="1:25">
      <c r="A9" s="146" t="s">
        <v>46</v>
      </c>
      <c r="B9" s="159"/>
      <c r="C9" s="159"/>
      <c r="D9" s="159"/>
      <c r="E9" s="159"/>
      <c r="F9" s="159"/>
      <c r="G9" s="6"/>
      <c r="H9" s="6"/>
      <c r="I9" s="6"/>
      <c r="J9" s="6"/>
      <c r="K9" s="6"/>
      <c r="M9" s="6" t="s">
        <v>47</v>
      </c>
    </row>
    <row r="10" spans="1:25">
      <c r="A10" s="6"/>
      <c r="B10" s="17"/>
      <c r="C10" s="6"/>
      <c r="D10" s="8"/>
      <c r="E10" s="18" t="s">
        <v>48</v>
      </c>
      <c r="M10" s="6" t="s">
        <v>49</v>
      </c>
    </row>
    <row r="11" spans="1:25">
      <c r="A11" s="6"/>
      <c r="B11" s="17"/>
      <c r="C11" s="6"/>
      <c r="D11" s="150" t="s">
        <v>50</v>
      </c>
      <c r="E11" s="159"/>
      <c r="M11" s="5" t="s">
        <v>51</v>
      </c>
    </row>
    <row r="12" spans="1:25">
      <c r="A12" s="6"/>
      <c r="B12" s="17"/>
      <c r="C12" s="6"/>
      <c r="D12" s="19" t="s">
        <v>52</v>
      </c>
      <c r="E12" s="20">
        <v>170000</v>
      </c>
      <c r="M12" s="6" t="s">
        <v>53</v>
      </c>
    </row>
    <row r="13" spans="1:25">
      <c r="A13" s="6"/>
      <c r="B13" s="17"/>
      <c r="C13" s="6"/>
      <c r="D13" s="19" t="s">
        <v>54</v>
      </c>
      <c r="E13" s="54">
        <v>0.02</v>
      </c>
      <c r="M13" s="6" t="s">
        <v>55</v>
      </c>
    </row>
    <row r="14" spans="1:25">
      <c r="A14" s="6"/>
      <c r="B14" s="17"/>
      <c r="C14" s="6"/>
      <c r="D14" s="19" t="s">
        <v>56</v>
      </c>
      <c r="E14" s="9">
        <f>E12*E13</f>
        <v>3400</v>
      </c>
      <c r="G14" s="150" t="s">
        <v>57</v>
      </c>
      <c r="H14" s="159"/>
      <c r="I14" s="159"/>
      <c r="L14" s="6"/>
      <c r="M14" s="5" t="s">
        <v>58</v>
      </c>
    </row>
    <row r="15" spans="1:25">
      <c r="A15" s="5" t="s">
        <v>59</v>
      </c>
      <c r="B15" s="17"/>
      <c r="C15" s="6"/>
      <c r="D15" s="41" t="s">
        <v>60</v>
      </c>
      <c r="E15" s="13" t="s">
        <v>45</v>
      </c>
      <c r="F15" s="40" t="s">
        <v>61</v>
      </c>
      <c r="G15" s="6"/>
      <c r="H15" s="7" t="s">
        <v>62</v>
      </c>
      <c r="I15" s="6"/>
      <c r="M15" s="6">
        <v>0</v>
      </c>
    </row>
    <row r="16" spans="1:25">
      <c r="A16" s="24" t="s">
        <v>63</v>
      </c>
      <c r="B16" s="67">
        <f>IF(A8="ATR-Actual",B8*1.15,B8*0.0115*25)</f>
        <v>3.4384999999999999E-2</v>
      </c>
      <c r="C16" s="6"/>
      <c r="D16" s="32" t="s">
        <v>64</v>
      </c>
      <c r="E16" s="13" t="s">
        <v>47</v>
      </c>
      <c r="F16" s="33" t="s">
        <v>64</v>
      </c>
      <c r="G16" s="5" t="s">
        <v>65</v>
      </c>
      <c r="H16" s="42">
        <f>IF(H15="Long",D17,IF(H15="Short",F17))</f>
        <v>24.13</v>
      </c>
      <c r="I16" s="5" t="s">
        <v>58</v>
      </c>
      <c r="M16" s="6">
        <v>1</v>
      </c>
    </row>
    <row r="17" spans="1:25">
      <c r="A17" s="6"/>
      <c r="B17" s="67"/>
      <c r="C17" s="6"/>
      <c r="D17" s="73">
        <f>MROUND((SUM($D$8+B16)),$M$7)</f>
        <v>24.13</v>
      </c>
      <c r="E17" s="70">
        <f>IF(E16="Risk in Points",D17-D19,(D17-D19)/0.005)</f>
        <v>9.9999999999997868E-2</v>
      </c>
      <c r="F17" s="74">
        <f>MROUND((SUM($F$8-B16)),$M$7)</f>
        <v>24.03</v>
      </c>
      <c r="G17" s="5" t="s">
        <v>66</v>
      </c>
      <c r="H17" s="21"/>
      <c r="I17" s="14">
        <v>0</v>
      </c>
      <c r="M17" s="6">
        <v>2</v>
      </c>
      <c r="N17" s="6"/>
      <c r="O17" s="6"/>
      <c r="P17" s="6"/>
      <c r="Q17" s="6"/>
      <c r="R17" s="6"/>
      <c r="S17" s="6"/>
      <c r="T17" s="6"/>
      <c r="U17" s="6"/>
      <c r="V17" s="6"/>
      <c r="W17" s="6"/>
      <c r="X17" s="6"/>
      <c r="Y17" s="6"/>
    </row>
    <row r="18" spans="1:25">
      <c r="A18" s="6"/>
      <c r="B18" s="68"/>
      <c r="C18" s="6"/>
      <c r="D18" s="32" t="s">
        <v>67</v>
      </c>
      <c r="E18" s="31" t="s">
        <v>143</v>
      </c>
      <c r="F18" s="33" t="s">
        <v>67</v>
      </c>
      <c r="G18" s="5" t="s">
        <v>69</v>
      </c>
      <c r="H18" s="21"/>
      <c r="I18" s="14">
        <v>0</v>
      </c>
      <c r="M18" s="6">
        <v>3</v>
      </c>
    </row>
    <row r="19" spans="1:25">
      <c r="A19" s="6"/>
      <c r="B19" s="68"/>
      <c r="C19" s="6"/>
      <c r="D19" s="73">
        <f>MROUND((SUM($F$8-B16)),$M$7)</f>
        <v>24.03</v>
      </c>
      <c r="E19" s="70">
        <f>IF(E16="Risk in Points",E14/E17/5000,(E14/E17/5000)/0.005)</f>
        <v>6.8000000000001455</v>
      </c>
      <c r="F19" s="74">
        <f>MROUND((SUM($D$8+B16)),$M$7)</f>
        <v>24.13</v>
      </c>
      <c r="G19" s="5" t="s">
        <v>70</v>
      </c>
      <c r="H19" s="21"/>
      <c r="I19" s="14">
        <v>0</v>
      </c>
      <c r="M19" s="6">
        <v>4</v>
      </c>
    </row>
    <row r="20" spans="1:25">
      <c r="A20" s="17"/>
      <c r="B20" s="68"/>
      <c r="C20" s="6"/>
      <c r="D20" s="32" t="s">
        <v>71</v>
      </c>
      <c r="E20" s="31" t="s">
        <v>144</v>
      </c>
      <c r="F20" s="33" t="s">
        <v>71</v>
      </c>
      <c r="G20" s="5" t="s">
        <v>51</v>
      </c>
      <c r="H20" s="151" t="e">
        <f>IF(H15="Short",(H16-((H17*I17)+(H18*I18)+(H19*I19))/SUM(I17:I19))/(F19-F17),IF(H15="Long",((((H17*I17)+(H18*I18)+(H19*I19))/SUM(I17:I19)-H16)/(D17-D19))))</f>
        <v>#DIV/0!</v>
      </c>
      <c r="I20" s="159"/>
      <c r="M20" s="6">
        <v>5</v>
      </c>
    </row>
    <row r="21" spans="1:25">
      <c r="A21" s="6"/>
      <c r="B21" s="68"/>
      <c r="C21" s="6"/>
      <c r="D21" s="73">
        <f>MROUND((SUM($D$8+B8)),$M$7)</f>
        <v>24.125</v>
      </c>
      <c r="E21" s="70">
        <f>E19*5</f>
        <v>34.000000000000725</v>
      </c>
      <c r="F21" s="74">
        <f>MROUND((SUM($F$8-B8)),$M$7)</f>
        <v>24.035</v>
      </c>
      <c r="M21" s="6">
        <v>6</v>
      </c>
    </row>
    <row r="22" spans="1:25">
      <c r="A22" s="17" t="s">
        <v>73</v>
      </c>
      <c r="B22" s="68"/>
      <c r="C22" s="6"/>
      <c r="D22" s="32" t="s">
        <v>73</v>
      </c>
      <c r="E22" s="31" t="s">
        <v>55</v>
      </c>
      <c r="F22" s="33" t="s">
        <v>73</v>
      </c>
      <c r="M22" s="6">
        <v>7</v>
      </c>
    </row>
    <row r="23" spans="1:25">
      <c r="A23" s="6">
        <f>A17</f>
        <v>0</v>
      </c>
      <c r="B23" s="67">
        <f>IF(A8="ATR-Actual",B8*0.1,B8*0.001*25)</f>
        <v>2.99E-3</v>
      </c>
      <c r="C23" s="6"/>
      <c r="D23" s="73">
        <f>MROUND((SUM($D$8+B23)),$M$7)</f>
        <v>24.1</v>
      </c>
      <c r="E23" s="16">
        <v>23.8</v>
      </c>
      <c r="F23" s="74">
        <f>MROUND((SUM($F$8-B23)),$M$7)</f>
        <v>24.060000000000002</v>
      </c>
      <c r="M23" s="6">
        <v>8</v>
      </c>
    </row>
    <row r="24" spans="1:25">
      <c r="A24" s="6"/>
      <c r="B24" s="6"/>
      <c r="C24" s="6"/>
      <c r="D24" s="32" t="s">
        <v>74</v>
      </c>
      <c r="E24" s="31" t="s">
        <v>75</v>
      </c>
      <c r="F24" s="33" t="s">
        <v>76</v>
      </c>
      <c r="M24" s="6">
        <v>9</v>
      </c>
    </row>
    <row r="25" spans="1:25">
      <c r="A25" s="6"/>
      <c r="B25" s="6"/>
      <c r="C25" s="6"/>
      <c r="D25" s="73">
        <f>MROUND((SUM($F$8-B8)),$M$7)</f>
        <v>24.035</v>
      </c>
      <c r="E25" s="11">
        <f>IF(AND(E16="Risk in Points",E22="Long-Target"),(E23-D17)/E17,IF(AND(E16="Risk in Ticks",E22="Long-Target"),(E23-D17)/0.005/E17,IF(AND(E16="Risk in Ticks",E22="Short-Target"),(F17-E23)/0.005/E17,IF(AND(E16="Risk in Points",E22="Short-Target"),(F17-E23)/E17))))</f>
        <v>2.3000000000000531</v>
      </c>
      <c r="F25" s="74">
        <f>MROUND((SUM($D$8+B8)),$M$7)</f>
        <v>24.125</v>
      </c>
      <c r="M25" s="6">
        <v>10</v>
      </c>
    </row>
    <row r="26" spans="1:25">
      <c r="A26" s="146" t="s">
        <v>77</v>
      </c>
      <c r="B26" s="159"/>
      <c r="C26" s="159"/>
      <c r="D26" s="159"/>
      <c r="E26" s="159"/>
      <c r="F26" s="159"/>
      <c r="G26" s="6"/>
      <c r="H26" s="6"/>
      <c r="I26" s="6"/>
      <c r="J26" s="6"/>
      <c r="K26" s="6"/>
      <c r="L26" s="34"/>
      <c r="M26" s="6">
        <v>11</v>
      </c>
    </row>
    <row r="27" spans="1:25">
      <c r="A27" s="6"/>
      <c r="B27" s="17"/>
      <c r="C27" s="6"/>
      <c r="D27" s="6"/>
      <c r="E27" s="18" t="s">
        <v>48</v>
      </c>
      <c r="M27" s="6">
        <v>12</v>
      </c>
    </row>
    <row r="28" spans="1:25">
      <c r="A28" s="6"/>
      <c r="B28" s="17"/>
      <c r="C28" s="6"/>
      <c r="D28" s="152" t="s">
        <v>78</v>
      </c>
      <c r="E28" s="159"/>
      <c r="M28" s="6">
        <v>13</v>
      </c>
    </row>
    <row r="29" spans="1:25">
      <c r="A29" s="6"/>
      <c r="B29" s="17"/>
      <c r="C29" s="6"/>
      <c r="D29" s="19" t="s">
        <v>52</v>
      </c>
      <c r="E29" s="20">
        <v>6000</v>
      </c>
      <c r="M29" s="6">
        <v>14</v>
      </c>
    </row>
    <row r="30" spans="1:25">
      <c r="A30" s="6"/>
      <c r="B30" s="17"/>
      <c r="C30" s="6"/>
      <c r="D30" s="19" t="s">
        <v>54</v>
      </c>
      <c r="E30" s="21">
        <v>2.5000000000000001E-2</v>
      </c>
      <c r="M30" s="6">
        <v>15</v>
      </c>
    </row>
    <row r="31" spans="1:25">
      <c r="A31" s="6"/>
      <c r="B31" s="17"/>
      <c r="C31" s="6"/>
      <c r="D31" s="19" t="s">
        <v>56</v>
      </c>
      <c r="E31" s="9">
        <f>E29*E30</f>
        <v>150</v>
      </c>
      <c r="M31" s="6">
        <v>16</v>
      </c>
    </row>
    <row r="32" spans="1:25">
      <c r="A32" s="5" t="s">
        <v>79</v>
      </c>
      <c r="B32" s="17"/>
      <c r="C32" s="6"/>
      <c r="D32" s="35" t="s">
        <v>80</v>
      </c>
      <c r="E32" s="13" t="s">
        <v>45</v>
      </c>
      <c r="F32" s="36" t="s">
        <v>81</v>
      </c>
      <c r="M32" s="6">
        <v>17</v>
      </c>
    </row>
    <row r="33" spans="1:13">
      <c r="A33" s="24" t="s">
        <v>65</v>
      </c>
      <c r="B33" s="17"/>
      <c r="C33" s="6"/>
      <c r="D33" s="30" t="s">
        <v>64</v>
      </c>
      <c r="E33" s="13" t="s">
        <v>47</v>
      </c>
      <c r="F33" s="37" t="s">
        <v>64</v>
      </c>
      <c r="M33" s="6">
        <v>18</v>
      </c>
    </row>
    <row r="34" spans="1:13">
      <c r="A34" s="6"/>
      <c r="B34" s="67">
        <f>IF(A8="ATR-Actual",B8*0.9,B11*0.009*25)</f>
        <v>2.691E-2</v>
      </c>
      <c r="C34" s="6"/>
      <c r="D34" s="74">
        <f>MROUND((SUM($D$8+B34)),$M$7)</f>
        <v>24.12</v>
      </c>
      <c r="E34" s="70">
        <f>IF(E33="Risk in Points",D36-D34,(D36-D34)/0.005)</f>
        <v>3.9999999999999147E-2</v>
      </c>
      <c r="F34" s="73">
        <f>MROUND((SUM($F$8-B34)),$M$7)</f>
        <v>24.04</v>
      </c>
      <c r="M34" s="6">
        <v>19</v>
      </c>
    </row>
    <row r="35" spans="1:13">
      <c r="A35" s="6" t="s">
        <v>82</v>
      </c>
      <c r="B35" s="68"/>
      <c r="C35" s="6"/>
      <c r="D35" s="33" t="s">
        <v>67</v>
      </c>
      <c r="E35" s="31" t="s">
        <v>143</v>
      </c>
      <c r="F35" s="32" t="s">
        <v>67</v>
      </c>
      <c r="M35" s="6">
        <v>20</v>
      </c>
    </row>
    <row r="36" spans="1:13">
      <c r="A36" s="6">
        <f>A34</f>
        <v>0</v>
      </c>
      <c r="B36" s="67">
        <f>IF(A8="ATR-Actual",B8*1.05*2,B8*0.0105*2*25)</f>
        <v>6.2789999999999999E-2</v>
      </c>
      <c r="C36" s="6"/>
      <c r="D36" s="74">
        <f>MROUND((SUM($D$8+B36)),$M$7)</f>
        <v>24.16</v>
      </c>
      <c r="E36" s="70">
        <f>IF(E33="Risk in Points",E31/E34/5000,(E31/E34/5000)/0.005)</f>
        <v>0.75000000000001599</v>
      </c>
      <c r="F36" s="73">
        <f>MROUND((SUM($F$8-B36)),$M$7)</f>
        <v>24</v>
      </c>
      <c r="M36" s="7" t="s">
        <v>83</v>
      </c>
    </row>
    <row r="37" spans="1:13">
      <c r="A37" s="6" t="s">
        <v>84</v>
      </c>
      <c r="B37" s="68"/>
      <c r="C37" s="6"/>
      <c r="D37" s="33" t="s">
        <v>85</v>
      </c>
      <c r="E37" s="31" t="s">
        <v>144</v>
      </c>
      <c r="F37" s="32" t="s">
        <v>85</v>
      </c>
      <c r="M37" s="6" t="s">
        <v>86</v>
      </c>
    </row>
    <row r="38" spans="1:13">
      <c r="A38" s="6">
        <f>A34</f>
        <v>0</v>
      </c>
      <c r="B38" s="67">
        <f>IF(A8="ATR-Actual",B8*0.1,B8*0.001*25)</f>
        <v>2.99E-3</v>
      </c>
      <c r="C38" s="6"/>
      <c r="D38" s="74">
        <f>MROUND((SUM($D$8+B38)),$M$7)</f>
        <v>24.1</v>
      </c>
      <c r="E38" s="70">
        <f>E36*5</f>
        <v>3.7500000000000799</v>
      </c>
      <c r="F38" s="73">
        <f>MROUND((SUM($F$8-B38)),$M$7)</f>
        <v>24.060000000000002</v>
      </c>
      <c r="M38" s="6" t="s">
        <v>62</v>
      </c>
    </row>
    <row r="39" spans="1:13">
      <c r="A39" s="6"/>
      <c r="B39" s="68"/>
      <c r="C39" s="6"/>
      <c r="D39" s="33" t="s">
        <v>76</v>
      </c>
      <c r="E39" s="31" t="s">
        <v>75</v>
      </c>
      <c r="F39" s="32" t="s">
        <v>74</v>
      </c>
      <c r="I39" s="2"/>
    </row>
    <row r="40" spans="1:13">
      <c r="A40" s="6"/>
      <c r="B40" s="68"/>
      <c r="C40" s="6"/>
      <c r="D40" s="74">
        <f>MROUND((SUM($F$8-B8)),$M$7)</f>
        <v>24.035</v>
      </c>
      <c r="E40" s="11">
        <f>IF(E33="Risk in Points",(D34-D38)/E34,((D34-D38)/0.005)/E34)</f>
        <v>0.5</v>
      </c>
      <c r="F40" s="73">
        <f>MROUND((SUM($D$8+B8)),$M$7)</f>
        <v>24.125</v>
      </c>
    </row>
    <row r="41" spans="1:13">
      <c r="A41" s="5" t="s">
        <v>87</v>
      </c>
      <c r="B41" s="68"/>
      <c r="C41" s="6"/>
      <c r="D41" s="40" t="s">
        <v>88</v>
      </c>
      <c r="E41" s="13" t="s">
        <v>45</v>
      </c>
      <c r="F41" s="41" t="s">
        <v>89</v>
      </c>
    </row>
    <row r="42" spans="1:13">
      <c r="A42" s="6" t="s">
        <v>65</v>
      </c>
      <c r="B42" s="68"/>
      <c r="C42" s="6"/>
      <c r="D42" s="33" t="s">
        <v>64</v>
      </c>
      <c r="E42" s="13" t="s">
        <v>47</v>
      </c>
      <c r="F42" s="32" t="s">
        <v>64</v>
      </c>
    </row>
    <row r="43" spans="1:13">
      <c r="A43" s="6">
        <f>A34</f>
        <v>0</v>
      </c>
      <c r="B43" s="67">
        <f>IF(A8="ATR-Actual",B8*0.9*2,B8*0.009*2*25)</f>
        <v>5.382E-2</v>
      </c>
      <c r="C43" s="6"/>
      <c r="D43" s="74">
        <f>MROUND((SUM($D$8+B43)),$M$7)</f>
        <v>24.150000000000002</v>
      </c>
      <c r="E43" s="70">
        <f>IF(E42="Risk in Points",D45-D43,(D45-D43)/0.005)</f>
        <v>3.5000000000000142E-2</v>
      </c>
      <c r="F43" s="73">
        <f>MROUND((SUM($F$8-B43)),$M$7)</f>
        <v>24.01</v>
      </c>
    </row>
    <row r="44" spans="1:13">
      <c r="A44" s="6" t="s">
        <v>82</v>
      </c>
      <c r="B44" s="69"/>
      <c r="C44" s="6"/>
      <c r="D44" s="33" t="s">
        <v>67</v>
      </c>
      <c r="E44" s="31" t="s">
        <v>143</v>
      </c>
      <c r="F44" s="32" t="s">
        <v>67</v>
      </c>
    </row>
    <row r="45" spans="1:13">
      <c r="A45" s="6">
        <f>A43</f>
        <v>0</v>
      </c>
      <c r="B45" s="67">
        <f>IF(A8="ATR-Actual",B8*1.01*3,B8*0.0101*3*25)</f>
        <v>9.0596999999999997E-2</v>
      </c>
      <c r="C45" s="6"/>
      <c r="D45" s="74">
        <f>MROUND((SUM($D$8+B45)),$M$7)</f>
        <v>24.185000000000002</v>
      </c>
      <c r="E45" s="70">
        <f>IF(E42="Risk in Points",E31/E43/5000,(E31/E43/5000)/0.005)</f>
        <v>0.85714285714285365</v>
      </c>
      <c r="F45" s="73">
        <f>MROUND((SUM($F$8-B45)),$M$7)</f>
        <v>23.975000000000001</v>
      </c>
    </row>
    <row r="46" spans="1:13">
      <c r="A46" s="6" t="s">
        <v>84</v>
      </c>
      <c r="B46" s="68"/>
      <c r="C46" s="6"/>
      <c r="D46" s="33" t="s">
        <v>85</v>
      </c>
      <c r="E46" s="31" t="s">
        <v>144</v>
      </c>
      <c r="F46" s="32" t="s">
        <v>85</v>
      </c>
    </row>
    <row r="47" spans="1:13">
      <c r="A47" s="6">
        <f>A43</f>
        <v>0</v>
      </c>
      <c r="B47" s="67">
        <f>IF(A8="ATR-Actual",B8*0.1,B8*0.001*25)</f>
        <v>2.99E-3</v>
      </c>
      <c r="C47" s="6"/>
      <c r="D47" s="74">
        <f>MROUND((SUM($D$8+B47)),$M$7)</f>
        <v>24.1</v>
      </c>
      <c r="E47" s="70">
        <f>E45*5</f>
        <v>4.2857142857142687</v>
      </c>
      <c r="F47" s="73">
        <f>MROUND((SUM($F$8-B47)),$M$7)</f>
        <v>24.060000000000002</v>
      </c>
    </row>
    <row r="48" spans="1:13">
      <c r="A48" s="6"/>
      <c r="B48" s="67"/>
      <c r="C48" s="6"/>
      <c r="D48" s="33" t="s">
        <v>76</v>
      </c>
      <c r="E48" s="31" t="s">
        <v>75</v>
      </c>
      <c r="F48" s="32" t="s">
        <v>74</v>
      </c>
      <c r="G48" s="6"/>
      <c r="H48" s="6"/>
      <c r="I48" s="6"/>
      <c r="J48" s="6"/>
      <c r="K48" s="6"/>
    </row>
    <row r="49" spans="1:25">
      <c r="A49" s="6"/>
      <c r="B49" s="67"/>
      <c r="C49" s="6"/>
      <c r="D49" s="74">
        <f>MROUND((SUM($F$8-B8)),$M$7)</f>
        <v>24.035</v>
      </c>
      <c r="E49" s="11">
        <f>IF(E42="Risk in Points",(D43-D47)/E43,((D43-D47)/0.005)/E43)</f>
        <v>1.428571428571443</v>
      </c>
      <c r="F49" s="73">
        <f>MROUND((SUM($D$8+B8)),$M$7)</f>
        <v>24.125</v>
      </c>
      <c r="G49" s="6"/>
      <c r="H49" s="6"/>
      <c r="I49" s="6"/>
      <c r="J49" s="6"/>
      <c r="K49" s="6"/>
    </row>
    <row r="50" spans="1:25">
      <c r="A50" s="5" t="s">
        <v>90</v>
      </c>
      <c r="B50" s="68"/>
      <c r="C50" s="6"/>
      <c r="D50" s="40" t="s">
        <v>91</v>
      </c>
      <c r="E50" s="13" t="s">
        <v>45</v>
      </c>
      <c r="F50" s="41" t="s">
        <v>92</v>
      </c>
    </row>
    <row r="51" spans="1:25">
      <c r="A51" s="6" t="s">
        <v>65</v>
      </c>
      <c r="B51" s="68"/>
      <c r="C51" s="6"/>
      <c r="D51" s="33" t="s">
        <v>64</v>
      </c>
      <c r="E51" s="13" t="s">
        <v>47</v>
      </c>
      <c r="F51" s="32" t="s">
        <v>64</v>
      </c>
    </row>
    <row r="52" spans="1:25">
      <c r="A52" s="6">
        <f>A43</f>
        <v>0</v>
      </c>
      <c r="B52" s="67">
        <f>IF(A8="ATR-Actual",B8*0.9*3,B8*0.009*3*0.1)</f>
        <v>8.0729999999999996E-2</v>
      </c>
      <c r="C52" s="6"/>
      <c r="D52" s="74">
        <f>MROUND((SUM($D$8+B52)),$M$7)</f>
        <v>24.175000000000001</v>
      </c>
      <c r="E52" s="70">
        <f>IF(E51="Risk in Points",D54-D52,(D54-D52)/0.005)</f>
        <v>3.9999999999999147E-2</v>
      </c>
      <c r="F52" s="73">
        <f>MROUND((SUM($F$8-B52)),$M$7)</f>
        <v>23.984999999999999</v>
      </c>
      <c r="L52" s="34"/>
    </row>
    <row r="53" spans="1:25">
      <c r="A53" s="6" t="s">
        <v>82</v>
      </c>
      <c r="B53" s="69"/>
      <c r="C53" s="6"/>
      <c r="D53" s="33" t="s">
        <v>67</v>
      </c>
      <c r="E53" s="31" t="s">
        <v>143</v>
      </c>
      <c r="F53" s="32" t="s">
        <v>67</v>
      </c>
      <c r="L53" s="6"/>
    </row>
    <row r="54" spans="1:25">
      <c r="A54" s="6">
        <f>A52</f>
        <v>0</v>
      </c>
      <c r="B54" s="67">
        <f>IF(A8="ATR-Actual",B8*1.005*4,B8*0.01005*4*0.1)</f>
        <v>0.12019799999999999</v>
      </c>
      <c r="C54" s="6"/>
      <c r="D54" s="74">
        <f>MROUND((SUM($D$8+B54)),$M$7)</f>
        <v>24.215</v>
      </c>
      <c r="E54" s="70">
        <f>IF(E51="Risk in Points",E40/E52/5000,(E40/E52/5000)/0.005)</f>
        <v>2.5000000000000534E-3</v>
      </c>
      <c r="F54" s="73">
        <f>MROUND((SUM($F$8-B54)),$M$7)</f>
        <v>23.945</v>
      </c>
      <c r="L54" s="6"/>
    </row>
    <row r="55" spans="1:25">
      <c r="A55" s="6" t="s">
        <v>84</v>
      </c>
      <c r="B55" s="68"/>
      <c r="C55" s="6"/>
      <c r="D55" s="33" t="s">
        <v>85</v>
      </c>
      <c r="E55" s="31" t="s">
        <v>144</v>
      </c>
      <c r="F55" s="32" t="s">
        <v>85</v>
      </c>
      <c r="L55" s="34"/>
    </row>
    <row r="56" spans="1:25">
      <c r="A56" s="6">
        <f>A52</f>
        <v>0</v>
      </c>
      <c r="B56" s="67">
        <f>IF(A8="ATR-Actual",B8*0.1,B8*0.001*0.1)</f>
        <v>2.99E-3</v>
      </c>
      <c r="C56" s="6"/>
      <c r="D56" s="74">
        <f>MROUND((SUM($D$8+B56)),$M$7)</f>
        <v>24.1</v>
      </c>
      <c r="E56" s="70">
        <f>E54*5</f>
        <v>1.2500000000000268E-2</v>
      </c>
      <c r="F56" s="73">
        <f>MROUND((SUM($F$8-B56)),$M$7)</f>
        <v>24.060000000000002</v>
      </c>
      <c r="L56" s="34"/>
      <c r="N56" s="6"/>
      <c r="O56" s="6"/>
      <c r="P56" s="6"/>
      <c r="Q56" s="6"/>
      <c r="R56" s="6"/>
      <c r="S56" s="6"/>
      <c r="T56" s="6"/>
      <c r="U56" s="6"/>
      <c r="V56" s="6"/>
      <c r="W56" s="6"/>
      <c r="X56" s="6"/>
      <c r="Y56" s="6"/>
    </row>
    <row r="57" spans="1:25">
      <c r="A57" s="6"/>
      <c r="B57" s="42"/>
      <c r="C57" s="6"/>
      <c r="D57" s="33" t="s">
        <v>76</v>
      </c>
      <c r="E57" s="31" t="s">
        <v>75</v>
      </c>
      <c r="F57" s="32" t="s">
        <v>74</v>
      </c>
      <c r="L57" s="34"/>
      <c r="N57" s="6"/>
      <c r="O57" s="6"/>
      <c r="P57" s="6"/>
      <c r="Q57" s="6"/>
      <c r="R57" s="6"/>
      <c r="S57" s="6"/>
      <c r="T57" s="6"/>
      <c r="U57" s="6"/>
      <c r="V57" s="6"/>
      <c r="W57" s="6"/>
      <c r="X57" s="6"/>
      <c r="Y57" s="6"/>
    </row>
    <row r="58" spans="1:25">
      <c r="A58" s="6"/>
      <c r="B58" s="42"/>
      <c r="C58" s="6"/>
      <c r="D58" s="74">
        <f>MROUND((SUM($F$8-B8)),$M$7)</f>
        <v>24.035</v>
      </c>
      <c r="E58" s="11">
        <f>IF(E51="Risk in Points",(D52-D56)/E52,((D52-D56)/0.005)/E52)</f>
        <v>1.8750000000000222</v>
      </c>
      <c r="F58" s="73">
        <f>MROUND((SUM($D$8+B8)),$M$7)</f>
        <v>24.125</v>
      </c>
      <c r="L58" s="34"/>
    </row>
    <row r="59" spans="1:25">
      <c r="A59" s="146"/>
      <c r="B59" s="159"/>
      <c r="C59" s="159"/>
      <c r="D59" s="159"/>
      <c r="E59" s="159"/>
      <c r="F59" s="159"/>
      <c r="G59" s="6"/>
      <c r="H59" s="6"/>
      <c r="I59" s="6"/>
      <c r="J59" s="6"/>
      <c r="K59" s="6"/>
      <c r="L59" s="34"/>
    </row>
    <row r="60" spans="1:25">
      <c r="A60" s="5"/>
      <c r="B60" s="17"/>
      <c r="C60" s="6"/>
      <c r="D60" s="6"/>
      <c r="E60" s="6"/>
      <c r="F60" s="6"/>
      <c r="I60" s="4"/>
      <c r="L60" s="34"/>
    </row>
    <row r="61" spans="1:25">
      <c r="A61" s="24"/>
      <c r="B61" s="25"/>
      <c r="C61" s="6"/>
      <c r="D61" s="6"/>
      <c r="E61" s="6"/>
      <c r="F61" s="6"/>
      <c r="I61" s="4"/>
      <c r="L61" s="34"/>
    </row>
    <row r="62" spans="1:25">
      <c r="A62" s="14"/>
      <c r="B62" s="25"/>
      <c r="C62" s="6"/>
      <c r="D62" s="6"/>
      <c r="E62" s="6"/>
      <c r="F62" s="6"/>
      <c r="I62" s="4"/>
      <c r="L62" s="34"/>
    </row>
    <row r="63" spans="1:25">
      <c r="A63" s="6"/>
      <c r="B63" s="11"/>
      <c r="C63" s="6"/>
      <c r="D63" s="6"/>
      <c r="E63" s="6"/>
      <c r="F63" s="6"/>
      <c r="I63" s="4"/>
      <c r="L63" s="34"/>
    </row>
    <row r="64" spans="1:25">
      <c r="C64" s="6"/>
      <c r="D64" s="6"/>
      <c r="E64" s="6"/>
      <c r="F64" s="6"/>
      <c r="I64" s="4"/>
      <c r="L64" s="6"/>
    </row>
    <row r="65" spans="3:25">
      <c r="C65" s="6"/>
      <c r="D65" s="6"/>
      <c r="E65" s="6"/>
      <c r="F65" s="6"/>
      <c r="I65" s="4"/>
    </row>
    <row r="66" spans="3:25">
      <c r="C66" s="6"/>
      <c r="D66" s="6"/>
      <c r="E66" s="6"/>
      <c r="F66" s="6"/>
      <c r="I66" s="4"/>
      <c r="M66" s="6"/>
    </row>
    <row r="67" spans="3:25">
      <c r="I67" s="4"/>
      <c r="M67" s="6"/>
      <c r="N67" s="6"/>
      <c r="O67" s="6"/>
      <c r="P67" s="6"/>
      <c r="Q67" s="6"/>
      <c r="R67" s="6"/>
      <c r="S67" s="6"/>
      <c r="T67" s="6"/>
      <c r="U67" s="6"/>
      <c r="V67" s="6"/>
      <c r="W67" s="6"/>
      <c r="X67" s="6"/>
      <c r="Y67" s="6"/>
    </row>
    <row r="68" spans="3:25">
      <c r="I68" s="4"/>
    </row>
    <row r="69" spans="3:25">
      <c r="I69" s="4"/>
    </row>
    <row r="70" spans="3:25">
      <c r="I70" s="4"/>
    </row>
    <row r="71" spans="3:25">
      <c r="I71" s="4"/>
    </row>
    <row r="72" spans="3:25">
      <c r="I72" s="4"/>
    </row>
    <row r="73" spans="3:25">
      <c r="I73" s="4"/>
    </row>
    <row r="74" spans="3:25">
      <c r="I74" s="4"/>
    </row>
    <row r="75" spans="3:25">
      <c r="I75" s="4"/>
    </row>
    <row r="76" spans="3:25">
      <c r="I76" s="4"/>
    </row>
    <row r="77" spans="3:25">
      <c r="I77" s="4"/>
      <c r="M77" s="6"/>
    </row>
    <row r="78" spans="3:25">
      <c r="I78" s="4"/>
    </row>
    <row r="79" spans="3:25">
      <c r="D79" s="19"/>
      <c r="E79" s="9"/>
      <c r="F79" s="4"/>
      <c r="I79" s="4"/>
    </row>
    <row r="80" spans="3:25">
      <c r="E80" s="18"/>
      <c r="F80" s="4"/>
      <c r="I80" s="4"/>
    </row>
    <row r="81" spans="6:9">
      <c r="F81" s="4"/>
      <c r="I81" s="4"/>
    </row>
    <row r="82" spans="6:9">
      <c r="F82" s="4"/>
      <c r="I82" s="4"/>
    </row>
    <row r="83" spans="6:9">
      <c r="F83" s="4"/>
      <c r="I83" s="4"/>
    </row>
    <row r="84" spans="6:9">
      <c r="F84" s="4"/>
      <c r="I84" s="4"/>
    </row>
    <row r="85" spans="6:9">
      <c r="F85" s="4"/>
      <c r="I85" s="4"/>
    </row>
    <row r="86" spans="6:9">
      <c r="F86" s="4"/>
      <c r="I86" s="4"/>
    </row>
    <row r="87" spans="6:9">
      <c r="F87" s="4"/>
      <c r="I87" s="4"/>
    </row>
    <row r="88" spans="6:9">
      <c r="F88" s="4"/>
      <c r="I88" s="4"/>
    </row>
    <row r="89" spans="6:9">
      <c r="F89" s="4"/>
      <c r="I89" s="4"/>
    </row>
    <row r="90" spans="6:9">
      <c r="F90" s="4"/>
      <c r="I90" s="4"/>
    </row>
    <row r="91" spans="6:9">
      <c r="F91" s="4"/>
      <c r="I91" s="4"/>
    </row>
    <row r="92" spans="6:9">
      <c r="F92" s="4"/>
      <c r="I92" s="4"/>
    </row>
    <row r="93" spans="6:9">
      <c r="F93" s="4"/>
      <c r="I93" s="4"/>
    </row>
    <row r="94" spans="6:9">
      <c r="F94" s="4"/>
      <c r="I94" s="4"/>
    </row>
    <row r="95" spans="6:9">
      <c r="F95" s="4"/>
      <c r="I95" s="4"/>
    </row>
    <row r="96" spans="6:9">
      <c r="F96" s="4"/>
      <c r="I96" s="4"/>
    </row>
    <row r="97" spans="6:9">
      <c r="F97" s="4"/>
      <c r="I97" s="4"/>
    </row>
    <row r="98" spans="6:9">
      <c r="F98" s="4"/>
      <c r="I98" s="4"/>
    </row>
    <row r="99" spans="6:9">
      <c r="F99" s="4"/>
      <c r="I99" s="4"/>
    </row>
    <row r="100" spans="6:9">
      <c r="F100" s="4"/>
      <c r="I100" s="4"/>
    </row>
    <row r="101" spans="6:9">
      <c r="F101" s="4"/>
      <c r="I101" s="4"/>
    </row>
    <row r="102" spans="6:9">
      <c r="F102" s="4"/>
      <c r="I102" s="4"/>
    </row>
    <row r="103" spans="6:9">
      <c r="F103" s="4"/>
      <c r="I103" s="4"/>
    </row>
    <row r="104" spans="6:9">
      <c r="F104" s="4"/>
      <c r="I104" s="4"/>
    </row>
    <row r="105" spans="6:9">
      <c r="F105" s="4"/>
      <c r="I105" s="4"/>
    </row>
    <row r="106" spans="6:9">
      <c r="F106" s="4"/>
      <c r="I106" s="4"/>
    </row>
    <row r="107" spans="6:9">
      <c r="F107" s="4"/>
      <c r="I107" s="4"/>
    </row>
    <row r="108" spans="6:9">
      <c r="F108" s="4"/>
      <c r="I108" s="4"/>
    </row>
    <row r="109" spans="6:9">
      <c r="F109" s="4"/>
      <c r="I109" s="4"/>
    </row>
    <row r="110" spans="6:9">
      <c r="F110" s="4"/>
      <c r="I110" s="4"/>
    </row>
    <row r="111" spans="6:9">
      <c r="F111" s="4"/>
      <c r="I111" s="4"/>
    </row>
    <row r="112" spans="6:9">
      <c r="F112" s="4"/>
      <c r="I112" s="4"/>
    </row>
    <row r="113" spans="6:9">
      <c r="F113" s="4"/>
      <c r="I113" s="4"/>
    </row>
    <row r="114" spans="6:9">
      <c r="F114" s="4"/>
      <c r="I114" s="4"/>
    </row>
    <row r="115" spans="6:9">
      <c r="F115" s="4"/>
      <c r="I115" s="4"/>
    </row>
    <row r="116" spans="6:9">
      <c r="F116" s="4"/>
      <c r="I116" s="4"/>
    </row>
    <row r="117" spans="6:9">
      <c r="F117" s="4"/>
      <c r="I117" s="4"/>
    </row>
    <row r="118" spans="6:9">
      <c r="F118" s="4"/>
      <c r="I118" s="4"/>
    </row>
    <row r="119" spans="6:9">
      <c r="F119" s="4"/>
      <c r="I119" s="4"/>
    </row>
    <row r="120" spans="6:9">
      <c r="F120" s="4"/>
      <c r="I120" s="4"/>
    </row>
    <row r="121" spans="6:9">
      <c r="F121" s="4"/>
      <c r="I121" s="4"/>
    </row>
    <row r="122" spans="6:9">
      <c r="F122" s="4"/>
      <c r="I122" s="4"/>
    </row>
    <row r="123" spans="6:9">
      <c r="F123" s="4"/>
      <c r="I123" s="4"/>
    </row>
    <row r="124" spans="6:9">
      <c r="F124" s="4"/>
      <c r="I124" s="4"/>
    </row>
    <row r="125" spans="6:9">
      <c r="F125" s="4"/>
      <c r="I125" s="4"/>
    </row>
    <row r="126" spans="6:9">
      <c r="F126" s="4"/>
      <c r="I126" s="4"/>
    </row>
    <row r="127" spans="6:9">
      <c r="F127" s="4"/>
      <c r="I127" s="4"/>
    </row>
    <row r="128" spans="6:9">
      <c r="F128" s="4"/>
      <c r="I128" s="4"/>
    </row>
    <row r="129" spans="6:9">
      <c r="F129" s="4"/>
      <c r="I129" s="4"/>
    </row>
    <row r="130" spans="6:9">
      <c r="F130" s="4"/>
      <c r="I130" s="4"/>
    </row>
    <row r="131" spans="6:9">
      <c r="F131" s="4"/>
      <c r="I131" s="4"/>
    </row>
    <row r="132" spans="6:9">
      <c r="F132" s="4"/>
      <c r="I132" s="4"/>
    </row>
    <row r="133" spans="6:9">
      <c r="F133" s="4"/>
      <c r="I133" s="4"/>
    </row>
    <row r="134" spans="6:9">
      <c r="F134" s="4"/>
      <c r="I134" s="4"/>
    </row>
    <row r="135" spans="6:9">
      <c r="F135" s="4"/>
      <c r="I135" s="4"/>
    </row>
    <row r="136" spans="6:9">
      <c r="F136" s="4"/>
      <c r="I136" s="4"/>
    </row>
    <row r="137" spans="6:9">
      <c r="F137" s="4"/>
      <c r="I137" s="4"/>
    </row>
    <row r="138" spans="6:9">
      <c r="F138" s="4"/>
      <c r="I138" s="4"/>
    </row>
    <row r="139" spans="6:9">
      <c r="F139" s="4"/>
      <c r="I139" s="4"/>
    </row>
    <row r="140" spans="6:9">
      <c r="F140" s="4"/>
      <c r="I140" s="4"/>
    </row>
    <row r="141" spans="6:9">
      <c r="F141" s="4"/>
      <c r="I141" s="4"/>
    </row>
    <row r="142" spans="6:9">
      <c r="F142" s="4"/>
      <c r="I142" s="4"/>
    </row>
    <row r="143" spans="6:9">
      <c r="F143" s="4"/>
      <c r="I143" s="4"/>
    </row>
    <row r="144" spans="6:9">
      <c r="F144" s="4"/>
      <c r="I144" s="4"/>
    </row>
    <row r="145" spans="6:9">
      <c r="F145" s="4"/>
      <c r="I145" s="4"/>
    </row>
    <row r="146" spans="6:9">
      <c r="F146" s="4"/>
      <c r="I146" s="4"/>
    </row>
    <row r="147" spans="6:9">
      <c r="F147" s="4"/>
      <c r="I147" s="4"/>
    </row>
    <row r="148" spans="6:9">
      <c r="F148" s="4"/>
      <c r="I148" s="4"/>
    </row>
    <row r="149" spans="6:9">
      <c r="F149" s="4"/>
      <c r="I149" s="4"/>
    </row>
    <row r="150" spans="6:9">
      <c r="F150" s="4"/>
      <c r="I150" s="4"/>
    </row>
    <row r="151" spans="6:9">
      <c r="F151" s="4"/>
      <c r="I151" s="4"/>
    </row>
    <row r="152" spans="6:9">
      <c r="F152" s="4"/>
      <c r="I152" s="4"/>
    </row>
    <row r="153" spans="6:9">
      <c r="F153" s="4"/>
      <c r="I153" s="4"/>
    </row>
    <row r="154" spans="6:9">
      <c r="F154" s="4"/>
      <c r="I154" s="4"/>
    </row>
    <row r="155" spans="6:9">
      <c r="F155" s="4"/>
      <c r="I155" s="4"/>
    </row>
    <row r="156" spans="6:9">
      <c r="F156" s="4"/>
      <c r="I156" s="4"/>
    </row>
    <row r="157" spans="6:9">
      <c r="F157" s="4"/>
      <c r="I157" s="4"/>
    </row>
    <row r="158" spans="6:9">
      <c r="F158" s="4"/>
      <c r="I158" s="4"/>
    </row>
    <row r="159" spans="6:9">
      <c r="F159" s="4"/>
      <c r="I159" s="4"/>
    </row>
    <row r="160" spans="6:9">
      <c r="F160" s="4"/>
      <c r="I160" s="4"/>
    </row>
    <row r="161" spans="6:9">
      <c r="F161" s="4"/>
      <c r="I161" s="4"/>
    </row>
    <row r="162" spans="6:9">
      <c r="F162" s="4"/>
      <c r="I162" s="4"/>
    </row>
    <row r="163" spans="6:9">
      <c r="F163" s="4"/>
      <c r="I163" s="4"/>
    </row>
    <row r="164" spans="6:9">
      <c r="F164" s="4"/>
      <c r="I164" s="4"/>
    </row>
    <row r="165" spans="6:9">
      <c r="F165" s="4"/>
      <c r="I165" s="4"/>
    </row>
    <row r="166" spans="6:9">
      <c r="F166" s="4"/>
      <c r="I166" s="4"/>
    </row>
    <row r="167" spans="6:9">
      <c r="F167" s="4"/>
      <c r="I167" s="4"/>
    </row>
    <row r="168" spans="6:9">
      <c r="F168" s="4"/>
      <c r="I168" s="4"/>
    </row>
    <row r="169" spans="6:9">
      <c r="F169" s="4"/>
      <c r="I169" s="4"/>
    </row>
    <row r="170" spans="6:9">
      <c r="F170" s="4"/>
      <c r="I170" s="4"/>
    </row>
    <row r="171" spans="6:9">
      <c r="F171" s="4"/>
      <c r="I171" s="4"/>
    </row>
    <row r="172" spans="6:9">
      <c r="F172" s="4"/>
      <c r="I172" s="4"/>
    </row>
    <row r="173" spans="6:9">
      <c r="F173" s="4"/>
      <c r="I173" s="4"/>
    </row>
    <row r="174" spans="6:9">
      <c r="F174" s="4"/>
      <c r="I174" s="4"/>
    </row>
    <row r="175" spans="6:9">
      <c r="F175" s="4"/>
      <c r="I175" s="4"/>
    </row>
    <row r="176" spans="6:9">
      <c r="F176" s="4"/>
      <c r="I176" s="4"/>
    </row>
    <row r="177" spans="6:9">
      <c r="F177" s="4"/>
      <c r="I177" s="4"/>
    </row>
    <row r="178" spans="6:9">
      <c r="F178" s="4"/>
      <c r="I178" s="4"/>
    </row>
    <row r="179" spans="6:9">
      <c r="F179" s="4"/>
      <c r="I179" s="4"/>
    </row>
    <row r="180" spans="6:9">
      <c r="F180" s="4"/>
      <c r="I180" s="4"/>
    </row>
    <row r="181" spans="6:9">
      <c r="F181" s="4"/>
      <c r="I181" s="4"/>
    </row>
    <row r="182" spans="6:9">
      <c r="F182" s="4"/>
      <c r="I182" s="4"/>
    </row>
    <row r="183" spans="6:9">
      <c r="F183" s="4"/>
      <c r="I183" s="4"/>
    </row>
    <row r="184" spans="6:9">
      <c r="F184" s="4"/>
      <c r="I184" s="4"/>
    </row>
    <row r="185" spans="6:9">
      <c r="F185" s="4"/>
      <c r="I185" s="4"/>
    </row>
    <row r="186" spans="6:9">
      <c r="F186" s="4"/>
      <c r="I186" s="4"/>
    </row>
    <row r="187" spans="6:9">
      <c r="F187" s="4"/>
      <c r="I187" s="4"/>
    </row>
    <row r="188" spans="6:9">
      <c r="F188" s="4"/>
      <c r="I188" s="4"/>
    </row>
    <row r="189" spans="6:9">
      <c r="F189" s="4"/>
      <c r="I189" s="4"/>
    </row>
    <row r="190" spans="6:9">
      <c r="F190" s="4"/>
      <c r="I190" s="4"/>
    </row>
    <row r="191" spans="6:9">
      <c r="F191" s="4"/>
      <c r="I191" s="4"/>
    </row>
    <row r="192" spans="6:9">
      <c r="F192" s="4"/>
      <c r="I192" s="4"/>
    </row>
    <row r="193" spans="6:9">
      <c r="F193" s="4"/>
      <c r="I193" s="4"/>
    </row>
    <row r="194" spans="6:9">
      <c r="F194" s="4"/>
      <c r="I194" s="4"/>
    </row>
    <row r="195" spans="6:9">
      <c r="F195" s="4"/>
      <c r="I195" s="4"/>
    </row>
    <row r="196" spans="6:9">
      <c r="F196" s="4"/>
      <c r="I196" s="4"/>
    </row>
    <row r="197" spans="6:9">
      <c r="F197" s="4"/>
      <c r="I197" s="4"/>
    </row>
    <row r="198" spans="6:9">
      <c r="F198" s="4"/>
      <c r="I198" s="4"/>
    </row>
    <row r="199" spans="6:9">
      <c r="F199" s="4"/>
      <c r="I199" s="4"/>
    </row>
    <row r="200" spans="6:9">
      <c r="F200" s="4"/>
      <c r="I200" s="4"/>
    </row>
    <row r="201" spans="6:9">
      <c r="F201" s="4"/>
      <c r="I201" s="4"/>
    </row>
    <row r="202" spans="6:9">
      <c r="F202" s="4"/>
      <c r="I202" s="4"/>
    </row>
    <row r="203" spans="6:9">
      <c r="F203" s="4"/>
      <c r="I203" s="4"/>
    </row>
    <row r="204" spans="6:9">
      <c r="F204" s="4"/>
      <c r="I204" s="4"/>
    </row>
    <row r="205" spans="6:9">
      <c r="F205" s="4"/>
      <c r="I205" s="4"/>
    </row>
    <row r="206" spans="6:9">
      <c r="F206" s="4"/>
      <c r="I206" s="4"/>
    </row>
    <row r="207" spans="6:9">
      <c r="F207" s="4"/>
      <c r="I207" s="4"/>
    </row>
    <row r="208" spans="6:9">
      <c r="F208" s="4"/>
      <c r="I208" s="4"/>
    </row>
    <row r="209" spans="6:9">
      <c r="F209" s="4"/>
      <c r="I209" s="4"/>
    </row>
    <row r="210" spans="6:9">
      <c r="F210" s="4"/>
      <c r="I210" s="4"/>
    </row>
    <row r="211" spans="6:9">
      <c r="F211" s="4"/>
      <c r="I211" s="4"/>
    </row>
    <row r="212" spans="6:9">
      <c r="F212" s="4"/>
      <c r="I212" s="4"/>
    </row>
    <row r="213" spans="6:9">
      <c r="F213" s="4"/>
      <c r="I213" s="4"/>
    </row>
    <row r="214" spans="6:9">
      <c r="F214" s="4"/>
      <c r="I214" s="4"/>
    </row>
    <row r="215" spans="6:9">
      <c r="F215" s="4"/>
      <c r="I215" s="4"/>
    </row>
    <row r="216" spans="6:9">
      <c r="F216" s="4"/>
      <c r="I216" s="4"/>
    </row>
    <row r="217" spans="6:9">
      <c r="F217" s="4"/>
      <c r="I217" s="4"/>
    </row>
    <row r="218" spans="6:9">
      <c r="F218" s="4"/>
      <c r="I218" s="4"/>
    </row>
    <row r="219" spans="6:9">
      <c r="F219" s="4"/>
      <c r="I219" s="4"/>
    </row>
    <row r="220" spans="6:9">
      <c r="F220" s="4"/>
      <c r="I220" s="4"/>
    </row>
    <row r="221" spans="6:9">
      <c r="F221" s="4"/>
      <c r="I221" s="4"/>
    </row>
    <row r="222" spans="6:9">
      <c r="F222" s="4"/>
      <c r="I222" s="4"/>
    </row>
    <row r="223" spans="6:9">
      <c r="F223" s="4"/>
      <c r="I223" s="4"/>
    </row>
    <row r="224" spans="6:9">
      <c r="F224" s="4"/>
      <c r="I224" s="4"/>
    </row>
    <row r="225" spans="6:9">
      <c r="F225" s="4"/>
      <c r="I225" s="4"/>
    </row>
    <row r="226" spans="6:9">
      <c r="F226" s="4"/>
      <c r="I226" s="4"/>
    </row>
    <row r="227" spans="6:9">
      <c r="F227" s="4"/>
      <c r="I227" s="4"/>
    </row>
    <row r="228" spans="6:9">
      <c r="F228" s="4"/>
      <c r="I228" s="4"/>
    </row>
    <row r="229" spans="6:9">
      <c r="F229" s="4"/>
      <c r="I229" s="4"/>
    </row>
    <row r="230" spans="6:9">
      <c r="F230" s="4"/>
      <c r="I230" s="4"/>
    </row>
    <row r="231" spans="6:9">
      <c r="F231" s="4"/>
      <c r="I231" s="4"/>
    </row>
    <row r="232" spans="6:9">
      <c r="F232" s="4"/>
      <c r="I232" s="4"/>
    </row>
    <row r="233" spans="6:9">
      <c r="F233" s="4"/>
      <c r="I233" s="4"/>
    </row>
    <row r="234" spans="6:9">
      <c r="F234" s="4"/>
      <c r="I234" s="4"/>
    </row>
    <row r="235" spans="6:9">
      <c r="F235" s="4"/>
      <c r="I235" s="4"/>
    </row>
    <row r="236" spans="6:9">
      <c r="F236" s="4"/>
      <c r="I236" s="4"/>
    </row>
    <row r="237" spans="6:9">
      <c r="F237" s="4"/>
      <c r="I237" s="4"/>
    </row>
    <row r="238" spans="6:9">
      <c r="F238" s="4"/>
      <c r="I238" s="4"/>
    </row>
    <row r="239" spans="6:9">
      <c r="F239" s="4"/>
      <c r="I239" s="4"/>
    </row>
    <row r="240" spans="6:9">
      <c r="F240" s="4"/>
      <c r="I240" s="4"/>
    </row>
    <row r="241" spans="6:9">
      <c r="F241" s="4"/>
      <c r="I241" s="4"/>
    </row>
    <row r="242" spans="6:9">
      <c r="F242" s="4"/>
      <c r="I242" s="4"/>
    </row>
    <row r="243" spans="6:9">
      <c r="F243" s="4"/>
      <c r="I243" s="4"/>
    </row>
    <row r="244" spans="6:9">
      <c r="F244" s="4"/>
      <c r="I244" s="4"/>
    </row>
    <row r="245" spans="6:9">
      <c r="F245" s="4"/>
      <c r="I245" s="4"/>
    </row>
    <row r="246" spans="6:9">
      <c r="F246" s="4"/>
      <c r="I246" s="4"/>
    </row>
    <row r="247" spans="6:9">
      <c r="F247" s="4"/>
      <c r="I247" s="4"/>
    </row>
    <row r="248" spans="6:9">
      <c r="F248" s="4"/>
      <c r="I248" s="4"/>
    </row>
    <row r="249" spans="6:9">
      <c r="F249" s="4"/>
      <c r="I249" s="4"/>
    </row>
    <row r="250" spans="6:9">
      <c r="F250" s="4"/>
      <c r="I250" s="4"/>
    </row>
    <row r="251" spans="6:9">
      <c r="F251" s="4"/>
      <c r="I251" s="4"/>
    </row>
    <row r="252" spans="6:9">
      <c r="F252" s="4"/>
      <c r="I252" s="4"/>
    </row>
    <row r="253" spans="6:9">
      <c r="F253" s="4"/>
      <c r="I253" s="4"/>
    </row>
    <row r="254" spans="6:9">
      <c r="F254" s="4"/>
      <c r="I254" s="4"/>
    </row>
    <row r="255" spans="6:9">
      <c r="F255" s="4"/>
      <c r="I255" s="4"/>
    </row>
    <row r="256" spans="6:9">
      <c r="F256" s="4"/>
      <c r="I256" s="4"/>
    </row>
    <row r="257" spans="6:9">
      <c r="F257" s="4"/>
      <c r="I257" s="4"/>
    </row>
    <row r="258" spans="6:9">
      <c r="F258" s="4"/>
      <c r="I258" s="4"/>
    </row>
    <row r="259" spans="6:9">
      <c r="F259" s="4"/>
      <c r="I259" s="4"/>
    </row>
    <row r="260" spans="6:9">
      <c r="F260" s="4"/>
      <c r="I260" s="4"/>
    </row>
    <row r="261" spans="6:9">
      <c r="F261" s="4"/>
      <c r="I261" s="4"/>
    </row>
    <row r="262" spans="6:9">
      <c r="F262" s="4"/>
      <c r="I262" s="4"/>
    </row>
    <row r="263" spans="6:9">
      <c r="F263" s="4"/>
      <c r="I263" s="4"/>
    </row>
    <row r="264" spans="6:9">
      <c r="F264" s="4"/>
      <c r="I264" s="4"/>
    </row>
    <row r="265" spans="6:9">
      <c r="F265" s="4"/>
      <c r="I265" s="4"/>
    </row>
    <row r="266" spans="6:9">
      <c r="F266" s="4"/>
      <c r="I266" s="4"/>
    </row>
    <row r="267" spans="6:9">
      <c r="F267" s="4"/>
      <c r="I267" s="4"/>
    </row>
    <row r="268" spans="6:9">
      <c r="F268" s="4"/>
      <c r="I268" s="4"/>
    </row>
    <row r="269" spans="6:9">
      <c r="F269" s="4"/>
      <c r="I269" s="4"/>
    </row>
    <row r="270" spans="6:9">
      <c r="F270" s="4"/>
      <c r="I270" s="4"/>
    </row>
    <row r="271" spans="6:9">
      <c r="F271" s="4"/>
      <c r="I271" s="4"/>
    </row>
    <row r="272" spans="6:9">
      <c r="F272" s="4"/>
      <c r="I272" s="4"/>
    </row>
    <row r="273" spans="6:9">
      <c r="F273" s="4"/>
      <c r="I273" s="4"/>
    </row>
    <row r="274" spans="6:9">
      <c r="F274" s="4"/>
      <c r="I274" s="4"/>
    </row>
    <row r="275" spans="6:9">
      <c r="F275" s="4"/>
      <c r="I275" s="4"/>
    </row>
    <row r="276" spans="6:9">
      <c r="F276" s="4"/>
      <c r="I276" s="4"/>
    </row>
    <row r="277" spans="6:9">
      <c r="F277" s="4"/>
      <c r="I277" s="4"/>
    </row>
    <row r="278" spans="6:9">
      <c r="F278" s="4"/>
      <c r="I278" s="4"/>
    </row>
    <row r="279" spans="6:9">
      <c r="F279" s="4"/>
      <c r="I279" s="4"/>
    </row>
    <row r="280" spans="6:9">
      <c r="F280" s="4"/>
      <c r="I280" s="4"/>
    </row>
    <row r="281" spans="6:9">
      <c r="F281" s="4"/>
      <c r="I281" s="4"/>
    </row>
    <row r="282" spans="6:9">
      <c r="F282" s="4"/>
      <c r="I282" s="4"/>
    </row>
    <row r="283" spans="6:9">
      <c r="F283" s="4"/>
      <c r="I283" s="4"/>
    </row>
    <row r="284" spans="6:9">
      <c r="F284" s="4"/>
      <c r="I284" s="4"/>
    </row>
    <row r="285" spans="6:9">
      <c r="F285" s="4"/>
      <c r="I285" s="4"/>
    </row>
    <row r="286" spans="6:9">
      <c r="F286" s="4"/>
      <c r="I286" s="4"/>
    </row>
    <row r="287" spans="6:9">
      <c r="F287" s="4"/>
      <c r="I287" s="4"/>
    </row>
    <row r="288" spans="6:9">
      <c r="F288" s="4"/>
      <c r="I288" s="4"/>
    </row>
    <row r="289" spans="6:9">
      <c r="F289" s="4"/>
      <c r="I289" s="4"/>
    </row>
    <row r="290" spans="6:9">
      <c r="F290" s="4"/>
      <c r="I290" s="4"/>
    </row>
    <row r="291" spans="6:9">
      <c r="F291" s="4"/>
      <c r="I291" s="4"/>
    </row>
    <row r="292" spans="6:9">
      <c r="F292" s="4"/>
      <c r="I292" s="4"/>
    </row>
    <row r="293" spans="6:9">
      <c r="F293" s="4"/>
      <c r="I293" s="4"/>
    </row>
    <row r="294" spans="6:9">
      <c r="F294" s="4"/>
      <c r="I294" s="4"/>
    </row>
    <row r="295" spans="6:9">
      <c r="F295" s="4"/>
      <c r="I295" s="4"/>
    </row>
    <row r="296" spans="6:9">
      <c r="F296" s="4"/>
      <c r="I296" s="4"/>
    </row>
    <row r="297" spans="6:9">
      <c r="F297" s="4"/>
      <c r="I297" s="4"/>
    </row>
    <row r="298" spans="6:9">
      <c r="F298" s="4"/>
      <c r="I298" s="4"/>
    </row>
    <row r="299" spans="6:9">
      <c r="F299" s="4"/>
      <c r="I299" s="4"/>
    </row>
    <row r="300" spans="6:9">
      <c r="F300" s="4"/>
      <c r="I300" s="4"/>
    </row>
    <row r="301" spans="6:9">
      <c r="F301" s="4"/>
      <c r="I301" s="4"/>
    </row>
    <row r="302" spans="6:9">
      <c r="F302" s="4"/>
      <c r="I302" s="4"/>
    </row>
    <row r="303" spans="6:9">
      <c r="F303" s="4"/>
      <c r="I303" s="4"/>
    </row>
    <row r="304" spans="6:9">
      <c r="F304" s="4"/>
      <c r="I304" s="4"/>
    </row>
    <row r="305" spans="6:9">
      <c r="F305" s="4"/>
      <c r="I305" s="4"/>
    </row>
    <row r="306" spans="6:9">
      <c r="F306" s="4"/>
      <c r="I306" s="4"/>
    </row>
    <row r="307" spans="6:9">
      <c r="F307" s="4"/>
      <c r="I307" s="4"/>
    </row>
    <row r="308" spans="6:9">
      <c r="F308" s="4"/>
      <c r="I308" s="4"/>
    </row>
    <row r="309" spans="6:9">
      <c r="F309" s="4"/>
      <c r="I309" s="4"/>
    </row>
    <row r="310" spans="6:9">
      <c r="F310" s="4"/>
      <c r="I310" s="4"/>
    </row>
    <row r="311" spans="6:9">
      <c r="F311" s="4"/>
      <c r="I311" s="4"/>
    </row>
    <row r="312" spans="6:9">
      <c r="F312" s="4"/>
      <c r="I312" s="4"/>
    </row>
    <row r="313" spans="6:9">
      <c r="F313" s="4"/>
      <c r="I313" s="4"/>
    </row>
    <row r="314" spans="6:9">
      <c r="F314" s="4"/>
      <c r="I314" s="4"/>
    </row>
    <row r="315" spans="6:9">
      <c r="F315" s="4"/>
      <c r="I315" s="4"/>
    </row>
    <row r="316" spans="6:9">
      <c r="F316" s="4"/>
      <c r="I316" s="4"/>
    </row>
    <row r="317" spans="6:9">
      <c r="F317" s="4"/>
      <c r="I317" s="4"/>
    </row>
    <row r="318" spans="6:9">
      <c r="F318" s="4"/>
      <c r="I318" s="4"/>
    </row>
    <row r="319" spans="6:9">
      <c r="F319" s="4"/>
      <c r="I319" s="4"/>
    </row>
    <row r="320" spans="6:9">
      <c r="F320" s="4"/>
      <c r="I320" s="4"/>
    </row>
    <row r="321" spans="6:9">
      <c r="F321" s="4"/>
      <c r="I321" s="4"/>
    </row>
    <row r="322" spans="6:9">
      <c r="F322" s="4"/>
      <c r="I322" s="4"/>
    </row>
    <row r="323" spans="6:9">
      <c r="F323" s="4"/>
      <c r="I323" s="4"/>
    </row>
    <row r="324" spans="6:9">
      <c r="F324" s="4"/>
      <c r="I324" s="4"/>
    </row>
    <row r="325" spans="6:9">
      <c r="F325" s="4"/>
      <c r="I325" s="4"/>
    </row>
    <row r="326" spans="6:9">
      <c r="F326" s="4"/>
      <c r="I326" s="4"/>
    </row>
    <row r="327" spans="6:9">
      <c r="F327" s="4"/>
      <c r="I327" s="4"/>
    </row>
    <row r="328" spans="6:9">
      <c r="F328" s="4"/>
      <c r="I328" s="4"/>
    </row>
    <row r="329" spans="6:9">
      <c r="F329" s="4"/>
      <c r="I329" s="4"/>
    </row>
    <row r="330" spans="6:9">
      <c r="F330" s="4"/>
      <c r="I330" s="4"/>
    </row>
    <row r="331" spans="6:9">
      <c r="F331" s="4"/>
      <c r="I331" s="4"/>
    </row>
    <row r="332" spans="6:9">
      <c r="F332" s="4"/>
      <c r="I332" s="4"/>
    </row>
    <row r="333" spans="6:9">
      <c r="F333" s="4"/>
      <c r="I333" s="4"/>
    </row>
    <row r="334" spans="6:9">
      <c r="F334" s="4"/>
      <c r="I334" s="4"/>
    </row>
    <row r="335" spans="6:9">
      <c r="F335" s="4"/>
      <c r="I335" s="4"/>
    </row>
    <row r="336" spans="6:9">
      <c r="F336" s="4"/>
      <c r="I336" s="4"/>
    </row>
    <row r="337" spans="6:9">
      <c r="F337" s="4"/>
      <c r="I337" s="4"/>
    </row>
    <row r="338" spans="6:9">
      <c r="F338" s="4"/>
      <c r="I338" s="4"/>
    </row>
    <row r="339" spans="6:9">
      <c r="F339" s="4"/>
      <c r="I339" s="4"/>
    </row>
    <row r="340" spans="6:9">
      <c r="F340" s="4"/>
      <c r="I340" s="4"/>
    </row>
    <row r="341" spans="6:9">
      <c r="F341" s="4"/>
      <c r="I341" s="4"/>
    </row>
    <row r="342" spans="6:9">
      <c r="F342" s="4"/>
      <c r="I342" s="4"/>
    </row>
    <row r="343" spans="6:9">
      <c r="F343" s="4"/>
      <c r="I343" s="4"/>
    </row>
    <row r="344" spans="6:9">
      <c r="F344" s="4"/>
      <c r="I344" s="4"/>
    </row>
    <row r="345" spans="6:9">
      <c r="F345" s="4"/>
      <c r="I345" s="4"/>
    </row>
    <row r="346" spans="6:9">
      <c r="F346" s="4"/>
      <c r="I346" s="4"/>
    </row>
    <row r="347" spans="6:9">
      <c r="F347" s="4"/>
      <c r="I347" s="4"/>
    </row>
    <row r="348" spans="6:9">
      <c r="F348" s="4"/>
      <c r="I348" s="4"/>
    </row>
    <row r="349" spans="6:9">
      <c r="F349" s="4"/>
      <c r="I349" s="4"/>
    </row>
    <row r="350" spans="6:9">
      <c r="F350" s="4"/>
      <c r="I350" s="4"/>
    </row>
    <row r="351" spans="6:9">
      <c r="F351" s="4"/>
      <c r="I351" s="4"/>
    </row>
    <row r="352" spans="6:9">
      <c r="F352" s="4"/>
      <c r="I352" s="4"/>
    </row>
    <row r="353" spans="6:9">
      <c r="F353" s="4"/>
      <c r="I353" s="4"/>
    </row>
    <row r="354" spans="6:9">
      <c r="F354" s="4"/>
      <c r="I354" s="4"/>
    </row>
    <row r="355" spans="6:9">
      <c r="F355" s="4"/>
      <c r="I355" s="4"/>
    </row>
    <row r="356" spans="6:9">
      <c r="F356" s="4"/>
      <c r="I356" s="4"/>
    </row>
    <row r="357" spans="6:9">
      <c r="F357" s="4"/>
      <c r="I357" s="4"/>
    </row>
    <row r="358" spans="6:9">
      <c r="F358" s="4"/>
      <c r="I358" s="4"/>
    </row>
    <row r="359" spans="6:9">
      <c r="F359" s="4"/>
      <c r="I359" s="4"/>
    </row>
    <row r="360" spans="6:9">
      <c r="F360" s="4"/>
      <c r="I360" s="4"/>
    </row>
    <row r="361" spans="6:9">
      <c r="F361" s="4"/>
      <c r="I361" s="4"/>
    </row>
    <row r="362" spans="6:9">
      <c r="F362" s="4"/>
      <c r="I362" s="4"/>
    </row>
    <row r="363" spans="6:9">
      <c r="F363" s="4"/>
      <c r="I363" s="4"/>
    </row>
    <row r="364" spans="6:9">
      <c r="F364" s="4"/>
      <c r="I364" s="4"/>
    </row>
    <row r="365" spans="6:9">
      <c r="F365" s="4"/>
      <c r="I365" s="4"/>
    </row>
    <row r="366" spans="6:9">
      <c r="F366" s="4"/>
      <c r="I366" s="4"/>
    </row>
    <row r="367" spans="6:9">
      <c r="F367" s="4"/>
      <c r="I367" s="4"/>
    </row>
    <row r="368" spans="6:9">
      <c r="F368" s="4"/>
      <c r="I368" s="4"/>
    </row>
    <row r="369" spans="6:9">
      <c r="F369" s="4"/>
      <c r="I369" s="4"/>
    </row>
    <row r="370" spans="6:9">
      <c r="F370" s="4"/>
      <c r="I370" s="4"/>
    </row>
    <row r="371" spans="6:9">
      <c r="F371" s="4"/>
      <c r="I371" s="4"/>
    </row>
    <row r="372" spans="6:9">
      <c r="F372" s="4"/>
      <c r="I372" s="4"/>
    </row>
    <row r="373" spans="6:9">
      <c r="F373" s="4"/>
      <c r="I373" s="4"/>
    </row>
    <row r="374" spans="6:9">
      <c r="F374" s="4"/>
      <c r="I374" s="4"/>
    </row>
    <row r="375" spans="6:9">
      <c r="F375" s="4"/>
      <c r="I375" s="4"/>
    </row>
    <row r="376" spans="6:9">
      <c r="F376" s="4"/>
      <c r="I376" s="4"/>
    </row>
    <row r="377" spans="6:9">
      <c r="F377" s="4"/>
      <c r="I377" s="4"/>
    </row>
    <row r="378" spans="6:9">
      <c r="F378" s="4"/>
      <c r="I378" s="4"/>
    </row>
    <row r="379" spans="6:9">
      <c r="F379" s="4"/>
      <c r="I379" s="4"/>
    </row>
    <row r="380" spans="6:9">
      <c r="F380" s="4"/>
      <c r="I380" s="4"/>
    </row>
    <row r="381" spans="6:9">
      <c r="F381" s="4"/>
      <c r="I381" s="4"/>
    </row>
    <row r="382" spans="6:9">
      <c r="F382" s="4"/>
      <c r="I382" s="4"/>
    </row>
    <row r="383" spans="6:9">
      <c r="F383" s="4"/>
      <c r="I383" s="4"/>
    </row>
    <row r="384" spans="6:9">
      <c r="F384" s="4"/>
      <c r="I384" s="4"/>
    </row>
    <row r="385" spans="6:9">
      <c r="F385" s="4"/>
      <c r="I385" s="4"/>
    </row>
    <row r="386" spans="6:9">
      <c r="F386" s="4"/>
      <c r="I386" s="4"/>
    </row>
    <row r="387" spans="6:9">
      <c r="F387" s="4"/>
      <c r="I387" s="4"/>
    </row>
    <row r="388" spans="6:9">
      <c r="F388" s="4"/>
      <c r="I388" s="4"/>
    </row>
    <row r="389" spans="6:9">
      <c r="F389" s="4"/>
      <c r="I389" s="4"/>
    </row>
    <row r="390" spans="6:9">
      <c r="F390" s="4"/>
      <c r="I390" s="4"/>
    </row>
    <row r="391" spans="6:9">
      <c r="F391" s="4"/>
      <c r="I391" s="4"/>
    </row>
    <row r="392" spans="6:9">
      <c r="F392" s="4"/>
      <c r="I392" s="4"/>
    </row>
    <row r="393" spans="6:9">
      <c r="F393" s="4"/>
      <c r="I393" s="4"/>
    </row>
    <row r="394" spans="6:9">
      <c r="F394" s="4"/>
      <c r="I394" s="4"/>
    </row>
    <row r="395" spans="6:9">
      <c r="F395" s="4"/>
      <c r="I395" s="4"/>
    </row>
    <row r="396" spans="6:9">
      <c r="F396" s="4"/>
      <c r="I396" s="4"/>
    </row>
    <row r="397" spans="6:9">
      <c r="F397" s="4"/>
      <c r="I397" s="4"/>
    </row>
    <row r="398" spans="6:9">
      <c r="F398" s="4"/>
      <c r="I398" s="4"/>
    </row>
    <row r="399" spans="6:9">
      <c r="F399" s="4"/>
      <c r="I399" s="4"/>
    </row>
    <row r="400" spans="6:9">
      <c r="F400" s="4"/>
      <c r="I400" s="4"/>
    </row>
    <row r="401" spans="6:9">
      <c r="F401" s="4"/>
      <c r="I401" s="4"/>
    </row>
    <row r="402" spans="6:9">
      <c r="F402" s="4"/>
      <c r="I402" s="4"/>
    </row>
    <row r="403" spans="6:9">
      <c r="F403" s="4"/>
      <c r="I403" s="4"/>
    </row>
    <row r="404" spans="6:9">
      <c r="F404" s="4"/>
      <c r="I404" s="4"/>
    </row>
    <row r="405" spans="6:9">
      <c r="F405" s="4"/>
      <c r="I405" s="4"/>
    </row>
    <row r="406" spans="6:9">
      <c r="F406" s="4"/>
      <c r="I406" s="4"/>
    </row>
    <row r="407" spans="6:9">
      <c r="F407" s="4"/>
      <c r="I407" s="4"/>
    </row>
    <row r="408" spans="6:9">
      <c r="F408" s="4"/>
      <c r="I408" s="4"/>
    </row>
    <row r="409" spans="6:9">
      <c r="F409" s="4"/>
      <c r="I409" s="4"/>
    </row>
    <row r="410" spans="6:9">
      <c r="F410" s="4"/>
      <c r="I410" s="4"/>
    </row>
    <row r="411" spans="6:9">
      <c r="F411" s="4"/>
      <c r="I411" s="4"/>
    </row>
    <row r="412" spans="6:9">
      <c r="F412" s="4"/>
      <c r="I412" s="4"/>
    </row>
    <row r="413" spans="6:9">
      <c r="F413" s="4"/>
      <c r="I413" s="4"/>
    </row>
    <row r="414" spans="6:9">
      <c r="F414" s="4"/>
      <c r="I414" s="4"/>
    </row>
    <row r="415" spans="6:9">
      <c r="F415" s="4"/>
      <c r="I415" s="4"/>
    </row>
    <row r="416" spans="6:9">
      <c r="F416" s="4"/>
      <c r="I416" s="4"/>
    </row>
    <row r="417" spans="6:9">
      <c r="F417" s="4"/>
      <c r="I417" s="4"/>
    </row>
    <row r="418" spans="6:9">
      <c r="F418" s="4"/>
      <c r="I418" s="4"/>
    </row>
    <row r="419" spans="6:9">
      <c r="F419" s="4"/>
      <c r="I419" s="4"/>
    </row>
    <row r="420" spans="6:9">
      <c r="F420" s="4"/>
      <c r="I420" s="4"/>
    </row>
    <row r="421" spans="6:9">
      <c r="F421" s="4"/>
      <c r="I421" s="4"/>
    </row>
    <row r="422" spans="6:9">
      <c r="F422" s="4"/>
      <c r="I422" s="4"/>
    </row>
    <row r="423" spans="6:9">
      <c r="F423" s="4"/>
      <c r="I423" s="4"/>
    </row>
    <row r="424" spans="6:9">
      <c r="F424" s="4"/>
      <c r="I424" s="4"/>
    </row>
    <row r="425" spans="6:9">
      <c r="F425" s="4"/>
      <c r="I425" s="4"/>
    </row>
    <row r="426" spans="6:9">
      <c r="F426" s="4"/>
      <c r="I426" s="4"/>
    </row>
    <row r="427" spans="6:9">
      <c r="F427" s="4"/>
      <c r="I427" s="4"/>
    </row>
    <row r="428" spans="6:9">
      <c r="F428" s="4"/>
      <c r="I428" s="4"/>
    </row>
    <row r="429" spans="6:9">
      <c r="F429" s="4"/>
      <c r="I429" s="4"/>
    </row>
    <row r="430" spans="6:9">
      <c r="F430" s="4"/>
      <c r="I430" s="4"/>
    </row>
    <row r="431" spans="6:9">
      <c r="F431" s="4"/>
      <c r="I431" s="4"/>
    </row>
    <row r="432" spans="6:9">
      <c r="F432" s="4"/>
      <c r="I432" s="4"/>
    </row>
    <row r="433" spans="6:9">
      <c r="F433" s="4"/>
      <c r="I433" s="4"/>
    </row>
    <row r="434" spans="6:9">
      <c r="F434" s="4"/>
      <c r="I434" s="4"/>
    </row>
    <row r="435" spans="6:9">
      <c r="F435" s="4"/>
      <c r="I435" s="4"/>
    </row>
    <row r="436" spans="6:9">
      <c r="F436" s="4"/>
      <c r="I436" s="4"/>
    </row>
    <row r="437" spans="6:9">
      <c r="F437" s="4"/>
      <c r="I437" s="4"/>
    </row>
    <row r="438" spans="6:9">
      <c r="F438" s="4"/>
      <c r="I438" s="4"/>
    </row>
    <row r="439" spans="6:9">
      <c r="F439" s="4"/>
      <c r="I439" s="4"/>
    </row>
    <row r="440" spans="6:9">
      <c r="F440" s="4"/>
      <c r="I440" s="4"/>
    </row>
    <row r="441" spans="6:9">
      <c r="F441" s="4"/>
      <c r="I441" s="4"/>
    </row>
    <row r="442" spans="6:9">
      <c r="F442" s="4"/>
      <c r="I442" s="4"/>
    </row>
    <row r="443" spans="6:9">
      <c r="F443" s="4"/>
      <c r="I443" s="4"/>
    </row>
    <row r="444" spans="6:9">
      <c r="F444" s="4"/>
      <c r="I444" s="4"/>
    </row>
    <row r="445" spans="6:9">
      <c r="F445" s="4"/>
      <c r="I445" s="4"/>
    </row>
    <row r="446" spans="6:9">
      <c r="F446" s="4"/>
      <c r="I446" s="4"/>
    </row>
    <row r="447" spans="6:9">
      <c r="F447" s="4"/>
      <c r="I447" s="4"/>
    </row>
    <row r="448" spans="6:9">
      <c r="F448" s="4"/>
      <c r="I448" s="4"/>
    </row>
    <row r="449" spans="6:9">
      <c r="F449" s="4"/>
      <c r="I449" s="4"/>
    </row>
    <row r="450" spans="6:9">
      <c r="F450" s="4"/>
      <c r="I450" s="4"/>
    </row>
    <row r="451" spans="6:9">
      <c r="F451" s="4"/>
      <c r="I451" s="4"/>
    </row>
    <row r="452" spans="6:9">
      <c r="F452" s="4"/>
      <c r="I452" s="4"/>
    </row>
    <row r="453" spans="6:9">
      <c r="F453" s="4"/>
      <c r="I453" s="4"/>
    </row>
    <row r="454" spans="6:9">
      <c r="F454" s="4"/>
      <c r="I454" s="4"/>
    </row>
    <row r="455" spans="6:9">
      <c r="F455" s="4"/>
      <c r="I455" s="4"/>
    </row>
    <row r="456" spans="6:9">
      <c r="F456" s="4"/>
      <c r="I456" s="4"/>
    </row>
    <row r="457" spans="6:9">
      <c r="F457" s="4"/>
      <c r="I457" s="4"/>
    </row>
    <row r="458" spans="6:9">
      <c r="F458" s="4"/>
      <c r="I458" s="4"/>
    </row>
    <row r="459" spans="6:9">
      <c r="F459" s="4"/>
      <c r="I459" s="4"/>
    </row>
    <row r="460" spans="6:9">
      <c r="F460" s="4"/>
      <c r="I460" s="4"/>
    </row>
    <row r="461" spans="6:9">
      <c r="F461" s="4"/>
      <c r="I461" s="4"/>
    </row>
    <row r="462" spans="6:9">
      <c r="F462" s="4"/>
      <c r="I462" s="4"/>
    </row>
    <row r="463" spans="6:9">
      <c r="F463" s="4"/>
      <c r="I463" s="4"/>
    </row>
    <row r="464" spans="6:9">
      <c r="F464" s="4"/>
      <c r="I464" s="4"/>
    </row>
    <row r="465" spans="6:9">
      <c r="F465" s="4"/>
      <c r="I465" s="4"/>
    </row>
    <row r="466" spans="6:9">
      <c r="F466" s="4"/>
      <c r="I466" s="4"/>
    </row>
    <row r="467" spans="6:9">
      <c r="F467" s="4"/>
      <c r="I467" s="4"/>
    </row>
    <row r="468" spans="6:9">
      <c r="F468" s="4"/>
      <c r="I468" s="4"/>
    </row>
    <row r="469" spans="6:9">
      <c r="F469" s="4"/>
      <c r="I469" s="4"/>
    </row>
    <row r="470" spans="6:9">
      <c r="F470" s="4"/>
      <c r="I470" s="4"/>
    </row>
    <row r="471" spans="6:9">
      <c r="F471" s="4"/>
      <c r="I471" s="4"/>
    </row>
    <row r="472" spans="6:9">
      <c r="F472" s="4"/>
      <c r="I472" s="4"/>
    </row>
    <row r="473" spans="6:9">
      <c r="F473" s="4"/>
      <c r="I473" s="4"/>
    </row>
    <row r="474" spans="6:9">
      <c r="F474" s="4"/>
      <c r="I474" s="4"/>
    </row>
    <row r="475" spans="6:9">
      <c r="F475" s="4"/>
      <c r="I475" s="4"/>
    </row>
    <row r="476" spans="6:9">
      <c r="F476" s="4"/>
      <c r="I476" s="4"/>
    </row>
    <row r="477" spans="6:9">
      <c r="F477" s="4"/>
      <c r="I477" s="4"/>
    </row>
    <row r="478" spans="6:9">
      <c r="F478" s="4"/>
      <c r="I478" s="4"/>
    </row>
    <row r="479" spans="6:9">
      <c r="F479" s="4"/>
      <c r="I479" s="4"/>
    </row>
    <row r="480" spans="6:9">
      <c r="F480" s="4"/>
      <c r="I480" s="4"/>
    </row>
    <row r="481" spans="6:9">
      <c r="F481" s="4"/>
      <c r="I481" s="4"/>
    </row>
    <row r="482" spans="6:9">
      <c r="F482" s="4"/>
      <c r="I482" s="4"/>
    </row>
    <row r="483" spans="6:9">
      <c r="F483" s="4"/>
      <c r="I483" s="4"/>
    </row>
    <row r="484" spans="6:9">
      <c r="F484" s="4"/>
      <c r="I484" s="4"/>
    </row>
    <row r="485" spans="6:9">
      <c r="F485" s="4"/>
      <c r="I485" s="4"/>
    </row>
    <row r="486" spans="6:9">
      <c r="F486" s="4"/>
      <c r="I486" s="4"/>
    </row>
    <row r="487" spans="6:9">
      <c r="F487" s="4"/>
      <c r="I487" s="4"/>
    </row>
    <row r="488" spans="6:9">
      <c r="F488" s="4"/>
      <c r="I488" s="4"/>
    </row>
    <row r="489" spans="6:9">
      <c r="F489" s="4"/>
      <c r="I489" s="4"/>
    </row>
    <row r="490" spans="6:9">
      <c r="F490" s="4"/>
      <c r="I490" s="4"/>
    </row>
    <row r="491" spans="6:9">
      <c r="F491" s="4"/>
      <c r="I491" s="4"/>
    </row>
    <row r="492" spans="6:9">
      <c r="F492" s="4"/>
      <c r="I492" s="4"/>
    </row>
    <row r="493" spans="6:9">
      <c r="F493" s="4"/>
      <c r="I493" s="4"/>
    </row>
    <row r="494" spans="6:9">
      <c r="F494" s="4"/>
      <c r="I494" s="4"/>
    </row>
    <row r="495" spans="6:9">
      <c r="F495" s="4"/>
      <c r="I495" s="4"/>
    </row>
    <row r="496" spans="6:9">
      <c r="F496" s="4"/>
      <c r="I496" s="4"/>
    </row>
    <row r="497" spans="6:9">
      <c r="F497" s="4"/>
      <c r="I497" s="4"/>
    </row>
    <row r="498" spans="6:9">
      <c r="F498" s="4"/>
      <c r="I498" s="4"/>
    </row>
    <row r="499" spans="6:9">
      <c r="F499" s="4"/>
      <c r="I499" s="4"/>
    </row>
    <row r="500" spans="6:9">
      <c r="F500" s="4"/>
      <c r="I500" s="4"/>
    </row>
    <row r="501" spans="6:9">
      <c r="F501" s="4"/>
      <c r="I501" s="4"/>
    </row>
    <row r="502" spans="6:9">
      <c r="F502" s="4"/>
      <c r="I502" s="4"/>
    </row>
    <row r="503" spans="6:9">
      <c r="F503" s="4"/>
      <c r="I503" s="4"/>
    </row>
    <row r="504" spans="6:9">
      <c r="F504" s="4"/>
      <c r="I504" s="4"/>
    </row>
    <row r="505" spans="6:9">
      <c r="F505" s="4"/>
      <c r="I505" s="4"/>
    </row>
    <row r="506" spans="6:9">
      <c r="F506" s="4"/>
      <c r="I506" s="4"/>
    </row>
    <row r="507" spans="6:9">
      <c r="F507" s="4"/>
      <c r="I507" s="4"/>
    </row>
    <row r="508" spans="6:9">
      <c r="F508" s="4"/>
      <c r="I508" s="4"/>
    </row>
    <row r="509" spans="6:9">
      <c r="F509" s="4"/>
      <c r="I509" s="4"/>
    </row>
    <row r="510" spans="6:9">
      <c r="F510" s="4"/>
      <c r="I510" s="4"/>
    </row>
    <row r="511" spans="6:9">
      <c r="F511" s="4"/>
      <c r="I511" s="4"/>
    </row>
    <row r="512" spans="6:9">
      <c r="F512" s="4"/>
      <c r="I512" s="4"/>
    </row>
    <row r="513" spans="6:9">
      <c r="F513" s="4"/>
      <c r="I513" s="4"/>
    </row>
    <row r="514" spans="6:9">
      <c r="F514" s="4"/>
      <c r="I514" s="4"/>
    </row>
    <row r="515" spans="6:9">
      <c r="F515" s="4"/>
      <c r="I515" s="4"/>
    </row>
    <row r="516" spans="6:9">
      <c r="F516" s="4"/>
      <c r="I516" s="4"/>
    </row>
    <row r="517" spans="6:9">
      <c r="F517" s="4"/>
      <c r="I517" s="4"/>
    </row>
    <row r="518" spans="6:9">
      <c r="F518" s="4"/>
      <c r="I518" s="4"/>
    </row>
    <row r="519" spans="6:9">
      <c r="F519" s="4"/>
      <c r="I519" s="4"/>
    </row>
    <row r="520" spans="6:9">
      <c r="F520" s="4"/>
      <c r="I520" s="4"/>
    </row>
    <row r="521" spans="6:9">
      <c r="F521" s="4"/>
      <c r="I521" s="4"/>
    </row>
    <row r="522" spans="6:9">
      <c r="F522" s="4"/>
      <c r="I522" s="4"/>
    </row>
    <row r="523" spans="6:9">
      <c r="F523" s="4"/>
      <c r="I523" s="4"/>
    </row>
    <row r="524" spans="6:9">
      <c r="F524" s="4"/>
      <c r="I524" s="4"/>
    </row>
    <row r="525" spans="6:9">
      <c r="F525" s="4"/>
      <c r="I525" s="4"/>
    </row>
    <row r="526" spans="6:9">
      <c r="F526" s="4"/>
      <c r="I526" s="4"/>
    </row>
    <row r="527" spans="6:9">
      <c r="F527" s="4"/>
      <c r="I527" s="4"/>
    </row>
    <row r="528" spans="6:9">
      <c r="F528" s="4"/>
      <c r="I528" s="4"/>
    </row>
    <row r="529" spans="6:9">
      <c r="F529" s="4"/>
      <c r="I529" s="4"/>
    </row>
    <row r="530" spans="6:9">
      <c r="F530" s="4"/>
      <c r="I530" s="4"/>
    </row>
    <row r="531" spans="6:9">
      <c r="F531" s="4"/>
      <c r="I531" s="4"/>
    </row>
    <row r="532" spans="6:9">
      <c r="F532" s="4"/>
      <c r="I532" s="4"/>
    </row>
    <row r="533" spans="6:9">
      <c r="F533" s="4"/>
      <c r="I533" s="4"/>
    </row>
    <row r="534" spans="6:9">
      <c r="F534" s="4"/>
      <c r="I534" s="4"/>
    </row>
    <row r="535" spans="6:9">
      <c r="F535" s="4"/>
      <c r="I535" s="4"/>
    </row>
    <row r="536" spans="6:9">
      <c r="F536" s="4"/>
      <c r="I536" s="4"/>
    </row>
    <row r="537" spans="6:9">
      <c r="F537" s="4"/>
      <c r="I537" s="4"/>
    </row>
    <row r="538" spans="6:9">
      <c r="F538" s="4"/>
      <c r="I538" s="4"/>
    </row>
    <row r="539" spans="6:9">
      <c r="F539" s="4"/>
      <c r="I539" s="4"/>
    </row>
    <row r="540" spans="6:9">
      <c r="F540" s="4"/>
      <c r="I540" s="4"/>
    </row>
    <row r="541" spans="6:9">
      <c r="F541" s="4"/>
      <c r="I541" s="4"/>
    </row>
    <row r="542" spans="6:9">
      <c r="F542" s="4"/>
      <c r="I542" s="4"/>
    </row>
    <row r="543" spans="6:9">
      <c r="F543" s="4"/>
      <c r="I543" s="4"/>
    </row>
    <row r="544" spans="6:9">
      <c r="F544" s="4"/>
      <c r="I544" s="4"/>
    </row>
    <row r="545" spans="6:9">
      <c r="F545" s="4"/>
      <c r="I545" s="4"/>
    </row>
    <row r="546" spans="6:9">
      <c r="F546" s="4"/>
      <c r="I546" s="4"/>
    </row>
    <row r="547" spans="6:9">
      <c r="F547" s="4"/>
      <c r="I547" s="4"/>
    </row>
    <row r="548" spans="6:9">
      <c r="F548" s="4"/>
      <c r="I548" s="4"/>
    </row>
    <row r="549" spans="6:9">
      <c r="F549" s="4"/>
      <c r="I549" s="4"/>
    </row>
    <row r="550" spans="6:9">
      <c r="F550" s="4"/>
      <c r="I550" s="4"/>
    </row>
    <row r="551" spans="6:9">
      <c r="F551" s="4"/>
      <c r="I551" s="4"/>
    </row>
    <row r="552" spans="6:9">
      <c r="F552" s="4"/>
      <c r="I552" s="4"/>
    </row>
    <row r="553" spans="6:9">
      <c r="F553" s="4"/>
      <c r="I553" s="4"/>
    </row>
    <row r="554" spans="6:9">
      <c r="F554" s="4"/>
      <c r="I554" s="4"/>
    </row>
    <row r="555" spans="6:9">
      <c r="F555" s="4"/>
      <c r="I555" s="4"/>
    </row>
    <row r="556" spans="6:9">
      <c r="F556" s="4"/>
      <c r="I556" s="4"/>
    </row>
    <row r="557" spans="6:9">
      <c r="F557" s="4"/>
      <c r="I557" s="4"/>
    </row>
    <row r="558" spans="6:9">
      <c r="F558" s="4"/>
      <c r="I558" s="4"/>
    </row>
    <row r="559" spans="6:9">
      <c r="F559" s="4"/>
      <c r="I559" s="4"/>
    </row>
    <row r="560" spans="6:9">
      <c r="F560" s="4"/>
      <c r="I560" s="4"/>
    </row>
    <row r="561" spans="6:9">
      <c r="F561" s="4"/>
      <c r="I561" s="4"/>
    </row>
    <row r="562" spans="6:9">
      <c r="F562" s="4"/>
      <c r="I562" s="4"/>
    </row>
    <row r="563" spans="6:9">
      <c r="F563" s="4"/>
      <c r="I563" s="4"/>
    </row>
    <row r="564" spans="6:9">
      <c r="F564" s="4"/>
      <c r="I564" s="4"/>
    </row>
    <row r="565" spans="6:9">
      <c r="F565" s="4"/>
      <c r="I565" s="4"/>
    </row>
    <row r="566" spans="6:9">
      <c r="F566" s="4"/>
      <c r="I566" s="4"/>
    </row>
    <row r="567" spans="6:9">
      <c r="F567" s="4"/>
      <c r="I567" s="4"/>
    </row>
    <row r="568" spans="6:9">
      <c r="F568" s="4"/>
      <c r="I568" s="4"/>
    </row>
    <row r="569" spans="6:9">
      <c r="F569" s="4"/>
      <c r="I569" s="4"/>
    </row>
    <row r="570" spans="6:9">
      <c r="F570" s="4"/>
      <c r="I570" s="4"/>
    </row>
    <row r="571" spans="6:9">
      <c r="F571" s="4"/>
      <c r="I571" s="4"/>
    </row>
    <row r="572" spans="6:9">
      <c r="F572" s="4"/>
      <c r="I572" s="4"/>
    </row>
    <row r="573" spans="6:9">
      <c r="F573" s="4"/>
      <c r="I573" s="4"/>
    </row>
    <row r="574" spans="6:9">
      <c r="F574" s="4"/>
      <c r="I574" s="4"/>
    </row>
    <row r="575" spans="6:9">
      <c r="F575" s="4"/>
      <c r="I575" s="4"/>
    </row>
    <row r="576" spans="6:9">
      <c r="F576" s="4"/>
      <c r="I576" s="4"/>
    </row>
    <row r="577" spans="6:9">
      <c r="F577" s="4"/>
      <c r="I577" s="4"/>
    </row>
    <row r="578" spans="6:9">
      <c r="F578" s="4"/>
      <c r="I578" s="4"/>
    </row>
    <row r="579" spans="6:9">
      <c r="F579" s="4"/>
      <c r="I579" s="4"/>
    </row>
    <row r="580" spans="6:9">
      <c r="F580" s="4"/>
      <c r="I580" s="4"/>
    </row>
    <row r="581" spans="6:9">
      <c r="F581" s="4"/>
      <c r="I581" s="4"/>
    </row>
    <row r="582" spans="6:9">
      <c r="F582" s="4"/>
      <c r="I582" s="4"/>
    </row>
    <row r="583" spans="6:9">
      <c r="F583" s="4"/>
      <c r="I583" s="4"/>
    </row>
    <row r="584" spans="6:9">
      <c r="F584" s="4"/>
      <c r="I584" s="4"/>
    </row>
    <row r="585" spans="6:9">
      <c r="F585" s="4"/>
      <c r="I585" s="4"/>
    </row>
    <row r="586" spans="6:9">
      <c r="F586" s="4"/>
      <c r="I586" s="4"/>
    </row>
    <row r="587" spans="6:9">
      <c r="F587" s="4"/>
      <c r="I587" s="4"/>
    </row>
    <row r="588" spans="6:9">
      <c r="F588" s="4"/>
      <c r="I588" s="4"/>
    </row>
    <row r="589" spans="6:9">
      <c r="F589" s="4"/>
      <c r="I589" s="4"/>
    </row>
    <row r="590" spans="6:9">
      <c r="F590" s="4"/>
      <c r="I590" s="4"/>
    </row>
    <row r="591" spans="6:9">
      <c r="F591" s="4"/>
      <c r="I591" s="4"/>
    </row>
    <row r="592" spans="6:9">
      <c r="F592" s="4"/>
      <c r="I592" s="4"/>
    </row>
    <row r="593" spans="6:9">
      <c r="F593" s="4"/>
      <c r="I593" s="4"/>
    </row>
    <row r="594" spans="6:9">
      <c r="F594" s="4"/>
      <c r="I594" s="4"/>
    </row>
    <row r="595" spans="6:9">
      <c r="F595" s="4"/>
      <c r="I595" s="4"/>
    </row>
    <row r="596" spans="6:9">
      <c r="F596" s="4"/>
      <c r="I596" s="4"/>
    </row>
    <row r="597" spans="6:9">
      <c r="F597" s="4"/>
      <c r="I597" s="4"/>
    </row>
    <row r="598" spans="6:9">
      <c r="F598" s="4"/>
      <c r="I598" s="4"/>
    </row>
    <row r="599" spans="6:9">
      <c r="F599" s="4"/>
      <c r="I599" s="4"/>
    </row>
    <row r="600" spans="6:9">
      <c r="F600" s="4"/>
      <c r="I600" s="4"/>
    </row>
    <row r="601" spans="6:9">
      <c r="F601" s="4"/>
      <c r="I601" s="4"/>
    </row>
    <row r="602" spans="6:9">
      <c r="F602" s="4"/>
      <c r="I602" s="4"/>
    </row>
    <row r="603" spans="6:9">
      <c r="F603" s="4"/>
      <c r="I603" s="4"/>
    </row>
    <row r="604" spans="6:9">
      <c r="F604" s="4"/>
      <c r="I604" s="4"/>
    </row>
    <row r="605" spans="6:9">
      <c r="F605" s="4"/>
      <c r="I605" s="4"/>
    </row>
    <row r="606" spans="6:9">
      <c r="F606" s="4"/>
      <c r="I606" s="4"/>
    </row>
    <row r="607" spans="6:9">
      <c r="F607" s="4"/>
      <c r="I607" s="4"/>
    </row>
    <row r="608" spans="6:9">
      <c r="F608" s="4"/>
      <c r="I608" s="4"/>
    </row>
    <row r="609" spans="6:9">
      <c r="F609" s="4"/>
      <c r="I609" s="4"/>
    </row>
    <row r="610" spans="6:9">
      <c r="F610" s="4"/>
      <c r="I610" s="4"/>
    </row>
    <row r="611" spans="6:9">
      <c r="F611" s="4"/>
      <c r="I611" s="4"/>
    </row>
    <row r="612" spans="6:9">
      <c r="F612" s="4"/>
      <c r="I612" s="4"/>
    </row>
    <row r="613" spans="6:9">
      <c r="F613" s="4"/>
      <c r="I613" s="4"/>
    </row>
    <row r="614" spans="6:9">
      <c r="F614" s="4"/>
      <c r="I614" s="4"/>
    </row>
    <row r="615" spans="6:9">
      <c r="F615" s="4"/>
      <c r="I615" s="4"/>
    </row>
    <row r="616" spans="6:9">
      <c r="F616" s="4"/>
      <c r="I616" s="4"/>
    </row>
    <row r="617" spans="6:9">
      <c r="F617" s="4"/>
      <c r="I617" s="4"/>
    </row>
    <row r="618" spans="6:9">
      <c r="F618" s="4"/>
      <c r="I618" s="4"/>
    </row>
    <row r="619" spans="6:9">
      <c r="F619" s="4"/>
      <c r="I619" s="4"/>
    </row>
    <row r="620" spans="6:9">
      <c r="F620" s="4"/>
      <c r="I620" s="4"/>
    </row>
    <row r="621" spans="6:9">
      <c r="F621" s="4"/>
      <c r="I621" s="4"/>
    </row>
    <row r="622" spans="6:9">
      <c r="F622" s="4"/>
      <c r="I622" s="4"/>
    </row>
    <row r="623" spans="6:9">
      <c r="F623" s="4"/>
      <c r="I623" s="4"/>
    </row>
    <row r="624" spans="6:9">
      <c r="F624" s="4"/>
      <c r="I624" s="4"/>
    </row>
    <row r="625" spans="6:9">
      <c r="F625" s="4"/>
      <c r="I625" s="4"/>
    </row>
    <row r="626" spans="6:9">
      <c r="F626" s="4"/>
      <c r="I626" s="4"/>
    </row>
    <row r="627" spans="6:9">
      <c r="F627" s="4"/>
      <c r="I627" s="4"/>
    </row>
    <row r="628" spans="6:9">
      <c r="F628" s="4"/>
      <c r="I628" s="4"/>
    </row>
    <row r="629" spans="6:9">
      <c r="F629" s="4"/>
      <c r="I629" s="4"/>
    </row>
    <row r="630" spans="6:9">
      <c r="F630" s="4"/>
      <c r="I630" s="4"/>
    </row>
    <row r="631" spans="6:9">
      <c r="F631" s="4"/>
      <c r="I631" s="4"/>
    </row>
    <row r="632" spans="6:9">
      <c r="F632" s="4"/>
      <c r="I632" s="4"/>
    </row>
    <row r="633" spans="6:9">
      <c r="F633" s="4"/>
      <c r="I633" s="4"/>
    </row>
    <row r="634" spans="6:9">
      <c r="F634" s="4"/>
      <c r="I634" s="4"/>
    </row>
    <row r="635" spans="6:9">
      <c r="F635" s="4"/>
      <c r="I635" s="4"/>
    </row>
    <row r="636" spans="6:9">
      <c r="F636" s="4"/>
      <c r="I636" s="4"/>
    </row>
    <row r="637" spans="6:9">
      <c r="F637" s="4"/>
      <c r="I637" s="4"/>
    </row>
    <row r="638" spans="6:9">
      <c r="F638" s="4"/>
      <c r="I638" s="4"/>
    </row>
    <row r="639" spans="6:9">
      <c r="F639" s="4"/>
      <c r="I639" s="4"/>
    </row>
    <row r="640" spans="6:9">
      <c r="F640" s="4"/>
      <c r="I640" s="4"/>
    </row>
    <row r="641" spans="6:9">
      <c r="F641" s="4"/>
      <c r="I641" s="4"/>
    </row>
    <row r="642" spans="6:9">
      <c r="F642" s="4"/>
      <c r="I642" s="4"/>
    </row>
    <row r="643" spans="6:9">
      <c r="F643" s="4"/>
      <c r="I643" s="4"/>
    </row>
    <row r="644" spans="6:9">
      <c r="F644" s="4"/>
      <c r="I644" s="4"/>
    </row>
    <row r="645" spans="6:9">
      <c r="F645" s="4"/>
      <c r="I645" s="4"/>
    </row>
    <row r="646" spans="6:9">
      <c r="F646" s="4"/>
      <c r="I646" s="4"/>
    </row>
    <row r="647" spans="6:9">
      <c r="F647" s="4"/>
      <c r="I647" s="4"/>
    </row>
    <row r="648" spans="6:9">
      <c r="F648" s="4"/>
      <c r="I648" s="4"/>
    </row>
    <row r="649" spans="6:9">
      <c r="F649" s="4"/>
      <c r="I649" s="4"/>
    </row>
    <row r="650" spans="6:9">
      <c r="F650" s="4"/>
      <c r="I650" s="4"/>
    </row>
    <row r="651" spans="6:9">
      <c r="F651" s="4"/>
      <c r="I651" s="4"/>
    </row>
    <row r="652" spans="6:9">
      <c r="F652" s="4"/>
      <c r="I652" s="4"/>
    </row>
    <row r="653" spans="6:9">
      <c r="F653" s="4"/>
      <c r="I653" s="4"/>
    </row>
    <row r="654" spans="6:9">
      <c r="F654" s="4"/>
      <c r="I654" s="4"/>
    </row>
    <row r="655" spans="6:9">
      <c r="F655" s="4"/>
      <c r="I655" s="4"/>
    </row>
    <row r="656" spans="6:9">
      <c r="F656" s="4"/>
      <c r="I656" s="4"/>
    </row>
    <row r="657" spans="6:9">
      <c r="F657" s="4"/>
      <c r="I657" s="4"/>
    </row>
    <row r="658" spans="6:9">
      <c r="F658" s="4"/>
      <c r="I658" s="4"/>
    </row>
    <row r="659" spans="6:9">
      <c r="F659" s="4"/>
      <c r="I659" s="4"/>
    </row>
    <row r="660" spans="6:9">
      <c r="F660" s="4"/>
      <c r="I660" s="4"/>
    </row>
    <row r="661" spans="6:9">
      <c r="F661" s="4"/>
      <c r="I661" s="4"/>
    </row>
    <row r="662" spans="6:9">
      <c r="F662" s="4"/>
      <c r="I662" s="4"/>
    </row>
    <row r="663" spans="6:9">
      <c r="F663" s="4"/>
      <c r="I663" s="4"/>
    </row>
    <row r="664" spans="6:9">
      <c r="F664" s="4"/>
      <c r="I664" s="4"/>
    </row>
    <row r="665" spans="6:9">
      <c r="F665" s="4"/>
      <c r="I665" s="4"/>
    </row>
    <row r="666" spans="6:9">
      <c r="F666" s="4"/>
      <c r="I666" s="4"/>
    </row>
    <row r="667" spans="6:9">
      <c r="F667" s="4"/>
      <c r="I667" s="4"/>
    </row>
    <row r="668" spans="6:9">
      <c r="F668" s="4"/>
      <c r="I668" s="4"/>
    </row>
    <row r="669" spans="6:9">
      <c r="F669" s="4"/>
      <c r="I669" s="4"/>
    </row>
    <row r="670" spans="6:9">
      <c r="F670" s="4"/>
      <c r="I670" s="4"/>
    </row>
    <row r="671" spans="6:9">
      <c r="F671" s="4"/>
      <c r="I671" s="4"/>
    </row>
    <row r="672" spans="6:9">
      <c r="F672" s="4"/>
      <c r="I672" s="4"/>
    </row>
    <row r="673" spans="6:9">
      <c r="F673" s="4"/>
      <c r="I673" s="4"/>
    </row>
    <row r="674" spans="6:9">
      <c r="F674" s="4"/>
      <c r="I674" s="4"/>
    </row>
    <row r="675" spans="6:9">
      <c r="F675" s="4"/>
      <c r="I675" s="4"/>
    </row>
    <row r="676" spans="6:9">
      <c r="F676" s="4"/>
      <c r="I676" s="4"/>
    </row>
    <row r="677" spans="6:9">
      <c r="F677" s="4"/>
      <c r="I677" s="4"/>
    </row>
    <row r="678" spans="6:9">
      <c r="F678" s="4"/>
      <c r="I678" s="4"/>
    </row>
    <row r="679" spans="6:9">
      <c r="F679" s="4"/>
      <c r="I679" s="4"/>
    </row>
    <row r="680" spans="6:9">
      <c r="F680" s="4"/>
      <c r="I680" s="4"/>
    </row>
    <row r="681" spans="6:9">
      <c r="F681" s="4"/>
      <c r="I681" s="4"/>
    </row>
    <row r="682" spans="6:9">
      <c r="F682" s="4"/>
      <c r="I682" s="4"/>
    </row>
    <row r="683" spans="6:9">
      <c r="F683" s="4"/>
      <c r="I683" s="4"/>
    </row>
    <row r="684" spans="6:9">
      <c r="F684" s="4"/>
      <c r="I684" s="4"/>
    </row>
    <row r="685" spans="6:9">
      <c r="F685" s="4"/>
      <c r="I685" s="4"/>
    </row>
    <row r="686" spans="6:9">
      <c r="F686" s="4"/>
      <c r="I686" s="4"/>
    </row>
    <row r="687" spans="6:9">
      <c r="F687" s="4"/>
      <c r="I687" s="4"/>
    </row>
    <row r="688" spans="6:9">
      <c r="F688" s="4"/>
      <c r="I688" s="4"/>
    </row>
    <row r="689" spans="6:9">
      <c r="F689" s="4"/>
      <c r="I689" s="4"/>
    </row>
    <row r="690" spans="6:9">
      <c r="F690" s="4"/>
      <c r="I690" s="4"/>
    </row>
    <row r="691" spans="6:9">
      <c r="F691" s="4"/>
      <c r="I691" s="4"/>
    </row>
    <row r="692" spans="6:9">
      <c r="F692" s="4"/>
      <c r="I692" s="4"/>
    </row>
    <row r="693" spans="6:9">
      <c r="F693" s="4"/>
      <c r="I693" s="4"/>
    </row>
    <row r="694" spans="6:9">
      <c r="F694" s="4"/>
      <c r="I694" s="4"/>
    </row>
    <row r="695" spans="6:9">
      <c r="F695" s="4"/>
      <c r="I695" s="4"/>
    </row>
    <row r="696" spans="6:9">
      <c r="F696" s="4"/>
      <c r="I696" s="4"/>
    </row>
    <row r="697" spans="6:9">
      <c r="F697" s="4"/>
      <c r="I697" s="4"/>
    </row>
    <row r="698" spans="6:9">
      <c r="F698" s="4"/>
      <c r="I698" s="4"/>
    </row>
    <row r="699" spans="6:9">
      <c r="F699" s="4"/>
      <c r="I699" s="4"/>
    </row>
    <row r="700" spans="6:9">
      <c r="F700" s="4"/>
      <c r="I700" s="4"/>
    </row>
    <row r="701" spans="6:9">
      <c r="F701" s="4"/>
      <c r="I701" s="4"/>
    </row>
    <row r="702" spans="6:9">
      <c r="F702" s="4"/>
      <c r="I702" s="4"/>
    </row>
    <row r="703" spans="6:9">
      <c r="F703" s="4"/>
      <c r="I703" s="4"/>
    </row>
    <row r="704" spans="6:9">
      <c r="F704" s="4"/>
      <c r="I704" s="4"/>
    </row>
    <row r="705" spans="6:9">
      <c r="F705" s="4"/>
      <c r="I705" s="4"/>
    </row>
    <row r="706" spans="6:9">
      <c r="F706" s="4"/>
      <c r="I706" s="4"/>
    </row>
    <row r="707" spans="6:9">
      <c r="F707" s="4"/>
      <c r="I707" s="4"/>
    </row>
    <row r="708" spans="6:9">
      <c r="F708" s="4"/>
      <c r="I708" s="4"/>
    </row>
    <row r="709" spans="6:9">
      <c r="F709" s="4"/>
      <c r="I709" s="4"/>
    </row>
    <row r="710" spans="6:9">
      <c r="F710" s="4"/>
      <c r="I710" s="4"/>
    </row>
    <row r="711" spans="6:9">
      <c r="F711" s="4"/>
      <c r="I711" s="4"/>
    </row>
    <row r="712" spans="6:9">
      <c r="F712" s="4"/>
      <c r="I712" s="4"/>
    </row>
    <row r="713" spans="6:9">
      <c r="F713" s="4"/>
      <c r="I713" s="4"/>
    </row>
    <row r="714" spans="6:9">
      <c r="F714" s="4"/>
      <c r="I714" s="4"/>
    </row>
    <row r="715" spans="6:9">
      <c r="F715" s="4"/>
      <c r="I715" s="4"/>
    </row>
    <row r="716" spans="6:9">
      <c r="F716" s="4"/>
      <c r="I716" s="4"/>
    </row>
    <row r="717" spans="6:9">
      <c r="F717" s="4"/>
      <c r="I717" s="4"/>
    </row>
    <row r="718" spans="6:9">
      <c r="F718" s="4"/>
      <c r="I718" s="4"/>
    </row>
    <row r="719" spans="6:9">
      <c r="F719" s="4"/>
      <c r="I719" s="4"/>
    </row>
    <row r="720" spans="6:9">
      <c r="F720" s="4"/>
      <c r="I720" s="4"/>
    </row>
    <row r="721" spans="6:9">
      <c r="F721" s="4"/>
      <c r="I721" s="4"/>
    </row>
    <row r="722" spans="6:9">
      <c r="F722" s="4"/>
      <c r="I722" s="4"/>
    </row>
    <row r="723" spans="6:9">
      <c r="F723" s="4"/>
      <c r="I723" s="4"/>
    </row>
    <row r="724" spans="6:9">
      <c r="F724" s="4"/>
      <c r="I724" s="4"/>
    </row>
    <row r="725" spans="6:9">
      <c r="F725" s="4"/>
      <c r="I725" s="4"/>
    </row>
    <row r="726" spans="6:9">
      <c r="F726" s="4"/>
      <c r="I726" s="4"/>
    </row>
    <row r="727" spans="6:9">
      <c r="F727" s="4"/>
      <c r="I727" s="4"/>
    </row>
    <row r="728" spans="6:9">
      <c r="F728" s="4"/>
      <c r="I728" s="4"/>
    </row>
    <row r="729" spans="6:9">
      <c r="F729" s="4"/>
      <c r="I729" s="4"/>
    </row>
    <row r="730" spans="6:9">
      <c r="F730" s="4"/>
      <c r="I730" s="4"/>
    </row>
    <row r="731" spans="6:9">
      <c r="F731" s="4"/>
      <c r="I731" s="4"/>
    </row>
    <row r="732" spans="6:9">
      <c r="F732" s="4"/>
      <c r="I732" s="4"/>
    </row>
    <row r="733" spans="6:9">
      <c r="F733" s="4"/>
      <c r="I733" s="4"/>
    </row>
    <row r="734" spans="6:9">
      <c r="F734" s="4"/>
      <c r="I734" s="4"/>
    </row>
    <row r="735" spans="6:9">
      <c r="F735" s="4"/>
      <c r="I735" s="4"/>
    </row>
    <row r="736" spans="6:9">
      <c r="F736" s="4"/>
      <c r="I736" s="4"/>
    </row>
    <row r="737" spans="6:9">
      <c r="F737" s="4"/>
      <c r="I737" s="4"/>
    </row>
    <row r="738" spans="6:9">
      <c r="F738" s="4"/>
      <c r="I738" s="4"/>
    </row>
    <row r="739" spans="6:9">
      <c r="F739" s="4"/>
      <c r="I739" s="4"/>
    </row>
    <row r="740" spans="6:9">
      <c r="F740" s="4"/>
      <c r="I740" s="4"/>
    </row>
    <row r="741" spans="6:9">
      <c r="F741" s="4"/>
      <c r="I741" s="4"/>
    </row>
    <row r="742" spans="6:9">
      <c r="F742" s="4"/>
      <c r="I742" s="4"/>
    </row>
    <row r="743" spans="6:9">
      <c r="F743" s="4"/>
      <c r="I743" s="4"/>
    </row>
    <row r="744" spans="6:9">
      <c r="F744" s="4"/>
      <c r="I744" s="4"/>
    </row>
    <row r="745" spans="6:9">
      <c r="F745" s="4"/>
      <c r="I745" s="4"/>
    </row>
    <row r="746" spans="6:9">
      <c r="F746" s="4"/>
      <c r="I746" s="4"/>
    </row>
    <row r="747" spans="6:9">
      <c r="F747" s="4"/>
      <c r="I747" s="4"/>
    </row>
    <row r="748" spans="6:9">
      <c r="F748" s="4"/>
      <c r="I748" s="4"/>
    </row>
    <row r="749" spans="6:9">
      <c r="F749" s="4"/>
      <c r="I749" s="4"/>
    </row>
    <row r="750" spans="6:9">
      <c r="F750" s="4"/>
      <c r="I750" s="4"/>
    </row>
    <row r="751" spans="6:9">
      <c r="F751" s="4"/>
      <c r="I751" s="4"/>
    </row>
    <row r="752" spans="6:9">
      <c r="F752" s="4"/>
      <c r="I752" s="4"/>
    </row>
    <row r="753" spans="6:9">
      <c r="F753" s="4"/>
      <c r="I753" s="4"/>
    </row>
    <row r="754" spans="6:9">
      <c r="F754" s="4"/>
      <c r="I754" s="4"/>
    </row>
    <row r="755" spans="6:9">
      <c r="F755" s="4"/>
      <c r="I755" s="4"/>
    </row>
    <row r="756" spans="6:9">
      <c r="F756" s="4"/>
      <c r="I756" s="4"/>
    </row>
    <row r="757" spans="6:9">
      <c r="F757" s="4"/>
      <c r="I757" s="4"/>
    </row>
    <row r="758" spans="6:9">
      <c r="F758" s="4"/>
      <c r="I758" s="4"/>
    </row>
    <row r="759" spans="6:9">
      <c r="F759" s="4"/>
      <c r="I759" s="4"/>
    </row>
    <row r="760" spans="6:9">
      <c r="F760" s="4"/>
      <c r="I760" s="4"/>
    </row>
    <row r="761" spans="6:9">
      <c r="F761" s="4"/>
      <c r="I761" s="4"/>
    </row>
    <row r="762" spans="6:9">
      <c r="F762" s="4"/>
      <c r="I762" s="4"/>
    </row>
    <row r="763" spans="6:9">
      <c r="F763" s="4"/>
      <c r="I763" s="4"/>
    </row>
    <row r="764" spans="6:9">
      <c r="F764" s="4"/>
      <c r="I764" s="4"/>
    </row>
    <row r="765" spans="6:9">
      <c r="F765" s="4"/>
      <c r="I765" s="4"/>
    </row>
    <row r="766" spans="6:9">
      <c r="F766" s="4"/>
      <c r="I766" s="4"/>
    </row>
    <row r="767" spans="6:9">
      <c r="F767" s="4"/>
      <c r="I767" s="4"/>
    </row>
    <row r="768" spans="6:9">
      <c r="F768" s="4"/>
      <c r="I768" s="4"/>
    </row>
    <row r="769" spans="6:9">
      <c r="F769" s="4"/>
      <c r="I769" s="4"/>
    </row>
    <row r="770" spans="6:9">
      <c r="F770" s="4"/>
      <c r="I770" s="4"/>
    </row>
    <row r="771" spans="6:9">
      <c r="F771" s="4"/>
      <c r="I771" s="4"/>
    </row>
    <row r="772" spans="6:9">
      <c r="F772" s="4"/>
      <c r="I772" s="4"/>
    </row>
    <row r="773" spans="6:9">
      <c r="F773" s="4"/>
      <c r="I773" s="4"/>
    </row>
    <row r="774" spans="6:9">
      <c r="F774" s="4"/>
      <c r="I774" s="4"/>
    </row>
    <row r="775" spans="6:9">
      <c r="F775" s="4"/>
      <c r="I775" s="4"/>
    </row>
    <row r="776" spans="6:9">
      <c r="F776" s="4"/>
      <c r="I776" s="4"/>
    </row>
    <row r="777" spans="6:9">
      <c r="F777" s="4"/>
      <c r="I777" s="4"/>
    </row>
    <row r="778" spans="6:9">
      <c r="F778" s="4"/>
      <c r="I778" s="4"/>
    </row>
    <row r="779" spans="6:9">
      <c r="F779" s="4"/>
      <c r="I779" s="4"/>
    </row>
    <row r="780" spans="6:9">
      <c r="F780" s="4"/>
      <c r="I780" s="4"/>
    </row>
    <row r="781" spans="6:9">
      <c r="F781" s="4"/>
      <c r="I781" s="4"/>
    </row>
    <row r="782" spans="6:9">
      <c r="F782" s="4"/>
      <c r="I782" s="4"/>
    </row>
    <row r="783" spans="6:9">
      <c r="F783" s="4"/>
      <c r="I783" s="4"/>
    </row>
    <row r="784" spans="6:9">
      <c r="F784" s="4"/>
      <c r="I784" s="4"/>
    </row>
    <row r="785" spans="6:9">
      <c r="F785" s="4"/>
      <c r="I785" s="4"/>
    </row>
    <row r="786" spans="6:9">
      <c r="F786" s="4"/>
      <c r="I786" s="4"/>
    </row>
    <row r="787" spans="6:9">
      <c r="F787" s="4"/>
      <c r="I787" s="4"/>
    </row>
    <row r="788" spans="6:9">
      <c r="F788" s="4"/>
      <c r="I788" s="4"/>
    </row>
    <row r="789" spans="6:9">
      <c r="F789" s="4"/>
      <c r="I789" s="4"/>
    </row>
    <row r="790" spans="6:9">
      <c r="F790" s="4"/>
      <c r="I790" s="4"/>
    </row>
    <row r="791" spans="6:9">
      <c r="F791" s="4"/>
      <c r="I791" s="4"/>
    </row>
    <row r="792" spans="6:9">
      <c r="F792" s="4"/>
      <c r="I792" s="4"/>
    </row>
    <row r="793" spans="6:9">
      <c r="F793" s="4"/>
      <c r="I793" s="4"/>
    </row>
    <row r="794" spans="6:9">
      <c r="F794" s="4"/>
      <c r="I794" s="4"/>
    </row>
    <row r="795" spans="6:9">
      <c r="F795" s="4"/>
      <c r="I795" s="4"/>
    </row>
    <row r="796" spans="6:9">
      <c r="F796" s="4"/>
      <c r="I796" s="4"/>
    </row>
    <row r="797" spans="6:9">
      <c r="F797" s="4"/>
      <c r="I797" s="4"/>
    </row>
    <row r="798" spans="6:9">
      <c r="F798" s="4"/>
      <c r="I798" s="4"/>
    </row>
    <row r="799" spans="6:9">
      <c r="F799" s="4"/>
      <c r="I799" s="4"/>
    </row>
    <row r="800" spans="6:9">
      <c r="F800" s="4"/>
      <c r="I800" s="4"/>
    </row>
    <row r="801" spans="6:9">
      <c r="F801" s="4"/>
      <c r="I801" s="4"/>
    </row>
    <row r="802" spans="6:9">
      <c r="F802" s="4"/>
      <c r="I802" s="4"/>
    </row>
    <row r="803" spans="6:9">
      <c r="F803" s="4"/>
      <c r="I803" s="4"/>
    </row>
    <row r="804" spans="6:9">
      <c r="F804" s="4"/>
      <c r="I804" s="4"/>
    </row>
    <row r="805" spans="6:9">
      <c r="F805" s="4"/>
      <c r="I805" s="4"/>
    </row>
    <row r="806" spans="6:9">
      <c r="F806" s="4"/>
      <c r="I806" s="4"/>
    </row>
    <row r="807" spans="6:9">
      <c r="F807" s="4"/>
      <c r="I807" s="4"/>
    </row>
    <row r="808" spans="6:9">
      <c r="F808" s="4"/>
      <c r="I808" s="4"/>
    </row>
    <row r="809" spans="6:9">
      <c r="F809" s="4"/>
      <c r="I809" s="4"/>
    </row>
    <row r="810" spans="6:9">
      <c r="F810" s="4"/>
      <c r="I810" s="4"/>
    </row>
    <row r="811" spans="6:9">
      <c r="F811" s="4"/>
      <c r="I811" s="4"/>
    </row>
    <row r="812" spans="6:9">
      <c r="F812" s="4"/>
      <c r="I812" s="4"/>
    </row>
    <row r="813" spans="6:9">
      <c r="F813" s="4"/>
      <c r="I813" s="4"/>
    </row>
    <row r="814" spans="6:9">
      <c r="F814" s="4"/>
      <c r="I814" s="4"/>
    </row>
    <row r="815" spans="6:9">
      <c r="F815" s="4"/>
      <c r="I815" s="4"/>
    </row>
    <row r="816" spans="6:9">
      <c r="F816" s="4"/>
      <c r="I816" s="4"/>
    </row>
    <row r="817" spans="6:9">
      <c r="F817" s="4"/>
      <c r="I817" s="4"/>
    </row>
    <row r="818" spans="6:9">
      <c r="F818" s="4"/>
      <c r="I818" s="4"/>
    </row>
    <row r="819" spans="6:9">
      <c r="F819" s="4"/>
      <c r="I819" s="4"/>
    </row>
    <row r="820" spans="6:9">
      <c r="F820" s="4"/>
      <c r="I820" s="4"/>
    </row>
    <row r="821" spans="6:9">
      <c r="F821" s="4"/>
      <c r="I821" s="4"/>
    </row>
    <row r="822" spans="6:9">
      <c r="F822" s="4"/>
      <c r="I822" s="4"/>
    </row>
    <row r="823" spans="6:9">
      <c r="F823" s="4"/>
      <c r="I823" s="4"/>
    </row>
    <row r="824" spans="6:9">
      <c r="F824" s="4"/>
      <c r="I824" s="4"/>
    </row>
    <row r="825" spans="6:9">
      <c r="F825" s="4"/>
      <c r="I825" s="4"/>
    </row>
    <row r="826" spans="6:9">
      <c r="F826" s="4"/>
      <c r="I826" s="4"/>
    </row>
    <row r="827" spans="6:9">
      <c r="F827" s="4"/>
      <c r="I827" s="4"/>
    </row>
    <row r="828" spans="6:9">
      <c r="F828" s="4"/>
      <c r="I828" s="4"/>
    </row>
    <row r="829" spans="6:9">
      <c r="F829" s="4"/>
      <c r="I829" s="4"/>
    </row>
    <row r="830" spans="6:9">
      <c r="F830" s="4"/>
      <c r="I830" s="4"/>
    </row>
    <row r="831" spans="6:9">
      <c r="F831" s="4"/>
      <c r="I831" s="4"/>
    </row>
    <row r="832" spans="6:9">
      <c r="F832" s="4"/>
      <c r="I832" s="4"/>
    </row>
    <row r="833" spans="6:9">
      <c r="F833" s="4"/>
      <c r="I833" s="4"/>
    </row>
    <row r="834" spans="6:9">
      <c r="F834" s="4"/>
      <c r="I834" s="4"/>
    </row>
    <row r="835" spans="6:9">
      <c r="F835" s="4"/>
      <c r="I835" s="4"/>
    </row>
    <row r="836" spans="6:9">
      <c r="F836" s="4"/>
      <c r="I836" s="4"/>
    </row>
    <row r="837" spans="6:9">
      <c r="F837" s="4"/>
      <c r="I837" s="4"/>
    </row>
    <row r="838" spans="6:9">
      <c r="F838" s="4"/>
      <c r="I838" s="4"/>
    </row>
    <row r="839" spans="6:9">
      <c r="F839" s="4"/>
      <c r="I839" s="4"/>
    </row>
    <row r="840" spans="6:9">
      <c r="F840" s="4"/>
      <c r="I840" s="4"/>
    </row>
    <row r="841" spans="6:9">
      <c r="F841" s="4"/>
      <c r="I841" s="4"/>
    </row>
    <row r="842" spans="6:9">
      <c r="F842" s="4"/>
      <c r="I842" s="4"/>
    </row>
    <row r="843" spans="6:9">
      <c r="F843" s="4"/>
      <c r="I843" s="4"/>
    </row>
    <row r="844" spans="6:9">
      <c r="F844" s="4"/>
      <c r="I844" s="4"/>
    </row>
    <row r="845" spans="6:9">
      <c r="F845" s="4"/>
      <c r="I845" s="4"/>
    </row>
    <row r="846" spans="6:9">
      <c r="F846" s="4"/>
      <c r="I846" s="4"/>
    </row>
    <row r="847" spans="6:9">
      <c r="F847" s="4"/>
      <c r="I847" s="4"/>
    </row>
    <row r="848" spans="6:9">
      <c r="F848" s="4"/>
      <c r="I848" s="4"/>
    </row>
    <row r="849" spans="6:9">
      <c r="F849" s="4"/>
      <c r="I849" s="4"/>
    </row>
    <row r="850" spans="6:9">
      <c r="F850" s="4"/>
      <c r="I850" s="4"/>
    </row>
    <row r="851" spans="6:9">
      <c r="F851" s="4"/>
      <c r="I851" s="4"/>
    </row>
    <row r="852" spans="6:9">
      <c r="F852" s="4"/>
      <c r="I852" s="4"/>
    </row>
    <row r="853" spans="6:9">
      <c r="F853" s="4"/>
      <c r="I853" s="4"/>
    </row>
    <row r="854" spans="6:9">
      <c r="F854" s="4"/>
      <c r="I854" s="4"/>
    </row>
    <row r="855" spans="6:9">
      <c r="F855" s="4"/>
      <c r="I855" s="4"/>
    </row>
    <row r="856" spans="6:9">
      <c r="F856" s="4"/>
      <c r="I856" s="4"/>
    </row>
    <row r="857" spans="6:9">
      <c r="F857" s="4"/>
      <c r="I857" s="4"/>
    </row>
    <row r="858" spans="6:9">
      <c r="F858" s="4"/>
      <c r="I858" s="4"/>
    </row>
    <row r="859" spans="6:9">
      <c r="F859" s="4"/>
      <c r="I859" s="4"/>
    </row>
    <row r="860" spans="6:9">
      <c r="F860" s="4"/>
      <c r="I860" s="4"/>
    </row>
    <row r="861" spans="6:9">
      <c r="F861" s="4"/>
      <c r="I861" s="4"/>
    </row>
    <row r="862" spans="6:9">
      <c r="F862" s="4"/>
      <c r="I862" s="4"/>
    </row>
    <row r="863" spans="6:9">
      <c r="F863" s="4"/>
      <c r="I863" s="4"/>
    </row>
    <row r="864" spans="6:9">
      <c r="F864" s="4"/>
      <c r="I864" s="4"/>
    </row>
    <row r="865" spans="6:9">
      <c r="F865" s="4"/>
      <c r="I865" s="4"/>
    </row>
    <row r="866" spans="6:9">
      <c r="F866" s="4"/>
      <c r="I866" s="4"/>
    </row>
    <row r="867" spans="6:9">
      <c r="F867" s="4"/>
      <c r="I867" s="4"/>
    </row>
    <row r="868" spans="6:9">
      <c r="F868" s="4"/>
      <c r="I868" s="4"/>
    </row>
    <row r="869" spans="6:9">
      <c r="F869" s="4"/>
      <c r="I869" s="4"/>
    </row>
    <row r="870" spans="6:9">
      <c r="F870" s="4"/>
      <c r="I870" s="4"/>
    </row>
    <row r="871" spans="6:9">
      <c r="F871" s="4"/>
      <c r="I871" s="4"/>
    </row>
    <row r="872" spans="6:9">
      <c r="F872" s="4"/>
      <c r="I872" s="4"/>
    </row>
    <row r="873" spans="6:9">
      <c r="F873" s="4"/>
      <c r="I873" s="4"/>
    </row>
    <row r="874" spans="6:9">
      <c r="F874" s="4"/>
      <c r="I874" s="4"/>
    </row>
    <row r="875" spans="6:9">
      <c r="F875" s="4"/>
      <c r="I875" s="4"/>
    </row>
    <row r="876" spans="6:9">
      <c r="F876" s="4"/>
      <c r="I876" s="4"/>
    </row>
    <row r="877" spans="6:9">
      <c r="F877" s="4"/>
      <c r="I877" s="4"/>
    </row>
    <row r="878" spans="6:9">
      <c r="F878" s="4"/>
      <c r="I878" s="4"/>
    </row>
    <row r="879" spans="6:9">
      <c r="F879" s="4"/>
      <c r="I879" s="4"/>
    </row>
    <row r="880" spans="6:9">
      <c r="F880" s="4"/>
      <c r="I880" s="4"/>
    </row>
    <row r="881" spans="6:9">
      <c r="F881" s="4"/>
      <c r="I881" s="4"/>
    </row>
    <row r="882" spans="6:9">
      <c r="F882" s="4"/>
      <c r="I882" s="4"/>
    </row>
    <row r="883" spans="6:9">
      <c r="F883" s="4"/>
      <c r="I883" s="4"/>
    </row>
    <row r="884" spans="6:9">
      <c r="F884" s="4"/>
      <c r="I884" s="4"/>
    </row>
    <row r="885" spans="6:9">
      <c r="F885" s="4"/>
      <c r="I885" s="4"/>
    </row>
    <row r="886" spans="6:9">
      <c r="F886" s="4"/>
      <c r="I886" s="4"/>
    </row>
    <row r="887" spans="6:9">
      <c r="F887" s="4"/>
      <c r="I887" s="4"/>
    </row>
    <row r="888" spans="6:9">
      <c r="F888" s="4"/>
      <c r="I888" s="4"/>
    </row>
    <row r="889" spans="6:9">
      <c r="F889" s="4"/>
      <c r="I889" s="4"/>
    </row>
    <row r="890" spans="6:9">
      <c r="F890" s="4"/>
      <c r="I890" s="4"/>
    </row>
    <row r="891" spans="6:9">
      <c r="F891" s="4"/>
      <c r="I891" s="4"/>
    </row>
    <row r="892" spans="6:9">
      <c r="F892" s="4"/>
      <c r="I892" s="4"/>
    </row>
    <row r="893" spans="6:9">
      <c r="F893" s="4"/>
      <c r="I893" s="4"/>
    </row>
    <row r="894" spans="6:9">
      <c r="F894" s="4"/>
      <c r="I894" s="4"/>
    </row>
    <row r="895" spans="6:9">
      <c r="F895" s="4"/>
      <c r="I895" s="4"/>
    </row>
    <row r="896" spans="6:9">
      <c r="F896" s="4"/>
      <c r="I896" s="4"/>
    </row>
    <row r="897" spans="6:9">
      <c r="F897" s="4"/>
      <c r="I897" s="4"/>
    </row>
    <row r="898" spans="6:9">
      <c r="F898" s="4"/>
      <c r="I898" s="4"/>
    </row>
    <row r="899" spans="6:9">
      <c r="F899" s="4"/>
      <c r="I899" s="4"/>
    </row>
    <row r="900" spans="6:9">
      <c r="F900" s="4"/>
      <c r="I900" s="4"/>
    </row>
    <row r="901" spans="6:9">
      <c r="F901" s="4"/>
      <c r="I901" s="4"/>
    </row>
    <row r="902" spans="6:9">
      <c r="F902" s="4"/>
      <c r="I902" s="4"/>
    </row>
    <row r="903" spans="6:9">
      <c r="F903" s="4"/>
      <c r="I903" s="4"/>
    </row>
    <row r="904" spans="6:9">
      <c r="F904" s="4"/>
      <c r="I904" s="4"/>
    </row>
    <row r="905" spans="6:9">
      <c r="F905" s="4"/>
      <c r="I905" s="4"/>
    </row>
    <row r="906" spans="6:9">
      <c r="F906" s="4"/>
      <c r="I906" s="4"/>
    </row>
    <row r="907" spans="6:9">
      <c r="F907" s="4"/>
      <c r="I907" s="4"/>
    </row>
    <row r="908" spans="6:9">
      <c r="F908" s="4"/>
      <c r="I908" s="4"/>
    </row>
    <row r="909" spans="6:9">
      <c r="F909" s="4"/>
      <c r="I909" s="4"/>
    </row>
    <row r="910" spans="6:9">
      <c r="F910" s="4"/>
      <c r="I910" s="4"/>
    </row>
    <row r="911" spans="6:9">
      <c r="F911" s="4"/>
      <c r="I911" s="4"/>
    </row>
    <row r="912" spans="6:9">
      <c r="F912" s="4"/>
      <c r="I912" s="4"/>
    </row>
    <row r="913" spans="6:9">
      <c r="F913" s="4"/>
      <c r="I913" s="4"/>
    </row>
    <row r="914" spans="6:9">
      <c r="F914" s="4"/>
      <c r="I914" s="4"/>
    </row>
    <row r="915" spans="6:9">
      <c r="F915" s="4"/>
      <c r="I915" s="4"/>
    </row>
    <row r="916" spans="6:9">
      <c r="F916" s="4"/>
      <c r="I916" s="4"/>
    </row>
    <row r="917" spans="6:9">
      <c r="F917" s="4"/>
      <c r="I917" s="4"/>
    </row>
    <row r="918" spans="6:9">
      <c r="F918" s="4"/>
      <c r="I918" s="4"/>
    </row>
    <row r="919" spans="6:9">
      <c r="F919" s="4"/>
      <c r="I919" s="4"/>
    </row>
    <row r="920" spans="6:9">
      <c r="F920" s="4"/>
      <c r="I920" s="4"/>
    </row>
    <row r="921" spans="6:9">
      <c r="F921" s="4"/>
      <c r="I921" s="4"/>
    </row>
    <row r="922" spans="6:9">
      <c r="F922" s="4"/>
      <c r="I922" s="4"/>
    </row>
    <row r="923" spans="6:9">
      <c r="F923" s="4"/>
      <c r="I923" s="4"/>
    </row>
    <row r="924" spans="6:9">
      <c r="F924" s="4"/>
      <c r="I924" s="4"/>
    </row>
    <row r="925" spans="6:9">
      <c r="F925" s="4"/>
      <c r="I925" s="4"/>
    </row>
    <row r="926" spans="6:9">
      <c r="F926" s="4"/>
      <c r="I926" s="4"/>
    </row>
    <row r="927" spans="6:9">
      <c r="F927" s="4"/>
      <c r="I927" s="4"/>
    </row>
    <row r="928" spans="6:9">
      <c r="F928" s="4"/>
      <c r="I928" s="4"/>
    </row>
    <row r="929" spans="6:9">
      <c r="F929" s="4"/>
      <c r="I929" s="4"/>
    </row>
    <row r="930" spans="6:9">
      <c r="F930" s="4"/>
      <c r="I930" s="4"/>
    </row>
    <row r="931" spans="6:9">
      <c r="F931" s="4"/>
      <c r="I931" s="4"/>
    </row>
    <row r="932" spans="6:9">
      <c r="F932" s="4"/>
      <c r="I932" s="4"/>
    </row>
    <row r="933" spans="6:9">
      <c r="F933" s="4"/>
      <c r="I933" s="4"/>
    </row>
    <row r="934" spans="6:9">
      <c r="F934" s="4"/>
      <c r="I934" s="4"/>
    </row>
    <row r="935" spans="6:9">
      <c r="F935" s="4"/>
      <c r="I935" s="4"/>
    </row>
    <row r="936" spans="6:9">
      <c r="F936" s="4"/>
      <c r="I936" s="4"/>
    </row>
    <row r="937" spans="6:9">
      <c r="F937" s="4"/>
      <c r="I937" s="4"/>
    </row>
    <row r="938" spans="6:9">
      <c r="F938" s="4"/>
      <c r="I938" s="4"/>
    </row>
    <row r="939" spans="6:9">
      <c r="F939" s="4"/>
      <c r="I939" s="4"/>
    </row>
    <row r="940" spans="6:9">
      <c r="F940" s="4"/>
      <c r="I940" s="4"/>
    </row>
    <row r="941" spans="6:9">
      <c r="F941" s="4"/>
      <c r="I941" s="4"/>
    </row>
    <row r="942" spans="6:9">
      <c r="F942" s="4"/>
      <c r="I942" s="4"/>
    </row>
    <row r="943" spans="6:9">
      <c r="F943" s="4"/>
      <c r="I943" s="4"/>
    </row>
    <row r="944" spans="6:9">
      <c r="F944" s="4"/>
      <c r="I944" s="4"/>
    </row>
    <row r="945" spans="6:9">
      <c r="F945" s="4"/>
      <c r="I945" s="4"/>
    </row>
    <row r="946" spans="6:9">
      <c r="F946" s="4"/>
      <c r="I946" s="4"/>
    </row>
    <row r="947" spans="6:9">
      <c r="F947" s="4"/>
      <c r="I947" s="4"/>
    </row>
    <row r="948" spans="6:9">
      <c r="F948" s="4"/>
      <c r="I948" s="4"/>
    </row>
    <row r="949" spans="6:9">
      <c r="F949" s="4"/>
      <c r="I949" s="4"/>
    </row>
    <row r="950" spans="6:9">
      <c r="F950" s="4"/>
      <c r="I950" s="4"/>
    </row>
    <row r="951" spans="6:9">
      <c r="F951" s="4"/>
      <c r="I951" s="4"/>
    </row>
    <row r="952" spans="6:9">
      <c r="F952" s="4"/>
      <c r="I952" s="4"/>
    </row>
    <row r="953" spans="6:9">
      <c r="F953" s="4"/>
      <c r="I953" s="4"/>
    </row>
    <row r="954" spans="6:9">
      <c r="F954" s="4"/>
      <c r="I954" s="4"/>
    </row>
    <row r="955" spans="6:9">
      <c r="F955" s="4"/>
      <c r="I955" s="4"/>
    </row>
    <row r="956" spans="6:9">
      <c r="F956" s="4"/>
      <c r="I956" s="4"/>
    </row>
    <row r="957" spans="6:9">
      <c r="F957" s="4"/>
      <c r="I957" s="4"/>
    </row>
    <row r="958" spans="6:9">
      <c r="F958" s="4"/>
      <c r="I958" s="4"/>
    </row>
    <row r="959" spans="6:9">
      <c r="F959" s="4"/>
      <c r="I959" s="4"/>
    </row>
    <row r="960" spans="6:9">
      <c r="F960" s="4"/>
      <c r="I960" s="4"/>
    </row>
    <row r="961" spans="6:9">
      <c r="F961" s="4"/>
      <c r="I961" s="4"/>
    </row>
    <row r="962" spans="6:9">
      <c r="F962" s="4"/>
      <c r="I962" s="4"/>
    </row>
    <row r="963" spans="6:9">
      <c r="F963" s="4"/>
      <c r="I963" s="4"/>
    </row>
    <row r="964" spans="6:9">
      <c r="F964" s="4"/>
      <c r="I964" s="4"/>
    </row>
    <row r="965" spans="6:9">
      <c r="F965" s="4"/>
      <c r="I965" s="4"/>
    </row>
    <row r="966" spans="6:9">
      <c r="F966" s="4"/>
      <c r="I966" s="4"/>
    </row>
    <row r="967" spans="6:9">
      <c r="F967" s="4"/>
      <c r="I967" s="4"/>
    </row>
    <row r="968" spans="6:9">
      <c r="F968" s="4"/>
      <c r="I968" s="4"/>
    </row>
    <row r="969" spans="6:9">
      <c r="F969" s="4"/>
      <c r="I969" s="4"/>
    </row>
    <row r="970" spans="6:9">
      <c r="F970" s="4"/>
      <c r="I970" s="4"/>
    </row>
    <row r="971" spans="6:9">
      <c r="F971" s="4"/>
      <c r="I971" s="4"/>
    </row>
    <row r="972" spans="6:9">
      <c r="F972" s="4"/>
      <c r="I972" s="4"/>
    </row>
    <row r="973" spans="6:9">
      <c r="F973" s="4"/>
      <c r="I973" s="4"/>
    </row>
    <row r="974" spans="6:9">
      <c r="F974" s="4"/>
      <c r="I974" s="4"/>
    </row>
    <row r="975" spans="6:9">
      <c r="F975" s="4"/>
      <c r="I975" s="4"/>
    </row>
    <row r="976" spans="6:9">
      <c r="F976" s="4"/>
      <c r="I976" s="4"/>
    </row>
    <row r="977" spans="6:9">
      <c r="F977" s="4"/>
      <c r="I977" s="4"/>
    </row>
    <row r="978" spans="6:9">
      <c r="F978" s="4"/>
      <c r="I978" s="4"/>
    </row>
    <row r="979" spans="6:9">
      <c r="F979" s="4"/>
      <c r="I979" s="4"/>
    </row>
    <row r="980" spans="6:9">
      <c r="F980" s="4"/>
      <c r="I980" s="4"/>
    </row>
    <row r="981" spans="6:9">
      <c r="F981" s="4"/>
      <c r="I981" s="4"/>
    </row>
    <row r="982" spans="6:9">
      <c r="F982" s="4"/>
      <c r="I982" s="4"/>
    </row>
    <row r="983" spans="6:9">
      <c r="F983" s="4"/>
      <c r="I983" s="4"/>
    </row>
    <row r="984" spans="6:9">
      <c r="F984" s="4"/>
      <c r="I984" s="4"/>
    </row>
    <row r="985" spans="6:9">
      <c r="F985" s="4"/>
      <c r="I985" s="4"/>
    </row>
    <row r="986" spans="6:9">
      <c r="F986" s="4"/>
      <c r="I986" s="4"/>
    </row>
    <row r="987" spans="6:9">
      <c r="F987" s="4"/>
      <c r="I987" s="4"/>
    </row>
    <row r="988" spans="6:9">
      <c r="F988" s="4"/>
      <c r="I988" s="4"/>
    </row>
    <row r="989" spans="6:9">
      <c r="F989" s="4"/>
      <c r="I989" s="4"/>
    </row>
    <row r="990" spans="6:9">
      <c r="F990" s="4"/>
      <c r="I990" s="4"/>
    </row>
    <row r="991" spans="6:9">
      <c r="F991" s="4"/>
      <c r="I991" s="4"/>
    </row>
    <row r="992" spans="6:9">
      <c r="F992" s="4"/>
      <c r="I992" s="4"/>
    </row>
    <row r="993" spans="6:9">
      <c r="F993" s="4"/>
      <c r="I993" s="4"/>
    </row>
    <row r="994" spans="6:9">
      <c r="F994" s="4"/>
      <c r="I994" s="4"/>
    </row>
    <row r="995" spans="6:9">
      <c r="F995" s="4"/>
      <c r="I995" s="4"/>
    </row>
    <row r="996" spans="6:9">
      <c r="F996" s="4"/>
      <c r="I996" s="4"/>
    </row>
    <row r="997" spans="6:9">
      <c r="F997" s="4"/>
      <c r="I997" s="4"/>
    </row>
    <row r="998" spans="6:9">
      <c r="F998" s="4"/>
      <c r="I998" s="4"/>
    </row>
    <row r="999" spans="6:9">
      <c r="F999" s="4"/>
      <c r="I999" s="4"/>
    </row>
    <row r="1000" spans="6:9">
      <c r="F1000" s="4"/>
      <c r="I1000" s="4"/>
    </row>
    <row r="1001" spans="6:9">
      <c r="F1001" s="4"/>
      <c r="I1001" s="4"/>
    </row>
    <row r="1002" spans="6:9">
      <c r="F1002" s="4"/>
      <c r="I1002" s="4"/>
    </row>
    <row r="1003" spans="6:9">
      <c r="F1003" s="4"/>
      <c r="I1003" s="4"/>
    </row>
    <row r="1004" spans="6:9">
      <c r="F1004" s="4"/>
      <c r="I1004" s="4"/>
    </row>
    <row r="1005" spans="6:9">
      <c r="F1005" s="4"/>
      <c r="I1005" s="4"/>
    </row>
    <row r="1006" spans="6:9">
      <c r="F1006" s="4"/>
      <c r="I1006" s="4"/>
    </row>
    <row r="1007" spans="6:9">
      <c r="F1007" s="4"/>
      <c r="I1007" s="4"/>
    </row>
    <row r="1008" spans="6:9">
      <c r="F1008" s="4"/>
      <c r="I1008" s="4"/>
    </row>
    <row r="1009" spans="6:9">
      <c r="F1009" s="4"/>
      <c r="I1009" s="4"/>
    </row>
    <row r="1010" spans="6:9">
      <c r="F1010" s="4"/>
      <c r="I1010" s="4"/>
    </row>
    <row r="1011" spans="6:9">
      <c r="F1011" s="4"/>
      <c r="I1011" s="4"/>
    </row>
    <row r="1012" spans="6:9">
      <c r="F1012" s="4"/>
      <c r="I1012" s="4"/>
    </row>
    <row r="1013" spans="6:9">
      <c r="F1013" s="4"/>
      <c r="I1013" s="4"/>
    </row>
    <row r="1014" spans="6:9">
      <c r="F1014" s="4"/>
      <c r="I1014" s="4"/>
    </row>
    <row r="1015" spans="6:9">
      <c r="F1015" s="4"/>
      <c r="I1015" s="4"/>
    </row>
    <row r="1016" spans="6:9">
      <c r="F1016" s="4"/>
      <c r="I1016" s="4"/>
    </row>
    <row r="1017" spans="6:9">
      <c r="F1017" s="4"/>
      <c r="I1017" s="4"/>
    </row>
    <row r="1018" spans="6:9">
      <c r="F1018" s="4"/>
      <c r="I1018" s="4"/>
    </row>
    <row r="1019" spans="6:9">
      <c r="F1019" s="4"/>
      <c r="I1019" s="4"/>
    </row>
    <row r="1020" spans="6:9">
      <c r="F1020" s="4"/>
      <c r="I1020" s="4"/>
    </row>
    <row r="1021" spans="6:9">
      <c r="F1021" s="4"/>
      <c r="I1021" s="4"/>
    </row>
    <row r="1022" spans="6:9">
      <c r="F1022" s="4"/>
      <c r="I1022" s="4"/>
    </row>
    <row r="1023" spans="6:9">
      <c r="F1023" s="4"/>
      <c r="I1023" s="4"/>
    </row>
    <row r="1024" spans="6:9">
      <c r="F1024" s="4"/>
      <c r="I1024" s="4"/>
    </row>
    <row r="1025" spans="6:9">
      <c r="F1025" s="4"/>
      <c r="I1025" s="4"/>
    </row>
    <row r="1026" spans="6:9">
      <c r="F1026" s="4"/>
      <c r="I1026" s="4"/>
    </row>
    <row r="1027" spans="6:9">
      <c r="F1027" s="4"/>
      <c r="I1027" s="4"/>
    </row>
    <row r="1028" spans="6:9">
      <c r="F1028" s="4"/>
      <c r="I1028" s="4"/>
    </row>
    <row r="1029" spans="6:9">
      <c r="F1029" s="4"/>
      <c r="I1029" s="4"/>
    </row>
    <row r="1030" spans="6:9">
      <c r="F1030" s="4"/>
      <c r="I1030" s="4"/>
    </row>
    <row r="1031" spans="6:9">
      <c r="F1031" s="4"/>
      <c r="I1031" s="4"/>
    </row>
    <row r="1032" spans="6:9">
      <c r="F1032" s="4"/>
      <c r="I1032" s="4"/>
    </row>
    <row r="1033" spans="6:9">
      <c r="F1033" s="4"/>
      <c r="I1033" s="4"/>
    </row>
    <row r="1034" spans="6:9">
      <c r="F1034" s="4"/>
      <c r="I1034" s="4"/>
    </row>
    <row r="1035" spans="6:9">
      <c r="F1035" s="4"/>
      <c r="I1035" s="4"/>
    </row>
    <row r="1036" spans="6:9">
      <c r="F1036" s="4"/>
      <c r="I1036" s="4"/>
    </row>
    <row r="1037" spans="6:9">
      <c r="F1037" s="4"/>
      <c r="I1037" s="4"/>
    </row>
    <row r="1038" spans="6:9">
      <c r="F1038" s="4"/>
      <c r="I1038" s="4"/>
    </row>
    <row r="1039" spans="6:9">
      <c r="F1039" s="4"/>
      <c r="I1039" s="4"/>
    </row>
    <row r="1040" spans="6:9">
      <c r="F1040" s="4"/>
      <c r="I1040" s="4"/>
    </row>
    <row r="1041" spans="6:9">
      <c r="F1041" s="4"/>
      <c r="I1041" s="4"/>
    </row>
    <row r="1042" spans="6:9">
      <c r="I1042" s="4"/>
    </row>
    <row r="1043" spans="6:9">
      <c r="I1043" s="4"/>
    </row>
  </sheetData>
  <mergeCells count="10">
    <mergeCell ref="A1:F1"/>
    <mergeCell ref="A2:F2"/>
    <mergeCell ref="A7:B7"/>
    <mergeCell ref="A9:F9"/>
    <mergeCell ref="D11:E11"/>
    <mergeCell ref="G14:I14"/>
    <mergeCell ref="H20:I20"/>
    <mergeCell ref="A26:F26"/>
    <mergeCell ref="D28:E28"/>
    <mergeCell ref="A59:F59"/>
  </mergeCells>
  <dataValidations count="5">
    <dataValidation type="list" allowBlank="1" showErrorMessage="1" sqref="E22" xr:uid="{00000000-0002-0000-1500-000000000000}">
      <formula1>$M$12:$M$13</formula1>
    </dataValidation>
    <dataValidation type="list" allowBlank="1" showErrorMessage="1" sqref="A8" xr:uid="{00000000-0002-0000-1500-000001000000}">
      <formula1>$M$3:$M$4</formula1>
    </dataValidation>
    <dataValidation type="list" allowBlank="1" showErrorMessage="1" sqref="E16 E33 E42 E51" xr:uid="{00000000-0002-0000-1500-000002000000}">
      <formula1>$M$9:$M$10</formula1>
    </dataValidation>
    <dataValidation type="list" allowBlank="1" showErrorMessage="1" sqref="H15" xr:uid="{00000000-0002-0000-1500-000003000000}">
      <formula1>$M$37:$M$38</formula1>
    </dataValidation>
    <dataValidation type="list" allowBlank="1" showErrorMessage="1" sqref="I17:I19" xr:uid="{00000000-0002-0000-1500-000004000000}">
      <formula1>$M$15:$M$35</formula1>
    </dataValidation>
  </dataValidations>
  <pageMargins left="0" right="0" top="0" bottom="0" header="0" footer="0"/>
  <legacy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Y1051"/>
  <sheetViews>
    <sheetView workbookViewId="0"/>
  </sheetViews>
  <sheetFormatPr defaultColWidth="12.5703125" defaultRowHeight="15.75" customHeight="1"/>
  <cols>
    <col min="1" max="1" width="38.7109375" customWidth="1"/>
    <col min="2" max="2" width="8.140625" customWidth="1"/>
    <col min="3" max="3" width="15" customWidth="1"/>
    <col min="4" max="4" width="22.85546875" customWidth="1"/>
    <col min="5" max="5" width="23.85546875" customWidth="1"/>
    <col min="6" max="6" width="22.140625" customWidth="1"/>
    <col min="7" max="7" width="14.42578125" customWidth="1"/>
    <col min="8" max="8" width="15.140625" customWidth="1"/>
    <col min="9" max="9" width="15.85546875" customWidth="1"/>
    <col min="13" max="13" width="12.5703125" hidden="1"/>
  </cols>
  <sheetData>
    <row r="1" spans="1:25">
      <c r="A1" s="147" t="s">
        <v>6</v>
      </c>
      <c r="B1" s="159"/>
      <c r="C1" s="159"/>
      <c r="D1" s="159"/>
      <c r="E1" s="159"/>
      <c r="F1" s="159"/>
      <c r="G1" s="6"/>
      <c r="H1" s="6"/>
      <c r="I1" s="6"/>
      <c r="J1" s="6"/>
      <c r="K1" s="6"/>
      <c r="L1" s="6"/>
      <c r="M1" s="5" t="s">
        <v>27</v>
      </c>
    </row>
    <row r="2" spans="1:25">
      <c r="A2" s="153" t="s">
        <v>28</v>
      </c>
      <c r="B2" s="159"/>
      <c r="C2" s="159"/>
      <c r="D2" s="159"/>
      <c r="E2" s="159"/>
      <c r="F2" s="159"/>
      <c r="G2" s="6"/>
      <c r="H2" s="6"/>
      <c r="I2" s="6"/>
      <c r="J2" s="6"/>
      <c r="K2" s="6"/>
      <c r="L2" s="6"/>
      <c r="M2" s="7" t="s">
        <v>29</v>
      </c>
    </row>
    <row r="3" spans="1:25">
      <c r="A3" s="8" t="s">
        <v>30</v>
      </c>
      <c r="B3" s="8" t="s">
        <v>31</v>
      </c>
      <c r="C3" s="8" t="s">
        <v>32</v>
      </c>
      <c r="D3" s="8" t="s">
        <v>33</v>
      </c>
      <c r="E3" s="8"/>
      <c r="F3" s="9"/>
      <c r="G3" s="6"/>
      <c r="H3" s="6"/>
      <c r="I3" s="6"/>
      <c r="J3" s="6"/>
      <c r="K3" s="6"/>
      <c r="L3" s="6"/>
      <c r="M3" s="6" t="s">
        <v>34</v>
      </c>
    </row>
    <row r="4" spans="1:25">
      <c r="A4" s="10" t="s">
        <v>145</v>
      </c>
      <c r="B4" s="93">
        <v>5.0000000000000002E-5</v>
      </c>
      <c r="C4" s="11">
        <v>6.25</v>
      </c>
      <c r="D4" s="11">
        <v>125000</v>
      </c>
      <c r="E4" s="7" t="s">
        <v>39</v>
      </c>
      <c r="F4" s="12" t="s">
        <v>118</v>
      </c>
      <c r="G4" s="6"/>
      <c r="H4" s="6"/>
      <c r="I4" s="6"/>
      <c r="J4" s="6"/>
      <c r="K4" s="6"/>
      <c r="L4" s="6"/>
      <c r="M4" s="6" t="s">
        <v>37</v>
      </c>
      <c r="N4" s="6"/>
      <c r="O4" s="6"/>
      <c r="P4" s="6"/>
      <c r="Q4" s="6"/>
      <c r="R4" s="6"/>
      <c r="S4" s="6"/>
      <c r="T4" s="6"/>
      <c r="U4" s="6"/>
      <c r="V4" s="6"/>
      <c r="W4" s="6"/>
      <c r="X4" s="6"/>
      <c r="Y4" s="6"/>
    </row>
    <row r="5" spans="1:25">
      <c r="A5" s="10"/>
      <c r="B5" s="10"/>
      <c r="C5" s="10"/>
      <c r="D5" s="11"/>
      <c r="E5" s="7"/>
      <c r="F5" s="12"/>
      <c r="G5" s="6"/>
      <c r="H5" s="6"/>
      <c r="I5" s="6"/>
      <c r="J5" s="6"/>
      <c r="K5" s="6"/>
      <c r="L5" s="6"/>
      <c r="M5" s="5" t="s">
        <v>40</v>
      </c>
    </row>
    <row r="6" spans="1:25">
      <c r="A6" s="10"/>
      <c r="B6" s="10"/>
      <c r="C6" s="10"/>
      <c r="D6" s="11"/>
      <c r="E6" s="8"/>
      <c r="F6" s="9"/>
      <c r="G6" s="6"/>
      <c r="H6" s="6"/>
      <c r="I6" s="6"/>
      <c r="J6" s="6"/>
      <c r="K6" s="6"/>
      <c r="L6" s="6"/>
      <c r="M6" s="6" t="s">
        <v>41</v>
      </c>
    </row>
    <row r="7" spans="1:25">
      <c r="A7" s="152" t="s">
        <v>42</v>
      </c>
      <c r="B7" s="159"/>
      <c r="C7" s="6"/>
      <c r="D7" s="13" t="s">
        <v>43</v>
      </c>
      <c r="E7" s="6"/>
      <c r="F7" s="7" t="s">
        <v>44</v>
      </c>
      <c r="G7" s="6"/>
      <c r="H7" s="6"/>
      <c r="I7" s="6"/>
      <c r="J7" s="6"/>
      <c r="K7" s="6"/>
      <c r="L7" s="6"/>
      <c r="M7" s="94">
        <v>5.0000000000000002E-5</v>
      </c>
    </row>
    <row r="8" spans="1:25">
      <c r="A8" s="6" t="s">
        <v>34</v>
      </c>
      <c r="B8" s="95">
        <v>3.3E-4</v>
      </c>
      <c r="C8" s="6"/>
      <c r="D8" s="96">
        <v>1.0965</v>
      </c>
      <c r="E8" s="39"/>
      <c r="F8" s="97">
        <v>1.09585</v>
      </c>
      <c r="G8" s="6"/>
      <c r="H8" s="6"/>
      <c r="I8" s="6"/>
      <c r="J8" s="6"/>
      <c r="K8" s="6"/>
      <c r="L8" s="6"/>
      <c r="M8" s="7" t="s">
        <v>45</v>
      </c>
    </row>
    <row r="9" spans="1:25">
      <c r="A9" s="146" t="s">
        <v>2</v>
      </c>
      <c r="B9" s="159"/>
      <c r="C9" s="159"/>
      <c r="D9" s="159"/>
      <c r="E9" s="159"/>
      <c r="F9" s="159"/>
      <c r="G9" s="6"/>
      <c r="H9" s="6"/>
      <c r="I9" s="6"/>
      <c r="J9" s="6"/>
      <c r="K9" s="6"/>
      <c r="L9" s="6"/>
      <c r="M9" s="6" t="s">
        <v>47</v>
      </c>
    </row>
    <row r="10" spans="1:25">
      <c r="A10" s="6"/>
      <c r="B10" s="17"/>
      <c r="C10" s="6"/>
      <c r="D10" s="6"/>
      <c r="E10" s="98" t="s">
        <v>48</v>
      </c>
      <c r="F10" s="6"/>
      <c r="G10" s="6"/>
      <c r="H10" s="6"/>
      <c r="I10" s="6"/>
      <c r="J10" s="6"/>
      <c r="K10" s="6"/>
      <c r="L10" s="6"/>
      <c r="M10" s="6" t="s">
        <v>49</v>
      </c>
    </row>
    <row r="11" spans="1:25">
      <c r="A11" s="6"/>
      <c r="B11" s="17"/>
      <c r="C11" s="6"/>
      <c r="D11" s="150" t="s">
        <v>50</v>
      </c>
      <c r="E11" s="159"/>
      <c r="F11" s="6"/>
      <c r="G11" s="6"/>
      <c r="H11" s="6"/>
      <c r="I11" s="6"/>
      <c r="J11" s="6"/>
      <c r="K11" s="6"/>
      <c r="L11" s="6"/>
      <c r="M11" s="5" t="s">
        <v>51</v>
      </c>
    </row>
    <row r="12" spans="1:25">
      <c r="A12" s="6"/>
      <c r="B12" s="17"/>
      <c r="C12" s="6"/>
      <c r="D12" s="99" t="s">
        <v>52</v>
      </c>
      <c r="E12" s="20">
        <v>5000</v>
      </c>
      <c r="F12" s="6"/>
      <c r="G12" s="6"/>
      <c r="H12" s="6"/>
      <c r="I12" s="6"/>
      <c r="J12" s="6"/>
      <c r="K12" s="6"/>
      <c r="L12" s="6"/>
      <c r="M12" s="6" t="s">
        <v>53</v>
      </c>
    </row>
    <row r="13" spans="1:25">
      <c r="A13" s="6"/>
      <c r="B13" s="17"/>
      <c r="C13" s="6"/>
      <c r="D13" s="99" t="s">
        <v>54</v>
      </c>
      <c r="E13" s="54">
        <v>0.1</v>
      </c>
      <c r="F13" s="6"/>
      <c r="G13" s="6"/>
      <c r="H13" s="6"/>
      <c r="I13" s="6"/>
      <c r="J13" s="6"/>
      <c r="K13" s="6"/>
      <c r="L13" s="6"/>
      <c r="M13" s="6" t="s">
        <v>55</v>
      </c>
    </row>
    <row r="14" spans="1:25">
      <c r="A14" s="6"/>
      <c r="B14" s="17"/>
      <c r="C14" s="6"/>
      <c r="D14" s="99" t="s">
        <v>56</v>
      </c>
      <c r="E14" s="46">
        <f>E12*E13</f>
        <v>500</v>
      </c>
      <c r="F14" s="6"/>
      <c r="G14" s="150" t="s">
        <v>57</v>
      </c>
      <c r="H14" s="159"/>
      <c r="I14" s="159"/>
      <c r="J14" s="6"/>
      <c r="K14" s="6"/>
      <c r="L14" s="6"/>
      <c r="M14" s="5" t="s">
        <v>58</v>
      </c>
    </row>
    <row r="15" spans="1:25">
      <c r="A15" s="5" t="s">
        <v>59</v>
      </c>
      <c r="B15" s="17"/>
      <c r="C15" s="6"/>
      <c r="D15" s="41" t="s">
        <v>60</v>
      </c>
      <c r="E15" s="13" t="s">
        <v>45</v>
      </c>
      <c r="F15" s="40" t="s">
        <v>61</v>
      </c>
      <c r="G15" s="6"/>
      <c r="H15" s="7" t="s">
        <v>62</v>
      </c>
      <c r="I15" s="6"/>
      <c r="J15" s="6"/>
      <c r="K15" s="6"/>
      <c r="L15" s="6"/>
      <c r="M15" s="14">
        <v>0</v>
      </c>
    </row>
    <row r="16" spans="1:25">
      <c r="A16" s="24" t="s">
        <v>63</v>
      </c>
      <c r="B16" s="94">
        <f>IF(A8="ATR-Actual",B8*1.15,B8*0.0115*25)</f>
        <v>3.7949999999999995E-4</v>
      </c>
      <c r="C16" s="6"/>
      <c r="D16" s="32" t="s">
        <v>119</v>
      </c>
      <c r="E16" s="13" t="s">
        <v>47</v>
      </c>
      <c r="F16" s="33" t="s">
        <v>119</v>
      </c>
      <c r="G16" s="5" t="s">
        <v>65</v>
      </c>
      <c r="H16" s="67">
        <f>IF(H15="Long",D17,IF(H15="Short",F17))</f>
        <v>1.0969</v>
      </c>
      <c r="I16" s="5" t="s">
        <v>58</v>
      </c>
      <c r="J16" s="6"/>
      <c r="K16" s="6"/>
      <c r="L16" s="6"/>
      <c r="M16" s="14">
        <v>1</v>
      </c>
    </row>
    <row r="17" spans="1:25">
      <c r="A17" s="6"/>
      <c r="B17" s="94"/>
      <c r="C17" s="6"/>
      <c r="D17" s="100">
        <f>MROUND((SUM($D$8+B16)),$M$7)</f>
        <v>1.0969</v>
      </c>
      <c r="E17" s="93">
        <f>IF(E16="Risk in Points",D17-D19,(D17-D19)/0.00005)</f>
        <v>1.4499999999999513E-3</v>
      </c>
      <c r="F17" s="101">
        <f>MROUND((SUM($F$8-B16)),$M$7)</f>
        <v>1.09545</v>
      </c>
      <c r="G17" s="5" t="s">
        <v>66</v>
      </c>
      <c r="H17" s="102"/>
      <c r="I17" s="14">
        <v>0</v>
      </c>
      <c r="J17" s="6"/>
      <c r="K17" s="6"/>
      <c r="L17" s="6"/>
      <c r="M17" s="14">
        <v>2</v>
      </c>
      <c r="N17" s="6"/>
      <c r="O17" s="6"/>
      <c r="P17" s="6"/>
      <c r="Q17" s="6"/>
      <c r="R17" s="6"/>
      <c r="S17" s="6"/>
      <c r="T17" s="6"/>
      <c r="U17" s="6"/>
      <c r="V17" s="6"/>
      <c r="W17" s="6"/>
      <c r="X17" s="6"/>
      <c r="Y17" s="6"/>
    </row>
    <row r="18" spans="1:25">
      <c r="A18" s="6"/>
      <c r="B18" s="103"/>
      <c r="C18" s="6"/>
      <c r="D18" s="104" t="s">
        <v>67</v>
      </c>
      <c r="E18" s="31" t="s">
        <v>146</v>
      </c>
      <c r="F18" s="105" t="s">
        <v>67</v>
      </c>
      <c r="G18" s="5" t="s">
        <v>69</v>
      </c>
      <c r="H18" s="102"/>
      <c r="I18" s="14">
        <v>0</v>
      </c>
      <c r="J18" s="6"/>
      <c r="K18" s="6"/>
      <c r="L18" s="6"/>
      <c r="M18" s="14">
        <v>3</v>
      </c>
    </row>
    <row r="19" spans="1:25">
      <c r="A19" s="6"/>
      <c r="B19" s="103"/>
      <c r="C19" s="6"/>
      <c r="D19" s="100">
        <f>MROUND((SUM($F$8-B16)),$M$7)</f>
        <v>1.09545</v>
      </c>
      <c r="E19" s="11">
        <f>IF(E16="Risk in Points",E14/E17/125000,(E14/E17/125000)/0.00005)</f>
        <v>2.758620689655265</v>
      </c>
      <c r="F19" s="101">
        <f>MROUND((SUM($D$8+B16)),$M$7)</f>
        <v>1.0969</v>
      </c>
      <c r="G19" s="5" t="s">
        <v>70</v>
      </c>
      <c r="H19" s="102"/>
      <c r="I19" s="14">
        <v>0</v>
      </c>
      <c r="J19" s="6"/>
      <c r="K19" s="6"/>
      <c r="L19" s="6"/>
      <c r="M19" s="14">
        <v>4</v>
      </c>
    </row>
    <row r="20" spans="1:25">
      <c r="A20" s="17"/>
      <c r="B20" s="103"/>
      <c r="C20" s="6"/>
      <c r="D20" s="104" t="s">
        <v>71</v>
      </c>
      <c r="E20" s="31"/>
      <c r="F20" s="105" t="s">
        <v>71</v>
      </c>
      <c r="G20" s="5" t="s">
        <v>51</v>
      </c>
      <c r="H20" s="151" t="e">
        <f>IF(H15="Short",(H16-((H17*I17)+(H18*I18)+(H19*I19))/SUM(I17:I19))/(F19-F17),IF(H15="Long",((((H17*I17)+(H18*I18)+(H19*I19))/SUM(I17:I19)-H16)/(D17-D19))))</f>
        <v>#DIV/0!</v>
      </c>
      <c r="I20" s="159"/>
      <c r="J20" s="6"/>
      <c r="K20" s="6"/>
      <c r="L20" s="6"/>
      <c r="M20" s="14">
        <v>5</v>
      </c>
    </row>
    <row r="21" spans="1:25">
      <c r="A21" s="6"/>
      <c r="B21" s="103"/>
      <c r="C21" s="6"/>
      <c r="D21" s="100">
        <f>MROUND((SUM($D$8+B8)),$M$7)</f>
        <v>1.0968500000000001</v>
      </c>
      <c r="E21" s="70"/>
      <c r="F21" s="101">
        <f>MROUND((SUM($F$8-B8)),$M$7)</f>
        <v>1.0955000000000001</v>
      </c>
      <c r="G21" s="6"/>
      <c r="H21" s="6"/>
      <c r="I21" s="6"/>
      <c r="J21" s="6"/>
      <c r="K21" s="6"/>
      <c r="L21" s="6"/>
      <c r="M21" s="14">
        <v>6</v>
      </c>
    </row>
    <row r="22" spans="1:25">
      <c r="A22" s="17" t="s">
        <v>73</v>
      </c>
      <c r="B22" s="103"/>
      <c r="C22" s="6"/>
      <c r="D22" s="104" t="s">
        <v>73</v>
      </c>
      <c r="E22" s="70"/>
      <c r="F22" s="105" t="s">
        <v>73</v>
      </c>
      <c r="G22" s="6"/>
      <c r="H22" s="6"/>
      <c r="I22" s="6"/>
      <c r="J22" s="6"/>
      <c r="K22" s="6"/>
      <c r="L22" s="6"/>
      <c r="M22" s="14">
        <v>7</v>
      </c>
    </row>
    <row r="23" spans="1:25">
      <c r="A23" s="6">
        <f>A17</f>
        <v>0</v>
      </c>
      <c r="B23" s="94">
        <f>IF(A8="ATR-Actual",B8*0.1,B8*0.001*25)</f>
        <v>3.3000000000000003E-5</v>
      </c>
      <c r="C23" s="6"/>
      <c r="D23" s="100">
        <f>MROUND((SUM($D$8+B23)),$M$7)</f>
        <v>1.0965500000000001</v>
      </c>
      <c r="E23" s="70"/>
      <c r="F23" s="101">
        <f>MROUND((SUM($F$8-B23)),$M$7)</f>
        <v>1.0958000000000001</v>
      </c>
      <c r="G23" s="6"/>
      <c r="H23" s="6"/>
      <c r="I23" s="6"/>
      <c r="J23" s="6"/>
      <c r="K23" s="6"/>
      <c r="L23" s="6"/>
      <c r="M23" s="14">
        <v>8</v>
      </c>
    </row>
    <row r="24" spans="1:25">
      <c r="A24" s="6"/>
      <c r="B24" s="6"/>
      <c r="C24" s="6"/>
      <c r="D24" s="104" t="s">
        <v>74</v>
      </c>
      <c r="E24" s="70"/>
      <c r="F24" s="105" t="s">
        <v>76</v>
      </c>
      <c r="G24" s="6"/>
      <c r="H24" s="6"/>
      <c r="I24" s="6"/>
      <c r="J24" s="6"/>
      <c r="K24" s="6"/>
      <c r="L24" s="6"/>
      <c r="M24" s="14">
        <v>9</v>
      </c>
    </row>
    <row r="25" spans="1:25">
      <c r="A25" s="6"/>
      <c r="B25" s="6"/>
      <c r="C25" s="6"/>
      <c r="D25" s="100">
        <f>MROUND((SUM($F$8-B8)),$M$7)</f>
        <v>1.0955000000000001</v>
      </c>
      <c r="E25" s="70"/>
      <c r="F25" s="101">
        <f>MROUND((SUM($D$8+B8)),$M$7)</f>
        <v>1.0968500000000001</v>
      </c>
      <c r="G25" s="6"/>
      <c r="H25" s="6"/>
      <c r="I25" s="6"/>
      <c r="J25" s="6"/>
      <c r="K25" s="6"/>
      <c r="L25" s="6"/>
      <c r="M25" s="14">
        <v>10</v>
      </c>
    </row>
    <row r="26" spans="1:25">
      <c r="A26" s="146" t="s">
        <v>77</v>
      </c>
      <c r="B26" s="159"/>
      <c r="C26" s="159"/>
      <c r="D26" s="159"/>
      <c r="E26" s="159"/>
      <c r="F26" s="159"/>
      <c r="G26" s="6"/>
      <c r="H26" s="6"/>
      <c r="I26" s="6"/>
      <c r="J26" s="6"/>
      <c r="K26" s="6"/>
      <c r="L26" s="81"/>
      <c r="M26" s="14">
        <v>11</v>
      </c>
    </row>
    <row r="27" spans="1:25">
      <c r="A27" s="6"/>
      <c r="B27" s="17"/>
      <c r="C27" s="6"/>
      <c r="D27" s="6"/>
      <c r="E27" s="98" t="s">
        <v>48</v>
      </c>
      <c r="F27" s="6"/>
      <c r="G27" s="6"/>
      <c r="H27" s="6"/>
      <c r="I27" s="6"/>
      <c r="J27" s="6"/>
      <c r="K27" s="6"/>
      <c r="L27" s="6"/>
      <c r="M27" s="14">
        <v>12</v>
      </c>
    </row>
    <row r="28" spans="1:25">
      <c r="A28" s="6"/>
      <c r="B28" s="17"/>
      <c r="C28" s="6"/>
      <c r="D28" s="160" t="s">
        <v>78</v>
      </c>
      <c r="E28" s="159"/>
      <c r="F28" s="6"/>
      <c r="G28" s="6"/>
      <c r="H28" s="6"/>
      <c r="I28" s="6"/>
      <c r="J28" s="6"/>
      <c r="K28" s="6"/>
      <c r="L28" s="6"/>
      <c r="M28" s="14">
        <v>13</v>
      </c>
    </row>
    <row r="29" spans="1:25">
      <c r="A29" s="6"/>
      <c r="B29" s="17"/>
      <c r="C29" s="6"/>
      <c r="D29" s="99" t="s">
        <v>52</v>
      </c>
      <c r="E29" s="20">
        <v>4000</v>
      </c>
      <c r="F29" s="6"/>
      <c r="G29" s="6"/>
      <c r="H29" s="6"/>
      <c r="I29" s="6"/>
      <c r="J29" s="6"/>
      <c r="K29" s="6"/>
      <c r="L29" s="6"/>
      <c r="M29" s="14">
        <v>14</v>
      </c>
    </row>
    <row r="30" spans="1:25">
      <c r="A30" s="6"/>
      <c r="B30" s="17"/>
      <c r="C30" s="6"/>
      <c r="D30" s="99" t="s">
        <v>54</v>
      </c>
      <c r="E30" s="21">
        <v>2.5000000000000001E-2</v>
      </c>
      <c r="F30" s="6"/>
      <c r="G30" s="6"/>
      <c r="H30" s="6"/>
      <c r="I30" s="6"/>
      <c r="J30" s="6"/>
      <c r="K30" s="6"/>
      <c r="L30" s="6"/>
      <c r="M30" s="14">
        <v>15</v>
      </c>
    </row>
    <row r="31" spans="1:25">
      <c r="A31" s="6"/>
      <c r="B31" s="17"/>
      <c r="C31" s="6"/>
      <c r="D31" s="99" t="s">
        <v>56</v>
      </c>
      <c r="E31" s="25">
        <f>E29*E30</f>
        <v>100</v>
      </c>
      <c r="F31" s="6"/>
      <c r="G31" s="6"/>
      <c r="H31" s="6"/>
      <c r="I31" s="6"/>
      <c r="J31" s="6"/>
      <c r="K31" s="6"/>
      <c r="L31" s="6"/>
      <c r="M31" s="14">
        <v>16</v>
      </c>
    </row>
    <row r="32" spans="1:25">
      <c r="A32" s="5" t="s">
        <v>79</v>
      </c>
      <c r="B32" s="17"/>
      <c r="C32" s="6"/>
      <c r="D32" s="35" t="s">
        <v>80</v>
      </c>
      <c r="E32" s="13" t="s">
        <v>45</v>
      </c>
      <c r="F32" s="36" t="s">
        <v>81</v>
      </c>
      <c r="G32" s="6"/>
      <c r="H32" s="6"/>
      <c r="I32" s="6"/>
      <c r="J32" s="6"/>
      <c r="K32" s="6"/>
      <c r="L32" s="6"/>
      <c r="M32" s="14">
        <v>17</v>
      </c>
    </row>
    <row r="33" spans="1:13">
      <c r="A33" s="24" t="s">
        <v>65</v>
      </c>
      <c r="B33" s="17"/>
      <c r="C33" s="6"/>
      <c r="D33" s="30" t="s">
        <v>119</v>
      </c>
      <c r="E33" s="13" t="s">
        <v>47</v>
      </c>
      <c r="F33" s="37" t="s">
        <v>119</v>
      </c>
      <c r="G33" s="6"/>
      <c r="H33" s="6"/>
      <c r="I33" s="6"/>
      <c r="J33" s="6"/>
      <c r="K33" s="6"/>
      <c r="L33" s="6"/>
      <c r="M33" s="14">
        <v>18</v>
      </c>
    </row>
    <row r="34" spans="1:13">
      <c r="A34" s="6"/>
      <c r="B34" s="94">
        <f>IF(A8="ATR-Actual",B8*0.9,B11*0.009*25)</f>
        <v>2.9700000000000001E-4</v>
      </c>
      <c r="C34" s="6"/>
      <c r="D34" s="101">
        <f>MROUND((SUM($D$8+B34)),$M$7)</f>
        <v>1.0968</v>
      </c>
      <c r="E34" s="93">
        <f>IF(E33="Risk in Points",D36-D34,(D36-D34)/0.00005)</f>
        <v>3.9999999999995595E-4</v>
      </c>
      <c r="F34" s="100">
        <f>MROUND((SUM($F$8-B34)),$M$7)</f>
        <v>1.09555</v>
      </c>
      <c r="G34" s="6"/>
      <c r="H34" s="6"/>
      <c r="I34" s="6"/>
      <c r="J34" s="6"/>
      <c r="K34" s="6"/>
      <c r="L34" s="6"/>
      <c r="M34" s="14">
        <v>19</v>
      </c>
    </row>
    <row r="35" spans="1:13">
      <c r="A35" s="6" t="s">
        <v>82</v>
      </c>
      <c r="B35" s="103"/>
      <c r="C35" s="6"/>
      <c r="D35" s="105" t="s">
        <v>67</v>
      </c>
      <c r="E35" s="31" t="s">
        <v>146</v>
      </c>
      <c r="F35" s="104" t="s">
        <v>67</v>
      </c>
      <c r="G35" s="6"/>
      <c r="H35" s="6"/>
      <c r="I35" s="6"/>
      <c r="J35" s="6"/>
      <c r="K35" s="6"/>
      <c r="L35" s="6"/>
      <c r="M35" s="14">
        <v>20</v>
      </c>
    </row>
    <row r="36" spans="1:13">
      <c r="A36" s="6">
        <f>A34</f>
        <v>0</v>
      </c>
      <c r="B36" s="94">
        <f>IF(A8="ATR-Actual",B8*1.05*2,B8*0.0105*2*25)</f>
        <v>6.9300000000000004E-4</v>
      </c>
      <c r="C36" s="6"/>
      <c r="D36" s="101">
        <f>MROUND((SUM($D$8+B36)),$M$7)</f>
        <v>1.0972</v>
      </c>
      <c r="E36" s="70">
        <f>IF(E33="Risk in Points",E31/E34/125000,(E31/E34/125000)/0.00005)</f>
        <v>2.0000000000002203</v>
      </c>
      <c r="F36" s="100">
        <f>MROUND((SUM($F$8-B36)),$M$7)</f>
        <v>1.0951500000000001</v>
      </c>
      <c r="G36" s="6"/>
      <c r="H36" s="6"/>
      <c r="I36" s="6"/>
      <c r="J36" s="6"/>
      <c r="K36" s="6"/>
      <c r="L36" s="6"/>
      <c r="M36" s="7" t="s">
        <v>83</v>
      </c>
    </row>
    <row r="37" spans="1:13">
      <c r="A37" s="6" t="s">
        <v>84</v>
      </c>
      <c r="B37" s="103"/>
      <c r="C37" s="6"/>
      <c r="D37" s="105" t="s">
        <v>85</v>
      </c>
      <c r="E37" s="31"/>
      <c r="F37" s="104" t="s">
        <v>85</v>
      </c>
      <c r="G37" s="6"/>
      <c r="H37" s="6"/>
      <c r="I37" s="6"/>
      <c r="J37" s="6"/>
      <c r="K37" s="6"/>
      <c r="L37" s="6"/>
      <c r="M37" s="6" t="s">
        <v>86</v>
      </c>
    </row>
    <row r="38" spans="1:13">
      <c r="A38" s="6">
        <f>A34</f>
        <v>0</v>
      </c>
      <c r="B38" s="94">
        <f>IF(A8="ATR-Actual",B8*0.1,B8*0.001*25)</f>
        <v>3.3000000000000003E-5</v>
      </c>
      <c r="C38" s="6"/>
      <c r="D38" s="101">
        <f>MROUND((SUM($D$8+B38)),$M$7)</f>
        <v>1.0965500000000001</v>
      </c>
      <c r="E38" s="70"/>
      <c r="F38" s="100">
        <f>MROUND((SUM($F$8-B38)),$M$7)</f>
        <v>1.0958000000000001</v>
      </c>
      <c r="G38" s="6"/>
      <c r="H38" s="6"/>
      <c r="I38" s="6"/>
      <c r="J38" s="6"/>
      <c r="K38" s="6"/>
      <c r="L38" s="6"/>
      <c r="M38" s="6" t="s">
        <v>62</v>
      </c>
    </row>
    <row r="39" spans="1:13">
      <c r="A39" s="6"/>
      <c r="B39" s="103"/>
      <c r="C39" s="6"/>
      <c r="D39" s="105" t="s">
        <v>76</v>
      </c>
      <c r="E39" s="70"/>
      <c r="F39" s="104" t="s">
        <v>74</v>
      </c>
      <c r="G39" s="6"/>
      <c r="H39" s="6"/>
      <c r="I39" s="6"/>
      <c r="J39" s="6"/>
      <c r="K39" s="6"/>
      <c r="L39" s="6"/>
      <c r="M39" s="6"/>
    </row>
    <row r="40" spans="1:13">
      <c r="A40" s="6"/>
      <c r="B40" s="103"/>
      <c r="C40" s="6"/>
      <c r="D40" s="101">
        <f>MROUND((SUM($F$8-B8)),$M$7)</f>
        <v>1.0955000000000001</v>
      </c>
      <c r="E40" s="70"/>
      <c r="F40" s="100">
        <f>MROUND((SUM($D$8+B8)),$M$7)</f>
        <v>1.0968500000000001</v>
      </c>
      <c r="G40" s="6"/>
      <c r="H40" s="6"/>
      <c r="I40" s="6"/>
      <c r="J40" s="6"/>
      <c r="K40" s="6"/>
      <c r="L40" s="6"/>
      <c r="M40" s="6"/>
    </row>
    <row r="41" spans="1:13">
      <c r="A41" s="5" t="s">
        <v>87</v>
      </c>
      <c r="B41" s="103"/>
      <c r="C41" s="6"/>
      <c r="D41" s="106" t="s">
        <v>88</v>
      </c>
      <c r="E41" s="13" t="s">
        <v>45</v>
      </c>
      <c r="F41" s="107" t="s">
        <v>89</v>
      </c>
      <c r="G41" s="6"/>
      <c r="H41" s="6"/>
      <c r="I41" s="6"/>
      <c r="J41" s="6"/>
      <c r="K41" s="6"/>
      <c r="L41" s="6"/>
      <c r="M41" s="6"/>
    </row>
    <row r="42" spans="1:13">
      <c r="A42" s="6" t="s">
        <v>65</v>
      </c>
      <c r="B42" s="103"/>
      <c r="C42" s="6"/>
      <c r="D42" s="105" t="s">
        <v>119</v>
      </c>
      <c r="E42" s="13" t="s">
        <v>47</v>
      </c>
      <c r="F42" s="104" t="s">
        <v>119</v>
      </c>
      <c r="G42" s="6"/>
      <c r="H42" s="6"/>
      <c r="I42" s="6"/>
      <c r="J42" s="6"/>
      <c r="K42" s="6"/>
      <c r="L42" s="6"/>
      <c r="M42" s="6"/>
    </row>
    <row r="43" spans="1:13">
      <c r="A43" s="6">
        <f>A34</f>
        <v>0</v>
      </c>
      <c r="B43" s="94">
        <f>IF(A8="ATR-Actual",B8*0.9*2,B8*0.009*2*25)</f>
        <v>5.9400000000000002E-4</v>
      </c>
      <c r="C43" s="6"/>
      <c r="D43" s="101">
        <f>MROUND((SUM($D$8+B43)),$M$7)</f>
        <v>1.0971</v>
      </c>
      <c r="E43" s="93">
        <f>IF(E42="Risk in Points",D45-D43,(D45-D43)/0.00005)</f>
        <v>4.0000000000017799E-4</v>
      </c>
      <c r="F43" s="100">
        <f>MROUND((SUM($F$8-B43)),$M$7)</f>
        <v>1.0952500000000001</v>
      </c>
      <c r="G43" s="6"/>
      <c r="H43" s="6"/>
      <c r="I43" s="6"/>
      <c r="J43" s="6"/>
      <c r="K43" s="6"/>
      <c r="L43" s="6"/>
      <c r="M43" s="6"/>
    </row>
    <row r="44" spans="1:13">
      <c r="A44" s="6" t="s">
        <v>82</v>
      </c>
      <c r="B44" s="108"/>
      <c r="C44" s="6"/>
      <c r="D44" s="105" t="s">
        <v>67</v>
      </c>
      <c r="E44" s="31" t="s">
        <v>146</v>
      </c>
      <c r="F44" s="104" t="s">
        <v>67</v>
      </c>
      <c r="G44" s="6"/>
      <c r="H44" s="6"/>
      <c r="I44" s="6"/>
      <c r="J44" s="6"/>
      <c r="K44" s="6"/>
      <c r="L44" s="6"/>
      <c r="M44" s="6"/>
    </row>
    <row r="45" spans="1:13">
      <c r="A45" s="6">
        <f>A43</f>
        <v>0</v>
      </c>
      <c r="B45" s="94">
        <f>IF(A8="ATR-Actual",B8*1.01*3,B8*0.0101*3*25)</f>
        <v>9.9990000000000018E-4</v>
      </c>
      <c r="C45" s="6"/>
      <c r="D45" s="101">
        <f>MROUND((SUM($D$8+B45)),$M$7)</f>
        <v>1.0975000000000001</v>
      </c>
      <c r="E45" s="70">
        <f>IF(E42="Risk in Points",E31/E43/125000,(E31/E43/125000)/0.00005)</f>
        <v>1.99999999999911</v>
      </c>
      <c r="F45" s="100">
        <f>MROUND((SUM($F$8-B45)),$M$7)</f>
        <v>1.0948500000000001</v>
      </c>
      <c r="G45" s="6"/>
      <c r="H45" s="6"/>
      <c r="I45" s="6"/>
      <c r="J45" s="6"/>
      <c r="K45" s="6"/>
      <c r="L45" s="6"/>
      <c r="M45" s="6"/>
    </row>
    <row r="46" spans="1:13">
      <c r="A46" s="6" t="s">
        <v>84</v>
      </c>
      <c r="B46" s="103"/>
      <c r="C46" s="6"/>
      <c r="D46" s="105" t="s">
        <v>85</v>
      </c>
      <c r="E46" s="31"/>
      <c r="F46" s="104" t="s">
        <v>85</v>
      </c>
      <c r="G46" s="6"/>
      <c r="H46" s="6"/>
      <c r="I46" s="6"/>
      <c r="J46" s="6"/>
      <c r="K46" s="6"/>
      <c r="L46" s="6"/>
      <c r="M46" s="6"/>
    </row>
    <row r="47" spans="1:13">
      <c r="A47" s="6">
        <f>A43</f>
        <v>0</v>
      </c>
      <c r="B47" s="94">
        <f>IF(A8="ATR-Actual",B8*0.1,B8*0.001*25)</f>
        <v>3.3000000000000003E-5</v>
      </c>
      <c r="C47" s="6"/>
      <c r="D47" s="101">
        <f>MROUND((SUM($D$8+B47)),$M$7)</f>
        <v>1.0965500000000001</v>
      </c>
      <c r="E47" s="70"/>
      <c r="F47" s="100">
        <f>MROUND((SUM($F$8-B47)),$M$7)</f>
        <v>1.0958000000000001</v>
      </c>
      <c r="G47" s="6"/>
      <c r="H47" s="6"/>
      <c r="I47" s="6"/>
      <c r="J47" s="6"/>
      <c r="K47" s="6"/>
      <c r="L47" s="6"/>
      <c r="M47" s="6"/>
    </row>
    <row r="48" spans="1:13">
      <c r="A48" s="6"/>
      <c r="B48" s="94"/>
      <c r="C48" s="6"/>
      <c r="D48" s="105" t="s">
        <v>76</v>
      </c>
      <c r="E48" s="70"/>
      <c r="F48" s="104" t="s">
        <v>74</v>
      </c>
      <c r="G48" s="6"/>
      <c r="H48" s="6"/>
      <c r="I48" s="6"/>
      <c r="J48" s="6"/>
      <c r="K48" s="6"/>
      <c r="L48" s="6"/>
      <c r="M48" s="6"/>
    </row>
    <row r="49" spans="1:25">
      <c r="A49" s="6"/>
      <c r="B49" s="94"/>
      <c r="C49" s="6"/>
      <c r="D49" s="101">
        <f>MROUND((SUM($F$8-B8)),$M$7)</f>
        <v>1.0955000000000001</v>
      </c>
      <c r="E49" s="70"/>
      <c r="F49" s="100">
        <f>MROUND((SUM($D$8+B8)),$M$7)</f>
        <v>1.0968500000000001</v>
      </c>
      <c r="G49" s="6"/>
      <c r="H49" s="6"/>
      <c r="I49" s="6"/>
      <c r="J49" s="6"/>
      <c r="K49" s="6"/>
      <c r="L49" s="6"/>
      <c r="M49" s="6"/>
    </row>
    <row r="50" spans="1:25">
      <c r="A50" s="5" t="s">
        <v>90</v>
      </c>
      <c r="B50" s="103"/>
      <c r="C50" s="6"/>
      <c r="D50" s="106" t="s">
        <v>91</v>
      </c>
      <c r="E50" s="13" t="s">
        <v>45</v>
      </c>
      <c r="F50" s="107" t="s">
        <v>92</v>
      </c>
      <c r="G50" s="6"/>
      <c r="H50" s="6"/>
      <c r="I50" s="6"/>
      <c r="J50" s="6"/>
      <c r="K50" s="6"/>
      <c r="L50" s="6"/>
      <c r="M50" s="6"/>
    </row>
    <row r="51" spans="1:25">
      <c r="A51" s="6" t="s">
        <v>65</v>
      </c>
      <c r="B51" s="103"/>
      <c r="C51" s="6"/>
      <c r="D51" s="105" t="s">
        <v>119</v>
      </c>
      <c r="E51" s="13" t="s">
        <v>47</v>
      </c>
      <c r="F51" s="104" t="s">
        <v>119</v>
      </c>
      <c r="G51" s="6"/>
      <c r="H51" s="6"/>
      <c r="I51" s="6"/>
      <c r="J51" s="6"/>
      <c r="K51" s="6"/>
      <c r="L51" s="6"/>
      <c r="M51" s="6"/>
    </row>
    <row r="52" spans="1:25">
      <c r="A52" s="6">
        <f>A43</f>
        <v>0</v>
      </c>
      <c r="B52" s="94">
        <f>IF(A8="ATR-Actual",B8*0.9*3,B8*0.009*3*0.1)</f>
        <v>8.9100000000000008E-4</v>
      </c>
      <c r="C52" s="6"/>
      <c r="D52" s="101">
        <f>MROUND((SUM($D$8+B52)),$M$7)</f>
        <v>1.0974000000000002</v>
      </c>
      <c r="E52" s="93">
        <f>IF(E51="Risk in Points",D54-D52,(D54-D52)/0.00005)</f>
        <v>4.4999999999983942E-4</v>
      </c>
      <c r="F52" s="100">
        <f>MROUND((SUM($F$8-B52)),$M$7)</f>
        <v>1.0949500000000001</v>
      </c>
      <c r="G52" s="6"/>
      <c r="H52" s="6"/>
      <c r="I52" s="6"/>
      <c r="J52" s="6"/>
      <c r="K52" s="6"/>
      <c r="L52" s="81"/>
      <c r="M52" s="6"/>
    </row>
    <row r="53" spans="1:25">
      <c r="A53" s="6" t="s">
        <v>82</v>
      </c>
      <c r="B53" s="108"/>
      <c r="C53" s="6"/>
      <c r="D53" s="105" t="s">
        <v>67</v>
      </c>
      <c r="E53" s="31" t="s">
        <v>146</v>
      </c>
      <c r="F53" s="104" t="s">
        <v>67</v>
      </c>
      <c r="G53" s="6"/>
      <c r="H53" s="6"/>
      <c r="I53" s="6"/>
      <c r="J53" s="6"/>
      <c r="K53" s="6"/>
      <c r="L53" s="6"/>
      <c r="M53" s="6"/>
    </row>
    <row r="54" spans="1:25">
      <c r="A54" s="6">
        <f>A52</f>
        <v>0</v>
      </c>
      <c r="B54" s="94">
        <f>IF(A8="ATR-Actual",B8*1.005*4,B8*0.01005*4*0.1)</f>
        <v>1.3265999999999998E-3</v>
      </c>
      <c r="C54" s="6"/>
      <c r="D54" s="101">
        <f>MROUND((SUM($D$8+B54)),$M$7)</f>
        <v>1.09785</v>
      </c>
      <c r="E54" s="70">
        <f>IF(E51="Risk in Points",E31/E52/125000,(E31/E52/125000)/0.00005)</f>
        <v>1.7777777777784123</v>
      </c>
      <c r="F54" s="100">
        <f>MROUND((SUM($F$8-B54)),$M$7)</f>
        <v>1.0945</v>
      </c>
      <c r="G54" s="6"/>
      <c r="H54" s="6"/>
      <c r="I54" s="6"/>
      <c r="J54" s="6"/>
      <c r="K54" s="6"/>
      <c r="L54" s="6"/>
      <c r="M54" s="6"/>
    </row>
    <row r="55" spans="1:25">
      <c r="A55" s="6" t="s">
        <v>84</v>
      </c>
      <c r="B55" s="103"/>
      <c r="C55" s="6"/>
      <c r="D55" s="105" t="s">
        <v>85</v>
      </c>
      <c r="E55" s="31"/>
      <c r="F55" s="104" t="s">
        <v>85</v>
      </c>
      <c r="G55" s="6"/>
      <c r="H55" s="6"/>
      <c r="I55" s="6"/>
      <c r="J55" s="6"/>
      <c r="K55" s="6"/>
      <c r="L55" s="81"/>
      <c r="M55" s="6"/>
    </row>
    <row r="56" spans="1:25">
      <c r="A56" s="6">
        <f>A52</f>
        <v>0</v>
      </c>
      <c r="B56" s="94">
        <f>IF(A8="ATR-Actual",B8*0.1,B8*0.001*0.1)</f>
        <v>3.3000000000000003E-5</v>
      </c>
      <c r="C56" s="6"/>
      <c r="D56" s="101">
        <f>MROUND((SUM($D$8+B56)),$M$7)</f>
        <v>1.0965500000000001</v>
      </c>
      <c r="E56" s="70"/>
      <c r="F56" s="100">
        <f>MROUND((SUM($F$8-B56)),$M$7)</f>
        <v>1.0958000000000001</v>
      </c>
      <c r="G56" s="6"/>
      <c r="H56" s="6"/>
      <c r="I56" s="6"/>
      <c r="J56" s="6"/>
      <c r="K56" s="6"/>
      <c r="L56" s="81"/>
      <c r="M56" s="6"/>
      <c r="N56" s="6"/>
      <c r="O56" s="6"/>
      <c r="P56" s="6"/>
      <c r="Q56" s="6"/>
      <c r="R56" s="6"/>
      <c r="S56" s="6"/>
      <c r="T56" s="6"/>
      <c r="U56" s="6"/>
      <c r="V56" s="6"/>
      <c r="W56" s="6"/>
      <c r="X56" s="6"/>
      <c r="Y56" s="6"/>
    </row>
    <row r="57" spans="1:25">
      <c r="A57" s="6"/>
      <c r="B57" s="39"/>
      <c r="C57" s="6"/>
      <c r="D57" s="105" t="s">
        <v>76</v>
      </c>
      <c r="E57" s="70"/>
      <c r="F57" s="104" t="s">
        <v>74</v>
      </c>
      <c r="G57" s="6"/>
      <c r="H57" s="6"/>
      <c r="I57" s="6"/>
      <c r="J57" s="6"/>
      <c r="K57" s="6"/>
      <c r="L57" s="81"/>
      <c r="M57" s="6"/>
      <c r="N57" s="6"/>
      <c r="O57" s="6"/>
      <c r="P57" s="6"/>
      <c r="Q57" s="6"/>
      <c r="R57" s="6"/>
      <c r="S57" s="6"/>
      <c r="T57" s="6"/>
      <c r="U57" s="6"/>
      <c r="V57" s="6"/>
      <c r="W57" s="6"/>
      <c r="X57" s="6"/>
      <c r="Y57" s="6"/>
    </row>
    <row r="58" spans="1:25">
      <c r="A58" s="6"/>
      <c r="B58" s="39"/>
      <c r="C58" s="6"/>
      <c r="D58" s="101">
        <f>MROUND((SUM($F$8-B8)),$M$7)</f>
        <v>1.0955000000000001</v>
      </c>
      <c r="E58" s="70"/>
      <c r="F58" s="100">
        <f>MROUND((SUM($D$8+B8)),$M$7)</f>
        <v>1.0968500000000001</v>
      </c>
      <c r="G58" s="6"/>
      <c r="H58" s="6"/>
      <c r="I58" s="6"/>
      <c r="J58" s="6"/>
      <c r="K58" s="6"/>
      <c r="L58" s="81"/>
      <c r="M58" s="6"/>
    </row>
    <row r="59" spans="1:25">
      <c r="A59" s="146"/>
      <c r="B59" s="159"/>
      <c r="C59" s="159"/>
      <c r="D59" s="159"/>
      <c r="E59" s="159"/>
      <c r="F59" s="159"/>
      <c r="G59" s="6"/>
      <c r="H59" s="6"/>
      <c r="I59" s="6"/>
      <c r="J59" s="6"/>
      <c r="K59" s="6"/>
      <c r="L59" s="81"/>
      <c r="M59" s="6"/>
    </row>
    <row r="60" spans="1:25">
      <c r="A60" s="5"/>
      <c r="B60" s="17"/>
      <c r="C60" s="6"/>
      <c r="D60" s="6"/>
      <c r="E60" s="6"/>
      <c r="F60" s="6"/>
      <c r="G60" s="6"/>
      <c r="H60" s="6"/>
      <c r="I60" s="6"/>
      <c r="J60" s="6"/>
      <c r="K60" s="6"/>
      <c r="L60" s="81"/>
      <c r="M60" s="6"/>
    </row>
    <row r="61" spans="1:25">
      <c r="A61" s="24"/>
      <c r="B61" s="25"/>
      <c r="C61" s="6"/>
      <c r="D61" s="6"/>
      <c r="E61" s="6"/>
      <c r="F61" s="6"/>
      <c r="G61" s="6"/>
      <c r="H61" s="6"/>
      <c r="I61" s="6"/>
      <c r="J61" s="6"/>
      <c r="K61" s="6"/>
      <c r="L61" s="81"/>
      <c r="M61" s="6"/>
    </row>
    <row r="62" spans="1:25">
      <c r="A62" s="14"/>
      <c r="B62" s="25"/>
      <c r="C62" s="6"/>
      <c r="D62" s="6"/>
      <c r="E62" s="6"/>
      <c r="F62" s="6"/>
      <c r="G62" s="6"/>
      <c r="H62" s="6"/>
      <c r="I62" s="6"/>
      <c r="J62" s="6"/>
      <c r="K62" s="6"/>
      <c r="L62" s="81"/>
      <c r="M62" s="6"/>
    </row>
    <row r="63" spans="1:25">
      <c r="A63" s="6"/>
      <c r="B63" s="11"/>
      <c r="C63" s="6"/>
      <c r="D63" s="6"/>
      <c r="E63" s="6"/>
      <c r="F63" s="6"/>
      <c r="G63" s="6"/>
      <c r="H63" s="6"/>
      <c r="I63" s="6"/>
      <c r="J63" s="6"/>
      <c r="K63" s="6"/>
      <c r="L63" s="81"/>
      <c r="M63" s="6"/>
    </row>
    <row r="64" spans="1:25">
      <c r="C64" s="6"/>
      <c r="D64" s="6"/>
      <c r="E64" s="6"/>
      <c r="F64" s="6"/>
      <c r="G64" s="6"/>
      <c r="H64" s="6"/>
      <c r="I64" s="6"/>
      <c r="J64" s="6"/>
      <c r="K64" s="6"/>
      <c r="L64" s="6"/>
      <c r="M64" s="6"/>
    </row>
    <row r="65" spans="3:25">
      <c r="C65" s="6"/>
      <c r="D65" s="6"/>
      <c r="E65" s="6"/>
      <c r="F65" s="6"/>
      <c r="G65" s="6"/>
      <c r="H65" s="6"/>
      <c r="I65" s="6"/>
      <c r="J65" s="6"/>
      <c r="K65" s="6"/>
      <c r="L65" s="6"/>
      <c r="M65" s="6"/>
    </row>
    <row r="66" spans="3:25">
      <c r="C66" s="6"/>
      <c r="D66" s="6"/>
      <c r="E66" s="6"/>
      <c r="F66" s="6"/>
      <c r="G66" s="6"/>
      <c r="H66" s="6"/>
      <c r="I66" s="6"/>
      <c r="J66" s="6"/>
      <c r="K66" s="6"/>
      <c r="L66" s="6"/>
      <c r="M66" s="6"/>
    </row>
    <row r="67" spans="3:25">
      <c r="G67" s="6"/>
      <c r="H67" s="6"/>
      <c r="I67" s="6"/>
      <c r="J67" s="6"/>
      <c r="K67" s="6"/>
      <c r="L67" s="6"/>
      <c r="M67" s="6"/>
      <c r="N67" s="6"/>
      <c r="O67" s="6"/>
      <c r="P67" s="6"/>
      <c r="Q67" s="6"/>
      <c r="R67" s="6"/>
      <c r="S67" s="6"/>
      <c r="T67" s="6"/>
      <c r="U67" s="6"/>
      <c r="V67" s="6"/>
      <c r="W67" s="6"/>
      <c r="X67" s="6"/>
      <c r="Y67" s="6"/>
    </row>
    <row r="68" spans="3:25">
      <c r="G68" s="6"/>
      <c r="H68" s="6"/>
      <c r="I68" s="6"/>
      <c r="J68" s="6"/>
      <c r="K68" s="6"/>
      <c r="L68" s="6"/>
      <c r="M68" s="6"/>
    </row>
    <row r="69" spans="3:25">
      <c r="G69" s="6"/>
      <c r="H69" s="6"/>
      <c r="I69" s="6"/>
      <c r="J69" s="6"/>
      <c r="K69" s="6"/>
      <c r="L69" s="6"/>
      <c r="M69" s="6"/>
    </row>
    <row r="70" spans="3:25">
      <c r="G70" s="6"/>
      <c r="H70" s="6"/>
      <c r="I70" s="6"/>
      <c r="J70" s="6"/>
      <c r="K70" s="6"/>
      <c r="L70" s="6"/>
      <c r="M70" s="6"/>
    </row>
    <row r="71" spans="3:25">
      <c r="G71" s="6"/>
      <c r="H71" s="6"/>
      <c r="I71" s="6"/>
      <c r="J71" s="6"/>
      <c r="K71" s="6"/>
      <c r="L71" s="6"/>
      <c r="M71" s="6"/>
    </row>
    <row r="72" spans="3:25">
      <c r="G72" s="6"/>
      <c r="H72" s="6"/>
      <c r="I72" s="6"/>
      <c r="J72" s="6"/>
      <c r="K72" s="6"/>
      <c r="L72" s="6"/>
      <c r="M72" s="6"/>
    </row>
    <row r="73" spans="3:25">
      <c r="G73" s="6"/>
      <c r="H73" s="6"/>
      <c r="I73" s="6"/>
      <c r="J73" s="6"/>
      <c r="K73" s="6"/>
      <c r="L73" s="6"/>
      <c r="M73" s="6"/>
    </row>
    <row r="74" spans="3:25">
      <c r="G74" s="6"/>
      <c r="H74" s="6"/>
      <c r="I74" s="6"/>
      <c r="J74" s="6"/>
      <c r="K74" s="6"/>
      <c r="L74" s="6"/>
      <c r="M74" s="6"/>
    </row>
    <row r="75" spans="3:25">
      <c r="G75" s="6"/>
      <c r="H75" s="6"/>
      <c r="I75" s="6"/>
      <c r="J75" s="6"/>
      <c r="K75" s="6"/>
      <c r="L75" s="6"/>
      <c r="M75" s="6"/>
    </row>
    <row r="76" spans="3:25">
      <c r="G76" s="6"/>
      <c r="H76" s="6"/>
      <c r="I76" s="6"/>
      <c r="J76" s="6"/>
      <c r="K76" s="6"/>
      <c r="L76" s="6"/>
      <c r="M76" s="6"/>
    </row>
    <row r="77" spans="3:25">
      <c r="G77" s="6"/>
      <c r="H77" s="6"/>
      <c r="I77" s="6"/>
      <c r="J77" s="6"/>
      <c r="K77" s="6"/>
      <c r="L77" s="6"/>
      <c r="M77" s="6"/>
    </row>
    <row r="78" spans="3:25">
      <c r="G78" s="6"/>
      <c r="H78" s="6"/>
      <c r="I78" s="6"/>
      <c r="J78" s="6"/>
      <c r="K78" s="6"/>
      <c r="L78" s="6"/>
      <c r="M78" s="6"/>
    </row>
    <row r="79" spans="3:25">
      <c r="D79" s="19"/>
      <c r="E79" s="9"/>
      <c r="F79" s="4"/>
      <c r="G79" s="6"/>
      <c r="H79" s="6"/>
      <c r="I79" s="6"/>
      <c r="J79" s="6"/>
      <c r="K79" s="6"/>
      <c r="L79" s="6"/>
      <c r="M79" s="6"/>
    </row>
    <row r="80" spans="3:25">
      <c r="E80" s="18"/>
      <c r="F80" s="4"/>
      <c r="G80" s="6"/>
      <c r="H80" s="6"/>
      <c r="I80" s="6"/>
      <c r="J80" s="6"/>
      <c r="K80" s="6"/>
      <c r="L80" s="6"/>
      <c r="M80" s="6"/>
    </row>
    <row r="81" spans="6:13">
      <c r="F81" s="4"/>
      <c r="G81" s="6"/>
      <c r="H81" s="6"/>
      <c r="I81" s="6"/>
      <c r="J81" s="6"/>
      <c r="K81" s="6"/>
      <c r="L81" s="6"/>
      <c r="M81" s="6"/>
    </row>
    <row r="82" spans="6:13">
      <c r="F82" s="4"/>
      <c r="G82" s="6"/>
      <c r="H82" s="6"/>
      <c r="I82" s="6"/>
      <c r="J82" s="6"/>
      <c r="K82" s="6"/>
      <c r="L82" s="6"/>
      <c r="M82" s="6"/>
    </row>
    <row r="83" spans="6:13">
      <c r="F83" s="4"/>
      <c r="G83" s="6"/>
      <c r="H83" s="6"/>
      <c r="I83" s="6"/>
      <c r="J83" s="6"/>
      <c r="K83" s="6"/>
      <c r="L83" s="6"/>
      <c r="M83" s="6"/>
    </row>
    <row r="84" spans="6:13">
      <c r="F84" s="4"/>
      <c r="G84" s="6"/>
      <c r="H84" s="6"/>
      <c r="I84" s="6"/>
      <c r="J84" s="6"/>
      <c r="K84" s="6"/>
      <c r="L84" s="6"/>
      <c r="M84" s="6"/>
    </row>
    <row r="85" spans="6:13">
      <c r="F85" s="4"/>
      <c r="G85" s="6"/>
      <c r="H85" s="6"/>
      <c r="I85" s="6"/>
      <c r="J85" s="6"/>
      <c r="K85" s="6"/>
      <c r="L85" s="6"/>
      <c r="M85" s="6"/>
    </row>
    <row r="86" spans="6:13">
      <c r="F86" s="4"/>
      <c r="G86" s="6"/>
      <c r="H86" s="6"/>
      <c r="I86" s="6"/>
      <c r="J86" s="6"/>
      <c r="K86" s="6"/>
      <c r="L86" s="6"/>
      <c r="M86" s="6"/>
    </row>
    <row r="87" spans="6:13">
      <c r="F87" s="4"/>
      <c r="G87" s="6"/>
      <c r="H87" s="6"/>
      <c r="I87" s="6"/>
      <c r="J87" s="6"/>
      <c r="K87" s="6"/>
      <c r="L87" s="6"/>
      <c r="M87" s="6"/>
    </row>
    <row r="88" spans="6:13">
      <c r="F88" s="4"/>
      <c r="G88" s="6"/>
      <c r="H88" s="6"/>
      <c r="I88" s="6"/>
      <c r="J88" s="6"/>
      <c r="K88" s="6"/>
      <c r="L88" s="6"/>
      <c r="M88" s="6"/>
    </row>
    <row r="89" spans="6:13">
      <c r="F89" s="4"/>
      <c r="G89" s="6"/>
      <c r="H89" s="6"/>
      <c r="I89" s="6"/>
      <c r="J89" s="6"/>
      <c r="K89" s="6"/>
      <c r="L89" s="6"/>
      <c r="M89" s="6"/>
    </row>
    <row r="90" spans="6:13">
      <c r="F90" s="4"/>
      <c r="G90" s="6"/>
      <c r="H90" s="6"/>
      <c r="I90" s="6"/>
      <c r="J90" s="6"/>
      <c r="K90" s="6"/>
      <c r="L90" s="6"/>
      <c r="M90" s="6"/>
    </row>
    <row r="91" spans="6:13">
      <c r="F91" s="4"/>
      <c r="G91" s="6"/>
      <c r="H91" s="6"/>
      <c r="I91" s="6"/>
      <c r="J91" s="6"/>
      <c r="K91" s="6"/>
      <c r="L91" s="6"/>
      <c r="M91" s="6"/>
    </row>
    <row r="92" spans="6:13">
      <c r="F92" s="4"/>
      <c r="G92" s="6"/>
      <c r="H92" s="6"/>
      <c r="I92" s="6"/>
      <c r="J92" s="6"/>
      <c r="K92" s="6"/>
      <c r="L92" s="6"/>
      <c r="M92" s="6"/>
    </row>
    <row r="93" spans="6:13">
      <c r="F93" s="4"/>
      <c r="G93" s="6"/>
      <c r="H93" s="6"/>
      <c r="I93" s="6"/>
      <c r="J93" s="6"/>
      <c r="K93" s="6"/>
      <c r="L93" s="6"/>
      <c r="M93" s="6"/>
    </row>
    <row r="94" spans="6:13">
      <c r="F94" s="4"/>
      <c r="G94" s="6"/>
      <c r="H94" s="6"/>
      <c r="I94" s="6"/>
      <c r="J94" s="6"/>
      <c r="K94" s="6"/>
      <c r="L94" s="6"/>
      <c r="M94" s="6"/>
    </row>
    <row r="95" spans="6:13">
      <c r="F95" s="4"/>
      <c r="G95" s="6"/>
      <c r="H95" s="6"/>
      <c r="I95" s="6"/>
      <c r="J95" s="6"/>
      <c r="K95" s="6"/>
      <c r="L95" s="6"/>
      <c r="M95" s="6"/>
    </row>
    <row r="96" spans="6:13">
      <c r="F96" s="4"/>
      <c r="G96" s="6"/>
      <c r="H96" s="6"/>
      <c r="I96" s="6"/>
      <c r="J96" s="6"/>
      <c r="K96" s="6"/>
      <c r="L96" s="6"/>
      <c r="M96" s="6"/>
    </row>
    <row r="97" spans="6:13">
      <c r="F97" s="4"/>
      <c r="G97" s="6"/>
      <c r="H97" s="6"/>
      <c r="I97" s="6"/>
      <c r="J97" s="6"/>
      <c r="K97" s="6"/>
      <c r="L97" s="6"/>
      <c r="M97" s="6"/>
    </row>
    <row r="98" spans="6:13">
      <c r="F98" s="4"/>
      <c r="G98" s="6"/>
      <c r="H98" s="6"/>
      <c r="I98" s="6"/>
      <c r="J98" s="6"/>
      <c r="K98" s="6"/>
      <c r="L98" s="6"/>
      <c r="M98" s="6"/>
    </row>
    <row r="99" spans="6:13">
      <c r="F99" s="4"/>
      <c r="G99" s="6"/>
      <c r="H99" s="6"/>
      <c r="I99" s="6"/>
      <c r="J99" s="6"/>
      <c r="K99" s="6"/>
      <c r="L99" s="6"/>
      <c r="M99" s="6"/>
    </row>
    <row r="100" spans="6:13">
      <c r="F100" s="4"/>
      <c r="G100" s="6"/>
      <c r="H100" s="6"/>
      <c r="I100" s="6"/>
      <c r="J100" s="6"/>
      <c r="K100" s="6"/>
      <c r="L100" s="6"/>
      <c r="M100" s="6"/>
    </row>
    <row r="101" spans="6:13">
      <c r="F101" s="4"/>
      <c r="G101" s="6"/>
      <c r="H101" s="6"/>
      <c r="I101" s="6"/>
      <c r="J101" s="6"/>
      <c r="K101" s="6"/>
      <c r="L101" s="6"/>
      <c r="M101" s="6"/>
    </row>
    <row r="102" spans="6:13">
      <c r="F102" s="4"/>
      <c r="G102" s="6"/>
      <c r="H102" s="6"/>
      <c r="I102" s="6"/>
      <c r="J102" s="6"/>
      <c r="K102" s="6"/>
      <c r="L102" s="6"/>
      <c r="M102" s="6"/>
    </row>
    <row r="103" spans="6:13">
      <c r="F103" s="4"/>
      <c r="G103" s="6"/>
      <c r="H103" s="6"/>
      <c r="I103" s="6"/>
      <c r="J103" s="6"/>
      <c r="K103" s="6"/>
      <c r="L103" s="6"/>
      <c r="M103" s="6"/>
    </row>
    <row r="104" spans="6:13">
      <c r="F104" s="4"/>
      <c r="G104" s="6"/>
      <c r="H104" s="6"/>
      <c r="I104" s="6"/>
      <c r="J104" s="6"/>
      <c r="K104" s="6"/>
      <c r="L104" s="6"/>
      <c r="M104" s="6"/>
    </row>
    <row r="105" spans="6:13">
      <c r="F105" s="4"/>
      <c r="G105" s="6"/>
      <c r="H105" s="6"/>
      <c r="I105" s="6"/>
      <c r="J105" s="6"/>
      <c r="K105" s="6"/>
      <c r="L105" s="6"/>
      <c r="M105" s="6"/>
    </row>
    <row r="106" spans="6:13">
      <c r="F106" s="4"/>
      <c r="G106" s="6"/>
      <c r="H106" s="6"/>
      <c r="I106" s="6"/>
      <c r="J106" s="6"/>
      <c r="K106" s="6"/>
      <c r="L106" s="6"/>
      <c r="M106" s="6"/>
    </row>
    <row r="107" spans="6:13">
      <c r="F107" s="4"/>
      <c r="G107" s="6"/>
      <c r="H107" s="6"/>
      <c r="I107" s="6"/>
      <c r="J107" s="6"/>
      <c r="K107" s="6"/>
      <c r="L107" s="6"/>
      <c r="M107" s="6"/>
    </row>
    <row r="108" spans="6:13">
      <c r="F108" s="4"/>
      <c r="G108" s="6"/>
      <c r="H108" s="6"/>
      <c r="I108" s="6"/>
      <c r="J108" s="6"/>
      <c r="K108" s="6"/>
      <c r="L108" s="6"/>
      <c r="M108" s="6"/>
    </row>
    <row r="109" spans="6:13">
      <c r="F109" s="4"/>
      <c r="G109" s="6"/>
      <c r="H109" s="6"/>
      <c r="I109" s="6"/>
      <c r="J109" s="6"/>
      <c r="K109" s="6"/>
      <c r="L109" s="6"/>
      <c r="M109" s="6"/>
    </row>
    <row r="110" spans="6:13">
      <c r="F110" s="4"/>
      <c r="G110" s="6"/>
      <c r="H110" s="6"/>
      <c r="I110" s="6"/>
      <c r="J110" s="6"/>
      <c r="K110" s="6"/>
      <c r="L110" s="6"/>
      <c r="M110" s="6"/>
    </row>
    <row r="111" spans="6:13">
      <c r="F111" s="4"/>
      <c r="G111" s="6"/>
      <c r="H111" s="6"/>
      <c r="I111" s="6"/>
      <c r="J111" s="6"/>
      <c r="K111" s="6"/>
      <c r="L111" s="6"/>
      <c r="M111" s="6"/>
    </row>
    <row r="112" spans="6:13">
      <c r="F112" s="4"/>
      <c r="G112" s="6"/>
      <c r="H112" s="6"/>
      <c r="I112" s="6"/>
      <c r="J112" s="6"/>
      <c r="K112" s="6"/>
      <c r="L112" s="6"/>
      <c r="M112" s="6"/>
    </row>
    <row r="113" spans="6:13">
      <c r="F113" s="4"/>
      <c r="G113" s="6"/>
      <c r="H113" s="6"/>
      <c r="I113" s="6"/>
      <c r="J113" s="6"/>
      <c r="K113" s="6"/>
      <c r="L113" s="6"/>
      <c r="M113" s="6"/>
    </row>
    <row r="114" spans="6:13">
      <c r="F114" s="4"/>
      <c r="G114" s="6"/>
      <c r="H114" s="6"/>
      <c r="I114" s="6"/>
      <c r="J114" s="6"/>
      <c r="K114" s="6"/>
      <c r="L114" s="6"/>
      <c r="M114" s="6"/>
    </row>
    <row r="115" spans="6:13">
      <c r="F115" s="4"/>
      <c r="G115" s="6"/>
      <c r="H115" s="6"/>
      <c r="I115" s="6"/>
      <c r="J115" s="6"/>
      <c r="K115" s="6"/>
      <c r="L115" s="6"/>
      <c r="M115" s="6"/>
    </row>
    <row r="116" spans="6:13">
      <c r="F116" s="4"/>
      <c r="G116" s="6"/>
      <c r="H116" s="6"/>
      <c r="I116" s="6"/>
      <c r="J116" s="6"/>
      <c r="K116" s="6"/>
      <c r="L116" s="6"/>
      <c r="M116" s="6"/>
    </row>
    <row r="117" spans="6:13">
      <c r="F117" s="4"/>
      <c r="G117" s="6"/>
      <c r="H117" s="6"/>
      <c r="I117" s="6"/>
      <c r="J117" s="6"/>
      <c r="K117" s="6"/>
      <c r="L117" s="6"/>
      <c r="M117" s="6"/>
    </row>
    <row r="118" spans="6:13">
      <c r="F118" s="4"/>
      <c r="G118" s="6"/>
      <c r="H118" s="6"/>
      <c r="I118" s="6"/>
      <c r="J118" s="6"/>
      <c r="K118" s="6"/>
      <c r="L118" s="6"/>
      <c r="M118" s="6"/>
    </row>
    <row r="119" spans="6:13">
      <c r="F119" s="4"/>
      <c r="G119" s="6"/>
      <c r="H119" s="6"/>
      <c r="I119" s="6"/>
      <c r="J119" s="6"/>
      <c r="K119" s="6"/>
      <c r="L119" s="6"/>
      <c r="M119" s="6"/>
    </row>
    <row r="120" spans="6:13">
      <c r="F120" s="4"/>
      <c r="G120" s="6"/>
      <c r="H120" s="6"/>
      <c r="I120" s="6"/>
      <c r="J120" s="6"/>
      <c r="K120" s="6"/>
      <c r="L120" s="6"/>
      <c r="M120" s="6"/>
    </row>
    <row r="121" spans="6:13">
      <c r="F121" s="4"/>
      <c r="G121" s="6"/>
      <c r="H121" s="6"/>
      <c r="I121" s="6"/>
      <c r="J121" s="6"/>
      <c r="K121" s="6"/>
      <c r="L121" s="6"/>
      <c r="M121" s="6"/>
    </row>
    <row r="122" spans="6:13">
      <c r="F122" s="4"/>
      <c r="G122" s="6"/>
      <c r="H122" s="6"/>
      <c r="I122" s="6"/>
      <c r="J122" s="6"/>
      <c r="K122" s="6"/>
      <c r="L122" s="6"/>
      <c r="M122" s="6"/>
    </row>
    <row r="123" spans="6:13">
      <c r="F123" s="4"/>
      <c r="G123" s="6"/>
      <c r="H123" s="6"/>
      <c r="I123" s="6"/>
      <c r="J123" s="6"/>
      <c r="K123" s="6"/>
      <c r="L123" s="6"/>
      <c r="M123" s="6"/>
    </row>
    <row r="124" spans="6:13">
      <c r="F124" s="4"/>
      <c r="G124" s="6"/>
      <c r="H124" s="6"/>
      <c r="I124" s="6"/>
      <c r="J124" s="6"/>
      <c r="K124" s="6"/>
      <c r="L124" s="6"/>
      <c r="M124" s="6"/>
    </row>
    <row r="125" spans="6:13">
      <c r="F125" s="4"/>
      <c r="G125" s="6"/>
      <c r="H125" s="6"/>
      <c r="I125" s="6"/>
      <c r="J125" s="6"/>
      <c r="K125" s="6"/>
      <c r="L125" s="6"/>
      <c r="M125" s="6"/>
    </row>
    <row r="126" spans="6:13">
      <c r="F126" s="4"/>
      <c r="G126" s="6"/>
      <c r="H126" s="6"/>
      <c r="I126" s="6"/>
      <c r="J126" s="6"/>
      <c r="K126" s="6"/>
      <c r="L126" s="6"/>
      <c r="M126" s="6"/>
    </row>
    <row r="127" spans="6:13">
      <c r="F127" s="4"/>
      <c r="G127" s="6"/>
      <c r="H127" s="6"/>
      <c r="I127" s="6"/>
      <c r="J127" s="6"/>
      <c r="K127" s="6"/>
      <c r="L127" s="6"/>
      <c r="M127" s="6"/>
    </row>
    <row r="128" spans="6:13">
      <c r="F128" s="4"/>
      <c r="G128" s="6"/>
      <c r="H128" s="6"/>
      <c r="I128" s="6"/>
      <c r="J128" s="6"/>
      <c r="K128" s="6"/>
      <c r="L128" s="6"/>
      <c r="M128" s="6"/>
    </row>
    <row r="129" spans="6:13">
      <c r="F129" s="4"/>
      <c r="G129" s="6"/>
      <c r="H129" s="6"/>
      <c r="I129" s="6"/>
      <c r="J129" s="6"/>
      <c r="K129" s="6"/>
      <c r="L129" s="6"/>
      <c r="M129" s="6"/>
    </row>
    <row r="130" spans="6:13">
      <c r="F130" s="4"/>
      <c r="G130" s="6"/>
      <c r="H130" s="6"/>
      <c r="I130" s="6"/>
      <c r="J130" s="6"/>
      <c r="K130" s="6"/>
      <c r="L130" s="6"/>
      <c r="M130" s="6"/>
    </row>
    <row r="131" spans="6:13">
      <c r="F131" s="4"/>
      <c r="G131" s="6"/>
      <c r="H131" s="6"/>
      <c r="I131" s="6"/>
      <c r="J131" s="6"/>
      <c r="K131" s="6"/>
      <c r="L131" s="6"/>
      <c r="M131" s="6"/>
    </row>
    <row r="132" spans="6:13">
      <c r="F132" s="4"/>
      <c r="G132" s="6"/>
      <c r="H132" s="6"/>
      <c r="I132" s="6"/>
      <c r="J132" s="6"/>
      <c r="K132" s="6"/>
      <c r="L132" s="6"/>
      <c r="M132" s="6"/>
    </row>
    <row r="133" spans="6:13">
      <c r="F133" s="4"/>
      <c r="G133" s="6"/>
      <c r="H133" s="6"/>
      <c r="I133" s="6"/>
      <c r="J133" s="6"/>
      <c r="K133" s="6"/>
      <c r="L133" s="6"/>
      <c r="M133" s="6"/>
    </row>
    <row r="134" spans="6:13">
      <c r="F134" s="4"/>
      <c r="G134" s="6"/>
      <c r="H134" s="6"/>
      <c r="I134" s="6"/>
      <c r="J134" s="6"/>
      <c r="K134" s="6"/>
      <c r="L134" s="6"/>
      <c r="M134" s="6"/>
    </row>
    <row r="135" spans="6:13">
      <c r="F135" s="4"/>
      <c r="G135" s="6"/>
      <c r="H135" s="6"/>
      <c r="I135" s="6"/>
      <c r="J135" s="6"/>
      <c r="K135" s="6"/>
      <c r="L135" s="6"/>
      <c r="M135" s="6"/>
    </row>
    <row r="136" spans="6:13">
      <c r="F136" s="4"/>
      <c r="G136" s="6"/>
      <c r="H136" s="6"/>
      <c r="I136" s="6"/>
      <c r="J136" s="6"/>
      <c r="K136" s="6"/>
      <c r="L136" s="6"/>
      <c r="M136" s="6"/>
    </row>
    <row r="137" spans="6:13">
      <c r="F137" s="4"/>
      <c r="G137" s="6"/>
      <c r="H137" s="6"/>
      <c r="I137" s="6"/>
      <c r="J137" s="6"/>
      <c r="K137" s="6"/>
      <c r="L137" s="6"/>
      <c r="M137" s="6"/>
    </row>
    <row r="138" spans="6:13">
      <c r="F138" s="4"/>
      <c r="G138" s="6"/>
      <c r="H138" s="6"/>
      <c r="I138" s="6"/>
      <c r="J138" s="6"/>
      <c r="K138" s="6"/>
      <c r="L138" s="6"/>
      <c r="M138" s="6"/>
    </row>
    <row r="139" spans="6:13">
      <c r="F139" s="4"/>
      <c r="G139" s="6"/>
      <c r="H139" s="6"/>
      <c r="I139" s="6"/>
      <c r="J139" s="6"/>
      <c r="K139" s="6"/>
      <c r="L139" s="6"/>
      <c r="M139" s="6"/>
    </row>
    <row r="140" spans="6:13">
      <c r="F140" s="4"/>
      <c r="G140" s="6"/>
      <c r="H140" s="6"/>
      <c r="I140" s="6"/>
      <c r="J140" s="6"/>
      <c r="K140" s="6"/>
      <c r="L140" s="6"/>
      <c r="M140" s="6"/>
    </row>
    <row r="141" spans="6:13">
      <c r="F141" s="4"/>
      <c r="G141" s="6"/>
      <c r="H141" s="6"/>
      <c r="I141" s="6"/>
      <c r="J141" s="6"/>
      <c r="K141" s="6"/>
      <c r="L141" s="6"/>
      <c r="M141" s="6"/>
    </row>
    <row r="142" spans="6:13">
      <c r="F142" s="4"/>
      <c r="G142" s="6"/>
      <c r="H142" s="6"/>
      <c r="I142" s="6"/>
      <c r="J142" s="6"/>
      <c r="K142" s="6"/>
      <c r="L142" s="6"/>
      <c r="M142" s="6"/>
    </row>
    <row r="143" spans="6:13">
      <c r="F143" s="4"/>
      <c r="G143" s="6"/>
      <c r="H143" s="6"/>
      <c r="I143" s="6"/>
      <c r="J143" s="6"/>
      <c r="K143" s="6"/>
      <c r="L143" s="6"/>
      <c r="M143" s="6"/>
    </row>
    <row r="144" spans="6:13">
      <c r="F144" s="4"/>
      <c r="G144" s="6"/>
      <c r="H144" s="6"/>
      <c r="I144" s="6"/>
      <c r="J144" s="6"/>
      <c r="K144" s="6"/>
      <c r="L144" s="6"/>
      <c r="M144" s="6"/>
    </row>
    <row r="145" spans="6:13">
      <c r="F145" s="4"/>
      <c r="G145" s="6"/>
      <c r="H145" s="6"/>
      <c r="I145" s="6"/>
      <c r="J145" s="6"/>
      <c r="K145" s="6"/>
      <c r="L145" s="6"/>
      <c r="M145" s="6"/>
    </row>
    <row r="146" spans="6:13">
      <c r="F146" s="4"/>
      <c r="G146" s="6"/>
      <c r="H146" s="6"/>
      <c r="I146" s="6"/>
      <c r="J146" s="6"/>
      <c r="K146" s="6"/>
      <c r="L146" s="6"/>
      <c r="M146" s="6"/>
    </row>
    <row r="147" spans="6:13">
      <c r="F147" s="4"/>
      <c r="G147" s="6"/>
      <c r="H147" s="6"/>
      <c r="I147" s="6"/>
      <c r="J147" s="6"/>
      <c r="K147" s="6"/>
      <c r="L147" s="6"/>
      <c r="M147" s="6"/>
    </row>
    <row r="148" spans="6:13">
      <c r="F148" s="4"/>
      <c r="G148" s="6"/>
      <c r="H148" s="6"/>
      <c r="I148" s="6"/>
      <c r="J148" s="6"/>
      <c r="K148" s="6"/>
      <c r="L148" s="6"/>
      <c r="M148" s="6"/>
    </row>
    <row r="149" spans="6:13">
      <c r="F149" s="4"/>
      <c r="G149" s="6"/>
      <c r="H149" s="6"/>
      <c r="I149" s="6"/>
      <c r="J149" s="6"/>
      <c r="K149" s="6"/>
      <c r="L149" s="6"/>
      <c r="M149" s="6"/>
    </row>
    <row r="150" spans="6:13">
      <c r="F150" s="4"/>
      <c r="G150" s="6"/>
      <c r="H150" s="6"/>
      <c r="I150" s="6"/>
      <c r="J150" s="6"/>
      <c r="K150" s="6"/>
      <c r="L150" s="6"/>
      <c r="M150" s="6"/>
    </row>
    <row r="151" spans="6:13">
      <c r="F151" s="4"/>
      <c r="G151" s="6"/>
      <c r="H151" s="6"/>
      <c r="I151" s="6"/>
      <c r="J151" s="6"/>
      <c r="K151" s="6"/>
      <c r="L151" s="6"/>
      <c r="M151" s="6"/>
    </row>
    <row r="152" spans="6:13">
      <c r="F152" s="4"/>
      <c r="G152" s="6"/>
      <c r="H152" s="6"/>
      <c r="I152" s="6"/>
      <c r="J152" s="6"/>
      <c r="K152" s="6"/>
      <c r="L152" s="6"/>
      <c r="M152" s="6"/>
    </row>
    <row r="153" spans="6:13">
      <c r="F153" s="4"/>
      <c r="G153" s="6"/>
      <c r="H153" s="6"/>
      <c r="I153" s="6"/>
      <c r="J153" s="6"/>
      <c r="K153" s="6"/>
      <c r="L153" s="6"/>
      <c r="M153" s="6"/>
    </row>
    <row r="154" spans="6:13">
      <c r="F154" s="4"/>
      <c r="G154" s="6"/>
      <c r="H154" s="6"/>
      <c r="I154" s="6"/>
      <c r="J154" s="6"/>
      <c r="K154" s="6"/>
      <c r="L154" s="6"/>
      <c r="M154" s="6"/>
    </row>
    <row r="155" spans="6:13">
      <c r="F155" s="4"/>
      <c r="G155" s="6"/>
      <c r="H155" s="6"/>
      <c r="I155" s="6"/>
      <c r="J155" s="6"/>
      <c r="K155" s="6"/>
      <c r="L155" s="6"/>
      <c r="M155" s="6"/>
    </row>
    <row r="156" spans="6:13">
      <c r="F156" s="4"/>
      <c r="G156" s="6"/>
      <c r="H156" s="6"/>
      <c r="I156" s="6"/>
      <c r="J156" s="6"/>
      <c r="K156" s="6"/>
      <c r="L156" s="6"/>
      <c r="M156" s="6"/>
    </row>
    <row r="157" spans="6:13">
      <c r="F157" s="4"/>
      <c r="G157" s="6"/>
      <c r="H157" s="6"/>
      <c r="I157" s="6"/>
      <c r="J157" s="6"/>
      <c r="K157" s="6"/>
      <c r="L157" s="6"/>
      <c r="M157" s="6"/>
    </row>
    <row r="158" spans="6:13">
      <c r="F158" s="4"/>
      <c r="G158" s="6"/>
      <c r="H158" s="6"/>
      <c r="I158" s="6"/>
      <c r="J158" s="6"/>
      <c r="K158" s="6"/>
      <c r="L158" s="6"/>
      <c r="M158" s="6"/>
    </row>
    <row r="159" spans="6:13">
      <c r="F159" s="4"/>
      <c r="G159" s="6"/>
      <c r="H159" s="6"/>
      <c r="I159" s="6"/>
      <c r="J159" s="6"/>
      <c r="K159" s="6"/>
      <c r="L159" s="6"/>
      <c r="M159" s="6"/>
    </row>
    <row r="160" spans="6:13">
      <c r="F160" s="4"/>
      <c r="G160" s="6"/>
      <c r="H160" s="6"/>
      <c r="I160" s="6"/>
      <c r="J160" s="6"/>
      <c r="K160" s="6"/>
      <c r="L160" s="6"/>
      <c r="M160" s="6"/>
    </row>
    <row r="161" spans="6:13">
      <c r="F161" s="4"/>
      <c r="G161" s="6"/>
      <c r="H161" s="6"/>
      <c r="I161" s="6"/>
      <c r="J161" s="6"/>
      <c r="K161" s="6"/>
      <c r="L161" s="6"/>
      <c r="M161" s="6"/>
    </row>
    <row r="162" spans="6:13">
      <c r="F162" s="4"/>
      <c r="G162" s="6"/>
      <c r="H162" s="6"/>
      <c r="I162" s="6"/>
      <c r="J162" s="6"/>
      <c r="K162" s="6"/>
      <c r="L162" s="6"/>
      <c r="M162" s="6"/>
    </row>
    <row r="163" spans="6:13">
      <c r="F163" s="4"/>
      <c r="G163" s="6"/>
      <c r="H163" s="6"/>
      <c r="I163" s="6"/>
      <c r="J163" s="6"/>
      <c r="K163" s="6"/>
      <c r="L163" s="6"/>
      <c r="M163" s="6"/>
    </row>
    <row r="164" spans="6:13">
      <c r="F164" s="4"/>
      <c r="G164" s="6"/>
      <c r="H164" s="6"/>
      <c r="I164" s="6"/>
      <c r="J164" s="6"/>
      <c r="K164" s="6"/>
      <c r="L164" s="6"/>
      <c r="M164" s="6"/>
    </row>
    <row r="165" spans="6:13">
      <c r="F165" s="4"/>
      <c r="G165" s="6"/>
      <c r="H165" s="6"/>
      <c r="I165" s="6"/>
      <c r="J165" s="6"/>
      <c r="K165" s="6"/>
      <c r="L165" s="6"/>
      <c r="M165" s="6"/>
    </row>
    <row r="166" spans="6:13">
      <c r="F166" s="4"/>
      <c r="G166" s="6"/>
      <c r="H166" s="6"/>
      <c r="I166" s="6"/>
      <c r="J166" s="6"/>
      <c r="K166" s="6"/>
      <c r="L166" s="6"/>
      <c r="M166" s="6"/>
    </row>
    <row r="167" spans="6:13">
      <c r="F167" s="4"/>
      <c r="G167" s="6"/>
      <c r="H167" s="6"/>
      <c r="I167" s="6"/>
      <c r="J167" s="6"/>
      <c r="K167" s="6"/>
      <c r="L167" s="6"/>
      <c r="M167" s="6"/>
    </row>
    <row r="168" spans="6:13">
      <c r="F168" s="4"/>
      <c r="G168" s="6"/>
      <c r="H168" s="6"/>
      <c r="I168" s="6"/>
      <c r="J168" s="6"/>
      <c r="K168" s="6"/>
      <c r="L168" s="6"/>
      <c r="M168" s="6"/>
    </row>
    <row r="169" spans="6:13">
      <c r="F169" s="4"/>
      <c r="G169" s="6"/>
      <c r="H169" s="6"/>
      <c r="I169" s="6"/>
      <c r="J169" s="6"/>
      <c r="K169" s="6"/>
      <c r="L169" s="6"/>
      <c r="M169" s="6"/>
    </row>
    <row r="170" spans="6:13">
      <c r="F170" s="4"/>
      <c r="G170" s="6"/>
      <c r="H170" s="6"/>
      <c r="I170" s="6"/>
      <c r="J170" s="6"/>
      <c r="K170" s="6"/>
      <c r="L170" s="6"/>
      <c r="M170" s="6"/>
    </row>
    <row r="171" spans="6:13">
      <c r="F171" s="4"/>
      <c r="G171" s="6"/>
      <c r="H171" s="6"/>
      <c r="I171" s="6"/>
      <c r="J171" s="6"/>
      <c r="K171" s="6"/>
      <c r="L171" s="6"/>
      <c r="M171" s="6"/>
    </row>
    <row r="172" spans="6:13">
      <c r="F172" s="4"/>
      <c r="G172" s="6"/>
      <c r="H172" s="6"/>
      <c r="I172" s="6"/>
      <c r="J172" s="6"/>
      <c r="K172" s="6"/>
      <c r="L172" s="6"/>
      <c r="M172" s="6"/>
    </row>
    <row r="173" spans="6:13">
      <c r="F173" s="4"/>
      <c r="G173" s="6"/>
      <c r="H173" s="6"/>
      <c r="I173" s="6"/>
      <c r="J173" s="6"/>
      <c r="K173" s="6"/>
      <c r="L173" s="6"/>
      <c r="M173" s="6"/>
    </row>
    <row r="174" spans="6:13">
      <c r="F174" s="4"/>
      <c r="G174" s="6"/>
      <c r="H174" s="6"/>
      <c r="I174" s="6"/>
      <c r="J174" s="6"/>
      <c r="K174" s="6"/>
      <c r="L174" s="6"/>
      <c r="M174" s="6"/>
    </row>
    <row r="175" spans="6:13">
      <c r="F175" s="4"/>
      <c r="G175" s="6"/>
      <c r="H175" s="6"/>
      <c r="I175" s="6"/>
      <c r="J175" s="6"/>
      <c r="K175" s="6"/>
      <c r="L175" s="6"/>
      <c r="M175" s="6"/>
    </row>
    <row r="176" spans="6:13">
      <c r="F176" s="4"/>
      <c r="G176" s="6"/>
      <c r="H176" s="6"/>
      <c r="I176" s="6"/>
      <c r="J176" s="6"/>
      <c r="K176" s="6"/>
      <c r="L176" s="6"/>
      <c r="M176" s="6"/>
    </row>
    <row r="177" spans="6:13">
      <c r="F177" s="4"/>
      <c r="G177" s="6"/>
      <c r="H177" s="6"/>
      <c r="I177" s="6"/>
      <c r="J177" s="6"/>
      <c r="K177" s="6"/>
      <c r="L177" s="6"/>
      <c r="M177" s="6"/>
    </row>
    <row r="178" spans="6:13">
      <c r="F178" s="4"/>
      <c r="G178" s="6"/>
      <c r="H178" s="6"/>
      <c r="I178" s="6"/>
      <c r="J178" s="6"/>
      <c r="K178" s="6"/>
      <c r="L178" s="6"/>
      <c r="M178" s="6"/>
    </row>
    <row r="179" spans="6:13">
      <c r="F179" s="4"/>
      <c r="G179" s="6"/>
      <c r="H179" s="6"/>
      <c r="I179" s="6"/>
      <c r="J179" s="6"/>
      <c r="K179" s="6"/>
      <c r="L179" s="6"/>
      <c r="M179" s="6"/>
    </row>
    <row r="180" spans="6:13">
      <c r="F180" s="4"/>
      <c r="G180" s="6"/>
      <c r="H180" s="6"/>
      <c r="I180" s="6"/>
      <c r="J180" s="6"/>
      <c r="K180" s="6"/>
      <c r="L180" s="6"/>
      <c r="M180" s="6"/>
    </row>
    <row r="181" spans="6:13">
      <c r="F181" s="4"/>
      <c r="G181" s="6"/>
      <c r="H181" s="6"/>
      <c r="I181" s="6"/>
      <c r="J181" s="6"/>
      <c r="K181" s="6"/>
      <c r="L181" s="6"/>
      <c r="M181" s="6"/>
    </row>
    <row r="182" spans="6:13">
      <c r="F182" s="4"/>
      <c r="G182" s="6"/>
      <c r="H182" s="6"/>
      <c r="I182" s="6"/>
      <c r="J182" s="6"/>
      <c r="K182" s="6"/>
      <c r="L182" s="6"/>
      <c r="M182" s="6"/>
    </row>
    <row r="183" spans="6:13">
      <c r="F183" s="4"/>
      <c r="G183" s="6"/>
      <c r="H183" s="6"/>
      <c r="I183" s="6"/>
      <c r="J183" s="6"/>
      <c r="K183" s="6"/>
      <c r="L183" s="6"/>
      <c r="M183" s="6"/>
    </row>
    <row r="184" spans="6:13">
      <c r="F184" s="4"/>
      <c r="G184" s="6"/>
      <c r="H184" s="6"/>
      <c r="I184" s="6"/>
      <c r="J184" s="6"/>
      <c r="K184" s="6"/>
      <c r="L184" s="6"/>
      <c r="M184" s="6"/>
    </row>
    <row r="185" spans="6:13">
      <c r="F185" s="4"/>
      <c r="G185" s="6"/>
      <c r="H185" s="6"/>
      <c r="I185" s="6"/>
      <c r="J185" s="6"/>
      <c r="K185" s="6"/>
      <c r="L185" s="6"/>
      <c r="M185" s="6"/>
    </row>
    <row r="186" spans="6:13">
      <c r="F186" s="4"/>
      <c r="G186" s="6"/>
      <c r="H186" s="6"/>
      <c r="I186" s="6"/>
      <c r="J186" s="6"/>
      <c r="K186" s="6"/>
      <c r="L186" s="6"/>
      <c r="M186" s="6"/>
    </row>
    <row r="187" spans="6:13">
      <c r="F187" s="4"/>
      <c r="G187" s="6"/>
      <c r="H187" s="6"/>
      <c r="I187" s="6"/>
      <c r="J187" s="6"/>
      <c r="K187" s="6"/>
      <c r="L187" s="6"/>
      <c r="M187" s="6"/>
    </row>
    <row r="188" spans="6:13">
      <c r="F188" s="4"/>
      <c r="G188" s="6"/>
      <c r="H188" s="6"/>
      <c r="I188" s="6"/>
      <c r="J188" s="6"/>
      <c r="K188" s="6"/>
      <c r="L188" s="6"/>
      <c r="M188" s="6"/>
    </row>
    <row r="189" spans="6:13">
      <c r="F189" s="4"/>
      <c r="G189" s="6"/>
      <c r="H189" s="6"/>
      <c r="I189" s="6"/>
      <c r="J189" s="6"/>
      <c r="K189" s="6"/>
      <c r="L189" s="6"/>
      <c r="M189" s="6"/>
    </row>
    <row r="190" spans="6:13">
      <c r="F190" s="4"/>
      <c r="G190" s="6"/>
      <c r="H190" s="6"/>
      <c r="I190" s="6"/>
      <c r="J190" s="6"/>
      <c r="K190" s="6"/>
      <c r="L190" s="6"/>
      <c r="M190" s="6"/>
    </row>
    <row r="191" spans="6:13">
      <c r="F191" s="4"/>
      <c r="G191" s="6"/>
      <c r="H191" s="6"/>
      <c r="I191" s="6"/>
      <c r="J191" s="6"/>
      <c r="K191" s="6"/>
      <c r="L191" s="6"/>
      <c r="M191" s="6"/>
    </row>
    <row r="192" spans="6:13">
      <c r="F192" s="4"/>
      <c r="G192" s="6"/>
      <c r="H192" s="6"/>
      <c r="I192" s="6"/>
      <c r="J192" s="6"/>
      <c r="K192" s="6"/>
      <c r="L192" s="6"/>
      <c r="M192" s="6"/>
    </row>
    <row r="193" spans="6:13">
      <c r="F193" s="4"/>
      <c r="G193" s="6"/>
      <c r="H193" s="6"/>
      <c r="I193" s="6"/>
      <c r="J193" s="6"/>
      <c r="K193" s="6"/>
      <c r="L193" s="6"/>
      <c r="M193" s="6"/>
    </row>
    <row r="194" spans="6:13">
      <c r="F194" s="4"/>
      <c r="G194" s="6"/>
      <c r="H194" s="6"/>
      <c r="I194" s="6"/>
      <c r="J194" s="6"/>
      <c r="K194" s="6"/>
      <c r="L194" s="6"/>
      <c r="M194" s="6"/>
    </row>
    <row r="195" spans="6:13">
      <c r="F195" s="4"/>
      <c r="G195" s="6"/>
      <c r="H195" s="6"/>
      <c r="I195" s="6"/>
      <c r="J195" s="6"/>
      <c r="K195" s="6"/>
      <c r="L195" s="6"/>
      <c r="M195" s="6"/>
    </row>
    <row r="196" spans="6:13">
      <c r="F196" s="4"/>
      <c r="G196" s="6"/>
      <c r="H196" s="6"/>
      <c r="I196" s="6"/>
      <c r="J196" s="6"/>
      <c r="K196" s="6"/>
      <c r="L196" s="6"/>
      <c r="M196" s="6"/>
    </row>
    <row r="197" spans="6:13">
      <c r="F197" s="4"/>
      <c r="G197" s="6"/>
      <c r="H197" s="6"/>
      <c r="I197" s="6"/>
      <c r="J197" s="6"/>
      <c r="K197" s="6"/>
      <c r="L197" s="6"/>
      <c r="M197" s="6"/>
    </row>
    <row r="198" spans="6:13">
      <c r="F198" s="4"/>
      <c r="G198" s="6"/>
      <c r="H198" s="6"/>
      <c r="I198" s="6"/>
      <c r="J198" s="6"/>
      <c r="K198" s="6"/>
      <c r="L198" s="6"/>
      <c r="M198" s="6"/>
    </row>
    <row r="199" spans="6:13">
      <c r="F199" s="4"/>
      <c r="G199" s="6"/>
      <c r="H199" s="6"/>
      <c r="I199" s="6"/>
      <c r="J199" s="6"/>
      <c r="K199" s="6"/>
      <c r="L199" s="6"/>
      <c r="M199" s="6"/>
    </row>
    <row r="200" spans="6:13">
      <c r="F200" s="4"/>
      <c r="G200" s="6"/>
      <c r="H200" s="6"/>
      <c r="I200" s="6"/>
      <c r="J200" s="6"/>
      <c r="K200" s="6"/>
      <c r="L200" s="6"/>
      <c r="M200" s="6"/>
    </row>
    <row r="201" spans="6:13">
      <c r="F201" s="4"/>
      <c r="G201" s="6"/>
      <c r="H201" s="6"/>
      <c r="I201" s="6"/>
      <c r="J201" s="6"/>
      <c r="K201" s="6"/>
      <c r="L201" s="6"/>
      <c r="M201" s="6"/>
    </row>
    <row r="202" spans="6:13">
      <c r="F202" s="4"/>
      <c r="G202" s="6"/>
      <c r="H202" s="6"/>
      <c r="I202" s="6"/>
      <c r="J202" s="6"/>
      <c r="K202" s="6"/>
      <c r="L202" s="6"/>
      <c r="M202" s="6"/>
    </row>
    <row r="203" spans="6:13">
      <c r="F203" s="4"/>
      <c r="G203" s="6"/>
      <c r="H203" s="6"/>
      <c r="I203" s="6"/>
      <c r="J203" s="6"/>
      <c r="K203" s="6"/>
      <c r="L203" s="6"/>
      <c r="M203" s="6"/>
    </row>
    <row r="204" spans="6:13">
      <c r="F204" s="4"/>
      <c r="G204" s="6"/>
      <c r="H204" s="6"/>
      <c r="I204" s="6"/>
      <c r="J204" s="6"/>
      <c r="K204" s="6"/>
      <c r="L204" s="6"/>
      <c r="M204" s="6"/>
    </row>
    <row r="205" spans="6:13">
      <c r="F205" s="4"/>
      <c r="G205" s="6"/>
      <c r="H205" s="6"/>
      <c r="I205" s="6"/>
      <c r="J205" s="6"/>
      <c r="K205" s="6"/>
      <c r="L205" s="6"/>
      <c r="M205" s="6"/>
    </row>
    <row r="206" spans="6:13">
      <c r="F206" s="4"/>
      <c r="G206" s="6"/>
      <c r="H206" s="6"/>
      <c r="I206" s="6"/>
      <c r="J206" s="6"/>
      <c r="K206" s="6"/>
      <c r="L206" s="6"/>
      <c r="M206" s="6"/>
    </row>
    <row r="207" spans="6:13">
      <c r="F207" s="4"/>
      <c r="G207" s="6"/>
      <c r="H207" s="6"/>
      <c r="I207" s="6"/>
      <c r="J207" s="6"/>
      <c r="K207" s="6"/>
      <c r="L207" s="6"/>
      <c r="M207" s="6"/>
    </row>
    <row r="208" spans="6:13">
      <c r="F208" s="4"/>
      <c r="G208" s="6"/>
      <c r="H208" s="6"/>
      <c r="I208" s="6"/>
      <c r="J208" s="6"/>
      <c r="K208" s="6"/>
      <c r="L208" s="6"/>
      <c r="M208" s="6"/>
    </row>
    <row r="209" spans="6:13">
      <c r="F209" s="4"/>
      <c r="G209" s="6"/>
      <c r="H209" s="6"/>
      <c r="I209" s="6"/>
      <c r="J209" s="6"/>
      <c r="K209" s="6"/>
      <c r="L209" s="6"/>
      <c r="M209" s="6"/>
    </row>
    <row r="210" spans="6:13">
      <c r="F210" s="4"/>
      <c r="G210" s="6"/>
      <c r="H210" s="6"/>
      <c r="I210" s="6"/>
      <c r="J210" s="6"/>
      <c r="K210" s="6"/>
      <c r="L210" s="6"/>
      <c r="M210" s="6"/>
    </row>
    <row r="211" spans="6:13">
      <c r="F211" s="4"/>
      <c r="G211" s="6"/>
      <c r="H211" s="6"/>
      <c r="I211" s="6"/>
      <c r="J211" s="6"/>
      <c r="K211" s="6"/>
      <c r="L211" s="6"/>
      <c r="M211" s="6"/>
    </row>
    <row r="212" spans="6:13">
      <c r="F212" s="4"/>
      <c r="G212" s="6"/>
      <c r="H212" s="6"/>
      <c r="I212" s="6"/>
      <c r="J212" s="6"/>
      <c r="K212" s="6"/>
      <c r="L212" s="6"/>
      <c r="M212" s="6"/>
    </row>
    <row r="213" spans="6:13">
      <c r="F213" s="4"/>
      <c r="G213" s="6"/>
      <c r="H213" s="6"/>
      <c r="I213" s="6"/>
      <c r="J213" s="6"/>
      <c r="K213" s="6"/>
      <c r="L213" s="6"/>
      <c r="M213" s="6"/>
    </row>
    <row r="214" spans="6:13">
      <c r="F214" s="4"/>
      <c r="G214" s="6"/>
      <c r="H214" s="6"/>
      <c r="I214" s="6"/>
      <c r="J214" s="6"/>
      <c r="K214" s="6"/>
      <c r="L214" s="6"/>
      <c r="M214" s="6"/>
    </row>
    <row r="215" spans="6:13">
      <c r="F215" s="4"/>
      <c r="G215" s="6"/>
      <c r="H215" s="6"/>
      <c r="I215" s="6"/>
      <c r="J215" s="6"/>
      <c r="K215" s="6"/>
      <c r="L215" s="6"/>
      <c r="M215" s="6"/>
    </row>
    <row r="216" spans="6:13">
      <c r="F216" s="4"/>
      <c r="G216" s="6"/>
      <c r="H216" s="6"/>
      <c r="I216" s="6"/>
      <c r="J216" s="6"/>
      <c r="K216" s="6"/>
      <c r="L216" s="6"/>
      <c r="M216" s="6"/>
    </row>
    <row r="217" spans="6:13">
      <c r="F217" s="4"/>
      <c r="G217" s="6"/>
      <c r="H217" s="6"/>
      <c r="I217" s="6"/>
      <c r="J217" s="6"/>
      <c r="K217" s="6"/>
      <c r="L217" s="6"/>
      <c r="M217" s="6"/>
    </row>
    <row r="218" spans="6:13">
      <c r="F218" s="4"/>
      <c r="G218" s="6"/>
      <c r="H218" s="6"/>
      <c r="I218" s="6"/>
      <c r="J218" s="6"/>
      <c r="K218" s="6"/>
      <c r="L218" s="6"/>
      <c r="M218" s="6"/>
    </row>
    <row r="219" spans="6:13">
      <c r="F219" s="4"/>
      <c r="G219" s="6"/>
      <c r="H219" s="6"/>
      <c r="I219" s="6"/>
      <c r="J219" s="6"/>
      <c r="K219" s="6"/>
      <c r="L219" s="6"/>
      <c r="M219" s="6"/>
    </row>
    <row r="220" spans="6:13">
      <c r="F220" s="4"/>
      <c r="G220" s="6"/>
      <c r="H220" s="6"/>
      <c r="I220" s="6"/>
      <c r="J220" s="6"/>
      <c r="K220" s="6"/>
      <c r="L220" s="6"/>
      <c r="M220" s="6"/>
    </row>
    <row r="221" spans="6:13">
      <c r="F221" s="4"/>
      <c r="G221" s="6"/>
      <c r="H221" s="6"/>
      <c r="I221" s="6"/>
      <c r="J221" s="6"/>
      <c r="K221" s="6"/>
      <c r="L221" s="6"/>
      <c r="M221" s="6"/>
    </row>
    <row r="222" spans="6:13">
      <c r="F222" s="4"/>
      <c r="G222" s="6"/>
      <c r="H222" s="6"/>
      <c r="I222" s="6"/>
      <c r="J222" s="6"/>
      <c r="K222" s="6"/>
      <c r="L222" s="6"/>
      <c r="M222" s="6"/>
    </row>
    <row r="223" spans="6:13">
      <c r="F223" s="4"/>
      <c r="G223" s="6"/>
      <c r="H223" s="6"/>
      <c r="I223" s="6"/>
      <c r="J223" s="6"/>
      <c r="K223" s="6"/>
      <c r="L223" s="6"/>
      <c r="M223" s="6"/>
    </row>
    <row r="224" spans="6:13">
      <c r="F224" s="4"/>
      <c r="G224" s="6"/>
      <c r="H224" s="6"/>
      <c r="I224" s="6"/>
      <c r="J224" s="6"/>
      <c r="K224" s="6"/>
      <c r="L224" s="6"/>
      <c r="M224" s="6"/>
    </row>
    <row r="225" spans="6:13">
      <c r="F225" s="4"/>
      <c r="G225" s="6"/>
      <c r="H225" s="6"/>
      <c r="I225" s="6"/>
      <c r="J225" s="6"/>
      <c r="K225" s="6"/>
      <c r="L225" s="6"/>
      <c r="M225" s="6"/>
    </row>
    <row r="226" spans="6:13">
      <c r="F226" s="4"/>
      <c r="G226" s="6"/>
      <c r="H226" s="6"/>
      <c r="I226" s="6"/>
      <c r="J226" s="6"/>
      <c r="K226" s="6"/>
      <c r="L226" s="6"/>
      <c r="M226" s="6"/>
    </row>
    <row r="227" spans="6:13">
      <c r="F227" s="4"/>
      <c r="G227" s="6"/>
      <c r="H227" s="6"/>
      <c r="I227" s="6"/>
      <c r="J227" s="6"/>
      <c r="K227" s="6"/>
      <c r="L227" s="6"/>
      <c r="M227" s="6"/>
    </row>
    <row r="228" spans="6:13">
      <c r="F228" s="4"/>
      <c r="G228" s="6"/>
      <c r="H228" s="6"/>
      <c r="I228" s="6"/>
      <c r="J228" s="6"/>
      <c r="K228" s="6"/>
      <c r="L228" s="6"/>
      <c r="M228" s="6"/>
    </row>
    <row r="229" spans="6:13">
      <c r="F229" s="4"/>
      <c r="G229" s="6"/>
      <c r="H229" s="6"/>
      <c r="I229" s="6"/>
      <c r="J229" s="6"/>
      <c r="K229" s="6"/>
      <c r="L229" s="6"/>
      <c r="M229" s="6"/>
    </row>
    <row r="230" spans="6:13">
      <c r="F230" s="4"/>
      <c r="G230" s="6"/>
      <c r="H230" s="6"/>
      <c r="I230" s="6"/>
      <c r="J230" s="6"/>
      <c r="K230" s="6"/>
      <c r="L230" s="6"/>
      <c r="M230" s="6"/>
    </row>
    <row r="231" spans="6:13">
      <c r="F231" s="4"/>
      <c r="G231" s="6"/>
      <c r="H231" s="6"/>
      <c r="I231" s="6"/>
      <c r="J231" s="6"/>
      <c r="K231" s="6"/>
      <c r="L231" s="6"/>
      <c r="M231" s="6"/>
    </row>
    <row r="232" spans="6:13">
      <c r="F232" s="4"/>
      <c r="G232" s="6"/>
      <c r="H232" s="6"/>
      <c r="I232" s="6"/>
      <c r="J232" s="6"/>
      <c r="K232" s="6"/>
      <c r="L232" s="6"/>
      <c r="M232" s="6"/>
    </row>
    <row r="233" spans="6:13">
      <c r="F233" s="4"/>
      <c r="G233" s="6"/>
      <c r="H233" s="6"/>
      <c r="I233" s="6"/>
      <c r="J233" s="6"/>
      <c r="K233" s="6"/>
      <c r="L233" s="6"/>
      <c r="M233" s="6"/>
    </row>
    <row r="234" spans="6:13">
      <c r="F234" s="4"/>
      <c r="G234" s="6"/>
      <c r="H234" s="6"/>
      <c r="I234" s="6"/>
      <c r="J234" s="6"/>
      <c r="K234" s="6"/>
      <c r="L234" s="6"/>
      <c r="M234" s="6"/>
    </row>
    <row r="235" spans="6:13">
      <c r="F235" s="4"/>
      <c r="G235" s="6"/>
      <c r="H235" s="6"/>
      <c r="I235" s="6"/>
      <c r="J235" s="6"/>
      <c r="K235" s="6"/>
      <c r="L235" s="6"/>
      <c r="M235" s="6"/>
    </row>
    <row r="236" spans="6:13">
      <c r="F236" s="4"/>
      <c r="G236" s="6"/>
      <c r="H236" s="6"/>
      <c r="I236" s="6"/>
      <c r="J236" s="6"/>
      <c r="K236" s="6"/>
      <c r="L236" s="6"/>
      <c r="M236" s="6"/>
    </row>
    <row r="237" spans="6:13">
      <c r="F237" s="4"/>
      <c r="G237" s="6"/>
      <c r="H237" s="6"/>
      <c r="I237" s="6"/>
      <c r="J237" s="6"/>
      <c r="K237" s="6"/>
      <c r="L237" s="6"/>
      <c r="M237" s="6"/>
    </row>
    <row r="238" spans="6:13">
      <c r="F238" s="4"/>
      <c r="G238" s="6"/>
      <c r="H238" s="6"/>
      <c r="I238" s="6"/>
      <c r="J238" s="6"/>
      <c r="K238" s="6"/>
      <c r="L238" s="6"/>
      <c r="M238" s="6"/>
    </row>
    <row r="239" spans="6:13">
      <c r="F239" s="4"/>
      <c r="G239" s="6"/>
      <c r="H239" s="6"/>
      <c r="I239" s="6"/>
      <c r="J239" s="6"/>
      <c r="K239" s="6"/>
      <c r="L239" s="6"/>
      <c r="M239" s="6"/>
    </row>
    <row r="240" spans="6:13">
      <c r="F240" s="4"/>
      <c r="G240" s="6"/>
      <c r="H240" s="6"/>
      <c r="I240" s="6"/>
      <c r="J240" s="6"/>
      <c r="K240" s="6"/>
      <c r="L240" s="6"/>
      <c r="M240" s="6"/>
    </row>
    <row r="241" spans="6:13">
      <c r="F241" s="4"/>
      <c r="G241" s="6"/>
      <c r="H241" s="6"/>
      <c r="I241" s="6"/>
      <c r="J241" s="6"/>
      <c r="K241" s="6"/>
      <c r="L241" s="6"/>
      <c r="M241" s="6"/>
    </row>
    <row r="242" spans="6:13">
      <c r="F242" s="4"/>
      <c r="G242" s="6"/>
      <c r="H242" s="6"/>
      <c r="I242" s="6"/>
      <c r="J242" s="6"/>
      <c r="K242" s="6"/>
      <c r="L242" s="6"/>
      <c r="M242" s="6"/>
    </row>
    <row r="243" spans="6:13">
      <c r="F243" s="4"/>
      <c r="G243" s="6"/>
      <c r="H243" s="6"/>
      <c r="I243" s="6"/>
      <c r="J243" s="6"/>
      <c r="K243" s="6"/>
      <c r="L243" s="6"/>
      <c r="M243" s="6"/>
    </row>
    <row r="244" spans="6:13">
      <c r="F244" s="4"/>
      <c r="G244" s="6"/>
      <c r="H244" s="6"/>
      <c r="I244" s="6"/>
      <c r="J244" s="6"/>
      <c r="K244" s="6"/>
      <c r="L244" s="6"/>
      <c r="M244" s="6"/>
    </row>
    <row r="245" spans="6:13">
      <c r="F245" s="4"/>
      <c r="G245" s="6"/>
      <c r="H245" s="6"/>
      <c r="I245" s="6"/>
      <c r="J245" s="6"/>
      <c r="K245" s="6"/>
      <c r="L245" s="6"/>
      <c r="M245" s="6"/>
    </row>
    <row r="246" spans="6:13">
      <c r="F246" s="4"/>
      <c r="G246" s="6"/>
      <c r="H246" s="6"/>
      <c r="I246" s="6"/>
      <c r="J246" s="6"/>
      <c r="K246" s="6"/>
      <c r="L246" s="6"/>
      <c r="M246" s="6"/>
    </row>
    <row r="247" spans="6:13">
      <c r="F247" s="4"/>
      <c r="G247" s="6"/>
      <c r="H247" s="6"/>
      <c r="I247" s="6"/>
      <c r="J247" s="6"/>
      <c r="K247" s="6"/>
      <c r="L247" s="6"/>
      <c r="M247" s="6"/>
    </row>
    <row r="248" spans="6:13">
      <c r="F248" s="4"/>
      <c r="G248" s="6"/>
      <c r="H248" s="6"/>
      <c r="I248" s="6"/>
      <c r="J248" s="6"/>
      <c r="K248" s="6"/>
      <c r="L248" s="6"/>
      <c r="M248" s="6"/>
    </row>
    <row r="249" spans="6:13">
      <c r="F249" s="4"/>
      <c r="G249" s="6"/>
      <c r="H249" s="6"/>
      <c r="I249" s="6"/>
      <c r="J249" s="6"/>
      <c r="K249" s="6"/>
      <c r="L249" s="6"/>
      <c r="M249" s="6"/>
    </row>
    <row r="250" spans="6:13">
      <c r="F250" s="4"/>
      <c r="G250" s="6"/>
      <c r="H250" s="6"/>
      <c r="I250" s="6"/>
      <c r="J250" s="6"/>
      <c r="K250" s="6"/>
      <c r="L250" s="6"/>
      <c r="M250" s="6"/>
    </row>
    <row r="251" spans="6:13">
      <c r="F251" s="4"/>
      <c r="G251" s="6"/>
      <c r="H251" s="6"/>
      <c r="I251" s="6"/>
      <c r="J251" s="6"/>
      <c r="K251" s="6"/>
      <c r="L251" s="6"/>
      <c r="M251" s="6"/>
    </row>
    <row r="252" spans="6:13">
      <c r="F252" s="4"/>
      <c r="G252" s="6"/>
      <c r="H252" s="6"/>
      <c r="I252" s="6"/>
      <c r="J252" s="6"/>
      <c r="K252" s="6"/>
      <c r="L252" s="6"/>
      <c r="M252" s="6"/>
    </row>
    <row r="253" spans="6:13">
      <c r="F253" s="4"/>
      <c r="G253" s="6"/>
      <c r="H253" s="6"/>
      <c r="I253" s="6"/>
      <c r="J253" s="6"/>
      <c r="K253" s="6"/>
      <c r="L253" s="6"/>
      <c r="M253" s="6"/>
    </row>
    <row r="254" spans="6:13">
      <c r="F254" s="4"/>
      <c r="G254" s="6"/>
      <c r="H254" s="6"/>
      <c r="I254" s="6"/>
      <c r="J254" s="6"/>
      <c r="K254" s="6"/>
      <c r="L254" s="6"/>
      <c r="M254" s="6"/>
    </row>
    <row r="255" spans="6:13">
      <c r="F255" s="4"/>
      <c r="G255" s="6"/>
      <c r="H255" s="6"/>
      <c r="I255" s="6"/>
      <c r="J255" s="6"/>
      <c r="K255" s="6"/>
      <c r="L255" s="6"/>
      <c r="M255" s="6"/>
    </row>
    <row r="256" spans="6:13">
      <c r="F256" s="4"/>
      <c r="G256" s="6"/>
      <c r="H256" s="6"/>
      <c r="I256" s="6"/>
      <c r="J256" s="6"/>
      <c r="K256" s="6"/>
      <c r="L256" s="6"/>
      <c r="M256" s="6"/>
    </row>
    <row r="257" spans="6:13">
      <c r="F257" s="4"/>
      <c r="G257" s="6"/>
      <c r="H257" s="6"/>
      <c r="I257" s="6"/>
      <c r="J257" s="6"/>
      <c r="K257" s="6"/>
      <c r="L257" s="6"/>
      <c r="M257" s="6"/>
    </row>
    <row r="258" spans="6:13">
      <c r="F258" s="4"/>
      <c r="G258" s="6"/>
      <c r="H258" s="6"/>
      <c r="I258" s="6"/>
      <c r="J258" s="6"/>
      <c r="K258" s="6"/>
      <c r="L258" s="6"/>
      <c r="M258" s="6"/>
    </row>
    <row r="259" spans="6:13">
      <c r="F259" s="4"/>
      <c r="G259" s="6"/>
      <c r="H259" s="6"/>
      <c r="I259" s="6"/>
      <c r="J259" s="6"/>
      <c r="K259" s="6"/>
      <c r="L259" s="6"/>
      <c r="M259" s="6"/>
    </row>
    <row r="260" spans="6:13">
      <c r="F260" s="4"/>
      <c r="G260" s="6"/>
      <c r="H260" s="6"/>
      <c r="I260" s="6"/>
      <c r="J260" s="6"/>
      <c r="K260" s="6"/>
      <c r="L260" s="6"/>
      <c r="M260" s="6"/>
    </row>
    <row r="261" spans="6:13">
      <c r="F261" s="4"/>
      <c r="G261" s="6"/>
      <c r="H261" s="6"/>
      <c r="I261" s="6"/>
      <c r="J261" s="6"/>
      <c r="K261" s="6"/>
      <c r="L261" s="6"/>
      <c r="M261" s="6"/>
    </row>
    <row r="262" spans="6:13">
      <c r="F262" s="4"/>
      <c r="G262" s="6"/>
      <c r="H262" s="6"/>
      <c r="I262" s="6"/>
      <c r="J262" s="6"/>
      <c r="K262" s="6"/>
      <c r="L262" s="6"/>
      <c r="M262" s="6"/>
    </row>
    <row r="263" spans="6:13">
      <c r="F263" s="4"/>
      <c r="G263" s="6"/>
      <c r="H263" s="6"/>
      <c r="I263" s="6"/>
      <c r="J263" s="6"/>
      <c r="K263" s="6"/>
      <c r="L263" s="6"/>
      <c r="M263" s="6"/>
    </row>
    <row r="264" spans="6:13">
      <c r="F264" s="4"/>
      <c r="G264" s="6"/>
      <c r="H264" s="6"/>
      <c r="I264" s="6"/>
      <c r="J264" s="6"/>
      <c r="K264" s="6"/>
      <c r="L264" s="6"/>
      <c r="M264" s="6"/>
    </row>
    <row r="265" spans="6:13">
      <c r="F265" s="4"/>
      <c r="G265" s="6"/>
      <c r="H265" s="6"/>
      <c r="I265" s="6"/>
      <c r="J265" s="6"/>
      <c r="K265" s="6"/>
      <c r="L265" s="6"/>
      <c r="M265" s="6"/>
    </row>
    <row r="266" spans="6:13">
      <c r="F266" s="4"/>
      <c r="G266" s="6"/>
      <c r="H266" s="6"/>
      <c r="I266" s="6"/>
      <c r="J266" s="6"/>
      <c r="K266" s="6"/>
      <c r="L266" s="6"/>
      <c r="M266" s="6"/>
    </row>
    <row r="267" spans="6:13">
      <c r="F267" s="4"/>
      <c r="G267" s="6"/>
      <c r="H267" s="6"/>
      <c r="I267" s="6"/>
      <c r="J267" s="6"/>
      <c r="K267" s="6"/>
      <c r="L267" s="6"/>
      <c r="M267" s="6"/>
    </row>
    <row r="268" spans="6:13">
      <c r="F268" s="4"/>
      <c r="G268" s="6"/>
      <c r="H268" s="6"/>
      <c r="I268" s="6"/>
      <c r="J268" s="6"/>
      <c r="K268" s="6"/>
      <c r="L268" s="6"/>
      <c r="M268" s="6"/>
    </row>
    <row r="269" spans="6:13">
      <c r="F269" s="4"/>
      <c r="G269" s="6"/>
      <c r="H269" s="6"/>
      <c r="I269" s="6"/>
      <c r="J269" s="6"/>
      <c r="K269" s="6"/>
      <c r="L269" s="6"/>
      <c r="M269" s="6"/>
    </row>
    <row r="270" spans="6:13">
      <c r="F270" s="4"/>
      <c r="G270" s="6"/>
      <c r="H270" s="6"/>
      <c r="I270" s="6"/>
      <c r="J270" s="6"/>
      <c r="K270" s="6"/>
      <c r="L270" s="6"/>
      <c r="M270" s="6"/>
    </row>
    <row r="271" spans="6:13">
      <c r="F271" s="4"/>
      <c r="G271" s="6"/>
      <c r="H271" s="6"/>
      <c r="I271" s="6"/>
      <c r="J271" s="6"/>
      <c r="K271" s="6"/>
      <c r="L271" s="6"/>
      <c r="M271" s="6"/>
    </row>
    <row r="272" spans="6:13">
      <c r="F272" s="4"/>
      <c r="G272" s="6"/>
      <c r="H272" s="6"/>
      <c r="I272" s="6"/>
      <c r="J272" s="6"/>
      <c r="K272" s="6"/>
      <c r="L272" s="6"/>
      <c r="M272" s="6"/>
    </row>
    <row r="273" spans="6:13">
      <c r="F273" s="4"/>
      <c r="G273" s="6"/>
      <c r="H273" s="6"/>
      <c r="I273" s="6"/>
      <c r="J273" s="6"/>
      <c r="K273" s="6"/>
      <c r="L273" s="6"/>
      <c r="M273" s="6"/>
    </row>
    <row r="274" spans="6:13">
      <c r="F274" s="4"/>
      <c r="G274" s="6"/>
      <c r="H274" s="6"/>
      <c r="I274" s="6"/>
      <c r="J274" s="6"/>
      <c r="K274" s="6"/>
      <c r="L274" s="6"/>
      <c r="M274" s="6"/>
    </row>
    <row r="275" spans="6:13">
      <c r="F275" s="4"/>
      <c r="G275" s="6"/>
      <c r="H275" s="6"/>
      <c r="I275" s="6"/>
      <c r="J275" s="6"/>
      <c r="K275" s="6"/>
      <c r="L275" s="6"/>
      <c r="M275" s="6"/>
    </row>
    <row r="276" spans="6:13">
      <c r="F276" s="4"/>
      <c r="G276" s="6"/>
      <c r="H276" s="6"/>
      <c r="I276" s="6"/>
      <c r="J276" s="6"/>
      <c r="K276" s="6"/>
      <c r="L276" s="6"/>
      <c r="M276" s="6"/>
    </row>
    <row r="277" spans="6:13">
      <c r="F277" s="4"/>
      <c r="G277" s="6"/>
      <c r="H277" s="6"/>
      <c r="I277" s="6"/>
      <c r="J277" s="6"/>
      <c r="K277" s="6"/>
      <c r="L277" s="6"/>
      <c r="M277" s="6"/>
    </row>
    <row r="278" spans="6:13">
      <c r="F278" s="4"/>
      <c r="G278" s="6"/>
      <c r="H278" s="6"/>
      <c r="I278" s="6"/>
      <c r="J278" s="6"/>
      <c r="K278" s="6"/>
      <c r="L278" s="6"/>
      <c r="M278" s="6"/>
    </row>
    <row r="279" spans="6:13">
      <c r="F279" s="4"/>
      <c r="G279" s="6"/>
      <c r="H279" s="6"/>
      <c r="I279" s="6"/>
      <c r="J279" s="6"/>
      <c r="K279" s="6"/>
      <c r="L279" s="6"/>
      <c r="M279" s="6"/>
    </row>
    <row r="280" spans="6:13">
      <c r="F280" s="4"/>
      <c r="G280" s="6"/>
      <c r="H280" s="6"/>
      <c r="I280" s="6"/>
      <c r="J280" s="6"/>
      <c r="K280" s="6"/>
      <c r="L280" s="6"/>
      <c r="M280" s="6"/>
    </row>
    <row r="281" spans="6:13">
      <c r="F281" s="4"/>
      <c r="G281" s="6"/>
      <c r="H281" s="6"/>
      <c r="I281" s="6"/>
      <c r="J281" s="6"/>
      <c r="K281" s="6"/>
      <c r="L281" s="6"/>
      <c r="M281" s="6"/>
    </row>
    <row r="282" spans="6:13">
      <c r="F282" s="4"/>
      <c r="G282" s="6"/>
      <c r="H282" s="6"/>
      <c r="I282" s="6"/>
      <c r="J282" s="6"/>
      <c r="K282" s="6"/>
      <c r="L282" s="6"/>
      <c r="M282" s="6"/>
    </row>
    <row r="283" spans="6:13">
      <c r="F283" s="4"/>
      <c r="G283" s="6"/>
      <c r="H283" s="6"/>
      <c r="I283" s="6"/>
      <c r="J283" s="6"/>
      <c r="K283" s="6"/>
      <c r="L283" s="6"/>
      <c r="M283" s="6"/>
    </row>
    <row r="284" spans="6:13">
      <c r="F284" s="4"/>
      <c r="G284" s="6"/>
      <c r="H284" s="6"/>
      <c r="I284" s="6"/>
      <c r="J284" s="6"/>
      <c r="K284" s="6"/>
      <c r="L284" s="6"/>
      <c r="M284" s="6"/>
    </row>
    <row r="285" spans="6:13">
      <c r="F285" s="4"/>
      <c r="G285" s="6"/>
      <c r="H285" s="6"/>
      <c r="I285" s="6"/>
      <c r="J285" s="6"/>
      <c r="K285" s="6"/>
      <c r="L285" s="6"/>
      <c r="M285" s="6"/>
    </row>
    <row r="286" spans="6:13">
      <c r="F286" s="4"/>
      <c r="G286" s="6"/>
      <c r="H286" s="6"/>
      <c r="I286" s="6"/>
      <c r="J286" s="6"/>
      <c r="K286" s="6"/>
      <c r="L286" s="6"/>
      <c r="M286" s="6"/>
    </row>
    <row r="287" spans="6:13">
      <c r="F287" s="4"/>
      <c r="G287" s="6"/>
      <c r="H287" s="6"/>
      <c r="I287" s="6"/>
      <c r="J287" s="6"/>
      <c r="K287" s="6"/>
      <c r="L287" s="6"/>
      <c r="M287" s="6"/>
    </row>
    <row r="288" spans="6:13">
      <c r="F288" s="4"/>
      <c r="G288" s="6"/>
      <c r="H288" s="6"/>
      <c r="I288" s="6"/>
      <c r="J288" s="6"/>
      <c r="K288" s="6"/>
      <c r="L288" s="6"/>
      <c r="M288" s="6"/>
    </row>
    <row r="289" spans="6:13">
      <c r="F289" s="4"/>
      <c r="G289" s="6"/>
      <c r="H289" s="6"/>
      <c r="I289" s="6"/>
      <c r="J289" s="6"/>
      <c r="K289" s="6"/>
      <c r="L289" s="6"/>
      <c r="M289" s="6"/>
    </row>
    <row r="290" spans="6:13">
      <c r="F290" s="4"/>
      <c r="G290" s="6"/>
      <c r="H290" s="6"/>
      <c r="I290" s="6"/>
      <c r="J290" s="6"/>
      <c r="K290" s="6"/>
      <c r="L290" s="6"/>
      <c r="M290" s="6"/>
    </row>
    <row r="291" spans="6:13">
      <c r="F291" s="4"/>
      <c r="G291" s="6"/>
      <c r="H291" s="6"/>
      <c r="I291" s="6"/>
      <c r="J291" s="6"/>
      <c r="K291" s="6"/>
      <c r="L291" s="6"/>
      <c r="M291" s="6"/>
    </row>
    <row r="292" spans="6:13">
      <c r="F292" s="4"/>
      <c r="G292" s="6"/>
      <c r="H292" s="6"/>
      <c r="I292" s="6"/>
      <c r="J292" s="6"/>
      <c r="K292" s="6"/>
      <c r="L292" s="6"/>
      <c r="M292" s="6"/>
    </row>
    <row r="293" spans="6:13">
      <c r="F293" s="4"/>
      <c r="G293" s="6"/>
      <c r="H293" s="6"/>
      <c r="I293" s="6"/>
      <c r="J293" s="6"/>
      <c r="K293" s="6"/>
      <c r="L293" s="6"/>
      <c r="M293" s="6"/>
    </row>
    <row r="294" spans="6:13">
      <c r="F294" s="4"/>
      <c r="G294" s="6"/>
      <c r="H294" s="6"/>
      <c r="I294" s="6"/>
      <c r="J294" s="6"/>
      <c r="K294" s="6"/>
      <c r="L294" s="6"/>
      <c r="M294" s="6"/>
    </row>
    <row r="295" spans="6:13">
      <c r="F295" s="4"/>
      <c r="G295" s="6"/>
      <c r="H295" s="6"/>
      <c r="I295" s="6"/>
      <c r="J295" s="6"/>
      <c r="K295" s="6"/>
      <c r="L295" s="6"/>
      <c r="M295" s="6"/>
    </row>
    <row r="296" spans="6:13">
      <c r="F296" s="4"/>
      <c r="G296" s="6"/>
      <c r="H296" s="6"/>
      <c r="I296" s="6"/>
      <c r="J296" s="6"/>
      <c r="K296" s="6"/>
      <c r="L296" s="6"/>
      <c r="M296" s="6"/>
    </row>
    <row r="297" spans="6:13">
      <c r="F297" s="4"/>
      <c r="G297" s="6"/>
      <c r="H297" s="6"/>
      <c r="I297" s="6"/>
      <c r="J297" s="6"/>
      <c r="K297" s="6"/>
      <c r="L297" s="6"/>
      <c r="M297" s="6"/>
    </row>
    <row r="298" spans="6:13">
      <c r="F298" s="4"/>
      <c r="G298" s="6"/>
      <c r="H298" s="6"/>
      <c r="I298" s="6"/>
      <c r="J298" s="6"/>
      <c r="K298" s="6"/>
      <c r="L298" s="6"/>
      <c r="M298" s="6"/>
    </row>
    <row r="299" spans="6:13">
      <c r="F299" s="4"/>
      <c r="G299" s="6"/>
      <c r="H299" s="6"/>
      <c r="I299" s="6"/>
      <c r="J299" s="6"/>
      <c r="K299" s="6"/>
      <c r="L299" s="6"/>
      <c r="M299" s="6"/>
    </row>
    <row r="300" spans="6:13">
      <c r="F300" s="4"/>
      <c r="G300" s="6"/>
      <c r="H300" s="6"/>
      <c r="I300" s="6"/>
      <c r="J300" s="6"/>
      <c r="K300" s="6"/>
      <c r="L300" s="6"/>
      <c r="M300" s="6"/>
    </row>
    <row r="301" spans="6:13">
      <c r="F301" s="4"/>
      <c r="G301" s="6"/>
      <c r="H301" s="6"/>
      <c r="I301" s="6"/>
      <c r="J301" s="6"/>
      <c r="K301" s="6"/>
      <c r="L301" s="6"/>
      <c r="M301" s="6"/>
    </row>
    <row r="302" spans="6:13">
      <c r="F302" s="4"/>
      <c r="G302" s="6"/>
      <c r="H302" s="6"/>
      <c r="I302" s="6"/>
      <c r="J302" s="6"/>
      <c r="K302" s="6"/>
      <c r="L302" s="6"/>
      <c r="M302" s="6"/>
    </row>
    <row r="303" spans="6:13">
      <c r="F303" s="4"/>
      <c r="G303" s="6"/>
      <c r="H303" s="6"/>
      <c r="I303" s="6"/>
      <c r="J303" s="6"/>
      <c r="K303" s="6"/>
      <c r="L303" s="6"/>
      <c r="M303" s="6"/>
    </row>
    <row r="304" spans="6:13">
      <c r="F304" s="4"/>
      <c r="G304" s="6"/>
      <c r="H304" s="6"/>
      <c r="I304" s="6"/>
      <c r="J304" s="6"/>
      <c r="K304" s="6"/>
      <c r="L304" s="6"/>
      <c r="M304" s="6"/>
    </row>
    <row r="305" spans="6:13">
      <c r="F305" s="4"/>
      <c r="G305" s="6"/>
      <c r="H305" s="6"/>
      <c r="I305" s="6"/>
      <c r="J305" s="6"/>
      <c r="K305" s="6"/>
      <c r="L305" s="6"/>
      <c r="M305" s="6"/>
    </row>
    <row r="306" spans="6:13">
      <c r="F306" s="4"/>
      <c r="G306" s="6"/>
      <c r="H306" s="6"/>
      <c r="I306" s="6"/>
      <c r="J306" s="6"/>
      <c r="K306" s="6"/>
      <c r="L306" s="6"/>
      <c r="M306" s="6"/>
    </row>
    <row r="307" spans="6:13">
      <c r="F307" s="4"/>
      <c r="G307" s="6"/>
      <c r="H307" s="6"/>
      <c r="I307" s="6"/>
      <c r="J307" s="6"/>
      <c r="K307" s="6"/>
      <c r="L307" s="6"/>
      <c r="M307" s="6"/>
    </row>
    <row r="308" spans="6:13">
      <c r="F308" s="4"/>
      <c r="G308" s="6"/>
      <c r="H308" s="6"/>
      <c r="I308" s="6"/>
      <c r="J308" s="6"/>
      <c r="K308" s="6"/>
      <c r="L308" s="6"/>
      <c r="M308" s="6"/>
    </row>
    <row r="309" spans="6:13">
      <c r="F309" s="4"/>
      <c r="G309" s="6"/>
      <c r="H309" s="6"/>
      <c r="I309" s="6"/>
      <c r="J309" s="6"/>
      <c r="K309" s="6"/>
      <c r="L309" s="6"/>
      <c r="M309" s="6"/>
    </row>
    <row r="310" spans="6:13">
      <c r="F310" s="4"/>
      <c r="G310" s="6"/>
      <c r="H310" s="6"/>
      <c r="I310" s="6"/>
      <c r="J310" s="6"/>
      <c r="K310" s="6"/>
      <c r="L310" s="6"/>
      <c r="M310" s="6"/>
    </row>
    <row r="311" spans="6:13">
      <c r="F311" s="4"/>
      <c r="G311" s="6"/>
      <c r="H311" s="6"/>
      <c r="I311" s="6"/>
      <c r="J311" s="6"/>
      <c r="K311" s="6"/>
      <c r="L311" s="6"/>
      <c r="M311" s="6"/>
    </row>
    <row r="312" spans="6:13">
      <c r="F312" s="4"/>
      <c r="G312" s="6"/>
      <c r="H312" s="6"/>
      <c r="I312" s="6"/>
      <c r="J312" s="6"/>
      <c r="K312" s="6"/>
      <c r="L312" s="6"/>
      <c r="M312" s="6"/>
    </row>
    <row r="313" spans="6:13">
      <c r="F313" s="4"/>
      <c r="G313" s="6"/>
      <c r="H313" s="6"/>
      <c r="I313" s="6"/>
      <c r="J313" s="6"/>
      <c r="K313" s="6"/>
      <c r="L313" s="6"/>
      <c r="M313" s="6"/>
    </row>
    <row r="314" spans="6:13">
      <c r="F314" s="4"/>
      <c r="G314" s="6"/>
      <c r="H314" s="6"/>
      <c r="I314" s="6"/>
      <c r="J314" s="6"/>
      <c r="K314" s="6"/>
      <c r="L314" s="6"/>
      <c r="M314" s="6"/>
    </row>
    <row r="315" spans="6:13">
      <c r="F315" s="4"/>
      <c r="G315" s="6"/>
      <c r="H315" s="6"/>
      <c r="I315" s="6"/>
      <c r="J315" s="6"/>
      <c r="K315" s="6"/>
      <c r="L315" s="6"/>
      <c r="M315" s="6"/>
    </row>
    <row r="316" spans="6:13">
      <c r="F316" s="4"/>
      <c r="G316" s="6"/>
      <c r="H316" s="6"/>
      <c r="I316" s="6"/>
      <c r="J316" s="6"/>
      <c r="K316" s="6"/>
      <c r="L316" s="6"/>
      <c r="M316" s="6"/>
    </row>
    <row r="317" spans="6:13">
      <c r="F317" s="4"/>
      <c r="G317" s="6"/>
      <c r="H317" s="6"/>
      <c r="I317" s="6"/>
      <c r="J317" s="6"/>
      <c r="K317" s="6"/>
      <c r="L317" s="6"/>
      <c r="M317" s="6"/>
    </row>
    <row r="318" spans="6:13">
      <c r="F318" s="4"/>
      <c r="G318" s="6"/>
      <c r="H318" s="6"/>
      <c r="I318" s="6"/>
      <c r="J318" s="6"/>
      <c r="K318" s="6"/>
      <c r="L318" s="6"/>
      <c r="M318" s="6"/>
    </row>
    <row r="319" spans="6:13">
      <c r="F319" s="4"/>
      <c r="G319" s="6"/>
      <c r="H319" s="6"/>
      <c r="I319" s="6"/>
      <c r="J319" s="6"/>
      <c r="K319" s="6"/>
      <c r="L319" s="6"/>
      <c r="M319" s="6"/>
    </row>
    <row r="320" spans="6:13">
      <c r="F320" s="4"/>
      <c r="G320" s="6"/>
      <c r="H320" s="6"/>
      <c r="I320" s="6"/>
      <c r="J320" s="6"/>
      <c r="K320" s="6"/>
      <c r="L320" s="6"/>
      <c r="M320" s="6"/>
    </row>
    <row r="321" spans="6:13">
      <c r="F321" s="4"/>
      <c r="G321" s="6"/>
      <c r="H321" s="6"/>
      <c r="I321" s="6"/>
      <c r="J321" s="6"/>
      <c r="K321" s="6"/>
      <c r="L321" s="6"/>
      <c r="M321" s="6"/>
    </row>
    <row r="322" spans="6:13">
      <c r="F322" s="4"/>
      <c r="G322" s="6"/>
      <c r="H322" s="6"/>
      <c r="I322" s="6"/>
      <c r="J322" s="6"/>
      <c r="K322" s="6"/>
      <c r="L322" s="6"/>
      <c r="M322" s="6"/>
    </row>
    <row r="323" spans="6:13">
      <c r="F323" s="4"/>
      <c r="G323" s="6"/>
      <c r="H323" s="6"/>
      <c r="I323" s="6"/>
      <c r="J323" s="6"/>
      <c r="K323" s="6"/>
      <c r="L323" s="6"/>
      <c r="M323" s="6"/>
    </row>
    <row r="324" spans="6:13">
      <c r="F324" s="4"/>
      <c r="G324" s="6"/>
      <c r="H324" s="6"/>
      <c r="I324" s="6"/>
      <c r="J324" s="6"/>
      <c r="K324" s="6"/>
      <c r="L324" s="6"/>
      <c r="M324" s="6"/>
    </row>
    <row r="325" spans="6:13">
      <c r="F325" s="4"/>
      <c r="G325" s="6"/>
      <c r="H325" s="6"/>
      <c r="I325" s="6"/>
      <c r="J325" s="6"/>
      <c r="K325" s="6"/>
      <c r="L325" s="6"/>
      <c r="M325" s="6"/>
    </row>
    <row r="326" spans="6:13">
      <c r="F326" s="4"/>
      <c r="G326" s="6"/>
      <c r="H326" s="6"/>
      <c r="I326" s="6"/>
      <c r="J326" s="6"/>
      <c r="K326" s="6"/>
      <c r="L326" s="6"/>
      <c r="M326" s="6"/>
    </row>
    <row r="327" spans="6:13">
      <c r="F327" s="4"/>
      <c r="G327" s="6"/>
      <c r="H327" s="6"/>
      <c r="I327" s="6"/>
      <c r="J327" s="6"/>
      <c r="K327" s="6"/>
      <c r="L327" s="6"/>
      <c r="M327" s="6"/>
    </row>
    <row r="328" spans="6:13">
      <c r="F328" s="4"/>
      <c r="G328" s="6"/>
      <c r="H328" s="6"/>
      <c r="I328" s="6"/>
      <c r="J328" s="6"/>
      <c r="K328" s="6"/>
      <c r="L328" s="6"/>
      <c r="M328" s="6"/>
    </row>
    <row r="329" spans="6:13">
      <c r="F329" s="4"/>
      <c r="G329" s="6"/>
      <c r="H329" s="6"/>
      <c r="I329" s="6"/>
      <c r="J329" s="6"/>
      <c r="K329" s="6"/>
      <c r="L329" s="6"/>
      <c r="M329" s="6"/>
    </row>
    <row r="330" spans="6:13">
      <c r="F330" s="4"/>
      <c r="G330" s="6"/>
      <c r="H330" s="6"/>
      <c r="I330" s="6"/>
      <c r="J330" s="6"/>
      <c r="K330" s="6"/>
      <c r="L330" s="6"/>
      <c r="M330" s="6"/>
    </row>
    <row r="331" spans="6:13">
      <c r="F331" s="4"/>
      <c r="G331" s="6"/>
      <c r="H331" s="6"/>
      <c r="I331" s="6"/>
      <c r="J331" s="6"/>
      <c r="K331" s="6"/>
      <c r="L331" s="6"/>
      <c r="M331" s="6"/>
    </row>
    <row r="332" spans="6:13">
      <c r="F332" s="4"/>
      <c r="G332" s="6"/>
      <c r="H332" s="6"/>
      <c r="I332" s="6"/>
      <c r="J332" s="6"/>
      <c r="K332" s="6"/>
      <c r="L332" s="6"/>
      <c r="M332" s="6"/>
    </row>
    <row r="333" spans="6:13">
      <c r="F333" s="4"/>
      <c r="G333" s="6"/>
      <c r="H333" s="6"/>
      <c r="I333" s="6"/>
      <c r="J333" s="6"/>
      <c r="K333" s="6"/>
      <c r="L333" s="6"/>
      <c r="M333" s="6"/>
    </row>
    <row r="334" spans="6:13">
      <c r="F334" s="4"/>
      <c r="G334" s="6"/>
      <c r="H334" s="6"/>
      <c r="I334" s="6"/>
      <c r="J334" s="6"/>
      <c r="K334" s="6"/>
      <c r="L334" s="6"/>
      <c r="M334" s="6"/>
    </row>
    <row r="335" spans="6:13">
      <c r="F335" s="4"/>
      <c r="G335" s="6"/>
      <c r="H335" s="6"/>
      <c r="I335" s="6"/>
      <c r="J335" s="6"/>
      <c r="K335" s="6"/>
      <c r="L335" s="6"/>
      <c r="M335" s="6"/>
    </row>
    <row r="336" spans="6:13">
      <c r="F336" s="4"/>
      <c r="G336" s="6"/>
      <c r="H336" s="6"/>
      <c r="I336" s="6"/>
      <c r="J336" s="6"/>
      <c r="K336" s="6"/>
      <c r="L336" s="6"/>
      <c r="M336" s="6"/>
    </row>
    <row r="337" spans="6:13">
      <c r="F337" s="4"/>
      <c r="G337" s="6"/>
      <c r="H337" s="6"/>
      <c r="I337" s="6"/>
      <c r="J337" s="6"/>
      <c r="K337" s="6"/>
      <c r="L337" s="6"/>
      <c r="M337" s="6"/>
    </row>
    <row r="338" spans="6:13">
      <c r="F338" s="4"/>
      <c r="G338" s="6"/>
      <c r="H338" s="6"/>
      <c r="I338" s="6"/>
      <c r="J338" s="6"/>
      <c r="K338" s="6"/>
      <c r="L338" s="6"/>
      <c r="M338" s="6"/>
    </row>
    <row r="339" spans="6:13">
      <c r="F339" s="4"/>
      <c r="G339" s="6"/>
      <c r="H339" s="6"/>
      <c r="I339" s="6"/>
      <c r="J339" s="6"/>
      <c r="K339" s="6"/>
      <c r="L339" s="6"/>
      <c r="M339" s="6"/>
    </row>
    <row r="340" spans="6:13">
      <c r="F340" s="4"/>
      <c r="G340" s="6"/>
      <c r="H340" s="6"/>
      <c r="I340" s="6"/>
      <c r="J340" s="6"/>
      <c r="K340" s="6"/>
      <c r="L340" s="6"/>
      <c r="M340" s="6"/>
    </row>
    <row r="341" spans="6:13">
      <c r="F341" s="4"/>
      <c r="G341" s="6"/>
      <c r="H341" s="6"/>
      <c r="I341" s="6"/>
      <c r="J341" s="6"/>
      <c r="K341" s="6"/>
      <c r="L341" s="6"/>
      <c r="M341" s="6"/>
    </row>
    <row r="342" spans="6:13">
      <c r="F342" s="4"/>
      <c r="G342" s="6"/>
      <c r="H342" s="6"/>
      <c r="I342" s="6"/>
      <c r="J342" s="6"/>
      <c r="K342" s="6"/>
      <c r="L342" s="6"/>
      <c r="M342" s="6"/>
    </row>
    <row r="343" spans="6:13">
      <c r="F343" s="4"/>
      <c r="G343" s="6"/>
      <c r="H343" s="6"/>
      <c r="I343" s="6"/>
      <c r="J343" s="6"/>
      <c r="K343" s="6"/>
      <c r="L343" s="6"/>
      <c r="M343" s="6"/>
    </row>
    <row r="344" spans="6:13">
      <c r="F344" s="4"/>
      <c r="G344" s="6"/>
      <c r="H344" s="6"/>
      <c r="I344" s="6"/>
      <c r="J344" s="6"/>
      <c r="K344" s="6"/>
      <c r="L344" s="6"/>
      <c r="M344" s="6"/>
    </row>
    <row r="345" spans="6:13">
      <c r="F345" s="4"/>
      <c r="G345" s="6"/>
      <c r="H345" s="6"/>
      <c r="I345" s="6"/>
      <c r="J345" s="6"/>
      <c r="K345" s="6"/>
      <c r="L345" s="6"/>
      <c r="M345" s="6"/>
    </row>
    <row r="346" spans="6:13">
      <c r="F346" s="4"/>
      <c r="G346" s="6"/>
      <c r="H346" s="6"/>
      <c r="I346" s="6"/>
      <c r="J346" s="6"/>
      <c r="K346" s="6"/>
      <c r="L346" s="6"/>
      <c r="M346" s="6"/>
    </row>
    <row r="347" spans="6:13">
      <c r="F347" s="4"/>
      <c r="G347" s="6"/>
      <c r="H347" s="6"/>
      <c r="I347" s="6"/>
      <c r="J347" s="6"/>
      <c r="K347" s="6"/>
      <c r="L347" s="6"/>
      <c r="M347" s="6"/>
    </row>
    <row r="348" spans="6:13">
      <c r="F348" s="4"/>
      <c r="G348" s="6"/>
      <c r="H348" s="6"/>
      <c r="I348" s="6"/>
      <c r="J348" s="6"/>
      <c r="K348" s="6"/>
      <c r="L348" s="6"/>
      <c r="M348" s="6"/>
    </row>
    <row r="349" spans="6:13">
      <c r="F349" s="4"/>
      <c r="G349" s="6"/>
      <c r="H349" s="6"/>
      <c r="I349" s="6"/>
      <c r="J349" s="6"/>
      <c r="K349" s="6"/>
      <c r="L349" s="6"/>
      <c r="M349" s="6"/>
    </row>
    <row r="350" spans="6:13">
      <c r="F350" s="4"/>
      <c r="G350" s="6"/>
      <c r="H350" s="6"/>
      <c r="I350" s="6"/>
      <c r="J350" s="6"/>
      <c r="K350" s="6"/>
      <c r="L350" s="6"/>
      <c r="M350" s="6"/>
    </row>
    <row r="351" spans="6:13">
      <c r="F351" s="4"/>
      <c r="G351" s="6"/>
      <c r="H351" s="6"/>
      <c r="I351" s="6"/>
      <c r="J351" s="6"/>
      <c r="K351" s="6"/>
      <c r="L351" s="6"/>
      <c r="M351" s="6"/>
    </row>
    <row r="352" spans="6:13">
      <c r="F352" s="4"/>
      <c r="G352" s="6"/>
      <c r="H352" s="6"/>
      <c r="I352" s="6"/>
      <c r="J352" s="6"/>
      <c r="K352" s="6"/>
      <c r="L352" s="6"/>
      <c r="M352" s="6"/>
    </row>
    <row r="353" spans="6:13">
      <c r="F353" s="4"/>
      <c r="G353" s="6"/>
      <c r="H353" s="6"/>
      <c r="I353" s="6"/>
      <c r="J353" s="6"/>
      <c r="K353" s="6"/>
      <c r="L353" s="6"/>
      <c r="M353" s="6"/>
    </row>
    <row r="354" spans="6:13">
      <c r="F354" s="4"/>
      <c r="G354" s="6"/>
      <c r="H354" s="6"/>
      <c r="I354" s="6"/>
      <c r="J354" s="6"/>
      <c r="K354" s="6"/>
      <c r="L354" s="6"/>
      <c r="M354" s="6"/>
    </row>
    <row r="355" spans="6:13">
      <c r="F355" s="4"/>
      <c r="G355" s="6"/>
      <c r="H355" s="6"/>
      <c r="I355" s="6"/>
      <c r="J355" s="6"/>
      <c r="K355" s="6"/>
      <c r="L355" s="6"/>
      <c r="M355" s="6"/>
    </row>
    <row r="356" spans="6:13">
      <c r="F356" s="4"/>
      <c r="G356" s="6"/>
      <c r="H356" s="6"/>
      <c r="I356" s="6"/>
      <c r="J356" s="6"/>
      <c r="K356" s="6"/>
      <c r="L356" s="6"/>
      <c r="M356" s="6"/>
    </row>
    <row r="357" spans="6:13">
      <c r="F357" s="4"/>
      <c r="G357" s="6"/>
      <c r="H357" s="6"/>
      <c r="I357" s="6"/>
      <c r="J357" s="6"/>
      <c r="K357" s="6"/>
      <c r="L357" s="6"/>
      <c r="M357" s="6"/>
    </row>
    <row r="358" spans="6:13">
      <c r="F358" s="4"/>
      <c r="G358" s="6"/>
      <c r="H358" s="6"/>
      <c r="I358" s="6"/>
      <c r="J358" s="6"/>
      <c r="K358" s="6"/>
      <c r="L358" s="6"/>
      <c r="M358" s="6"/>
    </row>
    <row r="359" spans="6:13">
      <c r="F359" s="4"/>
      <c r="G359" s="6"/>
      <c r="H359" s="6"/>
      <c r="I359" s="6"/>
      <c r="J359" s="6"/>
      <c r="K359" s="6"/>
      <c r="L359" s="6"/>
      <c r="M359" s="6"/>
    </row>
    <row r="360" spans="6:13">
      <c r="F360" s="4"/>
      <c r="G360" s="6"/>
      <c r="H360" s="6"/>
      <c r="I360" s="6"/>
      <c r="J360" s="6"/>
      <c r="K360" s="6"/>
      <c r="L360" s="6"/>
      <c r="M360" s="6"/>
    </row>
    <row r="361" spans="6:13">
      <c r="F361" s="4"/>
      <c r="G361" s="6"/>
      <c r="H361" s="6"/>
      <c r="I361" s="6"/>
      <c r="J361" s="6"/>
      <c r="K361" s="6"/>
      <c r="L361" s="6"/>
      <c r="M361" s="6"/>
    </row>
    <row r="362" spans="6:13">
      <c r="F362" s="4"/>
      <c r="G362" s="6"/>
      <c r="H362" s="6"/>
      <c r="I362" s="6"/>
      <c r="J362" s="6"/>
      <c r="K362" s="6"/>
      <c r="L362" s="6"/>
      <c r="M362" s="6"/>
    </row>
    <row r="363" spans="6:13">
      <c r="F363" s="4"/>
      <c r="G363" s="6"/>
      <c r="H363" s="6"/>
      <c r="I363" s="6"/>
      <c r="J363" s="6"/>
      <c r="K363" s="6"/>
      <c r="L363" s="6"/>
      <c r="M363" s="6"/>
    </row>
    <row r="364" spans="6:13">
      <c r="F364" s="4"/>
      <c r="G364" s="6"/>
      <c r="H364" s="6"/>
      <c r="I364" s="6"/>
      <c r="J364" s="6"/>
      <c r="K364" s="6"/>
      <c r="L364" s="6"/>
      <c r="M364" s="6"/>
    </row>
    <row r="365" spans="6:13">
      <c r="F365" s="4"/>
      <c r="G365" s="6"/>
      <c r="H365" s="6"/>
      <c r="I365" s="6"/>
      <c r="J365" s="6"/>
      <c r="K365" s="6"/>
      <c r="L365" s="6"/>
      <c r="M365" s="6"/>
    </row>
    <row r="366" spans="6:13">
      <c r="F366" s="4"/>
      <c r="G366" s="6"/>
      <c r="H366" s="6"/>
      <c r="I366" s="6"/>
      <c r="J366" s="6"/>
      <c r="K366" s="6"/>
      <c r="L366" s="6"/>
      <c r="M366" s="6"/>
    </row>
    <row r="367" spans="6:13">
      <c r="F367" s="4"/>
      <c r="G367" s="6"/>
      <c r="H367" s="6"/>
      <c r="I367" s="6"/>
      <c r="J367" s="6"/>
      <c r="K367" s="6"/>
      <c r="L367" s="6"/>
      <c r="M367" s="6"/>
    </row>
    <row r="368" spans="6:13">
      <c r="F368" s="4"/>
      <c r="G368" s="6"/>
      <c r="H368" s="6"/>
      <c r="I368" s="6"/>
      <c r="J368" s="6"/>
      <c r="K368" s="6"/>
      <c r="L368" s="6"/>
      <c r="M368" s="6"/>
    </row>
    <row r="369" spans="6:13">
      <c r="F369" s="4"/>
      <c r="G369" s="6"/>
      <c r="H369" s="6"/>
      <c r="I369" s="6"/>
      <c r="J369" s="6"/>
      <c r="K369" s="6"/>
      <c r="L369" s="6"/>
      <c r="M369" s="6"/>
    </row>
    <row r="370" spans="6:13">
      <c r="F370" s="4"/>
      <c r="G370" s="6"/>
      <c r="H370" s="6"/>
      <c r="I370" s="6"/>
      <c r="J370" s="6"/>
      <c r="K370" s="6"/>
      <c r="L370" s="6"/>
      <c r="M370" s="6"/>
    </row>
    <row r="371" spans="6:13">
      <c r="F371" s="4"/>
      <c r="G371" s="6"/>
      <c r="H371" s="6"/>
      <c r="I371" s="6"/>
      <c r="J371" s="6"/>
      <c r="K371" s="6"/>
      <c r="L371" s="6"/>
      <c r="M371" s="6"/>
    </row>
    <row r="372" spans="6:13">
      <c r="F372" s="4"/>
      <c r="G372" s="6"/>
      <c r="H372" s="6"/>
      <c r="I372" s="6"/>
      <c r="J372" s="6"/>
      <c r="K372" s="6"/>
      <c r="L372" s="6"/>
      <c r="M372" s="6"/>
    </row>
    <row r="373" spans="6:13">
      <c r="F373" s="4"/>
      <c r="G373" s="6"/>
      <c r="H373" s="6"/>
      <c r="I373" s="6"/>
      <c r="J373" s="6"/>
      <c r="K373" s="6"/>
      <c r="L373" s="6"/>
      <c r="M373" s="6"/>
    </row>
    <row r="374" spans="6:13">
      <c r="F374" s="4"/>
      <c r="G374" s="6"/>
      <c r="H374" s="6"/>
      <c r="I374" s="6"/>
      <c r="J374" s="6"/>
      <c r="K374" s="6"/>
      <c r="L374" s="6"/>
      <c r="M374" s="6"/>
    </row>
    <row r="375" spans="6:13">
      <c r="F375" s="4"/>
      <c r="G375" s="6"/>
      <c r="H375" s="6"/>
      <c r="I375" s="6"/>
      <c r="J375" s="6"/>
      <c r="K375" s="6"/>
      <c r="L375" s="6"/>
      <c r="M375" s="6"/>
    </row>
    <row r="376" spans="6:13">
      <c r="F376" s="4"/>
      <c r="G376" s="6"/>
      <c r="H376" s="6"/>
      <c r="I376" s="6"/>
      <c r="J376" s="6"/>
      <c r="K376" s="6"/>
      <c r="L376" s="6"/>
      <c r="M376" s="6"/>
    </row>
    <row r="377" spans="6:13">
      <c r="F377" s="4"/>
      <c r="G377" s="6"/>
      <c r="H377" s="6"/>
      <c r="I377" s="6"/>
      <c r="J377" s="6"/>
      <c r="K377" s="6"/>
      <c r="L377" s="6"/>
      <c r="M377" s="6"/>
    </row>
    <row r="378" spans="6:13">
      <c r="F378" s="4"/>
      <c r="G378" s="6"/>
      <c r="H378" s="6"/>
      <c r="I378" s="6"/>
      <c r="J378" s="6"/>
      <c r="K378" s="6"/>
      <c r="L378" s="6"/>
      <c r="M378" s="6"/>
    </row>
    <row r="379" spans="6:13">
      <c r="F379" s="4"/>
      <c r="G379" s="6"/>
      <c r="H379" s="6"/>
      <c r="I379" s="6"/>
      <c r="J379" s="6"/>
      <c r="K379" s="6"/>
      <c r="L379" s="6"/>
      <c r="M379" s="6"/>
    </row>
    <row r="380" spans="6:13">
      <c r="F380" s="4"/>
      <c r="G380" s="6"/>
      <c r="H380" s="6"/>
      <c r="I380" s="6"/>
      <c r="J380" s="6"/>
      <c r="K380" s="6"/>
      <c r="L380" s="6"/>
      <c r="M380" s="6"/>
    </row>
    <row r="381" spans="6:13">
      <c r="F381" s="4"/>
      <c r="G381" s="6"/>
      <c r="H381" s="6"/>
      <c r="I381" s="6"/>
      <c r="J381" s="6"/>
      <c r="K381" s="6"/>
      <c r="L381" s="6"/>
      <c r="M381" s="6"/>
    </row>
    <row r="382" spans="6:13">
      <c r="F382" s="4"/>
      <c r="G382" s="6"/>
      <c r="H382" s="6"/>
      <c r="I382" s="6"/>
      <c r="J382" s="6"/>
      <c r="K382" s="6"/>
      <c r="L382" s="6"/>
      <c r="M382" s="6"/>
    </row>
    <row r="383" spans="6:13">
      <c r="F383" s="4"/>
      <c r="G383" s="6"/>
      <c r="H383" s="6"/>
      <c r="I383" s="6"/>
      <c r="J383" s="6"/>
      <c r="K383" s="6"/>
      <c r="L383" s="6"/>
      <c r="M383" s="6"/>
    </row>
    <row r="384" spans="6:13">
      <c r="F384" s="4"/>
      <c r="G384" s="6"/>
      <c r="H384" s="6"/>
      <c r="I384" s="6"/>
      <c r="J384" s="6"/>
      <c r="K384" s="6"/>
      <c r="L384" s="6"/>
      <c r="M384" s="6"/>
    </row>
    <row r="385" spans="6:13">
      <c r="F385" s="4"/>
      <c r="G385" s="6"/>
      <c r="H385" s="6"/>
      <c r="I385" s="6"/>
      <c r="J385" s="6"/>
      <c r="K385" s="6"/>
      <c r="L385" s="6"/>
      <c r="M385" s="6"/>
    </row>
    <row r="386" spans="6:13">
      <c r="F386" s="4"/>
      <c r="G386" s="6"/>
      <c r="H386" s="6"/>
      <c r="I386" s="6"/>
      <c r="J386" s="6"/>
      <c r="K386" s="6"/>
      <c r="L386" s="6"/>
      <c r="M386" s="6"/>
    </row>
    <row r="387" spans="6:13">
      <c r="F387" s="4"/>
      <c r="G387" s="6"/>
      <c r="H387" s="6"/>
      <c r="I387" s="6"/>
      <c r="J387" s="6"/>
      <c r="K387" s="6"/>
      <c r="L387" s="6"/>
      <c r="M387" s="6"/>
    </row>
    <row r="388" spans="6:13">
      <c r="F388" s="4"/>
      <c r="G388" s="6"/>
      <c r="H388" s="6"/>
      <c r="I388" s="6"/>
      <c r="J388" s="6"/>
      <c r="K388" s="6"/>
      <c r="L388" s="6"/>
      <c r="M388" s="6"/>
    </row>
    <row r="389" spans="6:13">
      <c r="F389" s="4"/>
      <c r="G389" s="6"/>
      <c r="H389" s="6"/>
      <c r="I389" s="6"/>
      <c r="J389" s="6"/>
      <c r="K389" s="6"/>
      <c r="L389" s="6"/>
      <c r="M389" s="6"/>
    </row>
    <row r="390" spans="6:13">
      <c r="F390" s="4"/>
      <c r="G390" s="6"/>
      <c r="H390" s="6"/>
      <c r="I390" s="6"/>
      <c r="J390" s="6"/>
      <c r="K390" s="6"/>
      <c r="L390" s="6"/>
      <c r="M390" s="6"/>
    </row>
    <row r="391" spans="6:13">
      <c r="F391" s="4"/>
      <c r="G391" s="6"/>
      <c r="H391" s="6"/>
      <c r="I391" s="6"/>
      <c r="J391" s="6"/>
      <c r="K391" s="6"/>
      <c r="L391" s="6"/>
      <c r="M391" s="6"/>
    </row>
    <row r="392" spans="6:13">
      <c r="F392" s="4"/>
      <c r="G392" s="6"/>
      <c r="H392" s="6"/>
      <c r="I392" s="6"/>
      <c r="J392" s="6"/>
      <c r="K392" s="6"/>
      <c r="L392" s="6"/>
      <c r="M392" s="6"/>
    </row>
    <row r="393" spans="6:13">
      <c r="F393" s="4"/>
      <c r="G393" s="6"/>
      <c r="H393" s="6"/>
      <c r="I393" s="6"/>
      <c r="J393" s="6"/>
      <c r="K393" s="6"/>
      <c r="L393" s="6"/>
      <c r="M393" s="6"/>
    </row>
    <row r="394" spans="6:13">
      <c r="F394" s="4"/>
      <c r="G394" s="6"/>
      <c r="H394" s="6"/>
      <c r="I394" s="6"/>
      <c r="J394" s="6"/>
      <c r="K394" s="6"/>
      <c r="L394" s="6"/>
      <c r="M394" s="6"/>
    </row>
    <row r="395" spans="6:13">
      <c r="F395" s="4"/>
      <c r="G395" s="6"/>
      <c r="H395" s="6"/>
      <c r="I395" s="6"/>
      <c r="J395" s="6"/>
      <c r="K395" s="6"/>
      <c r="L395" s="6"/>
      <c r="M395" s="6"/>
    </row>
    <row r="396" spans="6:13">
      <c r="F396" s="4"/>
      <c r="G396" s="6"/>
      <c r="H396" s="6"/>
      <c r="I396" s="6"/>
      <c r="J396" s="6"/>
      <c r="K396" s="6"/>
      <c r="L396" s="6"/>
      <c r="M396" s="6"/>
    </row>
    <row r="397" spans="6:13">
      <c r="F397" s="4"/>
      <c r="G397" s="6"/>
      <c r="H397" s="6"/>
      <c r="I397" s="6"/>
      <c r="J397" s="6"/>
      <c r="K397" s="6"/>
      <c r="L397" s="6"/>
      <c r="M397" s="6"/>
    </row>
    <row r="398" spans="6:13">
      <c r="F398" s="4"/>
      <c r="G398" s="6"/>
      <c r="H398" s="6"/>
      <c r="I398" s="6"/>
      <c r="J398" s="6"/>
      <c r="K398" s="6"/>
      <c r="L398" s="6"/>
      <c r="M398" s="6"/>
    </row>
    <row r="399" spans="6:13">
      <c r="F399" s="4"/>
      <c r="G399" s="6"/>
      <c r="H399" s="6"/>
      <c r="I399" s="6"/>
      <c r="J399" s="6"/>
      <c r="K399" s="6"/>
      <c r="L399" s="6"/>
      <c r="M399" s="6"/>
    </row>
    <row r="400" spans="6:13">
      <c r="F400" s="4"/>
      <c r="G400" s="6"/>
      <c r="H400" s="6"/>
      <c r="I400" s="6"/>
      <c r="J400" s="6"/>
      <c r="K400" s="6"/>
      <c r="L400" s="6"/>
      <c r="M400" s="6"/>
    </row>
    <row r="401" spans="6:13">
      <c r="F401" s="4"/>
      <c r="G401" s="6"/>
      <c r="H401" s="6"/>
      <c r="I401" s="6"/>
      <c r="J401" s="6"/>
      <c r="K401" s="6"/>
      <c r="L401" s="6"/>
      <c r="M401" s="6"/>
    </row>
    <row r="402" spans="6:13">
      <c r="F402" s="4"/>
      <c r="G402" s="6"/>
      <c r="H402" s="6"/>
      <c r="I402" s="6"/>
      <c r="J402" s="6"/>
      <c r="K402" s="6"/>
      <c r="L402" s="6"/>
      <c r="M402" s="6"/>
    </row>
    <row r="403" spans="6:13">
      <c r="F403" s="4"/>
      <c r="G403" s="6"/>
      <c r="H403" s="6"/>
      <c r="I403" s="6"/>
      <c r="J403" s="6"/>
      <c r="K403" s="6"/>
      <c r="L403" s="6"/>
      <c r="M403" s="6"/>
    </row>
    <row r="404" spans="6:13">
      <c r="F404" s="4"/>
      <c r="G404" s="6"/>
      <c r="H404" s="6"/>
      <c r="I404" s="6"/>
      <c r="J404" s="6"/>
      <c r="K404" s="6"/>
      <c r="L404" s="6"/>
      <c r="M404" s="6"/>
    </row>
    <row r="405" spans="6:13">
      <c r="F405" s="4"/>
      <c r="G405" s="6"/>
      <c r="H405" s="6"/>
      <c r="I405" s="6"/>
      <c r="J405" s="6"/>
      <c r="K405" s="6"/>
      <c r="L405" s="6"/>
      <c r="M405" s="6"/>
    </row>
    <row r="406" spans="6:13">
      <c r="F406" s="4"/>
      <c r="G406" s="6"/>
      <c r="H406" s="6"/>
      <c r="I406" s="6"/>
      <c r="J406" s="6"/>
      <c r="K406" s="6"/>
      <c r="L406" s="6"/>
      <c r="M406" s="6"/>
    </row>
    <row r="407" spans="6:13">
      <c r="F407" s="4"/>
      <c r="G407" s="6"/>
      <c r="H407" s="6"/>
      <c r="I407" s="6"/>
      <c r="J407" s="6"/>
      <c r="K407" s="6"/>
      <c r="L407" s="6"/>
      <c r="M407" s="6"/>
    </row>
    <row r="408" spans="6:13">
      <c r="F408" s="4"/>
      <c r="G408" s="6"/>
      <c r="H408" s="6"/>
      <c r="I408" s="6"/>
      <c r="J408" s="6"/>
      <c r="K408" s="6"/>
      <c r="L408" s="6"/>
      <c r="M408" s="6"/>
    </row>
    <row r="409" spans="6:13">
      <c r="F409" s="4"/>
      <c r="G409" s="6"/>
      <c r="H409" s="6"/>
      <c r="I409" s="6"/>
      <c r="J409" s="6"/>
      <c r="K409" s="6"/>
      <c r="L409" s="6"/>
      <c r="M409" s="6"/>
    </row>
    <row r="410" spans="6:13">
      <c r="F410" s="4"/>
      <c r="G410" s="6"/>
      <c r="H410" s="6"/>
      <c r="I410" s="6"/>
      <c r="J410" s="6"/>
      <c r="K410" s="6"/>
      <c r="L410" s="6"/>
      <c r="M410" s="6"/>
    </row>
    <row r="411" spans="6:13">
      <c r="F411" s="4"/>
      <c r="G411" s="6"/>
      <c r="H411" s="6"/>
      <c r="I411" s="6"/>
      <c r="J411" s="6"/>
      <c r="K411" s="6"/>
      <c r="L411" s="6"/>
      <c r="M411" s="6"/>
    </row>
    <row r="412" spans="6:13">
      <c r="F412" s="4"/>
      <c r="G412" s="6"/>
      <c r="H412" s="6"/>
      <c r="I412" s="6"/>
      <c r="J412" s="6"/>
      <c r="K412" s="6"/>
      <c r="L412" s="6"/>
      <c r="M412" s="6"/>
    </row>
    <row r="413" spans="6:13">
      <c r="F413" s="4"/>
      <c r="G413" s="6"/>
      <c r="H413" s="6"/>
      <c r="I413" s="6"/>
      <c r="J413" s="6"/>
      <c r="K413" s="6"/>
      <c r="L413" s="6"/>
      <c r="M413" s="6"/>
    </row>
    <row r="414" spans="6:13">
      <c r="F414" s="4"/>
      <c r="G414" s="6"/>
      <c r="H414" s="6"/>
      <c r="I414" s="6"/>
      <c r="J414" s="6"/>
      <c r="K414" s="6"/>
      <c r="L414" s="6"/>
      <c r="M414" s="6"/>
    </row>
    <row r="415" spans="6:13">
      <c r="F415" s="4"/>
      <c r="G415" s="6"/>
      <c r="H415" s="6"/>
      <c r="I415" s="6"/>
      <c r="J415" s="6"/>
      <c r="K415" s="6"/>
      <c r="L415" s="6"/>
      <c r="M415" s="6"/>
    </row>
    <row r="416" spans="6:13">
      <c r="F416" s="4"/>
      <c r="G416" s="6"/>
      <c r="H416" s="6"/>
      <c r="I416" s="6"/>
      <c r="J416" s="6"/>
      <c r="K416" s="6"/>
      <c r="L416" s="6"/>
      <c r="M416" s="6"/>
    </row>
    <row r="417" spans="6:13">
      <c r="F417" s="4"/>
      <c r="G417" s="6"/>
      <c r="H417" s="6"/>
      <c r="I417" s="6"/>
      <c r="J417" s="6"/>
      <c r="K417" s="6"/>
      <c r="L417" s="6"/>
      <c r="M417" s="6"/>
    </row>
    <row r="418" spans="6:13">
      <c r="F418" s="4"/>
      <c r="G418" s="6"/>
      <c r="H418" s="6"/>
      <c r="I418" s="6"/>
      <c r="J418" s="6"/>
      <c r="K418" s="6"/>
      <c r="L418" s="6"/>
      <c r="M418" s="6"/>
    </row>
    <row r="419" spans="6:13">
      <c r="F419" s="4"/>
      <c r="G419" s="6"/>
      <c r="H419" s="6"/>
      <c r="I419" s="6"/>
      <c r="J419" s="6"/>
      <c r="K419" s="6"/>
      <c r="L419" s="6"/>
      <c r="M419" s="6"/>
    </row>
    <row r="420" spans="6:13">
      <c r="F420" s="4"/>
      <c r="G420" s="6"/>
      <c r="H420" s="6"/>
      <c r="I420" s="6"/>
      <c r="J420" s="6"/>
      <c r="K420" s="6"/>
      <c r="L420" s="6"/>
      <c r="M420" s="6"/>
    </row>
    <row r="421" spans="6:13">
      <c r="F421" s="4"/>
      <c r="G421" s="6"/>
      <c r="H421" s="6"/>
      <c r="I421" s="6"/>
      <c r="J421" s="6"/>
      <c r="K421" s="6"/>
      <c r="L421" s="6"/>
      <c r="M421" s="6"/>
    </row>
    <row r="422" spans="6:13">
      <c r="F422" s="4"/>
      <c r="G422" s="6"/>
      <c r="H422" s="6"/>
      <c r="I422" s="6"/>
      <c r="J422" s="6"/>
      <c r="K422" s="6"/>
      <c r="L422" s="6"/>
      <c r="M422" s="6"/>
    </row>
    <row r="423" spans="6:13">
      <c r="F423" s="4"/>
      <c r="G423" s="6"/>
      <c r="H423" s="6"/>
      <c r="I423" s="6"/>
      <c r="J423" s="6"/>
      <c r="K423" s="6"/>
      <c r="L423" s="6"/>
      <c r="M423" s="6"/>
    </row>
    <row r="424" spans="6:13">
      <c r="F424" s="4"/>
      <c r="G424" s="6"/>
      <c r="H424" s="6"/>
      <c r="I424" s="6"/>
      <c r="J424" s="6"/>
      <c r="K424" s="6"/>
      <c r="L424" s="6"/>
      <c r="M424" s="6"/>
    </row>
    <row r="425" spans="6:13">
      <c r="F425" s="4"/>
      <c r="G425" s="6"/>
      <c r="H425" s="6"/>
      <c r="I425" s="6"/>
      <c r="J425" s="6"/>
      <c r="K425" s="6"/>
      <c r="L425" s="6"/>
      <c r="M425" s="6"/>
    </row>
    <row r="426" spans="6:13">
      <c r="F426" s="4"/>
      <c r="G426" s="6"/>
      <c r="H426" s="6"/>
      <c r="I426" s="6"/>
      <c r="J426" s="6"/>
      <c r="K426" s="6"/>
      <c r="L426" s="6"/>
      <c r="M426" s="6"/>
    </row>
    <row r="427" spans="6:13">
      <c r="F427" s="4"/>
      <c r="G427" s="6"/>
      <c r="H427" s="6"/>
      <c r="I427" s="6"/>
      <c r="J427" s="6"/>
      <c r="K427" s="6"/>
      <c r="L427" s="6"/>
      <c r="M427" s="6"/>
    </row>
    <row r="428" spans="6:13">
      <c r="F428" s="4"/>
      <c r="G428" s="6"/>
      <c r="H428" s="6"/>
      <c r="I428" s="6"/>
      <c r="J428" s="6"/>
      <c r="K428" s="6"/>
      <c r="L428" s="6"/>
      <c r="M428" s="6"/>
    </row>
    <row r="429" spans="6:13">
      <c r="F429" s="4"/>
      <c r="G429" s="6"/>
      <c r="H429" s="6"/>
      <c r="I429" s="6"/>
      <c r="J429" s="6"/>
      <c r="K429" s="6"/>
      <c r="L429" s="6"/>
      <c r="M429" s="6"/>
    </row>
    <row r="430" spans="6:13">
      <c r="F430" s="4"/>
      <c r="G430" s="6"/>
      <c r="H430" s="6"/>
      <c r="I430" s="6"/>
      <c r="J430" s="6"/>
      <c r="K430" s="6"/>
      <c r="L430" s="6"/>
      <c r="M430" s="6"/>
    </row>
    <row r="431" spans="6:13">
      <c r="F431" s="4"/>
      <c r="G431" s="6"/>
      <c r="H431" s="6"/>
      <c r="I431" s="6"/>
      <c r="J431" s="6"/>
      <c r="K431" s="6"/>
      <c r="L431" s="6"/>
      <c r="M431" s="6"/>
    </row>
    <row r="432" spans="6:13">
      <c r="F432" s="4"/>
      <c r="G432" s="6"/>
      <c r="H432" s="6"/>
      <c r="I432" s="6"/>
      <c r="J432" s="6"/>
      <c r="K432" s="6"/>
      <c r="L432" s="6"/>
      <c r="M432" s="6"/>
    </row>
    <row r="433" spans="6:13">
      <c r="F433" s="4"/>
      <c r="G433" s="6"/>
      <c r="H433" s="6"/>
      <c r="I433" s="6"/>
      <c r="J433" s="6"/>
      <c r="K433" s="6"/>
      <c r="L433" s="6"/>
      <c r="M433" s="6"/>
    </row>
    <row r="434" spans="6:13">
      <c r="F434" s="4"/>
      <c r="G434" s="6"/>
      <c r="H434" s="6"/>
      <c r="I434" s="6"/>
      <c r="J434" s="6"/>
      <c r="K434" s="6"/>
      <c r="L434" s="6"/>
      <c r="M434" s="6"/>
    </row>
    <row r="435" spans="6:13">
      <c r="F435" s="4"/>
      <c r="G435" s="6"/>
      <c r="H435" s="6"/>
      <c r="I435" s="6"/>
      <c r="J435" s="6"/>
      <c r="K435" s="6"/>
      <c r="L435" s="6"/>
      <c r="M435" s="6"/>
    </row>
    <row r="436" spans="6:13">
      <c r="F436" s="4"/>
      <c r="G436" s="6"/>
      <c r="H436" s="6"/>
      <c r="I436" s="6"/>
      <c r="J436" s="6"/>
      <c r="K436" s="6"/>
      <c r="L436" s="6"/>
      <c r="M436" s="6"/>
    </row>
    <row r="437" spans="6:13">
      <c r="F437" s="4"/>
      <c r="G437" s="6"/>
      <c r="H437" s="6"/>
      <c r="I437" s="6"/>
      <c r="J437" s="6"/>
      <c r="K437" s="6"/>
      <c r="L437" s="6"/>
      <c r="M437" s="6"/>
    </row>
    <row r="438" spans="6:13">
      <c r="F438" s="4"/>
      <c r="G438" s="6"/>
      <c r="H438" s="6"/>
      <c r="I438" s="6"/>
      <c r="J438" s="6"/>
      <c r="K438" s="6"/>
      <c r="L438" s="6"/>
      <c r="M438" s="6"/>
    </row>
    <row r="439" spans="6:13">
      <c r="F439" s="4"/>
      <c r="G439" s="6"/>
      <c r="H439" s="6"/>
      <c r="I439" s="6"/>
      <c r="J439" s="6"/>
      <c r="K439" s="6"/>
      <c r="L439" s="6"/>
      <c r="M439" s="6"/>
    </row>
    <row r="440" spans="6:13">
      <c r="F440" s="4"/>
      <c r="G440" s="6"/>
      <c r="H440" s="6"/>
      <c r="I440" s="6"/>
      <c r="J440" s="6"/>
      <c r="K440" s="6"/>
      <c r="L440" s="6"/>
      <c r="M440" s="6"/>
    </row>
    <row r="441" spans="6:13">
      <c r="F441" s="4"/>
      <c r="G441" s="6"/>
      <c r="H441" s="6"/>
      <c r="I441" s="6"/>
      <c r="J441" s="6"/>
      <c r="K441" s="6"/>
      <c r="L441" s="6"/>
      <c r="M441" s="6"/>
    </row>
    <row r="442" spans="6:13">
      <c r="F442" s="4"/>
      <c r="G442" s="6"/>
      <c r="H442" s="6"/>
      <c r="I442" s="6"/>
      <c r="J442" s="6"/>
      <c r="K442" s="6"/>
      <c r="L442" s="6"/>
      <c r="M442" s="6"/>
    </row>
    <row r="443" spans="6:13">
      <c r="F443" s="4"/>
      <c r="G443" s="6"/>
      <c r="H443" s="6"/>
      <c r="I443" s="6"/>
      <c r="J443" s="6"/>
      <c r="K443" s="6"/>
      <c r="L443" s="6"/>
      <c r="M443" s="6"/>
    </row>
    <row r="444" spans="6:13">
      <c r="F444" s="4"/>
      <c r="G444" s="6"/>
      <c r="H444" s="6"/>
      <c r="I444" s="6"/>
      <c r="J444" s="6"/>
      <c r="K444" s="6"/>
      <c r="L444" s="6"/>
      <c r="M444" s="6"/>
    </row>
    <row r="445" spans="6:13">
      <c r="F445" s="4"/>
      <c r="G445" s="6"/>
      <c r="H445" s="6"/>
      <c r="I445" s="6"/>
      <c r="J445" s="6"/>
      <c r="K445" s="6"/>
      <c r="L445" s="6"/>
      <c r="M445" s="6"/>
    </row>
    <row r="446" spans="6:13">
      <c r="F446" s="4"/>
      <c r="G446" s="6"/>
      <c r="H446" s="6"/>
      <c r="I446" s="6"/>
      <c r="J446" s="6"/>
      <c r="K446" s="6"/>
      <c r="L446" s="6"/>
      <c r="M446" s="6"/>
    </row>
    <row r="447" spans="6:13">
      <c r="F447" s="4"/>
      <c r="G447" s="6"/>
      <c r="H447" s="6"/>
      <c r="I447" s="6"/>
      <c r="J447" s="6"/>
      <c r="K447" s="6"/>
      <c r="L447" s="6"/>
      <c r="M447" s="6"/>
    </row>
    <row r="448" spans="6:13">
      <c r="F448" s="4"/>
      <c r="G448" s="6"/>
      <c r="H448" s="6"/>
      <c r="I448" s="6"/>
      <c r="J448" s="6"/>
      <c r="K448" s="6"/>
      <c r="L448" s="6"/>
      <c r="M448" s="6"/>
    </row>
    <row r="449" spans="6:13">
      <c r="F449" s="4"/>
      <c r="G449" s="6"/>
      <c r="H449" s="6"/>
      <c r="I449" s="6"/>
      <c r="J449" s="6"/>
      <c r="K449" s="6"/>
      <c r="L449" s="6"/>
      <c r="M449" s="6"/>
    </row>
    <row r="450" spans="6:13">
      <c r="F450" s="4"/>
      <c r="G450" s="6"/>
      <c r="H450" s="6"/>
      <c r="I450" s="6"/>
      <c r="J450" s="6"/>
      <c r="K450" s="6"/>
      <c r="L450" s="6"/>
      <c r="M450" s="6"/>
    </row>
    <row r="451" spans="6:13">
      <c r="F451" s="4"/>
      <c r="G451" s="6"/>
      <c r="H451" s="6"/>
      <c r="I451" s="6"/>
      <c r="J451" s="6"/>
      <c r="K451" s="6"/>
      <c r="L451" s="6"/>
      <c r="M451" s="6"/>
    </row>
    <row r="452" spans="6:13">
      <c r="F452" s="4"/>
      <c r="G452" s="6"/>
      <c r="H452" s="6"/>
      <c r="I452" s="6"/>
      <c r="J452" s="6"/>
      <c r="K452" s="6"/>
      <c r="L452" s="6"/>
      <c r="M452" s="6"/>
    </row>
    <row r="453" spans="6:13">
      <c r="F453" s="4"/>
      <c r="G453" s="6"/>
      <c r="H453" s="6"/>
      <c r="I453" s="6"/>
      <c r="J453" s="6"/>
      <c r="K453" s="6"/>
      <c r="L453" s="6"/>
      <c r="M453" s="6"/>
    </row>
    <row r="454" spans="6:13">
      <c r="F454" s="4"/>
      <c r="G454" s="6"/>
      <c r="H454" s="6"/>
      <c r="I454" s="6"/>
      <c r="J454" s="6"/>
      <c r="K454" s="6"/>
      <c r="L454" s="6"/>
      <c r="M454" s="6"/>
    </row>
    <row r="455" spans="6:13">
      <c r="F455" s="4"/>
      <c r="G455" s="6"/>
      <c r="H455" s="6"/>
      <c r="I455" s="6"/>
      <c r="J455" s="6"/>
      <c r="K455" s="6"/>
      <c r="L455" s="6"/>
      <c r="M455" s="6"/>
    </row>
    <row r="456" spans="6:13">
      <c r="F456" s="4"/>
      <c r="G456" s="6"/>
      <c r="H456" s="6"/>
      <c r="I456" s="6"/>
      <c r="J456" s="6"/>
      <c r="K456" s="6"/>
      <c r="L456" s="6"/>
      <c r="M456" s="6"/>
    </row>
    <row r="457" spans="6:13">
      <c r="F457" s="4"/>
      <c r="G457" s="6"/>
      <c r="H457" s="6"/>
      <c r="I457" s="6"/>
      <c r="J457" s="6"/>
      <c r="K457" s="6"/>
      <c r="L457" s="6"/>
      <c r="M457" s="6"/>
    </row>
    <row r="458" spans="6:13">
      <c r="F458" s="4"/>
      <c r="G458" s="6"/>
      <c r="H458" s="6"/>
      <c r="I458" s="6"/>
      <c r="J458" s="6"/>
      <c r="K458" s="6"/>
      <c r="L458" s="6"/>
      <c r="M458" s="6"/>
    </row>
    <row r="459" spans="6:13">
      <c r="F459" s="4"/>
      <c r="G459" s="6"/>
      <c r="H459" s="6"/>
      <c r="I459" s="6"/>
      <c r="J459" s="6"/>
      <c r="K459" s="6"/>
      <c r="L459" s="6"/>
      <c r="M459" s="6"/>
    </row>
    <row r="460" spans="6:13">
      <c r="F460" s="4"/>
      <c r="G460" s="6"/>
      <c r="H460" s="6"/>
      <c r="I460" s="6"/>
      <c r="J460" s="6"/>
      <c r="K460" s="6"/>
      <c r="L460" s="6"/>
      <c r="M460" s="6"/>
    </row>
    <row r="461" spans="6:13">
      <c r="F461" s="4"/>
      <c r="G461" s="6"/>
      <c r="H461" s="6"/>
      <c r="I461" s="6"/>
      <c r="J461" s="6"/>
      <c r="K461" s="6"/>
      <c r="L461" s="6"/>
      <c r="M461" s="6"/>
    </row>
    <row r="462" spans="6:13">
      <c r="F462" s="4"/>
      <c r="G462" s="6"/>
      <c r="H462" s="6"/>
      <c r="I462" s="6"/>
      <c r="J462" s="6"/>
      <c r="K462" s="6"/>
      <c r="L462" s="6"/>
      <c r="M462" s="6"/>
    </row>
    <row r="463" spans="6:13">
      <c r="F463" s="4"/>
      <c r="G463" s="6"/>
      <c r="H463" s="6"/>
      <c r="I463" s="6"/>
      <c r="J463" s="6"/>
      <c r="K463" s="6"/>
      <c r="L463" s="6"/>
      <c r="M463" s="6"/>
    </row>
    <row r="464" spans="6:13">
      <c r="F464" s="4"/>
      <c r="G464" s="6"/>
      <c r="H464" s="6"/>
      <c r="I464" s="6"/>
      <c r="J464" s="6"/>
      <c r="K464" s="6"/>
      <c r="L464" s="6"/>
      <c r="M464" s="6"/>
    </row>
    <row r="465" spans="6:13">
      <c r="F465" s="4"/>
      <c r="G465" s="6"/>
      <c r="H465" s="6"/>
      <c r="I465" s="6"/>
      <c r="J465" s="6"/>
      <c r="K465" s="6"/>
      <c r="L465" s="6"/>
      <c r="M465" s="6"/>
    </row>
    <row r="466" spans="6:13">
      <c r="F466" s="4"/>
      <c r="G466" s="6"/>
      <c r="H466" s="6"/>
      <c r="I466" s="6"/>
      <c r="J466" s="6"/>
      <c r="K466" s="6"/>
      <c r="L466" s="6"/>
      <c r="M466" s="6"/>
    </row>
    <row r="467" spans="6:13">
      <c r="F467" s="4"/>
      <c r="G467" s="6"/>
      <c r="H467" s="6"/>
      <c r="I467" s="6"/>
      <c r="J467" s="6"/>
      <c r="K467" s="6"/>
      <c r="L467" s="6"/>
      <c r="M467" s="6"/>
    </row>
    <row r="468" spans="6:13">
      <c r="F468" s="4"/>
      <c r="G468" s="6"/>
      <c r="H468" s="6"/>
      <c r="I468" s="6"/>
      <c r="J468" s="6"/>
      <c r="K468" s="6"/>
      <c r="L468" s="6"/>
      <c r="M468" s="6"/>
    </row>
    <row r="469" spans="6:13">
      <c r="F469" s="4"/>
      <c r="G469" s="6"/>
      <c r="H469" s="6"/>
      <c r="I469" s="6"/>
      <c r="J469" s="6"/>
      <c r="K469" s="6"/>
      <c r="L469" s="6"/>
      <c r="M469" s="6"/>
    </row>
    <row r="470" spans="6:13">
      <c r="F470" s="4"/>
      <c r="G470" s="6"/>
      <c r="H470" s="6"/>
      <c r="I470" s="6"/>
      <c r="J470" s="6"/>
      <c r="K470" s="6"/>
      <c r="L470" s="6"/>
      <c r="M470" s="6"/>
    </row>
    <row r="471" spans="6:13">
      <c r="F471" s="4"/>
      <c r="G471" s="6"/>
      <c r="H471" s="6"/>
      <c r="I471" s="6"/>
      <c r="J471" s="6"/>
      <c r="K471" s="6"/>
      <c r="L471" s="6"/>
      <c r="M471" s="6"/>
    </row>
    <row r="472" spans="6:13">
      <c r="F472" s="4"/>
      <c r="G472" s="6"/>
      <c r="H472" s="6"/>
      <c r="I472" s="6"/>
      <c r="J472" s="6"/>
      <c r="K472" s="6"/>
      <c r="L472" s="6"/>
      <c r="M472" s="6"/>
    </row>
    <row r="473" spans="6:13">
      <c r="F473" s="4"/>
      <c r="G473" s="6"/>
      <c r="H473" s="6"/>
      <c r="I473" s="6"/>
      <c r="J473" s="6"/>
      <c r="K473" s="6"/>
      <c r="L473" s="6"/>
      <c r="M473" s="6"/>
    </row>
    <row r="474" spans="6:13">
      <c r="F474" s="4"/>
      <c r="G474" s="6"/>
      <c r="H474" s="6"/>
      <c r="I474" s="6"/>
      <c r="J474" s="6"/>
      <c r="K474" s="6"/>
      <c r="L474" s="6"/>
      <c r="M474" s="6"/>
    </row>
    <row r="475" spans="6:13">
      <c r="F475" s="4"/>
      <c r="G475" s="6"/>
      <c r="H475" s="6"/>
      <c r="I475" s="6"/>
      <c r="J475" s="6"/>
      <c r="K475" s="6"/>
      <c r="L475" s="6"/>
      <c r="M475" s="6"/>
    </row>
    <row r="476" spans="6:13">
      <c r="F476" s="4"/>
      <c r="G476" s="6"/>
      <c r="H476" s="6"/>
      <c r="I476" s="6"/>
      <c r="J476" s="6"/>
      <c r="K476" s="6"/>
      <c r="L476" s="6"/>
      <c r="M476" s="6"/>
    </row>
    <row r="477" spans="6:13">
      <c r="F477" s="4"/>
      <c r="G477" s="6"/>
      <c r="H477" s="6"/>
      <c r="I477" s="6"/>
      <c r="J477" s="6"/>
      <c r="K477" s="6"/>
      <c r="L477" s="6"/>
      <c r="M477" s="6"/>
    </row>
    <row r="478" spans="6:13">
      <c r="F478" s="4"/>
      <c r="G478" s="6"/>
      <c r="H478" s="6"/>
      <c r="I478" s="6"/>
      <c r="J478" s="6"/>
      <c r="K478" s="6"/>
      <c r="L478" s="6"/>
      <c r="M478" s="6"/>
    </row>
    <row r="479" spans="6:13">
      <c r="F479" s="4"/>
      <c r="G479" s="6"/>
      <c r="H479" s="6"/>
      <c r="I479" s="6"/>
      <c r="J479" s="6"/>
      <c r="K479" s="6"/>
      <c r="L479" s="6"/>
      <c r="M479" s="6"/>
    </row>
    <row r="480" spans="6:13">
      <c r="F480" s="4"/>
      <c r="G480" s="6"/>
      <c r="H480" s="6"/>
      <c r="I480" s="6"/>
      <c r="J480" s="6"/>
      <c r="K480" s="6"/>
      <c r="L480" s="6"/>
      <c r="M480" s="6"/>
    </row>
    <row r="481" spans="6:13">
      <c r="F481" s="4"/>
      <c r="G481" s="6"/>
      <c r="H481" s="6"/>
      <c r="I481" s="6"/>
      <c r="J481" s="6"/>
      <c r="K481" s="6"/>
      <c r="L481" s="6"/>
      <c r="M481" s="6"/>
    </row>
    <row r="482" spans="6:13">
      <c r="F482" s="4"/>
      <c r="G482" s="6"/>
      <c r="H482" s="6"/>
      <c r="I482" s="6"/>
      <c r="J482" s="6"/>
      <c r="K482" s="6"/>
      <c r="L482" s="6"/>
      <c r="M482" s="6"/>
    </row>
    <row r="483" spans="6:13">
      <c r="F483" s="4"/>
      <c r="G483" s="6"/>
      <c r="H483" s="6"/>
      <c r="I483" s="6"/>
      <c r="J483" s="6"/>
      <c r="K483" s="6"/>
      <c r="L483" s="6"/>
      <c r="M483" s="6"/>
    </row>
    <row r="484" spans="6:13">
      <c r="F484" s="4"/>
      <c r="G484" s="6"/>
      <c r="H484" s="6"/>
      <c r="I484" s="6"/>
      <c r="J484" s="6"/>
      <c r="K484" s="6"/>
      <c r="L484" s="6"/>
      <c r="M484" s="6"/>
    </row>
    <row r="485" spans="6:13">
      <c r="F485" s="4"/>
      <c r="G485" s="6"/>
      <c r="H485" s="6"/>
      <c r="I485" s="6"/>
      <c r="J485" s="6"/>
      <c r="K485" s="6"/>
      <c r="L485" s="6"/>
      <c r="M485" s="6"/>
    </row>
    <row r="486" spans="6:13">
      <c r="F486" s="4"/>
      <c r="G486" s="6"/>
      <c r="H486" s="6"/>
      <c r="I486" s="6"/>
      <c r="J486" s="6"/>
      <c r="K486" s="6"/>
      <c r="L486" s="6"/>
      <c r="M486" s="6"/>
    </row>
    <row r="487" spans="6:13">
      <c r="F487" s="4"/>
      <c r="G487" s="6"/>
      <c r="H487" s="6"/>
      <c r="I487" s="6"/>
      <c r="J487" s="6"/>
      <c r="K487" s="6"/>
      <c r="L487" s="6"/>
      <c r="M487" s="6"/>
    </row>
    <row r="488" spans="6:13">
      <c r="F488" s="4"/>
      <c r="G488" s="6"/>
      <c r="H488" s="6"/>
      <c r="I488" s="6"/>
      <c r="J488" s="6"/>
      <c r="K488" s="6"/>
      <c r="L488" s="6"/>
      <c r="M488" s="6"/>
    </row>
    <row r="489" spans="6:13">
      <c r="F489" s="4"/>
      <c r="G489" s="6"/>
      <c r="H489" s="6"/>
      <c r="I489" s="6"/>
      <c r="J489" s="6"/>
      <c r="K489" s="6"/>
      <c r="L489" s="6"/>
      <c r="M489" s="6"/>
    </row>
    <row r="490" spans="6:13">
      <c r="F490" s="4"/>
      <c r="G490" s="6"/>
      <c r="H490" s="6"/>
      <c r="I490" s="6"/>
      <c r="J490" s="6"/>
      <c r="K490" s="6"/>
      <c r="L490" s="6"/>
      <c r="M490" s="6"/>
    </row>
    <row r="491" spans="6:13">
      <c r="F491" s="4"/>
      <c r="G491" s="6"/>
      <c r="H491" s="6"/>
      <c r="I491" s="6"/>
      <c r="J491" s="6"/>
      <c r="K491" s="6"/>
      <c r="L491" s="6"/>
      <c r="M491" s="6"/>
    </row>
    <row r="492" spans="6:13">
      <c r="F492" s="4"/>
      <c r="G492" s="6"/>
      <c r="H492" s="6"/>
      <c r="I492" s="6"/>
      <c r="J492" s="6"/>
      <c r="K492" s="6"/>
      <c r="L492" s="6"/>
      <c r="M492" s="6"/>
    </row>
    <row r="493" spans="6:13">
      <c r="F493" s="4"/>
      <c r="G493" s="6"/>
      <c r="H493" s="6"/>
      <c r="I493" s="6"/>
      <c r="J493" s="6"/>
      <c r="K493" s="6"/>
      <c r="L493" s="6"/>
      <c r="M493" s="6"/>
    </row>
    <row r="494" spans="6:13">
      <c r="F494" s="4"/>
      <c r="G494" s="6"/>
      <c r="H494" s="6"/>
      <c r="I494" s="6"/>
      <c r="J494" s="6"/>
      <c r="K494" s="6"/>
      <c r="L494" s="6"/>
      <c r="M494" s="6"/>
    </row>
    <row r="495" spans="6:13">
      <c r="F495" s="4"/>
      <c r="G495" s="6"/>
      <c r="H495" s="6"/>
      <c r="I495" s="6"/>
      <c r="J495" s="6"/>
      <c r="K495" s="6"/>
      <c r="L495" s="6"/>
      <c r="M495" s="6"/>
    </row>
    <row r="496" spans="6:13">
      <c r="F496" s="4"/>
      <c r="G496" s="6"/>
      <c r="H496" s="6"/>
      <c r="I496" s="6"/>
      <c r="J496" s="6"/>
      <c r="K496" s="6"/>
      <c r="L496" s="6"/>
      <c r="M496" s="6"/>
    </row>
    <row r="497" spans="6:13">
      <c r="F497" s="4"/>
      <c r="G497" s="6"/>
      <c r="H497" s="6"/>
      <c r="I497" s="6"/>
      <c r="J497" s="6"/>
      <c r="K497" s="6"/>
      <c r="L497" s="6"/>
      <c r="M497" s="6"/>
    </row>
    <row r="498" spans="6:13">
      <c r="F498" s="4"/>
      <c r="G498" s="6"/>
      <c r="H498" s="6"/>
      <c r="I498" s="6"/>
      <c r="J498" s="6"/>
      <c r="K498" s="6"/>
      <c r="L498" s="6"/>
      <c r="M498" s="6"/>
    </row>
    <row r="499" spans="6:13">
      <c r="F499" s="4"/>
      <c r="G499" s="6"/>
      <c r="H499" s="6"/>
      <c r="I499" s="6"/>
      <c r="J499" s="6"/>
      <c r="K499" s="6"/>
      <c r="L499" s="6"/>
      <c r="M499" s="6"/>
    </row>
    <row r="500" spans="6:13">
      <c r="F500" s="4"/>
      <c r="G500" s="6"/>
      <c r="H500" s="6"/>
      <c r="I500" s="6"/>
      <c r="J500" s="6"/>
      <c r="K500" s="6"/>
      <c r="L500" s="6"/>
      <c r="M500" s="6"/>
    </row>
    <row r="501" spans="6:13">
      <c r="F501" s="4"/>
      <c r="G501" s="6"/>
      <c r="H501" s="6"/>
      <c r="I501" s="6"/>
      <c r="J501" s="6"/>
      <c r="K501" s="6"/>
      <c r="L501" s="6"/>
      <c r="M501" s="6"/>
    </row>
    <row r="502" spans="6:13">
      <c r="F502" s="4"/>
      <c r="G502" s="6"/>
      <c r="H502" s="6"/>
      <c r="I502" s="6"/>
      <c r="J502" s="6"/>
      <c r="K502" s="6"/>
      <c r="L502" s="6"/>
      <c r="M502" s="6"/>
    </row>
    <row r="503" spans="6:13">
      <c r="F503" s="4"/>
      <c r="G503" s="6"/>
      <c r="H503" s="6"/>
      <c r="I503" s="6"/>
      <c r="J503" s="6"/>
      <c r="K503" s="6"/>
      <c r="L503" s="6"/>
      <c r="M503" s="6"/>
    </row>
    <row r="504" spans="6:13">
      <c r="F504" s="4"/>
      <c r="G504" s="6"/>
      <c r="H504" s="6"/>
      <c r="I504" s="6"/>
      <c r="J504" s="6"/>
      <c r="K504" s="6"/>
      <c r="L504" s="6"/>
      <c r="M504" s="6"/>
    </row>
    <row r="505" spans="6:13">
      <c r="F505" s="4"/>
      <c r="G505" s="6"/>
      <c r="H505" s="6"/>
      <c r="I505" s="6"/>
      <c r="J505" s="6"/>
      <c r="K505" s="6"/>
      <c r="L505" s="6"/>
      <c r="M505" s="6"/>
    </row>
    <row r="506" spans="6:13">
      <c r="F506" s="4"/>
      <c r="G506" s="6"/>
      <c r="H506" s="6"/>
      <c r="I506" s="6"/>
      <c r="J506" s="6"/>
      <c r="K506" s="6"/>
      <c r="L506" s="6"/>
      <c r="M506" s="6"/>
    </row>
    <row r="507" spans="6:13">
      <c r="F507" s="4"/>
      <c r="G507" s="6"/>
      <c r="H507" s="6"/>
      <c r="I507" s="6"/>
      <c r="J507" s="6"/>
      <c r="K507" s="6"/>
      <c r="L507" s="6"/>
      <c r="M507" s="6"/>
    </row>
    <row r="508" spans="6:13">
      <c r="F508" s="4"/>
      <c r="G508" s="6"/>
      <c r="H508" s="6"/>
      <c r="I508" s="6"/>
      <c r="J508" s="6"/>
      <c r="K508" s="6"/>
      <c r="L508" s="6"/>
      <c r="M508" s="6"/>
    </row>
    <row r="509" spans="6:13">
      <c r="F509" s="4"/>
      <c r="G509" s="6"/>
      <c r="H509" s="6"/>
      <c r="I509" s="6"/>
      <c r="J509" s="6"/>
      <c r="K509" s="6"/>
      <c r="L509" s="6"/>
      <c r="M509" s="6"/>
    </row>
    <row r="510" spans="6:13">
      <c r="F510" s="4"/>
      <c r="G510" s="6"/>
      <c r="H510" s="6"/>
      <c r="I510" s="6"/>
      <c r="J510" s="6"/>
      <c r="K510" s="6"/>
      <c r="L510" s="6"/>
      <c r="M510" s="6"/>
    </row>
    <row r="511" spans="6:13">
      <c r="F511" s="4"/>
      <c r="G511" s="6"/>
      <c r="H511" s="6"/>
      <c r="I511" s="6"/>
      <c r="J511" s="6"/>
      <c r="K511" s="6"/>
      <c r="L511" s="6"/>
      <c r="M511" s="6"/>
    </row>
    <row r="512" spans="6:13">
      <c r="F512" s="4"/>
      <c r="G512" s="6"/>
      <c r="H512" s="6"/>
      <c r="I512" s="6"/>
      <c r="J512" s="6"/>
      <c r="K512" s="6"/>
      <c r="L512" s="6"/>
      <c r="M512" s="6"/>
    </row>
    <row r="513" spans="6:13">
      <c r="F513" s="4"/>
      <c r="G513" s="6"/>
      <c r="H513" s="6"/>
      <c r="I513" s="6"/>
      <c r="J513" s="6"/>
      <c r="K513" s="6"/>
      <c r="L513" s="6"/>
      <c r="M513" s="6"/>
    </row>
    <row r="514" spans="6:13">
      <c r="F514" s="4"/>
      <c r="G514" s="6"/>
      <c r="H514" s="6"/>
      <c r="I514" s="6"/>
      <c r="J514" s="6"/>
      <c r="K514" s="6"/>
      <c r="L514" s="6"/>
      <c r="M514" s="6"/>
    </row>
    <row r="515" spans="6:13">
      <c r="F515" s="4"/>
      <c r="G515" s="6"/>
      <c r="H515" s="6"/>
      <c r="I515" s="6"/>
      <c r="J515" s="6"/>
      <c r="K515" s="6"/>
      <c r="L515" s="6"/>
      <c r="M515" s="6"/>
    </row>
    <row r="516" spans="6:13">
      <c r="F516" s="4"/>
      <c r="G516" s="6"/>
      <c r="H516" s="6"/>
      <c r="I516" s="6"/>
      <c r="J516" s="6"/>
      <c r="K516" s="6"/>
      <c r="L516" s="6"/>
      <c r="M516" s="6"/>
    </row>
    <row r="517" spans="6:13">
      <c r="F517" s="4"/>
      <c r="G517" s="6"/>
      <c r="H517" s="6"/>
      <c r="I517" s="6"/>
      <c r="J517" s="6"/>
      <c r="K517" s="6"/>
      <c r="L517" s="6"/>
      <c r="M517" s="6"/>
    </row>
    <row r="518" spans="6:13">
      <c r="F518" s="4"/>
      <c r="G518" s="6"/>
      <c r="H518" s="6"/>
      <c r="I518" s="6"/>
      <c r="J518" s="6"/>
      <c r="K518" s="6"/>
      <c r="L518" s="6"/>
      <c r="M518" s="6"/>
    </row>
    <row r="519" spans="6:13">
      <c r="F519" s="4"/>
      <c r="G519" s="6"/>
      <c r="H519" s="6"/>
      <c r="I519" s="6"/>
      <c r="J519" s="6"/>
      <c r="K519" s="6"/>
      <c r="L519" s="6"/>
      <c r="M519" s="6"/>
    </row>
    <row r="520" spans="6:13">
      <c r="F520" s="4"/>
      <c r="G520" s="6"/>
      <c r="H520" s="6"/>
      <c r="I520" s="6"/>
      <c r="J520" s="6"/>
      <c r="K520" s="6"/>
      <c r="L520" s="6"/>
      <c r="M520" s="6"/>
    </row>
    <row r="521" spans="6:13">
      <c r="F521" s="4"/>
      <c r="G521" s="6"/>
      <c r="H521" s="6"/>
      <c r="I521" s="6"/>
      <c r="J521" s="6"/>
      <c r="K521" s="6"/>
      <c r="L521" s="6"/>
      <c r="M521" s="6"/>
    </row>
    <row r="522" spans="6:13">
      <c r="F522" s="4"/>
      <c r="G522" s="6"/>
      <c r="H522" s="6"/>
      <c r="I522" s="6"/>
      <c r="J522" s="6"/>
      <c r="K522" s="6"/>
      <c r="L522" s="6"/>
      <c r="M522" s="6"/>
    </row>
    <row r="523" spans="6:13">
      <c r="F523" s="4"/>
      <c r="G523" s="6"/>
      <c r="H523" s="6"/>
      <c r="I523" s="6"/>
      <c r="J523" s="6"/>
      <c r="K523" s="6"/>
      <c r="L523" s="6"/>
      <c r="M523" s="6"/>
    </row>
    <row r="524" spans="6:13">
      <c r="F524" s="4"/>
      <c r="G524" s="6"/>
      <c r="H524" s="6"/>
      <c r="I524" s="6"/>
      <c r="J524" s="6"/>
      <c r="K524" s="6"/>
      <c r="L524" s="6"/>
      <c r="M524" s="6"/>
    </row>
    <row r="525" spans="6:13">
      <c r="F525" s="4"/>
      <c r="G525" s="6"/>
      <c r="H525" s="6"/>
      <c r="I525" s="6"/>
      <c r="J525" s="6"/>
      <c r="K525" s="6"/>
      <c r="L525" s="6"/>
      <c r="M525" s="6"/>
    </row>
    <row r="526" spans="6:13">
      <c r="F526" s="4"/>
      <c r="G526" s="6"/>
      <c r="H526" s="6"/>
      <c r="I526" s="6"/>
      <c r="J526" s="6"/>
      <c r="K526" s="6"/>
      <c r="L526" s="6"/>
      <c r="M526" s="6"/>
    </row>
    <row r="527" spans="6:13">
      <c r="F527" s="4"/>
      <c r="G527" s="6"/>
      <c r="H527" s="6"/>
      <c r="I527" s="6"/>
      <c r="J527" s="6"/>
      <c r="K527" s="6"/>
      <c r="L527" s="6"/>
      <c r="M527" s="6"/>
    </row>
    <row r="528" spans="6:13">
      <c r="F528" s="4"/>
      <c r="G528" s="6"/>
      <c r="H528" s="6"/>
      <c r="I528" s="6"/>
      <c r="J528" s="6"/>
      <c r="K528" s="6"/>
      <c r="L528" s="6"/>
      <c r="M528" s="6"/>
    </row>
    <row r="529" spans="6:13">
      <c r="F529" s="4"/>
      <c r="G529" s="6"/>
      <c r="H529" s="6"/>
      <c r="I529" s="6"/>
      <c r="J529" s="6"/>
      <c r="K529" s="6"/>
      <c r="L529" s="6"/>
      <c r="M529" s="6"/>
    </row>
    <row r="530" spans="6:13">
      <c r="F530" s="4"/>
      <c r="G530" s="6"/>
      <c r="H530" s="6"/>
      <c r="I530" s="6"/>
      <c r="J530" s="6"/>
      <c r="K530" s="6"/>
      <c r="L530" s="6"/>
      <c r="M530" s="6"/>
    </row>
    <row r="531" spans="6:13">
      <c r="F531" s="4"/>
      <c r="G531" s="6"/>
      <c r="H531" s="6"/>
      <c r="I531" s="6"/>
      <c r="J531" s="6"/>
      <c r="K531" s="6"/>
      <c r="L531" s="6"/>
      <c r="M531" s="6"/>
    </row>
    <row r="532" spans="6:13">
      <c r="F532" s="4"/>
      <c r="G532" s="6"/>
      <c r="H532" s="6"/>
      <c r="I532" s="6"/>
      <c r="J532" s="6"/>
      <c r="K532" s="6"/>
      <c r="L532" s="6"/>
      <c r="M532" s="6"/>
    </row>
    <row r="533" spans="6:13">
      <c r="F533" s="4"/>
      <c r="G533" s="6"/>
      <c r="H533" s="6"/>
      <c r="I533" s="6"/>
      <c r="J533" s="6"/>
      <c r="K533" s="6"/>
      <c r="L533" s="6"/>
      <c r="M533" s="6"/>
    </row>
    <row r="534" spans="6:13">
      <c r="F534" s="4"/>
      <c r="G534" s="6"/>
      <c r="H534" s="6"/>
      <c r="I534" s="6"/>
      <c r="J534" s="6"/>
      <c r="K534" s="6"/>
      <c r="L534" s="6"/>
      <c r="M534" s="6"/>
    </row>
    <row r="535" spans="6:13">
      <c r="F535" s="4"/>
      <c r="G535" s="6"/>
      <c r="H535" s="6"/>
      <c r="I535" s="6"/>
      <c r="J535" s="6"/>
      <c r="K535" s="6"/>
      <c r="L535" s="6"/>
      <c r="M535" s="6"/>
    </row>
    <row r="536" spans="6:13">
      <c r="F536" s="4"/>
      <c r="G536" s="6"/>
      <c r="H536" s="6"/>
      <c r="I536" s="6"/>
      <c r="J536" s="6"/>
      <c r="K536" s="6"/>
      <c r="L536" s="6"/>
      <c r="M536" s="6"/>
    </row>
    <row r="537" spans="6:13">
      <c r="F537" s="4"/>
      <c r="G537" s="6"/>
      <c r="H537" s="6"/>
      <c r="I537" s="6"/>
      <c r="J537" s="6"/>
      <c r="K537" s="6"/>
      <c r="L537" s="6"/>
      <c r="M537" s="6"/>
    </row>
    <row r="538" spans="6:13">
      <c r="F538" s="4"/>
      <c r="G538" s="6"/>
      <c r="H538" s="6"/>
      <c r="I538" s="6"/>
      <c r="J538" s="6"/>
      <c r="K538" s="6"/>
      <c r="L538" s="6"/>
      <c r="M538" s="6"/>
    </row>
    <row r="539" spans="6:13">
      <c r="F539" s="4"/>
      <c r="G539" s="6"/>
      <c r="H539" s="6"/>
      <c r="I539" s="6"/>
      <c r="J539" s="6"/>
      <c r="K539" s="6"/>
      <c r="L539" s="6"/>
      <c r="M539" s="6"/>
    </row>
    <row r="540" spans="6:13">
      <c r="F540" s="4"/>
      <c r="G540" s="6"/>
      <c r="H540" s="6"/>
      <c r="I540" s="6"/>
      <c r="J540" s="6"/>
      <c r="K540" s="6"/>
      <c r="L540" s="6"/>
      <c r="M540" s="6"/>
    </row>
    <row r="541" spans="6:13">
      <c r="F541" s="4"/>
      <c r="G541" s="6"/>
      <c r="H541" s="6"/>
      <c r="I541" s="6"/>
      <c r="J541" s="6"/>
      <c r="K541" s="6"/>
      <c r="L541" s="6"/>
      <c r="M541" s="6"/>
    </row>
    <row r="542" spans="6:13">
      <c r="F542" s="4"/>
      <c r="G542" s="6"/>
      <c r="H542" s="6"/>
      <c r="I542" s="6"/>
      <c r="J542" s="6"/>
      <c r="K542" s="6"/>
      <c r="L542" s="6"/>
      <c r="M542" s="6"/>
    </row>
    <row r="543" spans="6:13">
      <c r="F543" s="4"/>
      <c r="G543" s="6"/>
      <c r="H543" s="6"/>
      <c r="I543" s="6"/>
      <c r="J543" s="6"/>
      <c r="K543" s="6"/>
      <c r="L543" s="6"/>
      <c r="M543" s="6"/>
    </row>
    <row r="544" spans="6:13">
      <c r="F544" s="4"/>
      <c r="G544" s="6"/>
      <c r="H544" s="6"/>
      <c r="I544" s="6"/>
      <c r="J544" s="6"/>
      <c r="K544" s="6"/>
      <c r="L544" s="6"/>
      <c r="M544" s="6"/>
    </row>
    <row r="545" spans="6:13">
      <c r="F545" s="4"/>
      <c r="G545" s="6"/>
      <c r="H545" s="6"/>
      <c r="I545" s="6"/>
      <c r="J545" s="6"/>
      <c r="K545" s="6"/>
      <c r="L545" s="6"/>
      <c r="M545" s="6"/>
    </row>
    <row r="546" spans="6:13">
      <c r="F546" s="4"/>
      <c r="G546" s="6"/>
      <c r="H546" s="6"/>
      <c r="I546" s="6"/>
      <c r="J546" s="6"/>
      <c r="K546" s="6"/>
      <c r="L546" s="6"/>
      <c r="M546" s="6"/>
    </row>
    <row r="547" spans="6:13">
      <c r="F547" s="4"/>
      <c r="G547" s="6"/>
      <c r="H547" s="6"/>
      <c r="I547" s="6"/>
      <c r="J547" s="6"/>
      <c r="K547" s="6"/>
      <c r="L547" s="6"/>
      <c r="M547" s="6"/>
    </row>
    <row r="548" spans="6:13">
      <c r="F548" s="4"/>
      <c r="G548" s="6"/>
      <c r="H548" s="6"/>
      <c r="I548" s="6"/>
      <c r="J548" s="6"/>
      <c r="K548" s="6"/>
      <c r="L548" s="6"/>
      <c r="M548" s="6"/>
    </row>
    <row r="549" spans="6:13">
      <c r="F549" s="4"/>
      <c r="G549" s="6"/>
      <c r="H549" s="6"/>
      <c r="I549" s="6"/>
      <c r="J549" s="6"/>
      <c r="K549" s="6"/>
      <c r="L549" s="6"/>
      <c r="M549" s="6"/>
    </row>
    <row r="550" spans="6:13">
      <c r="F550" s="4"/>
      <c r="G550" s="6"/>
      <c r="H550" s="6"/>
      <c r="I550" s="6"/>
      <c r="J550" s="6"/>
      <c r="K550" s="6"/>
      <c r="L550" s="6"/>
      <c r="M550" s="6"/>
    </row>
    <row r="551" spans="6:13">
      <c r="F551" s="4"/>
      <c r="G551" s="6"/>
      <c r="H551" s="6"/>
      <c r="I551" s="6"/>
      <c r="J551" s="6"/>
      <c r="K551" s="6"/>
      <c r="L551" s="6"/>
      <c r="M551" s="6"/>
    </row>
    <row r="552" spans="6:13">
      <c r="F552" s="4"/>
      <c r="G552" s="6"/>
      <c r="H552" s="6"/>
      <c r="I552" s="6"/>
      <c r="J552" s="6"/>
      <c r="K552" s="6"/>
      <c r="L552" s="6"/>
      <c r="M552" s="6"/>
    </row>
    <row r="553" spans="6:13">
      <c r="F553" s="4"/>
      <c r="G553" s="6"/>
      <c r="H553" s="6"/>
      <c r="I553" s="6"/>
      <c r="J553" s="6"/>
      <c r="K553" s="6"/>
      <c r="L553" s="6"/>
      <c r="M553" s="6"/>
    </row>
    <row r="554" spans="6:13">
      <c r="F554" s="4"/>
      <c r="G554" s="6"/>
      <c r="H554" s="6"/>
      <c r="I554" s="6"/>
      <c r="J554" s="6"/>
      <c r="K554" s="6"/>
      <c r="L554" s="6"/>
      <c r="M554" s="6"/>
    </row>
    <row r="555" spans="6:13">
      <c r="F555" s="4"/>
      <c r="G555" s="6"/>
      <c r="H555" s="6"/>
      <c r="I555" s="6"/>
      <c r="J555" s="6"/>
      <c r="K555" s="6"/>
      <c r="L555" s="6"/>
      <c r="M555" s="6"/>
    </row>
    <row r="556" spans="6:13">
      <c r="F556" s="4"/>
      <c r="G556" s="6"/>
      <c r="H556" s="6"/>
      <c r="I556" s="6"/>
      <c r="J556" s="6"/>
      <c r="K556" s="6"/>
      <c r="L556" s="6"/>
      <c r="M556" s="6"/>
    </row>
    <row r="557" spans="6:13">
      <c r="F557" s="4"/>
      <c r="G557" s="6"/>
      <c r="H557" s="6"/>
      <c r="I557" s="6"/>
      <c r="J557" s="6"/>
      <c r="K557" s="6"/>
      <c r="L557" s="6"/>
      <c r="M557" s="6"/>
    </row>
    <row r="558" spans="6:13">
      <c r="F558" s="4"/>
      <c r="G558" s="6"/>
      <c r="H558" s="6"/>
      <c r="I558" s="6"/>
      <c r="J558" s="6"/>
      <c r="K558" s="6"/>
      <c r="L558" s="6"/>
      <c r="M558" s="6"/>
    </row>
    <row r="559" spans="6:13">
      <c r="F559" s="4"/>
      <c r="G559" s="6"/>
      <c r="H559" s="6"/>
      <c r="I559" s="6"/>
      <c r="J559" s="6"/>
      <c r="K559" s="6"/>
      <c r="L559" s="6"/>
      <c r="M559" s="6"/>
    </row>
    <row r="560" spans="6:13">
      <c r="F560" s="4"/>
      <c r="G560" s="6"/>
      <c r="H560" s="6"/>
      <c r="I560" s="6"/>
      <c r="J560" s="6"/>
      <c r="K560" s="6"/>
      <c r="L560" s="6"/>
      <c r="M560" s="6"/>
    </row>
    <row r="561" spans="6:13">
      <c r="F561" s="4"/>
      <c r="G561" s="6"/>
      <c r="H561" s="6"/>
      <c r="I561" s="6"/>
      <c r="J561" s="6"/>
      <c r="K561" s="6"/>
      <c r="L561" s="6"/>
      <c r="M561" s="6"/>
    </row>
    <row r="562" spans="6:13">
      <c r="F562" s="4"/>
      <c r="G562" s="6"/>
      <c r="H562" s="6"/>
      <c r="I562" s="6"/>
      <c r="J562" s="6"/>
      <c r="K562" s="6"/>
      <c r="L562" s="6"/>
      <c r="M562" s="6"/>
    </row>
    <row r="563" spans="6:13">
      <c r="F563" s="4"/>
      <c r="G563" s="6"/>
      <c r="H563" s="6"/>
      <c r="I563" s="6"/>
      <c r="J563" s="6"/>
      <c r="K563" s="6"/>
      <c r="L563" s="6"/>
      <c r="M563" s="6"/>
    </row>
    <row r="564" spans="6:13">
      <c r="F564" s="4"/>
      <c r="G564" s="6"/>
      <c r="H564" s="6"/>
      <c r="I564" s="6"/>
      <c r="J564" s="6"/>
      <c r="K564" s="6"/>
      <c r="L564" s="6"/>
      <c r="M564" s="6"/>
    </row>
    <row r="565" spans="6:13">
      <c r="F565" s="4"/>
      <c r="G565" s="6"/>
      <c r="H565" s="6"/>
      <c r="I565" s="6"/>
      <c r="J565" s="6"/>
      <c r="K565" s="6"/>
      <c r="L565" s="6"/>
      <c r="M565" s="6"/>
    </row>
    <row r="566" spans="6:13">
      <c r="F566" s="4"/>
      <c r="G566" s="6"/>
      <c r="H566" s="6"/>
      <c r="I566" s="6"/>
      <c r="J566" s="6"/>
      <c r="K566" s="6"/>
      <c r="L566" s="6"/>
      <c r="M566" s="6"/>
    </row>
    <row r="567" spans="6:13">
      <c r="F567" s="4"/>
      <c r="G567" s="6"/>
      <c r="H567" s="6"/>
      <c r="I567" s="6"/>
      <c r="J567" s="6"/>
      <c r="K567" s="6"/>
      <c r="L567" s="6"/>
      <c r="M567" s="6"/>
    </row>
    <row r="568" spans="6:13">
      <c r="F568" s="4"/>
      <c r="G568" s="6"/>
      <c r="H568" s="6"/>
      <c r="I568" s="6"/>
      <c r="J568" s="6"/>
      <c r="K568" s="6"/>
      <c r="L568" s="6"/>
      <c r="M568" s="6"/>
    </row>
    <row r="569" spans="6:13">
      <c r="F569" s="4"/>
      <c r="G569" s="6"/>
      <c r="H569" s="6"/>
      <c r="I569" s="6"/>
      <c r="J569" s="6"/>
      <c r="K569" s="6"/>
      <c r="L569" s="6"/>
      <c r="M569" s="6"/>
    </row>
    <row r="570" spans="6:13">
      <c r="F570" s="4"/>
      <c r="G570" s="6"/>
      <c r="H570" s="6"/>
      <c r="I570" s="6"/>
      <c r="J570" s="6"/>
      <c r="K570" s="6"/>
      <c r="L570" s="6"/>
      <c r="M570" s="6"/>
    </row>
    <row r="571" spans="6:13">
      <c r="F571" s="4"/>
      <c r="G571" s="6"/>
      <c r="H571" s="6"/>
      <c r="I571" s="6"/>
      <c r="J571" s="6"/>
      <c r="K571" s="6"/>
      <c r="L571" s="6"/>
      <c r="M571" s="6"/>
    </row>
    <row r="572" spans="6:13">
      <c r="F572" s="4"/>
      <c r="G572" s="6"/>
      <c r="H572" s="6"/>
      <c r="I572" s="6"/>
      <c r="J572" s="6"/>
      <c r="K572" s="6"/>
      <c r="L572" s="6"/>
      <c r="M572" s="6"/>
    </row>
    <row r="573" spans="6:13">
      <c r="F573" s="4"/>
      <c r="G573" s="6"/>
      <c r="H573" s="6"/>
      <c r="I573" s="6"/>
      <c r="J573" s="6"/>
      <c r="K573" s="6"/>
      <c r="L573" s="6"/>
      <c r="M573" s="6"/>
    </row>
    <row r="574" spans="6:13">
      <c r="F574" s="4"/>
      <c r="G574" s="6"/>
      <c r="H574" s="6"/>
      <c r="I574" s="6"/>
      <c r="J574" s="6"/>
      <c r="K574" s="6"/>
      <c r="L574" s="6"/>
      <c r="M574" s="6"/>
    </row>
    <row r="575" spans="6:13">
      <c r="F575" s="4"/>
      <c r="G575" s="6"/>
      <c r="H575" s="6"/>
      <c r="I575" s="6"/>
      <c r="J575" s="6"/>
      <c r="K575" s="6"/>
      <c r="L575" s="6"/>
      <c r="M575" s="6"/>
    </row>
    <row r="576" spans="6:13">
      <c r="F576" s="4"/>
      <c r="G576" s="6"/>
      <c r="H576" s="6"/>
      <c r="I576" s="6"/>
      <c r="J576" s="6"/>
      <c r="K576" s="6"/>
      <c r="L576" s="6"/>
      <c r="M576" s="6"/>
    </row>
    <row r="577" spans="6:13">
      <c r="F577" s="4"/>
      <c r="G577" s="6"/>
      <c r="H577" s="6"/>
      <c r="I577" s="6"/>
      <c r="J577" s="6"/>
      <c r="K577" s="6"/>
      <c r="L577" s="6"/>
      <c r="M577" s="6"/>
    </row>
    <row r="578" spans="6:13">
      <c r="F578" s="4"/>
      <c r="G578" s="6"/>
      <c r="H578" s="6"/>
      <c r="I578" s="6"/>
      <c r="J578" s="6"/>
      <c r="K578" s="6"/>
      <c r="L578" s="6"/>
      <c r="M578" s="6"/>
    </row>
    <row r="579" spans="6:13">
      <c r="F579" s="4"/>
      <c r="G579" s="6"/>
      <c r="H579" s="6"/>
      <c r="I579" s="6"/>
      <c r="J579" s="6"/>
      <c r="K579" s="6"/>
      <c r="L579" s="6"/>
      <c r="M579" s="6"/>
    </row>
    <row r="580" spans="6:13">
      <c r="F580" s="4"/>
      <c r="G580" s="6"/>
      <c r="H580" s="6"/>
      <c r="I580" s="6"/>
      <c r="J580" s="6"/>
      <c r="K580" s="6"/>
      <c r="L580" s="6"/>
      <c r="M580" s="6"/>
    </row>
    <row r="581" spans="6:13">
      <c r="F581" s="4"/>
      <c r="G581" s="6"/>
      <c r="H581" s="6"/>
      <c r="I581" s="6"/>
      <c r="J581" s="6"/>
      <c r="K581" s="6"/>
      <c r="L581" s="6"/>
      <c r="M581" s="6"/>
    </row>
    <row r="582" spans="6:13">
      <c r="F582" s="4"/>
      <c r="G582" s="6"/>
      <c r="H582" s="6"/>
      <c r="I582" s="6"/>
      <c r="J582" s="6"/>
      <c r="K582" s="6"/>
      <c r="L582" s="6"/>
      <c r="M582" s="6"/>
    </row>
    <row r="583" spans="6:13">
      <c r="F583" s="4"/>
      <c r="G583" s="6"/>
      <c r="H583" s="6"/>
      <c r="I583" s="6"/>
      <c r="J583" s="6"/>
      <c r="K583" s="6"/>
      <c r="L583" s="6"/>
      <c r="M583" s="6"/>
    </row>
    <row r="584" spans="6:13">
      <c r="F584" s="4"/>
      <c r="G584" s="6"/>
      <c r="H584" s="6"/>
      <c r="I584" s="6"/>
      <c r="J584" s="6"/>
      <c r="K584" s="6"/>
      <c r="L584" s="6"/>
      <c r="M584" s="6"/>
    </row>
    <row r="585" spans="6:13">
      <c r="F585" s="4"/>
      <c r="G585" s="6"/>
      <c r="H585" s="6"/>
      <c r="I585" s="6"/>
      <c r="J585" s="6"/>
      <c r="K585" s="6"/>
      <c r="L585" s="6"/>
      <c r="M585" s="6"/>
    </row>
    <row r="586" spans="6:13">
      <c r="F586" s="4"/>
      <c r="G586" s="6"/>
      <c r="H586" s="6"/>
      <c r="I586" s="6"/>
      <c r="J586" s="6"/>
      <c r="K586" s="6"/>
      <c r="L586" s="6"/>
      <c r="M586" s="6"/>
    </row>
    <row r="587" spans="6:13">
      <c r="F587" s="4"/>
      <c r="G587" s="6"/>
      <c r="H587" s="6"/>
      <c r="I587" s="6"/>
      <c r="J587" s="6"/>
      <c r="K587" s="6"/>
      <c r="L587" s="6"/>
      <c r="M587" s="6"/>
    </row>
    <row r="588" spans="6:13">
      <c r="F588" s="4"/>
      <c r="G588" s="6"/>
      <c r="H588" s="6"/>
      <c r="I588" s="6"/>
      <c r="J588" s="6"/>
      <c r="K588" s="6"/>
      <c r="L588" s="6"/>
      <c r="M588" s="6"/>
    </row>
    <row r="589" spans="6:13">
      <c r="F589" s="4"/>
      <c r="G589" s="6"/>
      <c r="H589" s="6"/>
      <c r="I589" s="6"/>
      <c r="J589" s="6"/>
      <c r="K589" s="6"/>
      <c r="L589" s="6"/>
      <c r="M589" s="6"/>
    </row>
    <row r="590" spans="6:13">
      <c r="F590" s="4"/>
      <c r="G590" s="6"/>
      <c r="H590" s="6"/>
      <c r="I590" s="6"/>
      <c r="J590" s="6"/>
      <c r="K590" s="6"/>
      <c r="L590" s="6"/>
      <c r="M590" s="6"/>
    </row>
    <row r="591" spans="6:13">
      <c r="F591" s="4"/>
      <c r="G591" s="6"/>
      <c r="H591" s="6"/>
      <c r="I591" s="6"/>
      <c r="J591" s="6"/>
      <c r="K591" s="6"/>
      <c r="L591" s="6"/>
      <c r="M591" s="6"/>
    </row>
    <row r="592" spans="6:13">
      <c r="F592" s="4"/>
      <c r="G592" s="6"/>
      <c r="H592" s="6"/>
      <c r="I592" s="6"/>
      <c r="J592" s="6"/>
      <c r="K592" s="6"/>
      <c r="L592" s="6"/>
      <c r="M592" s="6"/>
    </row>
    <row r="593" spans="6:13">
      <c r="F593" s="4"/>
      <c r="G593" s="6"/>
      <c r="H593" s="6"/>
      <c r="I593" s="6"/>
      <c r="J593" s="6"/>
      <c r="K593" s="6"/>
      <c r="L593" s="6"/>
      <c r="M593" s="6"/>
    </row>
    <row r="594" spans="6:13">
      <c r="F594" s="4"/>
      <c r="G594" s="6"/>
      <c r="H594" s="6"/>
      <c r="I594" s="6"/>
      <c r="J594" s="6"/>
      <c r="K594" s="6"/>
      <c r="L594" s="6"/>
      <c r="M594" s="6"/>
    </row>
    <row r="595" spans="6:13">
      <c r="F595" s="4"/>
      <c r="G595" s="6"/>
      <c r="H595" s="6"/>
      <c r="I595" s="6"/>
      <c r="J595" s="6"/>
      <c r="K595" s="6"/>
      <c r="L595" s="6"/>
      <c r="M595" s="6"/>
    </row>
    <row r="596" spans="6:13">
      <c r="F596" s="4"/>
      <c r="G596" s="6"/>
      <c r="H596" s="6"/>
      <c r="I596" s="6"/>
      <c r="J596" s="6"/>
      <c r="K596" s="6"/>
      <c r="L596" s="6"/>
      <c r="M596" s="6"/>
    </row>
    <row r="597" spans="6:13">
      <c r="F597" s="4"/>
      <c r="G597" s="6"/>
      <c r="H597" s="6"/>
      <c r="I597" s="6"/>
      <c r="J597" s="6"/>
      <c r="K597" s="6"/>
      <c r="L597" s="6"/>
      <c r="M597" s="6"/>
    </row>
    <row r="598" spans="6:13">
      <c r="F598" s="4"/>
      <c r="G598" s="6"/>
      <c r="H598" s="6"/>
      <c r="I598" s="6"/>
      <c r="J598" s="6"/>
      <c r="K598" s="6"/>
      <c r="L598" s="6"/>
      <c r="M598" s="6"/>
    </row>
    <row r="599" spans="6:13">
      <c r="F599" s="4"/>
      <c r="G599" s="6"/>
      <c r="H599" s="6"/>
      <c r="I599" s="6"/>
      <c r="J599" s="6"/>
      <c r="K599" s="6"/>
      <c r="L599" s="6"/>
      <c r="M599" s="6"/>
    </row>
    <row r="600" spans="6:13">
      <c r="F600" s="4"/>
      <c r="G600" s="6"/>
      <c r="H600" s="6"/>
      <c r="I600" s="6"/>
      <c r="J600" s="6"/>
      <c r="K600" s="6"/>
      <c r="L600" s="6"/>
      <c r="M600" s="6"/>
    </row>
    <row r="601" spans="6:13">
      <c r="F601" s="4"/>
      <c r="G601" s="6"/>
      <c r="H601" s="6"/>
      <c r="I601" s="6"/>
      <c r="J601" s="6"/>
      <c r="K601" s="6"/>
      <c r="L601" s="6"/>
      <c r="M601" s="6"/>
    </row>
    <row r="602" spans="6:13">
      <c r="F602" s="4"/>
      <c r="G602" s="6"/>
      <c r="H602" s="6"/>
      <c r="I602" s="6"/>
      <c r="J602" s="6"/>
      <c r="K602" s="6"/>
      <c r="L602" s="6"/>
      <c r="M602" s="6"/>
    </row>
    <row r="603" spans="6:13">
      <c r="F603" s="4"/>
      <c r="G603" s="6"/>
      <c r="H603" s="6"/>
      <c r="I603" s="6"/>
      <c r="J603" s="6"/>
      <c r="K603" s="6"/>
      <c r="L603" s="6"/>
      <c r="M603" s="6"/>
    </row>
    <row r="604" spans="6:13">
      <c r="F604" s="4"/>
      <c r="G604" s="6"/>
      <c r="H604" s="6"/>
      <c r="I604" s="6"/>
      <c r="J604" s="6"/>
      <c r="K604" s="6"/>
      <c r="L604" s="6"/>
      <c r="M604" s="6"/>
    </row>
    <row r="605" spans="6:13">
      <c r="F605" s="4"/>
      <c r="G605" s="6"/>
      <c r="H605" s="6"/>
      <c r="I605" s="6"/>
      <c r="J605" s="6"/>
      <c r="K605" s="6"/>
      <c r="L605" s="6"/>
      <c r="M605" s="6"/>
    </row>
    <row r="606" spans="6:13">
      <c r="F606" s="4"/>
      <c r="G606" s="6"/>
      <c r="H606" s="6"/>
      <c r="I606" s="6"/>
      <c r="J606" s="6"/>
      <c r="K606" s="6"/>
      <c r="L606" s="6"/>
      <c r="M606" s="6"/>
    </row>
    <row r="607" spans="6:13">
      <c r="F607" s="4"/>
      <c r="G607" s="6"/>
      <c r="H607" s="6"/>
      <c r="I607" s="6"/>
      <c r="J607" s="6"/>
      <c r="K607" s="6"/>
      <c r="L607" s="6"/>
      <c r="M607" s="6"/>
    </row>
    <row r="608" spans="6:13">
      <c r="F608" s="4"/>
      <c r="G608" s="6"/>
      <c r="H608" s="6"/>
      <c r="I608" s="6"/>
      <c r="J608" s="6"/>
      <c r="K608" s="6"/>
      <c r="L608" s="6"/>
      <c r="M608" s="6"/>
    </row>
    <row r="609" spans="6:13">
      <c r="F609" s="4"/>
      <c r="G609" s="6"/>
      <c r="H609" s="6"/>
      <c r="I609" s="6"/>
      <c r="J609" s="6"/>
      <c r="K609" s="6"/>
      <c r="L609" s="6"/>
      <c r="M609" s="6"/>
    </row>
    <row r="610" spans="6:13">
      <c r="F610" s="4"/>
      <c r="G610" s="6"/>
      <c r="H610" s="6"/>
      <c r="I610" s="6"/>
      <c r="J610" s="6"/>
      <c r="K610" s="6"/>
      <c r="L610" s="6"/>
      <c r="M610" s="6"/>
    </row>
    <row r="611" spans="6:13">
      <c r="F611" s="4"/>
      <c r="G611" s="6"/>
      <c r="H611" s="6"/>
      <c r="I611" s="6"/>
      <c r="J611" s="6"/>
      <c r="K611" s="6"/>
      <c r="L611" s="6"/>
      <c r="M611" s="6"/>
    </row>
    <row r="612" spans="6:13">
      <c r="F612" s="4"/>
      <c r="G612" s="6"/>
      <c r="H612" s="6"/>
      <c r="I612" s="6"/>
      <c r="J612" s="6"/>
      <c r="K612" s="6"/>
      <c r="L612" s="6"/>
      <c r="M612" s="6"/>
    </row>
    <row r="613" spans="6:13">
      <c r="F613" s="4"/>
      <c r="G613" s="6"/>
      <c r="H613" s="6"/>
      <c r="I613" s="6"/>
      <c r="J613" s="6"/>
      <c r="K613" s="6"/>
      <c r="L613" s="6"/>
      <c r="M613" s="6"/>
    </row>
    <row r="614" spans="6:13">
      <c r="F614" s="4"/>
      <c r="G614" s="6"/>
      <c r="H614" s="6"/>
      <c r="I614" s="6"/>
      <c r="J614" s="6"/>
      <c r="K614" s="6"/>
      <c r="L614" s="6"/>
      <c r="M614" s="6"/>
    </row>
    <row r="615" spans="6:13">
      <c r="F615" s="4"/>
      <c r="G615" s="6"/>
      <c r="H615" s="6"/>
      <c r="I615" s="6"/>
      <c r="J615" s="6"/>
      <c r="K615" s="6"/>
      <c r="L615" s="6"/>
      <c r="M615" s="6"/>
    </row>
    <row r="616" spans="6:13">
      <c r="F616" s="4"/>
      <c r="G616" s="6"/>
      <c r="H616" s="6"/>
      <c r="I616" s="6"/>
      <c r="J616" s="6"/>
      <c r="K616" s="6"/>
      <c r="L616" s="6"/>
      <c r="M616" s="6"/>
    </row>
    <row r="617" spans="6:13">
      <c r="F617" s="4"/>
      <c r="G617" s="6"/>
      <c r="H617" s="6"/>
      <c r="I617" s="6"/>
      <c r="J617" s="6"/>
      <c r="K617" s="6"/>
      <c r="L617" s="6"/>
      <c r="M617" s="6"/>
    </row>
    <row r="618" spans="6:13">
      <c r="F618" s="4"/>
      <c r="G618" s="6"/>
      <c r="H618" s="6"/>
      <c r="I618" s="6"/>
      <c r="J618" s="6"/>
      <c r="K618" s="6"/>
      <c r="L618" s="6"/>
      <c r="M618" s="6"/>
    </row>
    <row r="619" spans="6:13">
      <c r="F619" s="4"/>
      <c r="G619" s="6"/>
      <c r="H619" s="6"/>
      <c r="I619" s="6"/>
      <c r="J619" s="6"/>
      <c r="K619" s="6"/>
      <c r="L619" s="6"/>
      <c r="M619" s="6"/>
    </row>
    <row r="620" spans="6:13">
      <c r="F620" s="4"/>
      <c r="G620" s="6"/>
      <c r="H620" s="6"/>
      <c r="I620" s="6"/>
      <c r="J620" s="6"/>
      <c r="K620" s="6"/>
      <c r="L620" s="6"/>
      <c r="M620" s="6"/>
    </row>
    <row r="621" spans="6:13">
      <c r="F621" s="4"/>
      <c r="G621" s="6"/>
      <c r="H621" s="6"/>
      <c r="I621" s="6"/>
      <c r="J621" s="6"/>
      <c r="K621" s="6"/>
      <c r="L621" s="6"/>
      <c r="M621" s="6"/>
    </row>
    <row r="622" spans="6:13">
      <c r="F622" s="4"/>
      <c r="G622" s="6"/>
      <c r="H622" s="6"/>
      <c r="I622" s="6"/>
      <c r="J622" s="6"/>
      <c r="K622" s="6"/>
      <c r="L622" s="6"/>
      <c r="M622" s="6"/>
    </row>
    <row r="623" spans="6:13">
      <c r="F623" s="4"/>
      <c r="G623" s="6"/>
      <c r="H623" s="6"/>
      <c r="I623" s="6"/>
      <c r="J623" s="6"/>
      <c r="K623" s="6"/>
      <c r="L623" s="6"/>
      <c r="M623" s="6"/>
    </row>
    <row r="624" spans="6:13">
      <c r="F624" s="4"/>
      <c r="G624" s="6"/>
      <c r="H624" s="6"/>
      <c r="I624" s="6"/>
      <c r="J624" s="6"/>
      <c r="K624" s="6"/>
      <c r="L624" s="6"/>
      <c r="M624" s="6"/>
    </row>
    <row r="625" spans="6:13">
      <c r="F625" s="4"/>
      <c r="G625" s="6"/>
      <c r="H625" s="6"/>
      <c r="I625" s="6"/>
      <c r="J625" s="6"/>
      <c r="K625" s="6"/>
      <c r="L625" s="6"/>
      <c r="M625" s="6"/>
    </row>
    <row r="626" spans="6:13">
      <c r="F626" s="4"/>
      <c r="G626" s="6"/>
      <c r="H626" s="6"/>
      <c r="I626" s="6"/>
      <c r="J626" s="6"/>
      <c r="K626" s="6"/>
      <c r="L626" s="6"/>
      <c r="M626" s="6"/>
    </row>
    <row r="627" spans="6:13">
      <c r="F627" s="4"/>
      <c r="G627" s="6"/>
      <c r="H627" s="6"/>
      <c r="I627" s="6"/>
      <c r="J627" s="6"/>
      <c r="K627" s="6"/>
      <c r="L627" s="6"/>
      <c r="M627" s="6"/>
    </row>
    <row r="628" spans="6:13">
      <c r="F628" s="4"/>
      <c r="G628" s="6"/>
      <c r="H628" s="6"/>
      <c r="I628" s="6"/>
      <c r="J628" s="6"/>
      <c r="K628" s="6"/>
      <c r="L628" s="6"/>
      <c r="M628" s="6"/>
    </row>
    <row r="629" spans="6:13">
      <c r="F629" s="4"/>
      <c r="G629" s="6"/>
      <c r="H629" s="6"/>
      <c r="I629" s="6"/>
      <c r="J629" s="6"/>
      <c r="K629" s="6"/>
      <c r="L629" s="6"/>
      <c r="M629" s="6"/>
    </row>
    <row r="630" spans="6:13">
      <c r="F630" s="4"/>
      <c r="G630" s="6"/>
      <c r="H630" s="6"/>
      <c r="I630" s="6"/>
      <c r="J630" s="6"/>
      <c r="K630" s="6"/>
      <c r="L630" s="6"/>
      <c r="M630" s="6"/>
    </row>
    <row r="631" spans="6:13">
      <c r="F631" s="4"/>
      <c r="G631" s="6"/>
      <c r="H631" s="6"/>
      <c r="I631" s="6"/>
      <c r="J631" s="6"/>
      <c r="K631" s="6"/>
      <c r="L631" s="6"/>
      <c r="M631" s="6"/>
    </row>
    <row r="632" spans="6:13">
      <c r="F632" s="4"/>
      <c r="G632" s="6"/>
      <c r="H632" s="6"/>
      <c r="I632" s="6"/>
      <c r="J632" s="6"/>
      <c r="K632" s="6"/>
      <c r="L632" s="6"/>
      <c r="M632" s="6"/>
    </row>
    <row r="633" spans="6:13">
      <c r="F633" s="4"/>
      <c r="G633" s="6"/>
      <c r="H633" s="6"/>
      <c r="I633" s="6"/>
      <c r="J633" s="6"/>
      <c r="K633" s="6"/>
      <c r="L633" s="6"/>
      <c r="M633" s="6"/>
    </row>
    <row r="634" spans="6:13">
      <c r="F634" s="4"/>
      <c r="G634" s="6"/>
      <c r="H634" s="6"/>
      <c r="I634" s="6"/>
      <c r="J634" s="6"/>
      <c r="K634" s="6"/>
      <c r="L634" s="6"/>
      <c r="M634" s="6"/>
    </row>
    <row r="635" spans="6:13">
      <c r="F635" s="4"/>
      <c r="G635" s="6"/>
      <c r="H635" s="6"/>
      <c r="I635" s="6"/>
      <c r="J635" s="6"/>
      <c r="K635" s="6"/>
      <c r="L635" s="6"/>
      <c r="M635" s="6"/>
    </row>
    <row r="636" spans="6:13">
      <c r="F636" s="4"/>
      <c r="G636" s="6"/>
      <c r="H636" s="6"/>
      <c r="I636" s="6"/>
      <c r="J636" s="6"/>
      <c r="K636" s="6"/>
      <c r="L636" s="6"/>
      <c r="M636" s="6"/>
    </row>
    <row r="637" spans="6:13">
      <c r="F637" s="4"/>
      <c r="G637" s="6"/>
      <c r="H637" s="6"/>
      <c r="I637" s="6"/>
      <c r="J637" s="6"/>
      <c r="K637" s="6"/>
      <c r="L637" s="6"/>
      <c r="M637" s="6"/>
    </row>
    <row r="638" spans="6:13">
      <c r="F638" s="4"/>
      <c r="G638" s="6"/>
      <c r="H638" s="6"/>
      <c r="I638" s="6"/>
      <c r="J638" s="6"/>
      <c r="K638" s="6"/>
      <c r="L638" s="6"/>
      <c r="M638" s="6"/>
    </row>
    <row r="639" spans="6:13">
      <c r="F639" s="4"/>
      <c r="G639" s="6"/>
      <c r="H639" s="6"/>
      <c r="I639" s="6"/>
      <c r="J639" s="6"/>
      <c r="K639" s="6"/>
      <c r="L639" s="6"/>
      <c r="M639" s="6"/>
    </row>
    <row r="640" spans="6:13">
      <c r="F640" s="4"/>
      <c r="G640" s="6"/>
      <c r="H640" s="6"/>
      <c r="I640" s="6"/>
      <c r="J640" s="6"/>
      <c r="K640" s="6"/>
      <c r="L640" s="6"/>
      <c r="M640" s="6"/>
    </row>
    <row r="641" spans="6:13">
      <c r="F641" s="4"/>
      <c r="G641" s="6"/>
      <c r="H641" s="6"/>
      <c r="I641" s="6"/>
      <c r="J641" s="6"/>
      <c r="K641" s="6"/>
      <c r="L641" s="6"/>
      <c r="M641" s="6"/>
    </row>
    <row r="642" spans="6:13">
      <c r="F642" s="4"/>
      <c r="G642" s="6"/>
      <c r="H642" s="6"/>
      <c r="I642" s="6"/>
      <c r="J642" s="6"/>
      <c r="K642" s="6"/>
      <c r="L642" s="6"/>
      <c r="M642" s="6"/>
    </row>
    <row r="643" spans="6:13">
      <c r="F643" s="4"/>
      <c r="G643" s="6"/>
      <c r="H643" s="6"/>
      <c r="I643" s="6"/>
      <c r="J643" s="6"/>
      <c r="K643" s="6"/>
      <c r="L643" s="6"/>
      <c r="M643" s="6"/>
    </row>
    <row r="644" spans="6:13">
      <c r="F644" s="4"/>
      <c r="G644" s="6"/>
      <c r="H644" s="6"/>
      <c r="I644" s="6"/>
      <c r="J644" s="6"/>
      <c r="K644" s="6"/>
      <c r="L644" s="6"/>
      <c r="M644" s="6"/>
    </row>
    <row r="645" spans="6:13">
      <c r="F645" s="4"/>
      <c r="G645" s="6"/>
      <c r="H645" s="6"/>
      <c r="I645" s="6"/>
      <c r="J645" s="6"/>
      <c r="K645" s="6"/>
      <c r="L645" s="6"/>
      <c r="M645" s="6"/>
    </row>
    <row r="646" spans="6:13">
      <c r="F646" s="4"/>
      <c r="G646" s="6"/>
      <c r="H646" s="6"/>
      <c r="I646" s="6"/>
      <c r="J646" s="6"/>
      <c r="K646" s="6"/>
      <c r="L646" s="6"/>
      <c r="M646" s="6"/>
    </row>
    <row r="647" spans="6:13">
      <c r="F647" s="4"/>
      <c r="G647" s="6"/>
      <c r="H647" s="6"/>
      <c r="I647" s="6"/>
      <c r="J647" s="6"/>
      <c r="K647" s="6"/>
      <c r="L647" s="6"/>
      <c r="M647" s="6"/>
    </row>
    <row r="648" spans="6:13">
      <c r="F648" s="4"/>
      <c r="G648" s="6"/>
      <c r="H648" s="6"/>
      <c r="I648" s="6"/>
      <c r="J648" s="6"/>
      <c r="K648" s="6"/>
      <c r="L648" s="6"/>
      <c r="M648" s="6"/>
    </row>
    <row r="649" spans="6:13">
      <c r="F649" s="4"/>
      <c r="G649" s="6"/>
      <c r="H649" s="6"/>
      <c r="I649" s="6"/>
      <c r="J649" s="6"/>
      <c r="K649" s="6"/>
      <c r="L649" s="6"/>
      <c r="M649" s="6"/>
    </row>
    <row r="650" spans="6:13">
      <c r="F650" s="4"/>
      <c r="G650" s="6"/>
      <c r="H650" s="6"/>
      <c r="I650" s="6"/>
      <c r="J650" s="6"/>
      <c r="K650" s="6"/>
      <c r="L650" s="6"/>
      <c r="M650" s="6"/>
    </row>
    <row r="651" spans="6:13">
      <c r="F651" s="4"/>
      <c r="G651" s="6"/>
      <c r="H651" s="6"/>
      <c r="I651" s="6"/>
      <c r="J651" s="6"/>
      <c r="K651" s="6"/>
      <c r="L651" s="6"/>
      <c r="M651" s="6"/>
    </row>
    <row r="652" spans="6:13">
      <c r="F652" s="4"/>
      <c r="G652" s="6"/>
      <c r="H652" s="6"/>
      <c r="I652" s="6"/>
      <c r="J652" s="6"/>
      <c r="K652" s="6"/>
      <c r="L652" s="6"/>
      <c r="M652" s="6"/>
    </row>
    <row r="653" spans="6:13">
      <c r="F653" s="4"/>
      <c r="G653" s="6"/>
      <c r="H653" s="6"/>
      <c r="I653" s="6"/>
      <c r="J653" s="6"/>
      <c r="K653" s="6"/>
      <c r="L653" s="6"/>
      <c r="M653" s="6"/>
    </row>
    <row r="654" spans="6:13">
      <c r="F654" s="4"/>
      <c r="G654" s="6"/>
      <c r="H654" s="6"/>
      <c r="I654" s="6"/>
      <c r="J654" s="6"/>
      <c r="K654" s="6"/>
      <c r="L654" s="6"/>
      <c r="M654" s="6"/>
    </row>
    <row r="655" spans="6:13">
      <c r="F655" s="4"/>
      <c r="G655" s="6"/>
      <c r="H655" s="6"/>
      <c r="I655" s="6"/>
      <c r="J655" s="6"/>
      <c r="K655" s="6"/>
      <c r="L655" s="6"/>
      <c r="M655" s="6"/>
    </row>
    <row r="656" spans="6:13">
      <c r="F656" s="4"/>
      <c r="G656" s="6"/>
      <c r="H656" s="6"/>
      <c r="I656" s="6"/>
      <c r="J656" s="6"/>
      <c r="K656" s="6"/>
      <c r="L656" s="6"/>
      <c r="M656" s="6"/>
    </row>
    <row r="657" spans="6:13">
      <c r="F657" s="4"/>
      <c r="G657" s="6"/>
      <c r="H657" s="6"/>
      <c r="I657" s="6"/>
      <c r="J657" s="6"/>
      <c r="K657" s="6"/>
      <c r="L657" s="6"/>
      <c r="M657" s="6"/>
    </row>
    <row r="658" spans="6:13">
      <c r="F658" s="4"/>
      <c r="G658" s="6"/>
      <c r="H658" s="6"/>
      <c r="I658" s="6"/>
      <c r="J658" s="6"/>
      <c r="K658" s="6"/>
      <c r="L658" s="6"/>
      <c r="M658" s="6"/>
    </row>
    <row r="659" spans="6:13">
      <c r="F659" s="4"/>
      <c r="G659" s="6"/>
      <c r="H659" s="6"/>
      <c r="I659" s="6"/>
      <c r="J659" s="6"/>
      <c r="K659" s="6"/>
      <c r="L659" s="6"/>
      <c r="M659" s="6"/>
    </row>
    <row r="660" spans="6:13">
      <c r="F660" s="4"/>
      <c r="G660" s="6"/>
      <c r="H660" s="6"/>
      <c r="I660" s="6"/>
      <c r="J660" s="6"/>
      <c r="K660" s="6"/>
      <c r="L660" s="6"/>
      <c r="M660" s="6"/>
    </row>
    <row r="661" spans="6:13">
      <c r="F661" s="4"/>
      <c r="G661" s="6"/>
      <c r="H661" s="6"/>
      <c r="I661" s="6"/>
      <c r="J661" s="6"/>
      <c r="K661" s="6"/>
      <c r="L661" s="6"/>
      <c r="M661" s="6"/>
    </row>
    <row r="662" spans="6:13">
      <c r="F662" s="4"/>
      <c r="G662" s="6"/>
      <c r="H662" s="6"/>
      <c r="I662" s="6"/>
      <c r="J662" s="6"/>
      <c r="K662" s="6"/>
      <c r="L662" s="6"/>
      <c r="M662" s="6"/>
    </row>
    <row r="663" spans="6:13">
      <c r="F663" s="4"/>
      <c r="G663" s="6"/>
      <c r="H663" s="6"/>
      <c r="I663" s="6"/>
      <c r="J663" s="6"/>
      <c r="K663" s="6"/>
      <c r="L663" s="6"/>
      <c r="M663" s="6"/>
    </row>
    <row r="664" spans="6:13">
      <c r="F664" s="4"/>
      <c r="G664" s="6"/>
      <c r="H664" s="6"/>
      <c r="I664" s="6"/>
      <c r="J664" s="6"/>
      <c r="K664" s="6"/>
      <c r="L664" s="6"/>
      <c r="M664" s="6"/>
    </row>
    <row r="665" spans="6:13">
      <c r="F665" s="4"/>
      <c r="G665" s="6"/>
      <c r="H665" s="6"/>
      <c r="I665" s="6"/>
      <c r="J665" s="6"/>
      <c r="K665" s="6"/>
      <c r="L665" s="6"/>
      <c r="M665" s="6"/>
    </row>
    <row r="666" spans="6:13">
      <c r="F666" s="4"/>
      <c r="G666" s="6"/>
      <c r="H666" s="6"/>
      <c r="I666" s="6"/>
      <c r="J666" s="6"/>
      <c r="K666" s="6"/>
      <c r="L666" s="6"/>
      <c r="M666" s="6"/>
    </row>
    <row r="667" spans="6:13">
      <c r="F667" s="4"/>
      <c r="G667" s="6"/>
      <c r="H667" s="6"/>
      <c r="I667" s="6"/>
      <c r="J667" s="6"/>
      <c r="K667" s="6"/>
      <c r="L667" s="6"/>
      <c r="M667" s="6"/>
    </row>
    <row r="668" spans="6:13">
      <c r="F668" s="4"/>
      <c r="G668" s="6"/>
      <c r="H668" s="6"/>
      <c r="I668" s="6"/>
      <c r="J668" s="6"/>
      <c r="K668" s="6"/>
      <c r="L668" s="6"/>
      <c r="M668" s="6"/>
    </row>
    <row r="669" spans="6:13">
      <c r="F669" s="4"/>
      <c r="G669" s="6"/>
      <c r="H669" s="6"/>
      <c r="I669" s="6"/>
      <c r="J669" s="6"/>
      <c r="K669" s="6"/>
      <c r="L669" s="6"/>
      <c r="M669" s="6"/>
    </row>
    <row r="670" spans="6:13">
      <c r="F670" s="4"/>
      <c r="G670" s="6"/>
      <c r="H670" s="6"/>
      <c r="I670" s="6"/>
      <c r="J670" s="6"/>
      <c r="K670" s="6"/>
      <c r="L670" s="6"/>
      <c r="M670" s="6"/>
    </row>
    <row r="671" spans="6:13">
      <c r="F671" s="4"/>
      <c r="G671" s="6"/>
      <c r="H671" s="6"/>
      <c r="I671" s="6"/>
      <c r="J671" s="6"/>
      <c r="K671" s="6"/>
      <c r="L671" s="6"/>
      <c r="M671" s="6"/>
    </row>
    <row r="672" spans="6:13">
      <c r="F672" s="4"/>
      <c r="G672" s="6"/>
      <c r="H672" s="6"/>
      <c r="I672" s="6"/>
      <c r="J672" s="6"/>
      <c r="K672" s="6"/>
      <c r="L672" s="6"/>
      <c r="M672" s="6"/>
    </row>
    <row r="673" spans="6:13">
      <c r="F673" s="4"/>
      <c r="G673" s="6"/>
      <c r="H673" s="6"/>
      <c r="I673" s="6"/>
      <c r="J673" s="6"/>
      <c r="K673" s="6"/>
      <c r="L673" s="6"/>
      <c r="M673" s="6"/>
    </row>
    <row r="674" spans="6:13">
      <c r="F674" s="4"/>
      <c r="G674" s="6"/>
      <c r="H674" s="6"/>
      <c r="I674" s="6"/>
      <c r="J674" s="6"/>
      <c r="K674" s="6"/>
      <c r="L674" s="6"/>
      <c r="M674" s="6"/>
    </row>
    <row r="675" spans="6:13">
      <c r="F675" s="4"/>
      <c r="G675" s="6"/>
      <c r="H675" s="6"/>
      <c r="I675" s="6"/>
      <c r="J675" s="6"/>
      <c r="K675" s="6"/>
      <c r="L675" s="6"/>
      <c r="M675" s="6"/>
    </row>
    <row r="676" spans="6:13">
      <c r="F676" s="4"/>
      <c r="G676" s="6"/>
      <c r="H676" s="6"/>
      <c r="I676" s="6"/>
      <c r="J676" s="6"/>
      <c r="K676" s="6"/>
      <c r="L676" s="6"/>
      <c r="M676" s="6"/>
    </row>
    <row r="677" spans="6:13">
      <c r="F677" s="4"/>
      <c r="G677" s="6"/>
      <c r="H677" s="6"/>
      <c r="I677" s="6"/>
      <c r="J677" s="6"/>
      <c r="K677" s="6"/>
      <c r="L677" s="6"/>
      <c r="M677" s="6"/>
    </row>
    <row r="678" spans="6:13">
      <c r="F678" s="4"/>
      <c r="G678" s="6"/>
      <c r="H678" s="6"/>
      <c r="I678" s="6"/>
      <c r="J678" s="6"/>
      <c r="K678" s="6"/>
      <c r="L678" s="6"/>
      <c r="M678" s="6"/>
    </row>
    <row r="679" spans="6:13">
      <c r="F679" s="4"/>
      <c r="G679" s="6"/>
      <c r="H679" s="6"/>
      <c r="I679" s="6"/>
      <c r="J679" s="6"/>
      <c r="K679" s="6"/>
      <c r="L679" s="6"/>
      <c r="M679" s="6"/>
    </row>
    <row r="680" spans="6:13">
      <c r="F680" s="4"/>
      <c r="G680" s="6"/>
      <c r="H680" s="6"/>
      <c r="I680" s="6"/>
      <c r="J680" s="6"/>
      <c r="K680" s="6"/>
      <c r="L680" s="6"/>
      <c r="M680" s="6"/>
    </row>
    <row r="681" spans="6:13">
      <c r="F681" s="4"/>
      <c r="G681" s="6"/>
      <c r="H681" s="6"/>
      <c r="I681" s="6"/>
      <c r="J681" s="6"/>
      <c r="K681" s="6"/>
      <c r="L681" s="6"/>
      <c r="M681" s="6"/>
    </row>
    <row r="682" spans="6:13">
      <c r="F682" s="4"/>
      <c r="G682" s="6"/>
      <c r="H682" s="6"/>
      <c r="I682" s="6"/>
      <c r="J682" s="6"/>
      <c r="K682" s="6"/>
      <c r="L682" s="6"/>
      <c r="M682" s="6"/>
    </row>
    <row r="683" spans="6:13">
      <c r="F683" s="4"/>
      <c r="G683" s="6"/>
      <c r="H683" s="6"/>
      <c r="I683" s="6"/>
      <c r="J683" s="6"/>
      <c r="K683" s="6"/>
      <c r="L683" s="6"/>
      <c r="M683" s="6"/>
    </row>
    <row r="684" spans="6:13">
      <c r="F684" s="4"/>
      <c r="G684" s="6"/>
      <c r="H684" s="6"/>
      <c r="I684" s="6"/>
      <c r="J684" s="6"/>
      <c r="K684" s="6"/>
      <c r="L684" s="6"/>
      <c r="M684" s="6"/>
    </row>
    <row r="685" spans="6:13">
      <c r="F685" s="4"/>
      <c r="G685" s="6"/>
      <c r="H685" s="6"/>
      <c r="I685" s="6"/>
      <c r="J685" s="6"/>
      <c r="K685" s="6"/>
      <c r="L685" s="6"/>
      <c r="M685" s="6"/>
    </row>
    <row r="686" spans="6:13">
      <c r="F686" s="4"/>
      <c r="G686" s="6"/>
      <c r="H686" s="6"/>
      <c r="I686" s="6"/>
      <c r="J686" s="6"/>
      <c r="K686" s="6"/>
      <c r="L686" s="6"/>
      <c r="M686" s="6"/>
    </row>
    <row r="687" spans="6:13">
      <c r="F687" s="4"/>
      <c r="G687" s="6"/>
      <c r="H687" s="6"/>
      <c r="I687" s="6"/>
      <c r="J687" s="6"/>
      <c r="K687" s="6"/>
      <c r="L687" s="6"/>
      <c r="M687" s="6"/>
    </row>
    <row r="688" spans="6:13">
      <c r="F688" s="4"/>
      <c r="G688" s="6"/>
      <c r="H688" s="6"/>
      <c r="I688" s="6"/>
      <c r="J688" s="6"/>
      <c r="K688" s="6"/>
      <c r="L688" s="6"/>
      <c r="M688" s="6"/>
    </row>
    <row r="689" spans="6:13">
      <c r="F689" s="4"/>
      <c r="G689" s="6"/>
      <c r="H689" s="6"/>
      <c r="I689" s="6"/>
      <c r="J689" s="6"/>
      <c r="K689" s="6"/>
      <c r="L689" s="6"/>
      <c r="M689" s="6"/>
    </row>
    <row r="690" spans="6:13">
      <c r="F690" s="4"/>
      <c r="G690" s="6"/>
      <c r="H690" s="6"/>
      <c r="I690" s="6"/>
      <c r="J690" s="6"/>
      <c r="K690" s="6"/>
      <c r="L690" s="6"/>
      <c r="M690" s="6"/>
    </row>
    <row r="691" spans="6:13">
      <c r="F691" s="4"/>
      <c r="G691" s="6"/>
      <c r="H691" s="6"/>
      <c r="I691" s="6"/>
      <c r="J691" s="6"/>
      <c r="K691" s="6"/>
      <c r="L691" s="6"/>
      <c r="M691" s="6"/>
    </row>
    <row r="692" spans="6:13">
      <c r="F692" s="4"/>
      <c r="G692" s="6"/>
      <c r="H692" s="6"/>
      <c r="I692" s="6"/>
      <c r="J692" s="6"/>
      <c r="K692" s="6"/>
      <c r="L692" s="6"/>
      <c r="M692" s="6"/>
    </row>
    <row r="693" spans="6:13">
      <c r="F693" s="4"/>
      <c r="G693" s="6"/>
      <c r="H693" s="6"/>
      <c r="I693" s="6"/>
      <c r="J693" s="6"/>
      <c r="K693" s="6"/>
      <c r="L693" s="6"/>
      <c r="M693" s="6"/>
    </row>
    <row r="694" spans="6:13">
      <c r="F694" s="4"/>
      <c r="G694" s="6"/>
      <c r="H694" s="6"/>
      <c r="I694" s="6"/>
      <c r="J694" s="6"/>
      <c r="K694" s="6"/>
      <c r="L694" s="6"/>
      <c r="M694" s="6"/>
    </row>
    <row r="695" spans="6:13">
      <c r="F695" s="4"/>
      <c r="G695" s="6"/>
      <c r="H695" s="6"/>
      <c r="I695" s="6"/>
      <c r="J695" s="6"/>
      <c r="K695" s="6"/>
      <c r="L695" s="6"/>
      <c r="M695" s="6"/>
    </row>
    <row r="696" spans="6:13">
      <c r="F696" s="4"/>
      <c r="G696" s="6"/>
      <c r="H696" s="6"/>
      <c r="I696" s="6"/>
      <c r="J696" s="6"/>
      <c r="K696" s="6"/>
      <c r="L696" s="6"/>
      <c r="M696" s="6"/>
    </row>
    <row r="697" spans="6:13">
      <c r="F697" s="4"/>
      <c r="G697" s="6"/>
      <c r="H697" s="6"/>
      <c r="I697" s="6"/>
      <c r="J697" s="6"/>
      <c r="K697" s="6"/>
      <c r="L697" s="6"/>
      <c r="M697" s="6"/>
    </row>
    <row r="698" spans="6:13">
      <c r="F698" s="4"/>
      <c r="G698" s="6"/>
      <c r="H698" s="6"/>
      <c r="I698" s="6"/>
      <c r="J698" s="6"/>
      <c r="K698" s="6"/>
      <c r="L698" s="6"/>
      <c r="M698" s="6"/>
    </row>
    <row r="699" spans="6:13">
      <c r="F699" s="4"/>
      <c r="G699" s="6"/>
      <c r="H699" s="6"/>
      <c r="I699" s="6"/>
      <c r="J699" s="6"/>
      <c r="K699" s="6"/>
      <c r="L699" s="6"/>
      <c r="M699" s="6"/>
    </row>
    <row r="700" spans="6:13">
      <c r="F700" s="4"/>
      <c r="G700" s="6"/>
      <c r="H700" s="6"/>
      <c r="I700" s="6"/>
      <c r="J700" s="6"/>
      <c r="K700" s="6"/>
      <c r="L700" s="6"/>
      <c r="M700" s="6"/>
    </row>
    <row r="701" spans="6:13">
      <c r="F701" s="4"/>
      <c r="G701" s="6"/>
      <c r="H701" s="6"/>
      <c r="I701" s="6"/>
      <c r="J701" s="6"/>
      <c r="K701" s="6"/>
      <c r="L701" s="6"/>
      <c r="M701" s="6"/>
    </row>
    <row r="702" spans="6:13">
      <c r="F702" s="4"/>
      <c r="G702" s="6"/>
      <c r="H702" s="6"/>
      <c r="I702" s="6"/>
      <c r="J702" s="6"/>
      <c r="K702" s="6"/>
      <c r="L702" s="6"/>
      <c r="M702" s="6"/>
    </row>
    <row r="703" spans="6:13">
      <c r="F703" s="4"/>
      <c r="G703" s="6"/>
      <c r="H703" s="6"/>
      <c r="I703" s="6"/>
      <c r="J703" s="6"/>
      <c r="K703" s="6"/>
      <c r="L703" s="6"/>
      <c r="M703" s="6"/>
    </row>
    <row r="704" spans="6:13">
      <c r="F704" s="4"/>
      <c r="G704" s="6"/>
      <c r="H704" s="6"/>
      <c r="I704" s="6"/>
      <c r="J704" s="6"/>
      <c r="K704" s="6"/>
      <c r="L704" s="6"/>
      <c r="M704" s="6"/>
    </row>
    <row r="705" spans="6:13">
      <c r="F705" s="4"/>
      <c r="G705" s="6"/>
      <c r="H705" s="6"/>
      <c r="I705" s="6"/>
      <c r="J705" s="6"/>
      <c r="K705" s="6"/>
      <c r="L705" s="6"/>
      <c r="M705" s="6"/>
    </row>
    <row r="706" spans="6:13">
      <c r="F706" s="4"/>
      <c r="G706" s="6"/>
      <c r="H706" s="6"/>
      <c r="I706" s="6"/>
      <c r="J706" s="6"/>
      <c r="K706" s="6"/>
      <c r="L706" s="6"/>
      <c r="M706" s="6"/>
    </row>
    <row r="707" spans="6:13">
      <c r="F707" s="4"/>
      <c r="G707" s="6"/>
      <c r="H707" s="6"/>
      <c r="I707" s="6"/>
      <c r="J707" s="6"/>
      <c r="K707" s="6"/>
      <c r="L707" s="6"/>
      <c r="M707" s="6"/>
    </row>
    <row r="708" spans="6:13">
      <c r="F708" s="4"/>
      <c r="G708" s="6"/>
      <c r="H708" s="6"/>
      <c r="I708" s="6"/>
      <c r="J708" s="6"/>
      <c r="K708" s="6"/>
      <c r="L708" s="6"/>
      <c r="M708" s="6"/>
    </row>
    <row r="709" spans="6:13">
      <c r="F709" s="4"/>
      <c r="G709" s="6"/>
      <c r="H709" s="6"/>
      <c r="I709" s="6"/>
      <c r="J709" s="6"/>
      <c r="K709" s="6"/>
      <c r="L709" s="6"/>
      <c r="M709" s="6"/>
    </row>
    <row r="710" spans="6:13">
      <c r="F710" s="4"/>
      <c r="G710" s="6"/>
      <c r="H710" s="6"/>
      <c r="I710" s="6"/>
      <c r="J710" s="6"/>
      <c r="K710" s="6"/>
      <c r="L710" s="6"/>
      <c r="M710" s="6"/>
    </row>
    <row r="711" spans="6:13">
      <c r="F711" s="4"/>
      <c r="G711" s="6"/>
      <c r="H711" s="6"/>
      <c r="I711" s="6"/>
      <c r="J711" s="6"/>
      <c r="K711" s="6"/>
      <c r="L711" s="6"/>
      <c r="M711" s="6"/>
    </row>
    <row r="712" spans="6:13">
      <c r="F712" s="4"/>
      <c r="G712" s="6"/>
      <c r="H712" s="6"/>
      <c r="I712" s="6"/>
      <c r="J712" s="6"/>
      <c r="K712" s="6"/>
      <c r="L712" s="6"/>
      <c r="M712" s="6"/>
    </row>
    <row r="713" spans="6:13">
      <c r="F713" s="4"/>
      <c r="G713" s="6"/>
      <c r="H713" s="6"/>
      <c r="I713" s="6"/>
      <c r="J713" s="6"/>
      <c r="K713" s="6"/>
      <c r="L713" s="6"/>
      <c r="M713" s="6"/>
    </row>
    <row r="714" spans="6:13">
      <c r="F714" s="4"/>
      <c r="G714" s="6"/>
      <c r="H714" s="6"/>
      <c r="I714" s="6"/>
      <c r="J714" s="6"/>
      <c r="K714" s="6"/>
      <c r="L714" s="6"/>
      <c r="M714" s="6"/>
    </row>
    <row r="715" spans="6:13">
      <c r="F715" s="4"/>
      <c r="G715" s="6"/>
      <c r="H715" s="6"/>
      <c r="I715" s="6"/>
      <c r="J715" s="6"/>
      <c r="K715" s="6"/>
      <c r="L715" s="6"/>
      <c r="M715" s="6"/>
    </row>
    <row r="716" spans="6:13">
      <c r="F716" s="4"/>
      <c r="G716" s="6"/>
      <c r="H716" s="6"/>
      <c r="I716" s="6"/>
      <c r="J716" s="6"/>
      <c r="K716" s="6"/>
      <c r="L716" s="6"/>
      <c r="M716" s="6"/>
    </row>
    <row r="717" spans="6:13">
      <c r="F717" s="4"/>
      <c r="G717" s="6"/>
      <c r="H717" s="6"/>
      <c r="I717" s="6"/>
      <c r="J717" s="6"/>
      <c r="K717" s="6"/>
      <c r="L717" s="6"/>
      <c r="M717" s="6"/>
    </row>
    <row r="718" spans="6:13">
      <c r="F718" s="4"/>
      <c r="G718" s="6"/>
      <c r="H718" s="6"/>
      <c r="I718" s="6"/>
      <c r="J718" s="6"/>
      <c r="K718" s="6"/>
      <c r="L718" s="6"/>
      <c r="M718" s="6"/>
    </row>
    <row r="719" spans="6:13">
      <c r="F719" s="4"/>
      <c r="G719" s="6"/>
      <c r="H719" s="6"/>
      <c r="I719" s="6"/>
      <c r="J719" s="6"/>
      <c r="K719" s="6"/>
      <c r="L719" s="6"/>
      <c r="M719" s="6"/>
    </row>
    <row r="720" spans="6:13">
      <c r="F720" s="4"/>
      <c r="G720" s="6"/>
      <c r="H720" s="6"/>
      <c r="I720" s="6"/>
      <c r="J720" s="6"/>
      <c r="K720" s="6"/>
      <c r="L720" s="6"/>
      <c r="M720" s="6"/>
    </row>
    <row r="721" spans="6:13">
      <c r="F721" s="4"/>
      <c r="G721" s="6"/>
      <c r="H721" s="6"/>
      <c r="I721" s="6"/>
      <c r="J721" s="6"/>
      <c r="K721" s="6"/>
      <c r="L721" s="6"/>
      <c r="M721" s="6"/>
    </row>
    <row r="722" spans="6:13">
      <c r="F722" s="4"/>
      <c r="G722" s="6"/>
      <c r="H722" s="6"/>
      <c r="I722" s="6"/>
      <c r="J722" s="6"/>
      <c r="K722" s="6"/>
      <c r="L722" s="6"/>
      <c r="M722" s="6"/>
    </row>
    <row r="723" spans="6:13">
      <c r="F723" s="4"/>
      <c r="G723" s="6"/>
      <c r="H723" s="6"/>
      <c r="I723" s="6"/>
      <c r="J723" s="6"/>
      <c r="K723" s="6"/>
      <c r="L723" s="6"/>
      <c r="M723" s="6"/>
    </row>
    <row r="724" spans="6:13">
      <c r="F724" s="4"/>
      <c r="G724" s="6"/>
      <c r="H724" s="6"/>
      <c r="I724" s="6"/>
      <c r="J724" s="6"/>
      <c r="K724" s="6"/>
      <c r="L724" s="6"/>
      <c r="M724" s="6"/>
    </row>
    <row r="725" spans="6:13">
      <c r="F725" s="4"/>
      <c r="G725" s="6"/>
      <c r="H725" s="6"/>
      <c r="I725" s="6"/>
      <c r="J725" s="6"/>
      <c r="K725" s="6"/>
      <c r="L725" s="6"/>
      <c r="M725" s="6"/>
    </row>
    <row r="726" spans="6:13">
      <c r="F726" s="4"/>
      <c r="G726" s="6"/>
      <c r="H726" s="6"/>
      <c r="I726" s="6"/>
      <c r="J726" s="6"/>
      <c r="K726" s="6"/>
      <c r="L726" s="6"/>
      <c r="M726" s="6"/>
    </row>
    <row r="727" spans="6:13">
      <c r="F727" s="4"/>
      <c r="G727" s="6"/>
      <c r="H727" s="6"/>
      <c r="I727" s="6"/>
      <c r="J727" s="6"/>
      <c r="K727" s="6"/>
      <c r="L727" s="6"/>
      <c r="M727" s="6"/>
    </row>
    <row r="728" spans="6:13">
      <c r="F728" s="4"/>
      <c r="G728" s="6"/>
      <c r="H728" s="6"/>
      <c r="I728" s="6"/>
      <c r="J728" s="6"/>
      <c r="K728" s="6"/>
      <c r="L728" s="6"/>
      <c r="M728" s="6"/>
    </row>
    <row r="729" spans="6:13">
      <c r="F729" s="4"/>
      <c r="G729" s="6"/>
      <c r="H729" s="6"/>
      <c r="I729" s="6"/>
      <c r="J729" s="6"/>
      <c r="K729" s="6"/>
      <c r="L729" s="6"/>
      <c r="M729" s="6"/>
    </row>
    <row r="730" spans="6:13">
      <c r="F730" s="4"/>
      <c r="G730" s="6"/>
      <c r="H730" s="6"/>
      <c r="I730" s="6"/>
      <c r="J730" s="6"/>
      <c r="K730" s="6"/>
      <c r="L730" s="6"/>
      <c r="M730" s="6"/>
    </row>
    <row r="731" spans="6:13">
      <c r="F731" s="4"/>
      <c r="G731" s="6"/>
      <c r="H731" s="6"/>
      <c r="I731" s="6"/>
      <c r="J731" s="6"/>
      <c r="K731" s="6"/>
      <c r="L731" s="6"/>
      <c r="M731" s="6"/>
    </row>
    <row r="732" spans="6:13">
      <c r="F732" s="4"/>
      <c r="G732" s="6"/>
      <c r="H732" s="6"/>
      <c r="I732" s="6"/>
      <c r="J732" s="6"/>
      <c r="K732" s="6"/>
      <c r="L732" s="6"/>
      <c r="M732" s="6"/>
    </row>
    <row r="733" spans="6:13">
      <c r="F733" s="4"/>
      <c r="G733" s="6"/>
      <c r="H733" s="6"/>
      <c r="I733" s="6"/>
      <c r="J733" s="6"/>
      <c r="K733" s="6"/>
      <c r="L733" s="6"/>
      <c r="M733" s="6"/>
    </row>
    <row r="734" spans="6:13">
      <c r="F734" s="4"/>
      <c r="G734" s="6"/>
      <c r="H734" s="6"/>
      <c r="I734" s="6"/>
      <c r="J734" s="6"/>
      <c r="K734" s="6"/>
      <c r="L734" s="6"/>
      <c r="M734" s="6"/>
    </row>
    <row r="735" spans="6:13">
      <c r="F735" s="4"/>
      <c r="G735" s="6"/>
      <c r="H735" s="6"/>
      <c r="I735" s="6"/>
      <c r="J735" s="6"/>
      <c r="K735" s="6"/>
      <c r="L735" s="6"/>
      <c r="M735" s="6"/>
    </row>
    <row r="736" spans="6:13">
      <c r="F736" s="4"/>
      <c r="G736" s="6"/>
      <c r="H736" s="6"/>
      <c r="I736" s="6"/>
      <c r="J736" s="6"/>
      <c r="K736" s="6"/>
      <c r="L736" s="6"/>
      <c r="M736" s="6"/>
    </row>
    <row r="737" spans="6:13">
      <c r="F737" s="4"/>
      <c r="G737" s="6"/>
      <c r="H737" s="6"/>
      <c r="I737" s="6"/>
      <c r="J737" s="6"/>
      <c r="K737" s="6"/>
      <c r="L737" s="6"/>
      <c r="M737" s="6"/>
    </row>
    <row r="738" spans="6:13">
      <c r="F738" s="4"/>
      <c r="G738" s="6"/>
      <c r="H738" s="6"/>
      <c r="I738" s="6"/>
      <c r="J738" s="6"/>
      <c r="K738" s="6"/>
      <c r="L738" s="6"/>
      <c r="M738" s="6"/>
    </row>
    <row r="739" spans="6:13">
      <c r="F739" s="4"/>
      <c r="G739" s="6"/>
      <c r="H739" s="6"/>
      <c r="I739" s="6"/>
      <c r="J739" s="6"/>
      <c r="K739" s="6"/>
      <c r="L739" s="6"/>
      <c r="M739" s="6"/>
    </row>
    <row r="740" spans="6:13">
      <c r="F740" s="4"/>
      <c r="G740" s="6"/>
      <c r="H740" s="6"/>
      <c r="I740" s="6"/>
      <c r="J740" s="6"/>
      <c r="K740" s="6"/>
      <c r="L740" s="6"/>
      <c r="M740" s="6"/>
    </row>
    <row r="741" spans="6:13">
      <c r="F741" s="4"/>
      <c r="G741" s="6"/>
      <c r="H741" s="6"/>
      <c r="I741" s="6"/>
      <c r="J741" s="6"/>
      <c r="K741" s="6"/>
      <c r="L741" s="6"/>
      <c r="M741" s="6"/>
    </row>
    <row r="742" spans="6:13">
      <c r="F742" s="4"/>
      <c r="G742" s="6"/>
      <c r="H742" s="6"/>
      <c r="I742" s="6"/>
      <c r="J742" s="6"/>
      <c r="K742" s="6"/>
      <c r="L742" s="6"/>
      <c r="M742" s="6"/>
    </row>
    <row r="743" spans="6:13">
      <c r="F743" s="4"/>
      <c r="G743" s="6"/>
      <c r="H743" s="6"/>
      <c r="I743" s="6"/>
      <c r="J743" s="6"/>
      <c r="K743" s="6"/>
      <c r="L743" s="6"/>
      <c r="M743" s="6"/>
    </row>
    <row r="744" spans="6:13">
      <c r="F744" s="4"/>
      <c r="G744" s="6"/>
      <c r="H744" s="6"/>
      <c r="I744" s="6"/>
      <c r="J744" s="6"/>
      <c r="K744" s="6"/>
      <c r="L744" s="6"/>
      <c r="M744" s="6"/>
    </row>
    <row r="745" spans="6:13">
      <c r="F745" s="4"/>
      <c r="G745" s="6"/>
      <c r="H745" s="6"/>
      <c r="I745" s="6"/>
      <c r="J745" s="6"/>
      <c r="K745" s="6"/>
      <c r="L745" s="6"/>
      <c r="M745" s="6"/>
    </row>
    <row r="746" spans="6:13">
      <c r="F746" s="4"/>
      <c r="G746" s="6"/>
      <c r="H746" s="6"/>
      <c r="I746" s="6"/>
      <c r="J746" s="6"/>
      <c r="K746" s="6"/>
      <c r="L746" s="6"/>
      <c r="M746" s="6"/>
    </row>
    <row r="747" spans="6:13">
      <c r="F747" s="4"/>
      <c r="G747" s="6"/>
      <c r="H747" s="6"/>
      <c r="I747" s="6"/>
      <c r="J747" s="6"/>
      <c r="K747" s="6"/>
      <c r="L747" s="6"/>
      <c r="M747" s="6"/>
    </row>
    <row r="748" spans="6:13">
      <c r="F748" s="4"/>
      <c r="G748" s="6"/>
      <c r="H748" s="6"/>
      <c r="I748" s="6"/>
      <c r="J748" s="6"/>
      <c r="K748" s="6"/>
      <c r="L748" s="6"/>
      <c r="M748" s="6"/>
    </row>
    <row r="749" spans="6:13">
      <c r="F749" s="4"/>
      <c r="G749" s="6"/>
      <c r="H749" s="6"/>
      <c r="I749" s="6"/>
      <c r="J749" s="6"/>
      <c r="K749" s="6"/>
      <c r="L749" s="6"/>
      <c r="M749" s="6"/>
    </row>
    <row r="750" spans="6:13">
      <c r="F750" s="4"/>
      <c r="G750" s="6"/>
      <c r="H750" s="6"/>
      <c r="I750" s="6"/>
      <c r="J750" s="6"/>
      <c r="K750" s="6"/>
      <c r="L750" s="6"/>
      <c r="M750" s="6"/>
    </row>
    <row r="751" spans="6:13">
      <c r="F751" s="4"/>
      <c r="G751" s="6"/>
      <c r="H751" s="6"/>
      <c r="I751" s="6"/>
      <c r="J751" s="6"/>
      <c r="K751" s="6"/>
      <c r="L751" s="6"/>
      <c r="M751" s="6"/>
    </row>
    <row r="752" spans="6:13">
      <c r="F752" s="4"/>
      <c r="G752" s="6"/>
      <c r="H752" s="6"/>
      <c r="I752" s="6"/>
      <c r="J752" s="6"/>
      <c r="K752" s="6"/>
      <c r="L752" s="6"/>
      <c r="M752" s="6"/>
    </row>
    <row r="753" spans="6:13">
      <c r="F753" s="4"/>
      <c r="G753" s="6"/>
      <c r="H753" s="6"/>
      <c r="I753" s="6"/>
      <c r="J753" s="6"/>
      <c r="K753" s="6"/>
      <c r="L753" s="6"/>
      <c r="M753" s="6"/>
    </row>
    <row r="754" spans="6:13">
      <c r="F754" s="4"/>
      <c r="G754" s="6"/>
      <c r="H754" s="6"/>
      <c r="I754" s="6"/>
      <c r="J754" s="6"/>
      <c r="K754" s="6"/>
      <c r="L754" s="6"/>
      <c r="M754" s="6"/>
    </row>
    <row r="755" spans="6:13">
      <c r="F755" s="4"/>
      <c r="G755" s="6"/>
      <c r="H755" s="6"/>
      <c r="I755" s="6"/>
      <c r="J755" s="6"/>
      <c r="K755" s="6"/>
      <c r="L755" s="6"/>
      <c r="M755" s="6"/>
    </row>
    <row r="756" spans="6:13">
      <c r="F756" s="4"/>
      <c r="G756" s="6"/>
      <c r="H756" s="6"/>
      <c r="I756" s="6"/>
      <c r="J756" s="6"/>
      <c r="K756" s="6"/>
      <c r="L756" s="6"/>
      <c r="M756" s="6"/>
    </row>
    <row r="757" spans="6:13">
      <c r="F757" s="4"/>
      <c r="G757" s="6"/>
      <c r="H757" s="6"/>
      <c r="I757" s="6"/>
      <c r="J757" s="6"/>
      <c r="K757" s="6"/>
      <c r="L757" s="6"/>
      <c r="M757" s="6"/>
    </row>
    <row r="758" spans="6:13">
      <c r="F758" s="4"/>
      <c r="G758" s="6"/>
      <c r="H758" s="6"/>
      <c r="I758" s="6"/>
      <c r="J758" s="6"/>
      <c r="K758" s="6"/>
      <c r="L758" s="6"/>
      <c r="M758" s="6"/>
    </row>
    <row r="759" spans="6:13">
      <c r="F759" s="4"/>
      <c r="G759" s="6"/>
      <c r="H759" s="6"/>
      <c r="I759" s="6"/>
      <c r="J759" s="6"/>
      <c r="K759" s="6"/>
      <c r="L759" s="6"/>
      <c r="M759" s="6"/>
    </row>
    <row r="760" spans="6:13">
      <c r="F760" s="4"/>
      <c r="G760" s="6"/>
      <c r="H760" s="6"/>
      <c r="I760" s="6"/>
      <c r="J760" s="6"/>
      <c r="K760" s="6"/>
      <c r="L760" s="6"/>
      <c r="M760" s="6"/>
    </row>
    <row r="761" spans="6:13">
      <c r="F761" s="4"/>
      <c r="G761" s="6"/>
      <c r="H761" s="6"/>
      <c r="I761" s="6"/>
      <c r="J761" s="6"/>
      <c r="K761" s="6"/>
      <c r="L761" s="6"/>
      <c r="M761" s="6"/>
    </row>
    <row r="762" spans="6:13">
      <c r="F762" s="4"/>
      <c r="G762" s="6"/>
      <c r="H762" s="6"/>
      <c r="I762" s="6"/>
      <c r="J762" s="6"/>
      <c r="K762" s="6"/>
      <c r="L762" s="6"/>
      <c r="M762" s="6"/>
    </row>
    <row r="763" spans="6:13">
      <c r="F763" s="4"/>
      <c r="G763" s="6"/>
      <c r="H763" s="6"/>
      <c r="I763" s="6"/>
      <c r="J763" s="6"/>
      <c r="K763" s="6"/>
      <c r="L763" s="6"/>
      <c r="M763" s="6"/>
    </row>
    <row r="764" spans="6:13">
      <c r="F764" s="4"/>
      <c r="G764" s="6"/>
      <c r="H764" s="6"/>
      <c r="I764" s="6"/>
      <c r="J764" s="6"/>
      <c r="K764" s="6"/>
      <c r="L764" s="6"/>
      <c r="M764" s="6"/>
    </row>
    <row r="765" spans="6:13">
      <c r="F765" s="4"/>
      <c r="G765" s="6"/>
      <c r="H765" s="6"/>
      <c r="I765" s="6"/>
      <c r="J765" s="6"/>
      <c r="K765" s="6"/>
      <c r="L765" s="6"/>
      <c r="M765" s="6"/>
    </row>
    <row r="766" spans="6:13">
      <c r="F766" s="4"/>
      <c r="G766" s="6"/>
      <c r="H766" s="6"/>
      <c r="I766" s="6"/>
      <c r="J766" s="6"/>
      <c r="K766" s="6"/>
      <c r="L766" s="6"/>
      <c r="M766" s="6"/>
    </row>
    <row r="767" spans="6:13">
      <c r="F767" s="4"/>
      <c r="G767" s="6"/>
      <c r="H767" s="6"/>
      <c r="I767" s="6"/>
      <c r="J767" s="6"/>
      <c r="K767" s="6"/>
      <c r="L767" s="6"/>
      <c r="M767" s="6"/>
    </row>
    <row r="768" spans="6:13">
      <c r="F768" s="4"/>
      <c r="G768" s="6"/>
      <c r="H768" s="6"/>
      <c r="I768" s="6"/>
      <c r="J768" s="6"/>
      <c r="K768" s="6"/>
      <c r="L768" s="6"/>
      <c r="M768" s="6"/>
    </row>
    <row r="769" spans="6:13">
      <c r="F769" s="4"/>
      <c r="G769" s="6"/>
      <c r="H769" s="6"/>
      <c r="I769" s="6"/>
      <c r="J769" s="6"/>
      <c r="K769" s="6"/>
      <c r="L769" s="6"/>
      <c r="M769" s="6"/>
    </row>
    <row r="770" spans="6:13">
      <c r="F770" s="4"/>
      <c r="G770" s="6"/>
      <c r="H770" s="6"/>
      <c r="I770" s="6"/>
      <c r="J770" s="6"/>
      <c r="K770" s="6"/>
      <c r="L770" s="6"/>
      <c r="M770" s="6"/>
    </row>
    <row r="771" spans="6:13">
      <c r="F771" s="4"/>
      <c r="G771" s="6"/>
      <c r="H771" s="6"/>
      <c r="I771" s="6"/>
      <c r="J771" s="6"/>
      <c r="K771" s="6"/>
      <c r="L771" s="6"/>
      <c r="M771" s="6"/>
    </row>
    <row r="772" spans="6:13">
      <c r="F772" s="4"/>
      <c r="G772" s="6"/>
      <c r="H772" s="6"/>
      <c r="I772" s="6"/>
      <c r="J772" s="6"/>
      <c r="K772" s="6"/>
      <c r="L772" s="6"/>
      <c r="M772" s="6"/>
    </row>
    <row r="773" spans="6:13">
      <c r="F773" s="4"/>
      <c r="G773" s="6"/>
      <c r="H773" s="6"/>
      <c r="I773" s="6"/>
      <c r="J773" s="6"/>
      <c r="K773" s="6"/>
      <c r="L773" s="6"/>
      <c r="M773" s="6"/>
    </row>
    <row r="774" spans="6:13">
      <c r="F774" s="4"/>
      <c r="G774" s="6"/>
      <c r="H774" s="6"/>
      <c r="I774" s="6"/>
      <c r="J774" s="6"/>
      <c r="K774" s="6"/>
      <c r="L774" s="6"/>
      <c r="M774" s="6"/>
    </row>
    <row r="775" spans="6:13">
      <c r="F775" s="4"/>
      <c r="G775" s="6"/>
      <c r="H775" s="6"/>
      <c r="I775" s="6"/>
      <c r="J775" s="6"/>
      <c r="K775" s="6"/>
      <c r="L775" s="6"/>
      <c r="M775" s="6"/>
    </row>
    <row r="776" spans="6:13">
      <c r="F776" s="4"/>
      <c r="G776" s="6"/>
      <c r="H776" s="6"/>
      <c r="I776" s="6"/>
      <c r="J776" s="6"/>
      <c r="K776" s="6"/>
      <c r="L776" s="6"/>
      <c r="M776" s="6"/>
    </row>
    <row r="777" spans="6:13">
      <c r="F777" s="4"/>
      <c r="G777" s="6"/>
      <c r="H777" s="6"/>
      <c r="I777" s="6"/>
      <c r="J777" s="6"/>
      <c r="K777" s="6"/>
      <c r="L777" s="6"/>
      <c r="M777" s="6"/>
    </row>
    <row r="778" spans="6:13">
      <c r="F778" s="4"/>
      <c r="G778" s="6"/>
      <c r="H778" s="6"/>
      <c r="I778" s="6"/>
      <c r="J778" s="6"/>
      <c r="K778" s="6"/>
      <c r="L778" s="6"/>
      <c r="M778" s="6"/>
    </row>
    <row r="779" spans="6:13">
      <c r="F779" s="4"/>
      <c r="G779" s="6"/>
      <c r="H779" s="6"/>
      <c r="I779" s="6"/>
      <c r="J779" s="6"/>
      <c r="K779" s="6"/>
      <c r="L779" s="6"/>
      <c r="M779" s="6"/>
    </row>
    <row r="780" spans="6:13">
      <c r="F780" s="4"/>
      <c r="G780" s="6"/>
      <c r="H780" s="6"/>
      <c r="I780" s="6"/>
      <c r="J780" s="6"/>
      <c r="K780" s="6"/>
      <c r="L780" s="6"/>
      <c r="M780" s="6"/>
    </row>
    <row r="781" spans="6:13">
      <c r="F781" s="4"/>
      <c r="G781" s="6"/>
      <c r="H781" s="6"/>
      <c r="I781" s="6"/>
      <c r="J781" s="6"/>
      <c r="K781" s="6"/>
      <c r="L781" s="6"/>
      <c r="M781" s="6"/>
    </row>
    <row r="782" spans="6:13">
      <c r="F782" s="4"/>
      <c r="G782" s="6"/>
      <c r="H782" s="6"/>
      <c r="I782" s="6"/>
      <c r="J782" s="6"/>
      <c r="K782" s="6"/>
      <c r="L782" s="6"/>
      <c r="M782" s="6"/>
    </row>
    <row r="783" spans="6:13">
      <c r="F783" s="4"/>
      <c r="G783" s="6"/>
      <c r="H783" s="6"/>
      <c r="I783" s="6"/>
      <c r="J783" s="6"/>
      <c r="K783" s="6"/>
      <c r="L783" s="6"/>
      <c r="M783" s="6"/>
    </row>
    <row r="784" spans="6:13">
      <c r="F784" s="4"/>
      <c r="G784" s="6"/>
      <c r="H784" s="6"/>
      <c r="I784" s="6"/>
      <c r="J784" s="6"/>
      <c r="K784" s="6"/>
      <c r="L784" s="6"/>
      <c r="M784" s="6"/>
    </row>
    <row r="785" spans="6:13">
      <c r="F785" s="4"/>
      <c r="G785" s="6"/>
      <c r="H785" s="6"/>
      <c r="I785" s="6"/>
      <c r="J785" s="6"/>
      <c r="K785" s="6"/>
      <c r="L785" s="6"/>
      <c r="M785" s="6"/>
    </row>
    <row r="786" spans="6:13">
      <c r="F786" s="4"/>
      <c r="G786" s="6"/>
      <c r="H786" s="6"/>
      <c r="I786" s="6"/>
      <c r="J786" s="6"/>
      <c r="K786" s="6"/>
      <c r="L786" s="6"/>
      <c r="M786" s="6"/>
    </row>
    <row r="787" spans="6:13">
      <c r="F787" s="4"/>
      <c r="G787" s="6"/>
      <c r="H787" s="6"/>
      <c r="I787" s="6"/>
      <c r="J787" s="6"/>
      <c r="K787" s="6"/>
      <c r="L787" s="6"/>
      <c r="M787" s="6"/>
    </row>
    <row r="788" spans="6:13">
      <c r="F788" s="4"/>
      <c r="G788" s="6"/>
      <c r="H788" s="6"/>
      <c r="I788" s="6"/>
      <c r="J788" s="6"/>
      <c r="K788" s="6"/>
      <c r="L788" s="6"/>
      <c r="M788" s="6"/>
    </row>
    <row r="789" spans="6:13">
      <c r="F789" s="4"/>
      <c r="G789" s="6"/>
      <c r="H789" s="6"/>
      <c r="I789" s="6"/>
      <c r="J789" s="6"/>
      <c r="K789" s="6"/>
      <c r="L789" s="6"/>
      <c r="M789" s="6"/>
    </row>
    <row r="790" spans="6:13">
      <c r="F790" s="4"/>
      <c r="G790" s="6"/>
      <c r="H790" s="6"/>
      <c r="I790" s="6"/>
      <c r="J790" s="6"/>
      <c r="K790" s="6"/>
      <c r="L790" s="6"/>
      <c r="M790" s="6"/>
    </row>
    <row r="791" spans="6:13">
      <c r="F791" s="4"/>
      <c r="G791" s="6"/>
      <c r="H791" s="6"/>
      <c r="I791" s="6"/>
      <c r="J791" s="6"/>
      <c r="K791" s="6"/>
      <c r="L791" s="6"/>
      <c r="M791" s="6"/>
    </row>
    <row r="792" spans="6:13">
      <c r="F792" s="4"/>
      <c r="G792" s="6"/>
      <c r="H792" s="6"/>
      <c r="I792" s="6"/>
      <c r="J792" s="6"/>
      <c r="K792" s="6"/>
      <c r="L792" s="6"/>
      <c r="M792" s="6"/>
    </row>
    <row r="793" spans="6:13">
      <c r="F793" s="4"/>
      <c r="G793" s="6"/>
      <c r="H793" s="6"/>
      <c r="I793" s="6"/>
      <c r="J793" s="6"/>
      <c r="K793" s="6"/>
      <c r="L793" s="6"/>
      <c r="M793" s="6"/>
    </row>
    <row r="794" spans="6:13">
      <c r="F794" s="4"/>
      <c r="G794" s="6"/>
      <c r="H794" s="6"/>
      <c r="I794" s="6"/>
      <c r="J794" s="6"/>
      <c r="K794" s="6"/>
      <c r="L794" s="6"/>
      <c r="M794" s="6"/>
    </row>
    <row r="795" spans="6:13">
      <c r="F795" s="4"/>
      <c r="G795" s="6"/>
      <c r="H795" s="6"/>
      <c r="I795" s="6"/>
      <c r="J795" s="6"/>
      <c r="K795" s="6"/>
      <c r="L795" s="6"/>
      <c r="M795" s="6"/>
    </row>
    <row r="796" spans="6:13">
      <c r="F796" s="4"/>
      <c r="G796" s="6"/>
      <c r="H796" s="6"/>
      <c r="I796" s="6"/>
      <c r="J796" s="6"/>
      <c r="K796" s="6"/>
      <c r="L796" s="6"/>
      <c r="M796" s="6"/>
    </row>
    <row r="797" spans="6:13">
      <c r="F797" s="4"/>
      <c r="G797" s="6"/>
      <c r="H797" s="6"/>
      <c r="I797" s="6"/>
      <c r="J797" s="6"/>
      <c r="K797" s="6"/>
      <c r="L797" s="6"/>
      <c r="M797" s="6"/>
    </row>
    <row r="798" spans="6:13">
      <c r="F798" s="4"/>
      <c r="G798" s="6"/>
      <c r="H798" s="6"/>
      <c r="I798" s="6"/>
      <c r="J798" s="6"/>
      <c r="K798" s="6"/>
      <c r="L798" s="6"/>
      <c r="M798" s="6"/>
    </row>
    <row r="799" spans="6:13">
      <c r="F799" s="4"/>
      <c r="G799" s="6"/>
      <c r="H799" s="6"/>
      <c r="I799" s="6"/>
      <c r="J799" s="6"/>
      <c r="K799" s="6"/>
      <c r="L799" s="6"/>
      <c r="M799" s="6"/>
    </row>
    <row r="800" spans="6:13">
      <c r="F800" s="4"/>
      <c r="G800" s="6"/>
      <c r="H800" s="6"/>
      <c r="I800" s="6"/>
      <c r="J800" s="6"/>
      <c r="K800" s="6"/>
      <c r="L800" s="6"/>
      <c r="M800" s="6"/>
    </row>
    <row r="801" spans="6:13">
      <c r="F801" s="4"/>
      <c r="G801" s="6"/>
      <c r="H801" s="6"/>
      <c r="I801" s="6"/>
      <c r="J801" s="6"/>
      <c r="K801" s="6"/>
      <c r="L801" s="6"/>
      <c r="M801" s="6"/>
    </row>
    <row r="802" spans="6:13">
      <c r="F802" s="4"/>
      <c r="G802" s="6"/>
      <c r="H802" s="6"/>
      <c r="I802" s="6"/>
      <c r="J802" s="6"/>
      <c r="K802" s="6"/>
      <c r="L802" s="6"/>
      <c r="M802" s="6"/>
    </row>
    <row r="803" spans="6:13">
      <c r="F803" s="4"/>
      <c r="G803" s="6"/>
      <c r="H803" s="6"/>
      <c r="I803" s="6"/>
      <c r="J803" s="6"/>
      <c r="K803" s="6"/>
      <c r="L803" s="6"/>
      <c r="M803" s="6"/>
    </row>
    <row r="804" spans="6:13">
      <c r="F804" s="4"/>
      <c r="G804" s="6"/>
      <c r="H804" s="6"/>
      <c r="I804" s="6"/>
      <c r="J804" s="6"/>
      <c r="K804" s="6"/>
      <c r="L804" s="6"/>
      <c r="M804" s="6"/>
    </row>
    <row r="805" spans="6:13">
      <c r="F805" s="4"/>
      <c r="G805" s="6"/>
      <c r="H805" s="6"/>
      <c r="I805" s="6"/>
      <c r="J805" s="6"/>
      <c r="K805" s="6"/>
      <c r="L805" s="6"/>
      <c r="M805" s="6"/>
    </row>
    <row r="806" spans="6:13">
      <c r="F806" s="4"/>
      <c r="G806" s="6"/>
      <c r="H806" s="6"/>
      <c r="I806" s="6"/>
      <c r="J806" s="6"/>
      <c r="K806" s="6"/>
      <c r="L806" s="6"/>
      <c r="M806" s="6"/>
    </row>
    <row r="807" spans="6:13">
      <c r="F807" s="4"/>
      <c r="G807" s="6"/>
      <c r="H807" s="6"/>
      <c r="I807" s="6"/>
      <c r="J807" s="6"/>
      <c r="K807" s="6"/>
      <c r="L807" s="6"/>
      <c r="M807" s="6"/>
    </row>
    <row r="808" spans="6:13">
      <c r="F808" s="4"/>
      <c r="G808" s="6"/>
      <c r="H808" s="6"/>
      <c r="I808" s="6"/>
      <c r="J808" s="6"/>
      <c r="K808" s="6"/>
      <c r="L808" s="6"/>
      <c r="M808" s="6"/>
    </row>
    <row r="809" spans="6:13">
      <c r="F809" s="4"/>
      <c r="G809" s="6"/>
      <c r="H809" s="6"/>
      <c r="I809" s="6"/>
      <c r="J809" s="6"/>
      <c r="K809" s="6"/>
      <c r="L809" s="6"/>
      <c r="M809" s="6"/>
    </row>
    <row r="810" spans="6:13">
      <c r="F810" s="4"/>
      <c r="G810" s="6"/>
      <c r="H810" s="6"/>
      <c r="I810" s="6"/>
      <c r="J810" s="6"/>
      <c r="K810" s="6"/>
      <c r="L810" s="6"/>
      <c r="M810" s="6"/>
    </row>
    <row r="811" spans="6:13">
      <c r="F811" s="4"/>
      <c r="G811" s="6"/>
      <c r="H811" s="6"/>
      <c r="I811" s="6"/>
      <c r="J811" s="6"/>
      <c r="K811" s="6"/>
      <c r="L811" s="6"/>
      <c r="M811" s="6"/>
    </row>
    <row r="812" spans="6:13">
      <c r="F812" s="4"/>
      <c r="G812" s="6"/>
      <c r="H812" s="6"/>
      <c r="I812" s="6"/>
      <c r="J812" s="6"/>
      <c r="K812" s="6"/>
      <c r="L812" s="6"/>
      <c r="M812" s="6"/>
    </row>
    <row r="813" spans="6:13">
      <c r="F813" s="4"/>
      <c r="G813" s="6"/>
      <c r="H813" s="6"/>
      <c r="I813" s="6"/>
      <c r="J813" s="6"/>
      <c r="K813" s="6"/>
      <c r="L813" s="6"/>
      <c r="M813" s="6"/>
    </row>
    <row r="814" spans="6:13">
      <c r="F814" s="4"/>
      <c r="G814" s="6"/>
      <c r="H814" s="6"/>
      <c r="I814" s="6"/>
      <c r="J814" s="6"/>
      <c r="K814" s="6"/>
      <c r="L814" s="6"/>
      <c r="M814" s="6"/>
    </row>
    <row r="815" spans="6:13">
      <c r="F815" s="4"/>
      <c r="G815" s="6"/>
      <c r="H815" s="6"/>
      <c r="I815" s="6"/>
      <c r="J815" s="6"/>
      <c r="K815" s="6"/>
      <c r="L815" s="6"/>
      <c r="M815" s="6"/>
    </row>
    <row r="816" spans="6:13">
      <c r="F816" s="4"/>
      <c r="G816" s="6"/>
      <c r="H816" s="6"/>
      <c r="I816" s="6"/>
      <c r="J816" s="6"/>
      <c r="K816" s="6"/>
      <c r="L816" s="6"/>
      <c r="M816" s="6"/>
    </row>
    <row r="817" spans="6:13">
      <c r="F817" s="4"/>
      <c r="G817" s="6"/>
      <c r="H817" s="6"/>
      <c r="I817" s="6"/>
      <c r="J817" s="6"/>
      <c r="K817" s="6"/>
      <c r="L817" s="6"/>
      <c r="M817" s="6"/>
    </row>
    <row r="818" spans="6:13">
      <c r="F818" s="4"/>
      <c r="G818" s="6"/>
      <c r="H818" s="6"/>
      <c r="I818" s="6"/>
      <c r="J818" s="6"/>
      <c r="K818" s="6"/>
      <c r="L818" s="6"/>
      <c r="M818" s="6"/>
    </row>
    <row r="819" spans="6:13">
      <c r="F819" s="4"/>
      <c r="G819" s="6"/>
      <c r="H819" s="6"/>
      <c r="I819" s="6"/>
      <c r="J819" s="6"/>
      <c r="K819" s="6"/>
      <c r="L819" s="6"/>
      <c r="M819" s="6"/>
    </row>
    <row r="820" spans="6:13">
      <c r="F820" s="4"/>
      <c r="G820" s="6"/>
      <c r="H820" s="6"/>
      <c r="I820" s="6"/>
      <c r="J820" s="6"/>
      <c r="K820" s="6"/>
      <c r="L820" s="6"/>
      <c r="M820" s="6"/>
    </row>
    <row r="821" spans="6:13">
      <c r="F821" s="4"/>
      <c r="G821" s="6"/>
      <c r="H821" s="6"/>
      <c r="I821" s="6"/>
      <c r="J821" s="6"/>
      <c r="K821" s="6"/>
      <c r="L821" s="6"/>
      <c r="M821" s="6"/>
    </row>
    <row r="822" spans="6:13">
      <c r="F822" s="4"/>
      <c r="G822" s="6"/>
      <c r="H822" s="6"/>
      <c r="I822" s="6"/>
      <c r="J822" s="6"/>
      <c r="K822" s="6"/>
      <c r="L822" s="6"/>
      <c r="M822" s="6"/>
    </row>
    <row r="823" spans="6:13">
      <c r="F823" s="4"/>
      <c r="G823" s="6"/>
      <c r="H823" s="6"/>
      <c r="I823" s="6"/>
      <c r="J823" s="6"/>
      <c r="K823" s="6"/>
      <c r="L823" s="6"/>
      <c r="M823" s="6"/>
    </row>
    <row r="824" spans="6:13">
      <c r="F824" s="4"/>
      <c r="G824" s="6"/>
      <c r="H824" s="6"/>
      <c r="I824" s="6"/>
      <c r="J824" s="6"/>
      <c r="K824" s="6"/>
      <c r="L824" s="6"/>
      <c r="M824" s="6"/>
    </row>
    <row r="825" spans="6:13">
      <c r="F825" s="4"/>
      <c r="G825" s="6"/>
      <c r="H825" s="6"/>
      <c r="I825" s="6"/>
      <c r="J825" s="6"/>
      <c r="K825" s="6"/>
      <c r="L825" s="6"/>
      <c r="M825" s="6"/>
    </row>
    <row r="826" spans="6:13">
      <c r="F826" s="4"/>
      <c r="G826" s="6"/>
      <c r="H826" s="6"/>
      <c r="I826" s="6"/>
      <c r="J826" s="6"/>
      <c r="K826" s="6"/>
      <c r="L826" s="6"/>
      <c r="M826" s="6"/>
    </row>
    <row r="827" spans="6:13">
      <c r="F827" s="4"/>
      <c r="G827" s="6"/>
      <c r="H827" s="6"/>
      <c r="I827" s="6"/>
      <c r="J827" s="6"/>
      <c r="K827" s="6"/>
      <c r="L827" s="6"/>
      <c r="M827" s="6"/>
    </row>
    <row r="828" spans="6:13">
      <c r="F828" s="4"/>
      <c r="G828" s="6"/>
      <c r="H828" s="6"/>
      <c r="I828" s="6"/>
      <c r="J828" s="6"/>
      <c r="K828" s="6"/>
      <c r="L828" s="6"/>
      <c r="M828" s="6"/>
    </row>
    <row r="829" spans="6:13">
      <c r="F829" s="4"/>
      <c r="G829" s="6"/>
      <c r="H829" s="6"/>
      <c r="I829" s="6"/>
      <c r="J829" s="6"/>
      <c r="K829" s="6"/>
      <c r="L829" s="6"/>
      <c r="M829" s="6"/>
    </row>
    <row r="830" spans="6:13">
      <c r="F830" s="4"/>
      <c r="G830" s="6"/>
      <c r="H830" s="6"/>
      <c r="I830" s="6"/>
      <c r="J830" s="6"/>
      <c r="K830" s="6"/>
      <c r="L830" s="6"/>
      <c r="M830" s="6"/>
    </row>
    <row r="831" spans="6:13">
      <c r="F831" s="4"/>
      <c r="G831" s="6"/>
      <c r="H831" s="6"/>
      <c r="I831" s="6"/>
      <c r="J831" s="6"/>
      <c r="K831" s="6"/>
      <c r="L831" s="6"/>
      <c r="M831" s="6"/>
    </row>
    <row r="832" spans="6:13">
      <c r="F832" s="4"/>
      <c r="G832" s="6"/>
      <c r="H832" s="6"/>
      <c r="I832" s="6"/>
      <c r="J832" s="6"/>
      <c r="K832" s="6"/>
      <c r="L832" s="6"/>
      <c r="M832" s="6"/>
    </row>
    <row r="833" spans="6:13">
      <c r="F833" s="4"/>
      <c r="G833" s="6"/>
      <c r="H833" s="6"/>
      <c r="I833" s="6"/>
      <c r="J833" s="6"/>
      <c r="K833" s="6"/>
      <c r="L833" s="6"/>
      <c r="M833" s="6"/>
    </row>
    <row r="834" spans="6:13">
      <c r="F834" s="4"/>
      <c r="G834" s="6"/>
      <c r="H834" s="6"/>
      <c r="I834" s="6"/>
      <c r="J834" s="6"/>
      <c r="K834" s="6"/>
      <c r="L834" s="6"/>
      <c r="M834" s="6"/>
    </row>
    <row r="835" spans="6:13">
      <c r="F835" s="4"/>
      <c r="G835" s="6"/>
      <c r="H835" s="6"/>
      <c r="I835" s="6"/>
      <c r="J835" s="6"/>
      <c r="K835" s="6"/>
      <c r="L835" s="6"/>
      <c r="M835" s="6"/>
    </row>
    <row r="836" spans="6:13">
      <c r="F836" s="4"/>
      <c r="G836" s="6"/>
      <c r="H836" s="6"/>
      <c r="I836" s="6"/>
      <c r="J836" s="6"/>
      <c r="K836" s="6"/>
      <c r="L836" s="6"/>
      <c r="M836" s="6"/>
    </row>
    <row r="837" spans="6:13">
      <c r="F837" s="4"/>
      <c r="G837" s="6"/>
      <c r="H837" s="6"/>
      <c r="I837" s="6"/>
      <c r="J837" s="6"/>
      <c r="K837" s="6"/>
      <c r="L837" s="6"/>
      <c r="M837" s="6"/>
    </row>
    <row r="838" spans="6:13">
      <c r="F838" s="4"/>
      <c r="G838" s="6"/>
      <c r="H838" s="6"/>
      <c r="I838" s="6"/>
      <c r="J838" s="6"/>
      <c r="K838" s="6"/>
      <c r="L838" s="6"/>
      <c r="M838" s="6"/>
    </row>
    <row r="839" spans="6:13">
      <c r="F839" s="4"/>
      <c r="G839" s="6"/>
      <c r="H839" s="6"/>
      <c r="I839" s="6"/>
      <c r="J839" s="6"/>
      <c r="K839" s="6"/>
      <c r="L839" s="6"/>
      <c r="M839" s="6"/>
    </row>
    <row r="840" spans="6:13">
      <c r="F840" s="4"/>
      <c r="G840" s="6"/>
      <c r="H840" s="6"/>
      <c r="I840" s="6"/>
      <c r="J840" s="6"/>
      <c r="K840" s="6"/>
      <c r="L840" s="6"/>
      <c r="M840" s="6"/>
    </row>
    <row r="841" spans="6:13">
      <c r="F841" s="4"/>
      <c r="G841" s="6"/>
      <c r="H841" s="6"/>
      <c r="I841" s="6"/>
      <c r="J841" s="6"/>
      <c r="K841" s="6"/>
      <c r="L841" s="6"/>
      <c r="M841" s="6"/>
    </row>
    <row r="842" spans="6:13">
      <c r="F842" s="4"/>
      <c r="G842" s="6"/>
      <c r="H842" s="6"/>
      <c r="I842" s="6"/>
      <c r="J842" s="6"/>
      <c r="K842" s="6"/>
      <c r="L842" s="6"/>
      <c r="M842" s="6"/>
    </row>
    <row r="843" spans="6:13">
      <c r="F843" s="4"/>
      <c r="G843" s="6"/>
      <c r="H843" s="6"/>
      <c r="I843" s="6"/>
      <c r="J843" s="6"/>
      <c r="K843" s="6"/>
      <c r="L843" s="6"/>
      <c r="M843" s="6"/>
    </row>
    <row r="844" spans="6:13">
      <c r="F844" s="4"/>
      <c r="G844" s="6"/>
      <c r="H844" s="6"/>
      <c r="I844" s="6"/>
      <c r="J844" s="6"/>
      <c r="K844" s="6"/>
      <c r="L844" s="6"/>
      <c r="M844" s="6"/>
    </row>
    <row r="845" spans="6:13">
      <c r="F845" s="4"/>
      <c r="G845" s="6"/>
      <c r="H845" s="6"/>
      <c r="I845" s="6"/>
      <c r="J845" s="6"/>
      <c r="K845" s="6"/>
      <c r="L845" s="6"/>
      <c r="M845" s="6"/>
    </row>
    <row r="846" spans="6:13">
      <c r="F846" s="4"/>
      <c r="G846" s="6"/>
      <c r="H846" s="6"/>
      <c r="I846" s="6"/>
      <c r="J846" s="6"/>
      <c r="K846" s="6"/>
      <c r="L846" s="6"/>
      <c r="M846" s="6"/>
    </row>
    <row r="847" spans="6:13">
      <c r="F847" s="4"/>
      <c r="G847" s="6"/>
      <c r="H847" s="6"/>
      <c r="I847" s="6"/>
      <c r="J847" s="6"/>
      <c r="K847" s="6"/>
      <c r="L847" s="6"/>
      <c r="M847" s="6"/>
    </row>
    <row r="848" spans="6:13">
      <c r="F848" s="4"/>
      <c r="G848" s="6"/>
      <c r="H848" s="6"/>
      <c r="I848" s="6"/>
      <c r="J848" s="6"/>
      <c r="K848" s="6"/>
      <c r="L848" s="6"/>
      <c r="M848" s="6"/>
    </row>
    <row r="849" spans="6:13">
      <c r="F849" s="4"/>
      <c r="G849" s="6"/>
      <c r="H849" s="6"/>
      <c r="I849" s="6"/>
      <c r="J849" s="6"/>
      <c r="K849" s="6"/>
      <c r="L849" s="6"/>
      <c r="M849" s="6"/>
    </row>
    <row r="850" spans="6:13">
      <c r="F850" s="4"/>
      <c r="G850" s="6"/>
      <c r="H850" s="6"/>
      <c r="I850" s="6"/>
      <c r="J850" s="6"/>
      <c r="K850" s="6"/>
      <c r="L850" s="6"/>
      <c r="M850" s="6"/>
    </row>
    <row r="851" spans="6:13">
      <c r="F851" s="4"/>
      <c r="G851" s="6"/>
      <c r="H851" s="6"/>
      <c r="I851" s="6"/>
      <c r="J851" s="6"/>
      <c r="K851" s="6"/>
      <c r="L851" s="6"/>
      <c r="M851" s="6"/>
    </row>
    <row r="852" spans="6:13">
      <c r="F852" s="4"/>
      <c r="G852" s="6"/>
      <c r="H852" s="6"/>
      <c r="I852" s="6"/>
      <c r="J852" s="6"/>
      <c r="K852" s="6"/>
      <c r="L852" s="6"/>
      <c r="M852" s="6"/>
    </row>
    <row r="853" spans="6:13">
      <c r="F853" s="4"/>
      <c r="G853" s="6"/>
      <c r="H853" s="6"/>
      <c r="I853" s="6"/>
      <c r="J853" s="6"/>
      <c r="K853" s="6"/>
      <c r="L853" s="6"/>
      <c r="M853" s="6"/>
    </row>
    <row r="854" spans="6:13">
      <c r="F854" s="4"/>
      <c r="G854" s="6"/>
      <c r="H854" s="6"/>
      <c r="I854" s="6"/>
      <c r="J854" s="6"/>
      <c r="K854" s="6"/>
      <c r="L854" s="6"/>
      <c r="M854" s="6"/>
    </row>
    <row r="855" spans="6:13">
      <c r="F855" s="4"/>
      <c r="G855" s="6"/>
      <c r="H855" s="6"/>
      <c r="I855" s="6"/>
      <c r="J855" s="6"/>
      <c r="K855" s="6"/>
      <c r="L855" s="6"/>
      <c r="M855" s="6"/>
    </row>
    <row r="856" spans="6:13">
      <c r="F856" s="4"/>
      <c r="G856" s="6"/>
      <c r="H856" s="6"/>
      <c r="I856" s="6"/>
      <c r="J856" s="6"/>
      <c r="K856" s="6"/>
      <c r="L856" s="6"/>
      <c r="M856" s="6"/>
    </row>
    <row r="857" spans="6:13">
      <c r="F857" s="4"/>
      <c r="G857" s="6"/>
      <c r="H857" s="6"/>
      <c r="I857" s="6"/>
      <c r="J857" s="6"/>
      <c r="K857" s="6"/>
      <c r="L857" s="6"/>
      <c r="M857" s="6"/>
    </row>
    <row r="858" spans="6:13">
      <c r="F858" s="4"/>
      <c r="G858" s="6"/>
      <c r="H858" s="6"/>
      <c r="I858" s="6"/>
      <c r="J858" s="6"/>
      <c r="K858" s="6"/>
      <c r="L858" s="6"/>
      <c r="M858" s="6"/>
    </row>
    <row r="859" spans="6:13">
      <c r="F859" s="4"/>
      <c r="G859" s="6"/>
      <c r="H859" s="6"/>
      <c r="I859" s="6"/>
      <c r="J859" s="6"/>
      <c r="K859" s="6"/>
      <c r="L859" s="6"/>
      <c r="M859" s="6"/>
    </row>
    <row r="860" spans="6:13">
      <c r="F860" s="4"/>
      <c r="G860" s="6"/>
      <c r="H860" s="6"/>
      <c r="I860" s="6"/>
      <c r="J860" s="6"/>
      <c r="K860" s="6"/>
      <c r="L860" s="6"/>
      <c r="M860" s="6"/>
    </row>
    <row r="861" spans="6:13">
      <c r="F861" s="4"/>
      <c r="G861" s="6"/>
      <c r="H861" s="6"/>
      <c r="I861" s="6"/>
      <c r="J861" s="6"/>
      <c r="K861" s="6"/>
      <c r="L861" s="6"/>
      <c r="M861" s="6"/>
    </row>
    <row r="862" spans="6:13">
      <c r="F862" s="4"/>
      <c r="G862" s="6"/>
      <c r="H862" s="6"/>
      <c r="I862" s="6"/>
      <c r="J862" s="6"/>
      <c r="K862" s="6"/>
      <c r="L862" s="6"/>
      <c r="M862" s="6"/>
    </row>
    <row r="863" spans="6:13">
      <c r="F863" s="4"/>
      <c r="G863" s="6"/>
      <c r="H863" s="6"/>
      <c r="I863" s="6"/>
      <c r="J863" s="6"/>
      <c r="K863" s="6"/>
      <c r="L863" s="6"/>
      <c r="M863" s="6"/>
    </row>
    <row r="864" spans="6:13">
      <c r="F864" s="4"/>
      <c r="G864" s="6"/>
      <c r="H864" s="6"/>
      <c r="I864" s="6"/>
      <c r="J864" s="6"/>
      <c r="K864" s="6"/>
      <c r="L864" s="6"/>
      <c r="M864" s="6"/>
    </row>
    <row r="865" spans="6:13">
      <c r="F865" s="4"/>
      <c r="G865" s="6"/>
      <c r="H865" s="6"/>
      <c r="I865" s="6"/>
      <c r="J865" s="6"/>
      <c r="K865" s="6"/>
      <c r="L865" s="6"/>
      <c r="M865" s="6"/>
    </row>
    <row r="866" spans="6:13">
      <c r="F866" s="4"/>
      <c r="G866" s="6"/>
      <c r="H866" s="6"/>
      <c r="I866" s="6"/>
      <c r="J866" s="6"/>
      <c r="K866" s="6"/>
      <c r="L866" s="6"/>
      <c r="M866" s="6"/>
    </row>
    <row r="867" spans="6:13">
      <c r="F867" s="4"/>
      <c r="G867" s="6"/>
      <c r="H867" s="6"/>
      <c r="I867" s="6"/>
      <c r="J867" s="6"/>
      <c r="K867" s="6"/>
      <c r="L867" s="6"/>
      <c r="M867" s="6"/>
    </row>
    <row r="868" spans="6:13">
      <c r="F868" s="4"/>
      <c r="G868" s="6"/>
      <c r="H868" s="6"/>
      <c r="I868" s="6"/>
      <c r="J868" s="6"/>
      <c r="K868" s="6"/>
      <c r="L868" s="6"/>
      <c r="M868" s="6"/>
    </row>
    <row r="869" spans="6:13">
      <c r="F869" s="4"/>
      <c r="G869" s="6"/>
      <c r="H869" s="6"/>
      <c r="I869" s="6"/>
      <c r="J869" s="6"/>
      <c r="K869" s="6"/>
      <c r="L869" s="6"/>
      <c r="M869" s="6"/>
    </row>
    <row r="870" spans="6:13">
      <c r="F870" s="4"/>
      <c r="G870" s="6"/>
      <c r="H870" s="6"/>
      <c r="I870" s="6"/>
      <c r="J870" s="6"/>
      <c r="K870" s="6"/>
      <c r="L870" s="6"/>
      <c r="M870" s="6"/>
    </row>
    <row r="871" spans="6:13">
      <c r="F871" s="4"/>
      <c r="G871" s="6"/>
      <c r="H871" s="6"/>
      <c r="I871" s="6"/>
      <c r="J871" s="6"/>
      <c r="K871" s="6"/>
      <c r="L871" s="6"/>
      <c r="M871" s="6"/>
    </row>
    <row r="872" spans="6:13">
      <c r="F872" s="4"/>
      <c r="G872" s="6"/>
      <c r="H872" s="6"/>
      <c r="I872" s="6"/>
      <c r="J872" s="6"/>
      <c r="K872" s="6"/>
      <c r="L872" s="6"/>
      <c r="M872" s="6"/>
    </row>
    <row r="873" spans="6:13">
      <c r="F873" s="4"/>
      <c r="G873" s="6"/>
      <c r="H873" s="6"/>
      <c r="I873" s="6"/>
      <c r="J873" s="6"/>
      <c r="K873" s="6"/>
      <c r="L873" s="6"/>
      <c r="M873" s="6"/>
    </row>
    <row r="874" spans="6:13">
      <c r="F874" s="4"/>
      <c r="G874" s="6"/>
      <c r="H874" s="6"/>
      <c r="I874" s="6"/>
      <c r="J874" s="6"/>
      <c r="K874" s="6"/>
      <c r="L874" s="6"/>
      <c r="M874" s="6"/>
    </row>
    <row r="875" spans="6:13">
      <c r="F875" s="4"/>
      <c r="G875" s="6"/>
      <c r="H875" s="6"/>
      <c r="I875" s="6"/>
      <c r="J875" s="6"/>
      <c r="K875" s="6"/>
      <c r="L875" s="6"/>
      <c r="M875" s="6"/>
    </row>
    <row r="876" spans="6:13">
      <c r="F876" s="4"/>
      <c r="G876" s="6"/>
      <c r="H876" s="6"/>
      <c r="I876" s="6"/>
      <c r="J876" s="6"/>
      <c r="K876" s="6"/>
      <c r="L876" s="6"/>
      <c r="M876" s="6"/>
    </row>
    <row r="877" spans="6:13">
      <c r="F877" s="4"/>
      <c r="G877" s="6"/>
      <c r="H877" s="6"/>
      <c r="I877" s="6"/>
      <c r="J877" s="6"/>
      <c r="K877" s="6"/>
      <c r="L877" s="6"/>
      <c r="M877" s="6"/>
    </row>
    <row r="878" spans="6:13">
      <c r="F878" s="4"/>
      <c r="G878" s="6"/>
      <c r="H878" s="6"/>
      <c r="I878" s="6"/>
      <c r="J878" s="6"/>
      <c r="K878" s="6"/>
      <c r="L878" s="6"/>
      <c r="M878" s="6"/>
    </row>
    <row r="879" spans="6:13">
      <c r="F879" s="4"/>
      <c r="G879" s="6"/>
      <c r="H879" s="6"/>
      <c r="I879" s="6"/>
      <c r="J879" s="6"/>
      <c r="K879" s="6"/>
      <c r="L879" s="6"/>
      <c r="M879" s="6"/>
    </row>
    <row r="880" spans="6:13">
      <c r="F880" s="4"/>
      <c r="G880" s="6"/>
      <c r="H880" s="6"/>
      <c r="I880" s="6"/>
      <c r="J880" s="6"/>
      <c r="K880" s="6"/>
      <c r="L880" s="6"/>
      <c r="M880" s="6"/>
    </row>
    <row r="881" spans="6:13">
      <c r="F881" s="4"/>
      <c r="G881" s="6"/>
      <c r="H881" s="6"/>
      <c r="I881" s="6"/>
      <c r="J881" s="6"/>
      <c r="K881" s="6"/>
      <c r="L881" s="6"/>
      <c r="M881" s="6"/>
    </row>
    <row r="882" spans="6:13">
      <c r="F882" s="4"/>
      <c r="G882" s="6"/>
      <c r="H882" s="6"/>
      <c r="I882" s="6"/>
      <c r="J882" s="6"/>
      <c r="K882" s="6"/>
      <c r="L882" s="6"/>
      <c r="M882" s="6"/>
    </row>
    <row r="883" spans="6:13">
      <c r="F883" s="4"/>
      <c r="G883" s="6"/>
      <c r="H883" s="6"/>
      <c r="I883" s="6"/>
      <c r="J883" s="6"/>
      <c r="K883" s="6"/>
      <c r="L883" s="6"/>
      <c r="M883" s="6"/>
    </row>
    <row r="884" spans="6:13">
      <c r="F884" s="4"/>
      <c r="G884" s="6"/>
      <c r="H884" s="6"/>
      <c r="I884" s="6"/>
      <c r="J884" s="6"/>
      <c r="K884" s="6"/>
      <c r="L884" s="6"/>
      <c r="M884" s="6"/>
    </row>
    <row r="885" spans="6:13">
      <c r="F885" s="4"/>
      <c r="G885" s="6"/>
      <c r="H885" s="6"/>
      <c r="I885" s="6"/>
      <c r="J885" s="6"/>
      <c r="K885" s="6"/>
      <c r="L885" s="6"/>
      <c r="M885" s="6"/>
    </row>
    <row r="886" spans="6:13">
      <c r="F886" s="4"/>
      <c r="G886" s="6"/>
      <c r="H886" s="6"/>
      <c r="I886" s="6"/>
      <c r="J886" s="6"/>
      <c r="K886" s="6"/>
      <c r="L886" s="6"/>
      <c r="M886" s="6"/>
    </row>
    <row r="887" spans="6:13">
      <c r="F887" s="4"/>
      <c r="G887" s="6"/>
      <c r="H887" s="6"/>
      <c r="I887" s="6"/>
      <c r="J887" s="6"/>
      <c r="K887" s="6"/>
      <c r="L887" s="6"/>
      <c r="M887" s="6"/>
    </row>
    <row r="888" spans="6:13">
      <c r="F888" s="4"/>
      <c r="G888" s="6"/>
      <c r="H888" s="6"/>
      <c r="I888" s="6"/>
      <c r="J888" s="6"/>
      <c r="K888" s="6"/>
      <c r="L888" s="6"/>
      <c r="M888" s="6"/>
    </row>
    <row r="889" spans="6:13">
      <c r="F889" s="4"/>
      <c r="G889" s="6"/>
      <c r="H889" s="6"/>
      <c r="I889" s="6"/>
      <c r="J889" s="6"/>
      <c r="K889" s="6"/>
      <c r="L889" s="6"/>
      <c r="M889" s="6"/>
    </row>
    <row r="890" spans="6:13">
      <c r="F890" s="4"/>
      <c r="G890" s="6"/>
      <c r="H890" s="6"/>
      <c r="I890" s="6"/>
      <c r="J890" s="6"/>
      <c r="K890" s="6"/>
      <c r="L890" s="6"/>
      <c r="M890" s="6"/>
    </row>
    <row r="891" spans="6:13">
      <c r="F891" s="4"/>
      <c r="G891" s="6"/>
      <c r="H891" s="6"/>
      <c r="I891" s="6"/>
      <c r="J891" s="6"/>
      <c r="K891" s="6"/>
      <c r="L891" s="6"/>
      <c r="M891" s="6"/>
    </row>
    <row r="892" spans="6:13">
      <c r="F892" s="4"/>
      <c r="G892" s="6"/>
      <c r="H892" s="6"/>
      <c r="I892" s="6"/>
      <c r="J892" s="6"/>
      <c r="K892" s="6"/>
      <c r="L892" s="6"/>
      <c r="M892" s="6"/>
    </row>
    <row r="893" spans="6:13">
      <c r="F893" s="4"/>
      <c r="G893" s="6"/>
      <c r="H893" s="6"/>
      <c r="I893" s="6"/>
      <c r="J893" s="6"/>
      <c r="K893" s="6"/>
      <c r="L893" s="6"/>
      <c r="M893" s="6"/>
    </row>
    <row r="894" spans="6:13">
      <c r="F894" s="4"/>
      <c r="G894" s="6"/>
      <c r="H894" s="6"/>
      <c r="I894" s="6"/>
      <c r="J894" s="6"/>
      <c r="K894" s="6"/>
      <c r="L894" s="6"/>
      <c r="M894" s="6"/>
    </row>
    <row r="895" spans="6:13">
      <c r="F895" s="4"/>
      <c r="G895" s="6"/>
      <c r="H895" s="6"/>
      <c r="I895" s="6"/>
      <c r="J895" s="6"/>
      <c r="K895" s="6"/>
      <c r="L895" s="6"/>
      <c r="M895" s="6"/>
    </row>
    <row r="896" spans="6:13">
      <c r="F896" s="4"/>
      <c r="G896" s="6"/>
      <c r="H896" s="6"/>
      <c r="I896" s="6"/>
      <c r="J896" s="6"/>
      <c r="K896" s="6"/>
      <c r="L896" s="6"/>
      <c r="M896" s="6"/>
    </row>
    <row r="897" spans="6:13">
      <c r="F897" s="4"/>
      <c r="G897" s="6"/>
      <c r="H897" s="6"/>
      <c r="I897" s="6"/>
      <c r="J897" s="6"/>
      <c r="K897" s="6"/>
      <c r="L897" s="6"/>
      <c r="M897" s="6"/>
    </row>
    <row r="898" spans="6:13">
      <c r="F898" s="4"/>
      <c r="G898" s="6"/>
      <c r="H898" s="6"/>
      <c r="I898" s="6"/>
      <c r="J898" s="6"/>
      <c r="K898" s="6"/>
      <c r="L898" s="6"/>
      <c r="M898" s="6"/>
    </row>
    <row r="899" spans="6:13">
      <c r="F899" s="4"/>
      <c r="G899" s="6"/>
      <c r="H899" s="6"/>
      <c r="I899" s="6"/>
      <c r="J899" s="6"/>
      <c r="K899" s="6"/>
      <c r="L899" s="6"/>
      <c r="M899" s="6"/>
    </row>
    <row r="900" spans="6:13">
      <c r="F900" s="4"/>
      <c r="G900" s="6"/>
      <c r="H900" s="6"/>
      <c r="I900" s="6"/>
      <c r="J900" s="6"/>
      <c r="K900" s="6"/>
      <c r="L900" s="6"/>
      <c r="M900" s="6"/>
    </row>
    <row r="901" spans="6:13">
      <c r="F901" s="4"/>
      <c r="G901" s="6"/>
      <c r="H901" s="6"/>
      <c r="I901" s="6"/>
      <c r="J901" s="6"/>
      <c r="K901" s="6"/>
      <c r="L901" s="6"/>
      <c r="M901" s="6"/>
    </row>
    <row r="902" spans="6:13">
      <c r="F902" s="4"/>
      <c r="G902" s="6"/>
      <c r="H902" s="6"/>
      <c r="I902" s="6"/>
      <c r="J902" s="6"/>
      <c r="K902" s="6"/>
      <c r="L902" s="6"/>
      <c r="M902" s="6"/>
    </row>
    <row r="903" spans="6:13">
      <c r="F903" s="4"/>
      <c r="G903" s="6"/>
      <c r="H903" s="6"/>
      <c r="I903" s="6"/>
      <c r="J903" s="6"/>
      <c r="K903" s="6"/>
      <c r="L903" s="6"/>
      <c r="M903" s="6"/>
    </row>
    <row r="904" spans="6:13">
      <c r="F904" s="4"/>
      <c r="G904" s="6"/>
      <c r="H904" s="6"/>
      <c r="I904" s="6"/>
      <c r="J904" s="6"/>
      <c r="K904" s="6"/>
      <c r="L904" s="6"/>
      <c r="M904" s="6"/>
    </row>
    <row r="905" spans="6:13">
      <c r="F905" s="4"/>
      <c r="G905" s="6"/>
      <c r="H905" s="6"/>
      <c r="I905" s="6"/>
      <c r="J905" s="6"/>
      <c r="K905" s="6"/>
      <c r="L905" s="6"/>
      <c r="M905" s="6"/>
    </row>
    <row r="906" spans="6:13">
      <c r="F906" s="4"/>
      <c r="G906" s="6"/>
      <c r="H906" s="6"/>
      <c r="I906" s="6"/>
      <c r="J906" s="6"/>
      <c r="K906" s="6"/>
      <c r="L906" s="6"/>
      <c r="M906" s="6"/>
    </row>
    <row r="907" spans="6:13">
      <c r="F907" s="4"/>
      <c r="G907" s="6"/>
      <c r="H907" s="6"/>
      <c r="I907" s="6"/>
      <c r="J907" s="6"/>
      <c r="K907" s="6"/>
      <c r="L907" s="6"/>
      <c r="M907" s="6"/>
    </row>
    <row r="908" spans="6:13">
      <c r="F908" s="4"/>
      <c r="G908" s="6"/>
      <c r="H908" s="6"/>
      <c r="I908" s="6"/>
      <c r="J908" s="6"/>
      <c r="K908" s="6"/>
      <c r="L908" s="6"/>
      <c r="M908" s="6"/>
    </row>
    <row r="909" spans="6:13">
      <c r="F909" s="4"/>
      <c r="G909" s="6"/>
      <c r="H909" s="6"/>
      <c r="I909" s="6"/>
      <c r="J909" s="6"/>
      <c r="K909" s="6"/>
      <c r="L909" s="6"/>
      <c r="M909" s="6"/>
    </row>
    <row r="910" spans="6:13">
      <c r="F910" s="4"/>
      <c r="G910" s="6"/>
      <c r="H910" s="6"/>
      <c r="I910" s="6"/>
      <c r="J910" s="6"/>
      <c r="K910" s="6"/>
      <c r="L910" s="6"/>
      <c r="M910" s="6"/>
    </row>
    <row r="911" spans="6:13">
      <c r="F911" s="4"/>
      <c r="G911" s="6"/>
      <c r="H911" s="6"/>
      <c r="I911" s="6"/>
      <c r="J911" s="6"/>
      <c r="K911" s="6"/>
      <c r="L911" s="6"/>
      <c r="M911" s="6"/>
    </row>
    <row r="912" spans="6:13">
      <c r="F912" s="4"/>
      <c r="G912" s="6"/>
      <c r="H912" s="6"/>
      <c r="I912" s="6"/>
      <c r="J912" s="6"/>
      <c r="K912" s="6"/>
      <c r="L912" s="6"/>
      <c r="M912" s="6"/>
    </row>
    <row r="913" spans="6:13">
      <c r="F913" s="4"/>
      <c r="G913" s="6"/>
      <c r="H913" s="6"/>
      <c r="I913" s="6"/>
      <c r="J913" s="6"/>
      <c r="K913" s="6"/>
      <c r="L913" s="6"/>
      <c r="M913" s="6"/>
    </row>
    <row r="914" spans="6:13">
      <c r="F914" s="4"/>
      <c r="G914" s="6"/>
      <c r="H914" s="6"/>
      <c r="I914" s="6"/>
      <c r="J914" s="6"/>
      <c r="K914" s="6"/>
      <c r="L914" s="6"/>
      <c r="M914" s="6"/>
    </row>
    <row r="915" spans="6:13">
      <c r="F915" s="4"/>
      <c r="G915" s="6"/>
      <c r="H915" s="6"/>
      <c r="I915" s="6"/>
      <c r="J915" s="6"/>
      <c r="K915" s="6"/>
      <c r="L915" s="6"/>
      <c r="M915" s="6"/>
    </row>
    <row r="916" spans="6:13">
      <c r="F916" s="4"/>
      <c r="G916" s="6"/>
      <c r="H916" s="6"/>
      <c r="I916" s="6"/>
      <c r="J916" s="6"/>
      <c r="K916" s="6"/>
      <c r="L916" s="6"/>
      <c r="M916" s="6"/>
    </row>
    <row r="917" spans="6:13">
      <c r="F917" s="4"/>
      <c r="G917" s="6"/>
      <c r="H917" s="6"/>
      <c r="I917" s="6"/>
      <c r="J917" s="6"/>
      <c r="K917" s="6"/>
      <c r="L917" s="6"/>
      <c r="M917" s="6"/>
    </row>
    <row r="918" spans="6:13">
      <c r="F918" s="4"/>
      <c r="G918" s="6"/>
      <c r="H918" s="6"/>
      <c r="I918" s="6"/>
      <c r="J918" s="6"/>
      <c r="K918" s="6"/>
      <c r="L918" s="6"/>
      <c r="M918" s="6"/>
    </row>
    <row r="919" spans="6:13">
      <c r="F919" s="4"/>
      <c r="G919" s="6"/>
      <c r="H919" s="6"/>
      <c r="I919" s="6"/>
      <c r="J919" s="6"/>
      <c r="K919" s="6"/>
      <c r="L919" s="6"/>
      <c r="M919" s="6"/>
    </row>
    <row r="920" spans="6:13">
      <c r="F920" s="4"/>
      <c r="G920" s="6"/>
      <c r="H920" s="6"/>
      <c r="I920" s="6"/>
      <c r="J920" s="6"/>
      <c r="K920" s="6"/>
      <c r="L920" s="6"/>
      <c r="M920" s="6"/>
    </row>
    <row r="921" spans="6:13">
      <c r="F921" s="4"/>
      <c r="G921" s="6"/>
      <c r="H921" s="6"/>
      <c r="I921" s="6"/>
      <c r="J921" s="6"/>
      <c r="K921" s="6"/>
      <c r="L921" s="6"/>
      <c r="M921" s="6"/>
    </row>
    <row r="922" spans="6:13">
      <c r="F922" s="4"/>
      <c r="G922" s="6"/>
      <c r="H922" s="6"/>
      <c r="I922" s="6"/>
      <c r="J922" s="6"/>
      <c r="K922" s="6"/>
      <c r="L922" s="6"/>
      <c r="M922" s="6"/>
    </row>
    <row r="923" spans="6:13">
      <c r="F923" s="4"/>
      <c r="G923" s="6"/>
      <c r="H923" s="6"/>
      <c r="I923" s="6"/>
      <c r="J923" s="6"/>
      <c r="K923" s="6"/>
      <c r="L923" s="6"/>
      <c r="M923" s="6"/>
    </row>
    <row r="924" spans="6:13">
      <c r="F924" s="4"/>
      <c r="G924" s="6"/>
      <c r="H924" s="6"/>
      <c r="I924" s="6"/>
      <c r="J924" s="6"/>
      <c r="K924" s="6"/>
      <c r="L924" s="6"/>
      <c r="M924" s="6"/>
    </row>
    <row r="925" spans="6:13">
      <c r="F925" s="4"/>
      <c r="G925" s="6"/>
      <c r="H925" s="6"/>
      <c r="I925" s="6"/>
      <c r="J925" s="6"/>
      <c r="K925" s="6"/>
      <c r="L925" s="6"/>
      <c r="M925" s="6"/>
    </row>
    <row r="926" spans="6:13">
      <c r="F926" s="4"/>
      <c r="G926" s="6"/>
      <c r="H926" s="6"/>
      <c r="I926" s="6"/>
      <c r="J926" s="6"/>
      <c r="K926" s="6"/>
      <c r="L926" s="6"/>
      <c r="M926" s="6"/>
    </row>
    <row r="927" spans="6:13">
      <c r="F927" s="4"/>
      <c r="G927" s="6"/>
      <c r="H927" s="6"/>
      <c r="I927" s="6"/>
      <c r="J927" s="6"/>
      <c r="K927" s="6"/>
      <c r="L927" s="6"/>
      <c r="M927" s="6"/>
    </row>
    <row r="928" spans="6:13">
      <c r="F928" s="4"/>
      <c r="G928" s="6"/>
      <c r="H928" s="6"/>
      <c r="I928" s="6"/>
      <c r="J928" s="6"/>
      <c r="K928" s="6"/>
      <c r="L928" s="6"/>
      <c r="M928" s="6"/>
    </row>
    <row r="929" spans="6:13">
      <c r="F929" s="4"/>
      <c r="G929" s="6"/>
      <c r="H929" s="6"/>
      <c r="I929" s="6"/>
      <c r="J929" s="6"/>
      <c r="K929" s="6"/>
      <c r="L929" s="6"/>
      <c r="M929" s="6"/>
    </row>
    <row r="930" spans="6:13">
      <c r="F930" s="4"/>
      <c r="G930" s="6"/>
      <c r="H930" s="6"/>
      <c r="I930" s="6"/>
      <c r="J930" s="6"/>
      <c r="K930" s="6"/>
      <c r="L930" s="6"/>
      <c r="M930" s="6"/>
    </row>
    <row r="931" spans="6:13">
      <c r="F931" s="4"/>
      <c r="G931" s="6"/>
      <c r="H931" s="6"/>
      <c r="I931" s="6"/>
      <c r="J931" s="6"/>
      <c r="K931" s="6"/>
      <c r="L931" s="6"/>
      <c r="M931" s="6"/>
    </row>
    <row r="932" spans="6:13">
      <c r="F932" s="4"/>
      <c r="G932" s="6"/>
      <c r="H932" s="6"/>
      <c r="I932" s="6"/>
      <c r="J932" s="6"/>
      <c r="K932" s="6"/>
      <c r="L932" s="6"/>
      <c r="M932" s="6"/>
    </row>
    <row r="933" spans="6:13">
      <c r="F933" s="4"/>
      <c r="G933" s="6"/>
      <c r="H933" s="6"/>
      <c r="I933" s="6"/>
      <c r="J933" s="6"/>
      <c r="K933" s="6"/>
      <c r="L933" s="6"/>
      <c r="M933" s="6"/>
    </row>
    <row r="934" spans="6:13">
      <c r="F934" s="4"/>
      <c r="G934" s="6"/>
      <c r="H934" s="6"/>
      <c r="I934" s="6"/>
      <c r="J934" s="6"/>
      <c r="K934" s="6"/>
      <c r="L934" s="6"/>
      <c r="M934" s="6"/>
    </row>
    <row r="935" spans="6:13">
      <c r="F935" s="4"/>
      <c r="G935" s="6"/>
      <c r="H935" s="6"/>
      <c r="I935" s="6"/>
      <c r="J935" s="6"/>
      <c r="K935" s="6"/>
      <c r="L935" s="6"/>
      <c r="M935" s="6"/>
    </row>
    <row r="936" spans="6:13">
      <c r="F936" s="4"/>
      <c r="G936" s="6"/>
      <c r="H936" s="6"/>
      <c r="I936" s="6"/>
      <c r="J936" s="6"/>
      <c r="K936" s="6"/>
      <c r="L936" s="6"/>
      <c r="M936" s="6"/>
    </row>
    <row r="937" spans="6:13">
      <c r="F937" s="4"/>
      <c r="G937" s="6"/>
      <c r="H937" s="6"/>
      <c r="I937" s="6"/>
      <c r="J937" s="6"/>
      <c r="K937" s="6"/>
      <c r="L937" s="6"/>
      <c r="M937" s="6"/>
    </row>
    <row r="938" spans="6:13">
      <c r="F938" s="4"/>
      <c r="G938" s="6"/>
      <c r="H938" s="6"/>
      <c r="I938" s="6"/>
      <c r="J938" s="6"/>
      <c r="K938" s="6"/>
      <c r="L938" s="6"/>
      <c r="M938" s="6"/>
    </row>
    <row r="939" spans="6:13">
      <c r="F939" s="4"/>
      <c r="G939" s="6"/>
      <c r="H939" s="6"/>
      <c r="I939" s="6"/>
      <c r="J939" s="6"/>
      <c r="K939" s="6"/>
      <c r="L939" s="6"/>
      <c r="M939" s="6"/>
    </row>
    <row r="940" spans="6:13">
      <c r="F940" s="4"/>
      <c r="G940" s="6"/>
      <c r="H940" s="6"/>
      <c r="I940" s="6"/>
      <c r="J940" s="6"/>
      <c r="K940" s="6"/>
      <c r="L940" s="6"/>
      <c r="M940" s="6"/>
    </row>
    <row r="941" spans="6:13">
      <c r="F941" s="4"/>
      <c r="G941" s="6"/>
      <c r="H941" s="6"/>
      <c r="I941" s="6"/>
      <c r="J941" s="6"/>
      <c r="K941" s="6"/>
      <c r="L941" s="6"/>
      <c r="M941" s="6"/>
    </row>
    <row r="942" spans="6:13">
      <c r="F942" s="4"/>
      <c r="G942" s="6"/>
      <c r="H942" s="6"/>
      <c r="I942" s="6"/>
      <c r="J942" s="6"/>
      <c r="K942" s="6"/>
      <c r="L942" s="6"/>
      <c r="M942" s="6"/>
    </row>
    <row r="943" spans="6:13">
      <c r="F943" s="4"/>
      <c r="G943" s="6"/>
      <c r="H943" s="6"/>
      <c r="I943" s="6"/>
      <c r="J943" s="6"/>
      <c r="K943" s="6"/>
      <c r="L943" s="6"/>
      <c r="M943" s="6"/>
    </row>
    <row r="944" spans="6:13">
      <c r="F944" s="4"/>
      <c r="G944" s="6"/>
      <c r="H944" s="6"/>
      <c r="I944" s="6"/>
      <c r="J944" s="6"/>
      <c r="K944" s="6"/>
      <c r="L944" s="6"/>
      <c r="M944" s="6"/>
    </row>
    <row r="945" spans="6:13">
      <c r="F945" s="4"/>
      <c r="G945" s="6"/>
      <c r="H945" s="6"/>
      <c r="I945" s="6"/>
      <c r="J945" s="6"/>
      <c r="K945" s="6"/>
      <c r="L945" s="6"/>
      <c r="M945" s="6"/>
    </row>
    <row r="946" spans="6:13">
      <c r="F946" s="4"/>
      <c r="G946" s="6"/>
      <c r="H946" s="6"/>
      <c r="I946" s="6"/>
      <c r="J946" s="6"/>
      <c r="K946" s="6"/>
      <c r="L946" s="6"/>
      <c r="M946" s="6"/>
    </row>
    <row r="947" spans="6:13">
      <c r="F947" s="4"/>
      <c r="G947" s="6"/>
      <c r="H947" s="6"/>
      <c r="I947" s="6"/>
      <c r="J947" s="6"/>
      <c r="K947" s="6"/>
      <c r="L947" s="6"/>
      <c r="M947" s="6"/>
    </row>
    <row r="948" spans="6:13">
      <c r="F948" s="4"/>
      <c r="G948" s="6"/>
      <c r="H948" s="6"/>
      <c r="I948" s="6"/>
      <c r="J948" s="6"/>
      <c r="K948" s="6"/>
      <c r="L948" s="6"/>
      <c r="M948" s="6"/>
    </row>
    <row r="949" spans="6:13">
      <c r="F949" s="4"/>
      <c r="G949" s="6"/>
      <c r="H949" s="6"/>
      <c r="I949" s="6"/>
      <c r="J949" s="6"/>
      <c r="K949" s="6"/>
      <c r="L949" s="6"/>
      <c r="M949" s="6"/>
    </row>
    <row r="950" spans="6:13">
      <c r="F950" s="4"/>
      <c r="G950" s="6"/>
      <c r="H950" s="6"/>
      <c r="I950" s="6"/>
      <c r="J950" s="6"/>
      <c r="K950" s="6"/>
      <c r="L950" s="6"/>
      <c r="M950" s="6"/>
    </row>
    <row r="951" spans="6:13">
      <c r="F951" s="4"/>
      <c r="G951" s="6"/>
      <c r="H951" s="6"/>
      <c r="I951" s="6"/>
      <c r="J951" s="6"/>
      <c r="K951" s="6"/>
      <c r="L951" s="6"/>
      <c r="M951" s="6"/>
    </row>
    <row r="952" spans="6:13">
      <c r="F952" s="4"/>
      <c r="G952" s="6"/>
      <c r="H952" s="6"/>
      <c r="I952" s="6"/>
      <c r="J952" s="6"/>
      <c r="K952" s="6"/>
      <c r="L952" s="6"/>
      <c r="M952" s="6"/>
    </row>
    <row r="953" spans="6:13">
      <c r="F953" s="4"/>
      <c r="G953" s="6"/>
      <c r="H953" s="6"/>
      <c r="I953" s="6"/>
      <c r="J953" s="6"/>
      <c r="K953" s="6"/>
      <c r="L953" s="6"/>
      <c r="M953" s="6"/>
    </row>
    <row r="954" spans="6:13">
      <c r="F954" s="4"/>
      <c r="G954" s="6"/>
      <c r="H954" s="6"/>
      <c r="I954" s="6"/>
      <c r="J954" s="6"/>
      <c r="K954" s="6"/>
      <c r="L954" s="6"/>
      <c r="M954" s="6"/>
    </row>
    <row r="955" spans="6:13">
      <c r="F955" s="4"/>
      <c r="G955" s="6"/>
      <c r="H955" s="6"/>
      <c r="I955" s="6"/>
      <c r="J955" s="6"/>
      <c r="K955" s="6"/>
      <c r="L955" s="6"/>
      <c r="M955" s="6"/>
    </row>
    <row r="956" spans="6:13">
      <c r="F956" s="4"/>
      <c r="G956" s="6"/>
      <c r="H956" s="6"/>
      <c r="I956" s="6"/>
      <c r="J956" s="6"/>
      <c r="K956" s="6"/>
      <c r="L956" s="6"/>
      <c r="M956" s="6"/>
    </row>
    <row r="957" spans="6:13">
      <c r="F957" s="4"/>
      <c r="G957" s="6"/>
      <c r="H957" s="6"/>
      <c r="I957" s="6"/>
      <c r="J957" s="6"/>
      <c r="K957" s="6"/>
      <c r="L957" s="6"/>
      <c r="M957" s="6"/>
    </row>
    <row r="958" spans="6:13">
      <c r="F958" s="4"/>
      <c r="G958" s="6"/>
      <c r="H958" s="6"/>
      <c r="I958" s="6"/>
      <c r="J958" s="6"/>
      <c r="K958" s="6"/>
      <c r="L958" s="6"/>
      <c r="M958" s="6"/>
    </row>
    <row r="959" spans="6:13">
      <c r="F959" s="4"/>
      <c r="G959" s="6"/>
      <c r="H959" s="6"/>
      <c r="I959" s="6"/>
      <c r="J959" s="6"/>
      <c r="K959" s="6"/>
      <c r="L959" s="6"/>
      <c r="M959" s="6"/>
    </row>
    <row r="960" spans="6:13">
      <c r="F960" s="4"/>
      <c r="G960" s="6"/>
      <c r="H960" s="6"/>
      <c r="I960" s="6"/>
      <c r="J960" s="6"/>
      <c r="K960" s="6"/>
      <c r="L960" s="6"/>
      <c r="M960" s="6"/>
    </row>
    <row r="961" spans="6:13">
      <c r="F961" s="4"/>
      <c r="G961" s="6"/>
      <c r="H961" s="6"/>
      <c r="I961" s="6"/>
      <c r="J961" s="6"/>
      <c r="K961" s="6"/>
      <c r="L961" s="6"/>
      <c r="M961" s="6"/>
    </row>
    <row r="962" spans="6:13">
      <c r="F962" s="4"/>
      <c r="G962" s="6"/>
      <c r="H962" s="6"/>
      <c r="I962" s="6"/>
      <c r="J962" s="6"/>
      <c r="K962" s="6"/>
      <c r="L962" s="6"/>
      <c r="M962" s="6"/>
    </row>
    <row r="963" spans="6:13">
      <c r="F963" s="4"/>
      <c r="G963" s="6"/>
      <c r="H963" s="6"/>
      <c r="I963" s="6"/>
      <c r="J963" s="6"/>
      <c r="K963" s="6"/>
      <c r="L963" s="6"/>
      <c r="M963" s="6"/>
    </row>
    <row r="964" spans="6:13">
      <c r="F964" s="4"/>
      <c r="G964" s="6"/>
      <c r="H964" s="6"/>
      <c r="I964" s="6"/>
      <c r="J964" s="6"/>
      <c r="K964" s="6"/>
      <c r="L964" s="6"/>
      <c r="M964" s="6"/>
    </row>
    <row r="965" spans="6:13">
      <c r="F965" s="4"/>
      <c r="G965" s="6"/>
      <c r="H965" s="6"/>
      <c r="I965" s="6"/>
      <c r="J965" s="6"/>
      <c r="K965" s="6"/>
      <c r="L965" s="6"/>
      <c r="M965" s="6"/>
    </row>
    <row r="966" spans="6:13">
      <c r="F966" s="4"/>
      <c r="G966" s="6"/>
      <c r="H966" s="6"/>
      <c r="I966" s="6"/>
      <c r="J966" s="6"/>
      <c r="K966" s="6"/>
      <c r="L966" s="6"/>
      <c r="M966" s="6"/>
    </row>
    <row r="967" spans="6:13">
      <c r="F967" s="4"/>
      <c r="G967" s="6"/>
      <c r="H967" s="6"/>
      <c r="I967" s="6"/>
      <c r="J967" s="6"/>
      <c r="K967" s="6"/>
      <c r="L967" s="6"/>
      <c r="M967" s="6"/>
    </row>
    <row r="968" spans="6:13">
      <c r="F968" s="4"/>
      <c r="G968" s="6"/>
      <c r="H968" s="6"/>
      <c r="I968" s="6"/>
      <c r="J968" s="6"/>
      <c r="K968" s="6"/>
      <c r="L968" s="6"/>
      <c r="M968" s="6"/>
    </row>
    <row r="969" spans="6:13">
      <c r="F969" s="4"/>
      <c r="G969" s="6"/>
      <c r="H969" s="6"/>
      <c r="I969" s="6"/>
      <c r="J969" s="6"/>
      <c r="K969" s="6"/>
      <c r="L969" s="6"/>
      <c r="M969" s="6"/>
    </row>
    <row r="970" spans="6:13">
      <c r="F970" s="4"/>
      <c r="G970" s="6"/>
      <c r="H970" s="6"/>
      <c r="I970" s="6"/>
      <c r="J970" s="6"/>
      <c r="K970" s="6"/>
      <c r="L970" s="6"/>
      <c r="M970" s="6"/>
    </row>
    <row r="971" spans="6:13">
      <c r="F971" s="4"/>
      <c r="G971" s="6"/>
      <c r="H971" s="6"/>
      <c r="I971" s="6"/>
      <c r="J971" s="6"/>
      <c r="K971" s="6"/>
      <c r="L971" s="6"/>
      <c r="M971" s="6"/>
    </row>
    <row r="972" spans="6:13">
      <c r="F972" s="4"/>
      <c r="G972" s="6"/>
      <c r="H972" s="6"/>
      <c r="I972" s="6"/>
      <c r="J972" s="6"/>
      <c r="K972" s="6"/>
      <c r="L972" s="6"/>
      <c r="M972" s="6"/>
    </row>
    <row r="973" spans="6:13">
      <c r="F973" s="4"/>
      <c r="G973" s="6"/>
      <c r="H973" s="6"/>
      <c r="I973" s="6"/>
      <c r="J973" s="6"/>
      <c r="K973" s="6"/>
      <c r="L973" s="6"/>
      <c r="M973" s="6"/>
    </row>
    <row r="974" spans="6:13">
      <c r="F974" s="4"/>
      <c r="G974" s="6"/>
      <c r="H974" s="6"/>
      <c r="I974" s="6"/>
      <c r="J974" s="6"/>
      <c r="K974" s="6"/>
      <c r="L974" s="6"/>
      <c r="M974" s="6"/>
    </row>
    <row r="975" spans="6:13">
      <c r="F975" s="4"/>
      <c r="G975" s="6"/>
      <c r="H975" s="6"/>
      <c r="I975" s="6"/>
      <c r="J975" s="6"/>
      <c r="K975" s="6"/>
      <c r="L975" s="6"/>
      <c r="M975" s="6"/>
    </row>
    <row r="976" spans="6:13">
      <c r="F976" s="4"/>
      <c r="G976" s="6"/>
      <c r="H976" s="6"/>
      <c r="I976" s="6"/>
      <c r="J976" s="6"/>
      <c r="K976" s="6"/>
      <c r="L976" s="6"/>
      <c r="M976" s="6"/>
    </row>
    <row r="977" spans="6:13">
      <c r="F977" s="4"/>
      <c r="G977" s="6"/>
      <c r="H977" s="6"/>
      <c r="I977" s="6"/>
      <c r="J977" s="6"/>
      <c r="K977" s="6"/>
      <c r="L977" s="6"/>
      <c r="M977" s="6"/>
    </row>
    <row r="978" spans="6:13">
      <c r="F978" s="4"/>
      <c r="G978" s="6"/>
      <c r="H978" s="6"/>
      <c r="I978" s="6"/>
      <c r="J978" s="6"/>
      <c r="K978" s="6"/>
      <c r="L978" s="6"/>
      <c r="M978" s="6"/>
    </row>
    <row r="979" spans="6:13">
      <c r="F979" s="4"/>
      <c r="G979" s="6"/>
      <c r="H979" s="6"/>
      <c r="I979" s="6"/>
      <c r="J979" s="6"/>
      <c r="K979" s="6"/>
      <c r="L979" s="6"/>
      <c r="M979" s="6"/>
    </row>
    <row r="980" spans="6:13">
      <c r="F980" s="4"/>
      <c r="G980" s="6"/>
      <c r="H980" s="6"/>
      <c r="I980" s="6"/>
      <c r="J980" s="6"/>
      <c r="K980" s="6"/>
      <c r="L980" s="6"/>
      <c r="M980" s="6"/>
    </row>
    <row r="981" spans="6:13">
      <c r="F981" s="4"/>
      <c r="G981" s="6"/>
      <c r="H981" s="6"/>
      <c r="I981" s="6"/>
      <c r="J981" s="6"/>
      <c r="K981" s="6"/>
      <c r="L981" s="6"/>
      <c r="M981" s="6"/>
    </row>
    <row r="982" spans="6:13">
      <c r="F982" s="4"/>
      <c r="G982" s="6"/>
      <c r="H982" s="6"/>
      <c r="I982" s="6"/>
      <c r="J982" s="6"/>
      <c r="K982" s="6"/>
      <c r="L982" s="6"/>
      <c r="M982" s="6"/>
    </row>
    <row r="983" spans="6:13">
      <c r="F983" s="4"/>
      <c r="G983" s="6"/>
      <c r="H983" s="6"/>
      <c r="I983" s="6"/>
      <c r="J983" s="6"/>
      <c r="K983" s="6"/>
      <c r="L983" s="6"/>
      <c r="M983" s="6"/>
    </row>
    <row r="984" spans="6:13">
      <c r="F984" s="4"/>
      <c r="G984" s="6"/>
      <c r="H984" s="6"/>
      <c r="I984" s="6"/>
      <c r="J984" s="6"/>
      <c r="K984" s="6"/>
      <c r="L984" s="6"/>
      <c r="M984" s="6"/>
    </row>
    <row r="985" spans="6:13">
      <c r="F985" s="4"/>
      <c r="G985" s="6"/>
      <c r="H985" s="6"/>
      <c r="I985" s="6"/>
      <c r="J985" s="6"/>
      <c r="K985" s="6"/>
      <c r="L985" s="6"/>
      <c r="M985" s="6"/>
    </row>
    <row r="986" spans="6:13">
      <c r="F986" s="4"/>
      <c r="G986" s="6"/>
      <c r="H986" s="6"/>
      <c r="I986" s="6"/>
      <c r="J986" s="6"/>
      <c r="K986" s="6"/>
      <c r="L986" s="6"/>
      <c r="M986" s="6"/>
    </row>
    <row r="987" spans="6:13">
      <c r="F987" s="4"/>
      <c r="G987" s="6"/>
      <c r="H987" s="6"/>
      <c r="I987" s="6"/>
      <c r="J987" s="6"/>
      <c r="K987" s="6"/>
      <c r="L987" s="6"/>
      <c r="M987" s="6"/>
    </row>
    <row r="988" spans="6:13">
      <c r="F988" s="4"/>
      <c r="G988" s="6"/>
      <c r="H988" s="6"/>
      <c r="I988" s="6"/>
      <c r="J988" s="6"/>
      <c r="K988" s="6"/>
      <c r="L988" s="6"/>
      <c r="M988" s="6"/>
    </row>
    <row r="989" spans="6:13">
      <c r="F989" s="4"/>
      <c r="G989" s="6"/>
      <c r="H989" s="6"/>
      <c r="I989" s="6"/>
      <c r="J989" s="6"/>
      <c r="K989" s="6"/>
      <c r="L989" s="6"/>
      <c r="M989" s="6"/>
    </row>
    <row r="990" spans="6:13">
      <c r="F990" s="4"/>
      <c r="G990" s="6"/>
      <c r="H990" s="6"/>
      <c r="I990" s="6"/>
      <c r="J990" s="6"/>
      <c r="K990" s="6"/>
      <c r="L990" s="6"/>
      <c r="M990" s="6"/>
    </row>
    <row r="991" spans="6:13">
      <c r="F991" s="4"/>
      <c r="G991" s="6"/>
      <c r="H991" s="6"/>
      <c r="I991" s="6"/>
      <c r="J991" s="6"/>
      <c r="K991" s="6"/>
      <c r="L991" s="6"/>
      <c r="M991" s="6"/>
    </row>
    <row r="992" spans="6:13">
      <c r="F992" s="4"/>
      <c r="G992" s="6"/>
      <c r="H992" s="6"/>
      <c r="I992" s="6"/>
      <c r="J992" s="6"/>
      <c r="K992" s="6"/>
      <c r="L992" s="6"/>
      <c r="M992" s="6"/>
    </row>
    <row r="993" spans="6:13">
      <c r="F993" s="4"/>
      <c r="G993" s="6"/>
      <c r="H993" s="6"/>
      <c r="I993" s="6"/>
      <c r="J993" s="6"/>
      <c r="K993" s="6"/>
      <c r="L993" s="6"/>
      <c r="M993" s="6"/>
    </row>
    <row r="994" spans="6:13">
      <c r="F994" s="4"/>
      <c r="G994" s="6"/>
      <c r="H994" s="6"/>
      <c r="I994" s="6"/>
      <c r="J994" s="6"/>
      <c r="K994" s="6"/>
      <c r="L994" s="6"/>
      <c r="M994" s="6"/>
    </row>
    <row r="995" spans="6:13">
      <c r="F995" s="4"/>
      <c r="G995" s="6"/>
      <c r="H995" s="6"/>
      <c r="I995" s="6"/>
      <c r="J995" s="6"/>
      <c r="K995" s="6"/>
      <c r="L995" s="6"/>
      <c r="M995" s="6"/>
    </row>
    <row r="996" spans="6:13">
      <c r="F996" s="4"/>
      <c r="G996" s="6"/>
      <c r="H996" s="6"/>
      <c r="I996" s="6"/>
      <c r="J996" s="6"/>
      <c r="K996" s="6"/>
      <c r="L996" s="6"/>
      <c r="M996" s="6"/>
    </row>
    <row r="997" spans="6:13">
      <c r="F997" s="4"/>
      <c r="G997" s="6"/>
      <c r="H997" s="6"/>
      <c r="I997" s="6"/>
      <c r="J997" s="6"/>
      <c r="K997" s="6"/>
      <c r="L997" s="6"/>
      <c r="M997" s="6"/>
    </row>
    <row r="998" spans="6:13">
      <c r="F998" s="4"/>
      <c r="G998" s="6"/>
      <c r="H998" s="6"/>
      <c r="I998" s="6"/>
      <c r="J998" s="6"/>
      <c r="K998" s="6"/>
      <c r="L998" s="6"/>
      <c r="M998" s="6"/>
    </row>
    <row r="999" spans="6:13">
      <c r="F999" s="4"/>
      <c r="G999" s="6"/>
      <c r="H999" s="6"/>
      <c r="I999" s="6"/>
      <c r="J999" s="6"/>
      <c r="K999" s="6"/>
      <c r="L999" s="6"/>
      <c r="M999" s="6"/>
    </row>
    <row r="1000" spans="6:13">
      <c r="F1000" s="4"/>
      <c r="G1000" s="6"/>
      <c r="H1000" s="6"/>
      <c r="I1000" s="6"/>
      <c r="J1000" s="6"/>
      <c r="K1000" s="6"/>
      <c r="L1000" s="6"/>
      <c r="M1000" s="6"/>
    </row>
    <row r="1001" spans="6:13">
      <c r="F1001" s="4"/>
      <c r="G1001" s="6"/>
      <c r="H1001" s="6"/>
      <c r="I1001" s="6"/>
      <c r="J1001" s="6"/>
      <c r="K1001" s="6"/>
      <c r="L1001" s="6"/>
      <c r="M1001" s="6"/>
    </row>
    <row r="1002" spans="6:13">
      <c r="F1002" s="4"/>
      <c r="G1002" s="6"/>
      <c r="H1002" s="6"/>
      <c r="I1002" s="6"/>
      <c r="J1002" s="6"/>
      <c r="K1002" s="6"/>
      <c r="L1002" s="6"/>
      <c r="M1002" s="6"/>
    </row>
    <row r="1003" spans="6:13">
      <c r="F1003" s="4"/>
      <c r="G1003" s="6"/>
      <c r="H1003" s="6"/>
      <c r="I1003" s="6"/>
      <c r="J1003" s="6"/>
      <c r="K1003" s="6"/>
      <c r="L1003" s="6"/>
      <c r="M1003" s="6"/>
    </row>
    <row r="1004" spans="6:13">
      <c r="F1004" s="4"/>
      <c r="G1004" s="6"/>
      <c r="H1004" s="6"/>
      <c r="I1004" s="6"/>
      <c r="J1004" s="6"/>
      <c r="K1004" s="6"/>
      <c r="L1004" s="6"/>
      <c r="M1004" s="6"/>
    </row>
    <row r="1005" spans="6:13">
      <c r="F1005" s="4"/>
      <c r="G1005" s="6"/>
      <c r="H1005" s="6"/>
      <c r="I1005" s="6"/>
      <c r="J1005" s="6"/>
      <c r="K1005" s="6"/>
      <c r="L1005" s="6"/>
      <c r="M1005" s="6"/>
    </row>
    <row r="1006" spans="6:13">
      <c r="F1006" s="4"/>
      <c r="G1006" s="6"/>
      <c r="H1006" s="6"/>
      <c r="I1006" s="6"/>
      <c r="J1006" s="6"/>
      <c r="K1006" s="6"/>
      <c r="L1006" s="6"/>
      <c r="M1006" s="6"/>
    </row>
    <row r="1007" spans="6:13">
      <c r="F1007" s="4"/>
      <c r="G1007" s="6"/>
      <c r="H1007" s="6"/>
      <c r="I1007" s="6"/>
      <c r="J1007" s="6"/>
      <c r="K1007" s="6"/>
      <c r="L1007" s="6"/>
      <c r="M1007" s="6"/>
    </row>
    <row r="1008" spans="6:13">
      <c r="F1008" s="4"/>
      <c r="G1008" s="6"/>
      <c r="H1008" s="6"/>
      <c r="I1008" s="6"/>
      <c r="J1008" s="6"/>
      <c r="K1008" s="6"/>
      <c r="L1008" s="6"/>
      <c r="M1008" s="6"/>
    </row>
    <row r="1009" spans="6:13">
      <c r="F1009" s="4"/>
      <c r="G1009" s="6"/>
      <c r="H1009" s="6"/>
      <c r="I1009" s="6"/>
      <c r="J1009" s="6"/>
      <c r="K1009" s="6"/>
      <c r="L1009" s="6"/>
      <c r="M1009" s="6"/>
    </row>
    <row r="1010" spans="6:13">
      <c r="F1010" s="4"/>
      <c r="G1010" s="6"/>
      <c r="H1010" s="6"/>
      <c r="I1010" s="6"/>
      <c r="J1010" s="6"/>
      <c r="K1010" s="6"/>
      <c r="L1010" s="6"/>
      <c r="M1010" s="6"/>
    </row>
    <row r="1011" spans="6:13">
      <c r="F1011" s="4"/>
      <c r="G1011" s="6"/>
      <c r="H1011" s="6"/>
      <c r="I1011" s="6"/>
      <c r="J1011" s="6"/>
      <c r="K1011" s="6"/>
      <c r="L1011" s="6"/>
      <c r="M1011" s="6"/>
    </row>
    <row r="1012" spans="6:13">
      <c r="F1012" s="4"/>
      <c r="G1012" s="6"/>
      <c r="H1012" s="6"/>
      <c r="I1012" s="6"/>
      <c r="J1012" s="6"/>
      <c r="K1012" s="6"/>
      <c r="L1012" s="6"/>
      <c r="M1012" s="6"/>
    </row>
    <row r="1013" spans="6:13">
      <c r="F1013" s="4"/>
      <c r="G1013" s="6"/>
      <c r="H1013" s="6"/>
      <c r="I1013" s="6"/>
      <c r="J1013" s="6"/>
      <c r="K1013" s="6"/>
      <c r="L1013" s="6"/>
      <c r="M1013" s="6"/>
    </row>
    <row r="1014" spans="6:13">
      <c r="F1014" s="4"/>
      <c r="G1014" s="6"/>
      <c r="H1014" s="6"/>
      <c r="I1014" s="6"/>
      <c r="J1014" s="6"/>
      <c r="K1014" s="6"/>
      <c r="L1014" s="6"/>
      <c r="M1014" s="6"/>
    </row>
    <row r="1015" spans="6:13">
      <c r="F1015" s="4"/>
      <c r="G1015" s="6"/>
      <c r="H1015" s="6"/>
      <c r="I1015" s="6"/>
      <c r="J1015" s="6"/>
      <c r="K1015" s="6"/>
      <c r="L1015" s="6"/>
      <c r="M1015" s="6"/>
    </row>
    <row r="1016" spans="6:13">
      <c r="F1016" s="4"/>
      <c r="G1016" s="6"/>
      <c r="H1016" s="6"/>
      <c r="I1016" s="6"/>
      <c r="J1016" s="6"/>
      <c r="K1016" s="6"/>
      <c r="L1016" s="6"/>
      <c r="M1016" s="6"/>
    </row>
    <row r="1017" spans="6:13">
      <c r="F1017" s="4"/>
      <c r="G1017" s="6"/>
      <c r="H1017" s="6"/>
      <c r="I1017" s="6"/>
      <c r="J1017" s="6"/>
      <c r="K1017" s="6"/>
      <c r="L1017" s="6"/>
      <c r="M1017" s="6"/>
    </row>
    <row r="1018" spans="6:13">
      <c r="F1018" s="4"/>
      <c r="G1018" s="6"/>
      <c r="H1018" s="6"/>
      <c r="I1018" s="6"/>
      <c r="J1018" s="6"/>
      <c r="K1018" s="6"/>
      <c r="L1018" s="6"/>
      <c r="M1018" s="6"/>
    </row>
    <row r="1019" spans="6:13">
      <c r="F1019" s="4"/>
      <c r="G1019" s="6"/>
      <c r="H1019" s="6"/>
      <c r="I1019" s="6"/>
      <c r="J1019" s="6"/>
      <c r="K1019" s="6"/>
      <c r="L1019" s="6"/>
      <c r="M1019" s="6"/>
    </row>
    <row r="1020" spans="6:13">
      <c r="F1020" s="4"/>
      <c r="G1020" s="6"/>
      <c r="H1020" s="6"/>
      <c r="I1020" s="6"/>
      <c r="J1020" s="6"/>
      <c r="K1020" s="6"/>
      <c r="L1020" s="6"/>
      <c r="M1020" s="6"/>
    </row>
    <row r="1021" spans="6:13">
      <c r="F1021" s="4"/>
      <c r="G1021" s="6"/>
      <c r="H1021" s="6"/>
      <c r="I1021" s="6"/>
      <c r="J1021" s="6"/>
      <c r="K1021" s="6"/>
      <c r="L1021" s="6"/>
      <c r="M1021" s="6"/>
    </row>
    <row r="1022" spans="6:13">
      <c r="F1022" s="4"/>
      <c r="G1022" s="6"/>
      <c r="H1022" s="6"/>
      <c r="I1022" s="6"/>
      <c r="J1022" s="6"/>
      <c r="K1022" s="6"/>
      <c r="L1022" s="6"/>
      <c r="M1022" s="6"/>
    </row>
    <row r="1023" spans="6:13">
      <c r="F1023" s="4"/>
      <c r="G1023" s="6"/>
      <c r="H1023" s="6"/>
      <c r="I1023" s="6"/>
      <c r="J1023" s="6"/>
      <c r="K1023" s="6"/>
      <c r="L1023" s="6"/>
      <c r="M1023" s="6"/>
    </row>
    <row r="1024" spans="6:13">
      <c r="F1024" s="4"/>
      <c r="G1024" s="6"/>
      <c r="H1024" s="6"/>
      <c r="I1024" s="6"/>
      <c r="J1024" s="6"/>
      <c r="K1024" s="6"/>
      <c r="L1024" s="6"/>
      <c r="M1024" s="6"/>
    </row>
    <row r="1025" spans="6:13">
      <c r="F1025" s="4"/>
      <c r="G1025" s="6"/>
      <c r="H1025" s="6"/>
      <c r="I1025" s="6"/>
      <c r="J1025" s="6"/>
      <c r="K1025" s="6"/>
      <c r="L1025" s="6"/>
      <c r="M1025" s="6"/>
    </row>
    <row r="1026" spans="6:13">
      <c r="F1026" s="4"/>
      <c r="G1026" s="6"/>
      <c r="H1026" s="6"/>
      <c r="I1026" s="6"/>
      <c r="J1026" s="6"/>
      <c r="K1026" s="6"/>
      <c r="L1026" s="6"/>
      <c r="M1026" s="6"/>
    </row>
    <row r="1027" spans="6:13">
      <c r="F1027" s="4"/>
      <c r="G1027" s="6"/>
      <c r="H1027" s="6"/>
      <c r="I1027" s="6"/>
      <c r="J1027" s="6"/>
      <c r="K1027" s="6"/>
      <c r="L1027" s="6"/>
      <c r="M1027" s="6"/>
    </row>
    <row r="1028" spans="6:13">
      <c r="F1028" s="4"/>
      <c r="G1028" s="6"/>
      <c r="H1028" s="6"/>
      <c r="I1028" s="6"/>
      <c r="J1028" s="6"/>
      <c r="K1028" s="6"/>
      <c r="L1028" s="6"/>
      <c r="M1028" s="6"/>
    </row>
    <row r="1029" spans="6:13">
      <c r="F1029" s="4"/>
      <c r="G1029" s="6"/>
      <c r="H1029" s="6"/>
      <c r="I1029" s="6"/>
      <c r="J1029" s="6"/>
      <c r="K1029" s="6"/>
      <c r="L1029" s="6"/>
      <c r="M1029" s="6"/>
    </row>
    <row r="1030" spans="6:13">
      <c r="F1030" s="4"/>
      <c r="G1030" s="6"/>
      <c r="H1030" s="6"/>
      <c r="I1030" s="6"/>
      <c r="J1030" s="6"/>
      <c r="K1030" s="6"/>
      <c r="L1030" s="6"/>
      <c r="M1030" s="6"/>
    </row>
    <row r="1031" spans="6:13">
      <c r="F1031" s="4"/>
      <c r="G1031" s="6"/>
      <c r="H1031" s="6"/>
      <c r="I1031" s="6"/>
      <c r="J1031" s="6"/>
      <c r="K1031" s="6"/>
      <c r="L1031" s="6"/>
      <c r="M1031" s="6"/>
    </row>
    <row r="1032" spans="6:13">
      <c r="F1032" s="4"/>
      <c r="G1032" s="6"/>
      <c r="H1032" s="6"/>
      <c r="I1032" s="6"/>
      <c r="J1032" s="6"/>
      <c r="K1032" s="6"/>
      <c r="L1032" s="6"/>
      <c r="M1032" s="6"/>
    </row>
    <row r="1033" spans="6:13">
      <c r="F1033" s="4"/>
      <c r="G1033" s="6"/>
      <c r="H1033" s="6"/>
      <c r="I1033" s="6"/>
      <c r="J1033" s="6"/>
      <c r="K1033" s="6"/>
      <c r="L1033" s="6"/>
      <c r="M1033" s="6"/>
    </row>
    <row r="1034" spans="6:13">
      <c r="F1034" s="4"/>
      <c r="G1034" s="6"/>
      <c r="H1034" s="6"/>
      <c r="I1034" s="6"/>
      <c r="J1034" s="6"/>
      <c r="K1034" s="6"/>
      <c r="L1034" s="6"/>
      <c r="M1034" s="6"/>
    </row>
    <row r="1035" spans="6:13">
      <c r="F1035" s="4"/>
      <c r="G1035" s="6"/>
      <c r="H1035" s="6"/>
      <c r="I1035" s="6"/>
      <c r="J1035" s="6"/>
      <c r="K1035" s="6"/>
      <c r="L1035" s="6"/>
      <c r="M1035" s="6"/>
    </row>
    <row r="1036" spans="6:13">
      <c r="F1036" s="4"/>
      <c r="G1036" s="6"/>
      <c r="H1036" s="6"/>
      <c r="I1036" s="6"/>
      <c r="J1036" s="6"/>
      <c r="K1036" s="6"/>
      <c r="L1036" s="6"/>
      <c r="M1036" s="6"/>
    </row>
    <row r="1037" spans="6:13">
      <c r="F1037" s="4"/>
      <c r="G1037" s="6"/>
      <c r="H1037" s="6"/>
      <c r="I1037" s="6"/>
      <c r="J1037" s="6"/>
      <c r="K1037" s="6"/>
      <c r="L1037" s="6"/>
      <c r="M1037" s="6"/>
    </row>
    <row r="1038" spans="6:13">
      <c r="F1038" s="4"/>
      <c r="G1038" s="6"/>
      <c r="H1038" s="6"/>
      <c r="I1038" s="6"/>
      <c r="J1038" s="6"/>
      <c r="K1038" s="6"/>
      <c r="L1038" s="6"/>
      <c r="M1038" s="6"/>
    </row>
    <row r="1039" spans="6:13">
      <c r="F1039" s="4"/>
      <c r="G1039" s="6"/>
      <c r="H1039" s="6"/>
      <c r="I1039" s="6"/>
      <c r="J1039" s="6"/>
      <c r="K1039" s="6"/>
      <c r="L1039" s="6"/>
      <c r="M1039" s="6"/>
    </row>
    <row r="1040" spans="6:13">
      <c r="F1040" s="4"/>
      <c r="G1040" s="6"/>
      <c r="H1040" s="6"/>
      <c r="I1040" s="6"/>
      <c r="J1040" s="6"/>
      <c r="K1040" s="6"/>
      <c r="L1040" s="6"/>
      <c r="M1040" s="6"/>
    </row>
    <row r="1041" spans="6:13">
      <c r="F1041" s="4"/>
      <c r="G1041" s="6"/>
      <c r="H1041" s="6"/>
      <c r="I1041" s="6"/>
      <c r="J1041" s="6"/>
      <c r="K1041" s="6"/>
      <c r="L1041" s="6"/>
      <c r="M1041" s="6"/>
    </row>
    <row r="1042" spans="6:13">
      <c r="G1042" s="6"/>
      <c r="H1042" s="6"/>
      <c r="I1042" s="6"/>
      <c r="J1042" s="6"/>
      <c r="K1042" s="6"/>
      <c r="L1042" s="6"/>
      <c r="M1042" s="6"/>
    </row>
    <row r="1043" spans="6:13">
      <c r="G1043" s="6"/>
      <c r="H1043" s="6"/>
      <c r="I1043" s="6"/>
      <c r="J1043" s="6"/>
      <c r="K1043" s="6"/>
      <c r="L1043" s="6"/>
      <c r="M1043" s="6"/>
    </row>
    <row r="1044" spans="6:13">
      <c r="G1044" s="6"/>
      <c r="H1044" s="6"/>
      <c r="I1044" s="6"/>
      <c r="J1044" s="6"/>
      <c r="K1044" s="6"/>
      <c r="L1044" s="6"/>
      <c r="M1044" s="6"/>
    </row>
    <row r="1045" spans="6:13">
      <c r="G1045" s="6"/>
      <c r="H1045" s="6"/>
      <c r="I1045" s="6"/>
      <c r="J1045" s="6"/>
      <c r="K1045" s="6"/>
      <c r="L1045" s="6"/>
      <c r="M1045" s="6"/>
    </row>
    <row r="1046" spans="6:13">
      <c r="G1046" s="6"/>
      <c r="H1046" s="6"/>
      <c r="I1046" s="6"/>
      <c r="J1046" s="6"/>
      <c r="K1046" s="6"/>
      <c r="L1046" s="6"/>
      <c r="M1046" s="6"/>
    </row>
    <row r="1047" spans="6:13">
      <c r="G1047" s="6"/>
      <c r="H1047" s="6"/>
      <c r="I1047" s="6"/>
      <c r="J1047" s="6"/>
      <c r="K1047" s="6"/>
      <c r="L1047" s="6"/>
      <c r="M1047" s="6"/>
    </row>
    <row r="1048" spans="6:13">
      <c r="G1048" s="6"/>
      <c r="H1048" s="6"/>
      <c r="I1048" s="6"/>
      <c r="J1048" s="6"/>
      <c r="K1048" s="6"/>
      <c r="L1048" s="6"/>
      <c r="M1048" s="6"/>
    </row>
    <row r="1049" spans="6:13">
      <c r="G1049" s="6"/>
      <c r="H1049" s="6"/>
      <c r="I1049" s="6"/>
      <c r="J1049" s="6"/>
      <c r="K1049" s="6"/>
      <c r="L1049" s="6"/>
      <c r="M1049" s="6"/>
    </row>
    <row r="1050" spans="6:13">
      <c r="G1050" s="6"/>
      <c r="H1050" s="6"/>
      <c r="I1050" s="6"/>
      <c r="J1050" s="6"/>
      <c r="K1050" s="6"/>
      <c r="L1050" s="6"/>
      <c r="M1050" s="6"/>
    </row>
    <row r="1051" spans="6:13">
      <c r="G1051" s="6"/>
      <c r="H1051" s="6"/>
      <c r="I1051" s="6"/>
      <c r="J1051" s="6"/>
      <c r="K1051" s="6"/>
      <c r="L1051" s="6"/>
      <c r="M1051" s="6"/>
    </row>
  </sheetData>
  <mergeCells count="10">
    <mergeCell ref="A1:F1"/>
    <mergeCell ref="A2:F2"/>
    <mergeCell ref="A7:B7"/>
    <mergeCell ref="A9:F9"/>
    <mergeCell ref="D11:E11"/>
    <mergeCell ref="G14:I14"/>
    <mergeCell ref="H20:I20"/>
    <mergeCell ref="A26:F26"/>
    <mergeCell ref="D28:E28"/>
    <mergeCell ref="A59:F59"/>
  </mergeCells>
  <dataValidations count="4">
    <dataValidation type="list" allowBlank="1" showErrorMessage="1" sqref="A8" xr:uid="{00000000-0002-0000-1600-000000000000}">
      <formula1>$M$3:$M$4</formula1>
    </dataValidation>
    <dataValidation type="list" allowBlank="1" showErrorMessage="1" sqref="E16 E33 E42 E51" xr:uid="{00000000-0002-0000-1600-000001000000}">
      <formula1>$M$9:$M$10</formula1>
    </dataValidation>
    <dataValidation type="list" allowBlank="1" showErrorMessage="1" sqref="H15" xr:uid="{00000000-0002-0000-1600-000002000000}">
      <formula1>$M$37:$M$38</formula1>
    </dataValidation>
    <dataValidation type="list" allowBlank="1" showErrorMessage="1" sqref="I17:I19" xr:uid="{00000000-0002-0000-1600-000003000000}">
      <formula1>$M$15:$M$35</formula1>
    </dataValidation>
  </dataValidations>
  <pageMargins left="0" right="0" top="0" bottom="0" header="0" footer="0"/>
  <legacy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ummaryRight="0"/>
  </sheetPr>
  <dimension ref="A1:Y1051"/>
  <sheetViews>
    <sheetView workbookViewId="0"/>
  </sheetViews>
  <sheetFormatPr defaultColWidth="12.5703125" defaultRowHeight="15.75" customHeight="1"/>
  <cols>
    <col min="1" max="1" width="38.7109375" customWidth="1"/>
    <col min="2" max="2" width="8.140625" customWidth="1"/>
    <col min="3" max="3" width="15" customWidth="1"/>
    <col min="4" max="4" width="22.85546875" customWidth="1"/>
    <col min="5" max="5" width="23.85546875" customWidth="1"/>
    <col min="6" max="6" width="22.140625" customWidth="1"/>
    <col min="7" max="7" width="14.42578125" customWidth="1"/>
    <col min="8" max="8" width="15.140625" customWidth="1"/>
    <col min="9" max="9" width="15.85546875" customWidth="1"/>
    <col min="13" max="13" width="12.5703125" hidden="1"/>
  </cols>
  <sheetData>
    <row r="1" spans="1:25">
      <c r="A1" s="147" t="s">
        <v>6</v>
      </c>
      <c r="B1" s="159"/>
      <c r="C1" s="159"/>
      <c r="D1" s="159"/>
      <c r="E1" s="159"/>
      <c r="F1" s="159"/>
      <c r="G1" s="6"/>
      <c r="H1" s="6"/>
      <c r="I1" s="6"/>
      <c r="J1" s="6"/>
      <c r="K1" s="6"/>
      <c r="L1" s="6"/>
      <c r="M1" s="5" t="s">
        <v>27</v>
      </c>
    </row>
    <row r="2" spans="1:25">
      <c r="A2" s="153" t="s">
        <v>28</v>
      </c>
      <c r="B2" s="159"/>
      <c r="C2" s="159"/>
      <c r="D2" s="159"/>
      <c r="E2" s="159"/>
      <c r="F2" s="159"/>
      <c r="G2" s="6"/>
      <c r="H2" s="6"/>
      <c r="I2" s="6"/>
      <c r="J2" s="6"/>
      <c r="K2" s="6"/>
      <c r="L2" s="6"/>
      <c r="M2" s="7" t="s">
        <v>29</v>
      </c>
    </row>
    <row r="3" spans="1:25">
      <c r="A3" s="8" t="s">
        <v>30</v>
      </c>
      <c r="B3" s="8" t="s">
        <v>31</v>
      </c>
      <c r="C3" s="8" t="s">
        <v>32</v>
      </c>
      <c r="D3" s="8" t="s">
        <v>33</v>
      </c>
      <c r="E3" s="8"/>
      <c r="F3" s="9"/>
      <c r="G3" s="6"/>
      <c r="H3" s="6"/>
      <c r="I3" s="6"/>
      <c r="J3" s="6"/>
      <c r="K3" s="6"/>
      <c r="L3" s="6"/>
      <c r="M3" s="6" t="s">
        <v>34</v>
      </c>
    </row>
    <row r="4" spans="1:25">
      <c r="A4" s="10" t="s">
        <v>147</v>
      </c>
      <c r="B4" s="93">
        <v>5.0000000000000002E-5</v>
      </c>
      <c r="C4" s="11">
        <v>5</v>
      </c>
      <c r="D4" s="11">
        <v>100000</v>
      </c>
      <c r="E4" s="7" t="s">
        <v>39</v>
      </c>
      <c r="F4" s="12" t="s">
        <v>118</v>
      </c>
      <c r="G4" s="6"/>
      <c r="H4" s="6"/>
      <c r="I4" s="6"/>
      <c r="J4" s="6"/>
      <c r="K4" s="6"/>
      <c r="L4" s="6"/>
      <c r="M4" s="6" t="s">
        <v>37</v>
      </c>
      <c r="N4" s="6"/>
      <c r="O4" s="6"/>
      <c r="P4" s="6"/>
      <c r="Q4" s="6"/>
      <c r="R4" s="6"/>
      <c r="S4" s="6"/>
      <c r="T4" s="6"/>
      <c r="U4" s="6"/>
      <c r="V4" s="6"/>
      <c r="W4" s="6"/>
      <c r="X4" s="6"/>
      <c r="Y4" s="6"/>
    </row>
    <row r="5" spans="1:25">
      <c r="A5" s="10"/>
      <c r="B5" s="10"/>
      <c r="C5" s="10"/>
      <c r="D5" s="11"/>
      <c r="E5" s="7"/>
      <c r="F5" s="12"/>
      <c r="G5" s="6"/>
      <c r="H5" s="6"/>
      <c r="I5" s="6"/>
      <c r="J5" s="6"/>
      <c r="K5" s="6"/>
      <c r="L5" s="6"/>
      <c r="M5" s="5" t="s">
        <v>40</v>
      </c>
    </row>
    <row r="6" spans="1:25">
      <c r="A6" s="10"/>
      <c r="B6" s="10"/>
      <c r="C6" s="10"/>
      <c r="D6" s="11"/>
      <c r="E6" s="8"/>
      <c r="F6" s="9"/>
      <c r="G6" s="6"/>
      <c r="H6" s="6"/>
      <c r="I6" s="6"/>
      <c r="J6" s="6"/>
      <c r="K6" s="6"/>
      <c r="L6" s="6"/>
      <c r="M6" s="6" t="s">
        <v>41</v>
      </c>
    </row>
    <row r="7" spans="1:25">
      <c r="A7" s="152" t="s">
        <v>42</v>
      </c>
      <c r="B7" s="159"/>
      <c r="C7" s="6"/>
      <c r="D7" s="13" t="s">
        <v>43</v>
      </c>
      <c r="E7" s="6"/>
      <c r="F7" s="7" t="s">
        <v>44</v>
      </c>
      <c r="G7" s="6"/>
      <c r="H7" s="6"/>
      <c r="I7" s="6"/>
      <c r="J7" s="6"/>
      <c r="K7" s="6"/>
      <c r="L7" s="6"/>
      <c r="M7" s="94">
        <v>5.0000000000000002E-5</v>
      </c>
    </row>
    <row r="8" spans="1:25">
      <c r="A8" s="6" t="s">
        <v>34</v>
      </c>
      <c r="B8" s="95">
        <v>2.5000000000000001E-4</v>
      </c>
      <c r="C8" s="6"/>
      <c r="D8" s="96">
        <v>0.66915000000000002</v>
      </c>
      <c r="E8" s="103"/>
      <c r="F8" s="97">
        <v>0.66869999999999996</v>
      </c>
      <c r="G8" s="6"/>
      <c r="H8" s="6"/>
      <c r="I8" s="6"/>
      <c r="J8" s="6"/>
      <c r="K8" s="6"/>
      <c r="L8" s="6"/>
      <c r="M8" s="7" t="s">
        <v>45</v>
      </c>
    </row>
    <row r="9" spans="1:25">
      <c r="A9" s="146" t="s">
        <v>2</v>
      </c>
      <c r="B9" s="159"/>
      <c r="C9" s="159"/>
      <c r="D9" s="159"/>
      <c r="E9" s="159"/>
      <c r="F9" s="159"/>
      <c r="G9" s="6"/>
      <c r="H9" s="6"/>
      <c r="I9" s="6"/>
      <c r="J9" s="6"/>
      <c r="K9" s="6"/>
      <c r="L9" s="6"/>
      <c r="M9" s="6" t="s">
        <v>47</v>
      </c>
    </row>
    <row r="10" spans="1:25">
      <c r="A10" s="6"/>
      <c r="B10" s="17"/>
      <c r="C10" s="6"/>
      <c r="D10" s="6"/>
      <c r="E10" s="98" t="s">
        <v>48</v>
      </c>
      <c r="F10" s="6"/>
      <c r="G10" s="6"/>
      <c r="H10" s="6"/>
      <c r="I10" s="6"/>
      <c r="J10" s="6"/>
      <c r="K10" s="6"/>
      <c r="L10" s="6"/>
      <c r="M10" s="6" t="s">
        <v>49</v>
      </c>
    </row>
    <row r="11" spans="1:25">
      <c r="A11" s="6"/>
      <c r="B11" s="17"/>
      <c r="C11" s="6"/>
      <c r="D11" s="150" t="s">
        <v>50</v>
      </c>
      <c r="E11" s="159"/>
      <c r="F11" s="6"/>
      <c r="G11" s="6"/>
      <c r="H11" s="6"/>
      <c r="I11" s="6"/>
      <c r="J11" s="6"/>
      <c r="K11" s="6"/>
      <c r="L11" s="6"/>
      <c r="M11" s="5" t="s">
        <v>51</v>
      </c>
    </row>
    <row r="12" spans="1:25">
      <c r="A12" s="6"/>
      <c r="B12" s="17"/>
      <c r="C12" s="6"/>
      <c r="D12" s="99" t="s">
        <v>52</v>
      </c>
      <c r="E12" s="20">
        <v>5000</v>
      </c>
      <c r="F12" s="6"/>
      <c r="G12" s="6"/>
      <c r="H12" s="6"/>
      <c r="I12" s="6"/>
      <c r="J12" s="6"/>
      <c r="K12" s="6"/>
      <c r="L12" s="6"/>
      <c r="M12" s="6" t="s">
        <v>53</v>
      </c>
    </row>
    <row r="13" spans="1:25">
      <c r="A13" s="6"/>
      <c r="B13" s="17"/>
      <c r="C13" s="6"/>
      <c r="D13" s="99" t="s">
        <v>54</v>
      </c>
      <c r="E13" s="54">
        <v>0.1</v>
      </c>
      <c r="F13" s="6"/>
      <c r="G13" s="6"/>
      <c r="H13" s="6"/>
      <c r="I13" s="6"/>
      <c r="J13" s="6"/>
      <c r="K13" s="6"/>
      <c r="L13" s="6"/>
      <c r="M13" s="6" t="s">
        <v>55</v>
      </c>
    </row>
    <row r="14" spans="1:25">
      <c r="A14" s="6"/>
      <c r="B14" s="17"/>
      <c r="C14" s="6"/>
      <c r="D14" s="99" t="s">
        <v>56</v>
      </c>
      <c r="E14" s="46">
        <f>E12*E13</f>
        <v>500</v>
      </c>
      <c r="F14" s="6"/>
      <c r="G14" s="150" t="s">
        <v>57</v>
      </c>
      <c r="H14" s="159"/>
      <c r="I14" s="159"/>
      <c r="J14" s="6"/>
      <c r="K14" s="6"/>
      <c r="L14" s="6"/>
      <c r="M14" s="5" t="s">
        <v>58</v>
      </c>
    </row>
    <row r="15" spans="1:25">
      <c r="A15" s="5" t="s">
        <v>59</v>
      </c>
      <c r="B15" s="17"/>
      <c r="C15" s="6"/>
      <c r="D15" s="41" t="s">
        <v>60</v>
      </c>
      <c r="E15" s="13" t="s">
        <v>45</v>
      </c>
      <c r="F15" s="40" t="s">
        <v>61</v>
      </c>
      <c r="G15" s="6"/>
      <c r="H15" s="7" t="s">
        <v>62</v>
      </c>
      <c r="I15" s="6"/>
      <c r="J15" s="6"/>
      <c r="K15" s="6"/>
      <c r="L15" s="6"/>
      <c r="M15" s="14">
        <v>0</v>
      </c>
    </row>
    <row r="16" spans="1:25">
      <c r="A16" s="24" t="s">
        <v>63</v>
      </c>
      <c r="B16" s="94">
        <f>IF(A8="ATR-Actual",B8*1.15,B8*0.0115*25)</f>
        <v>2.875E-4</v>
      </c>
      <c r="C16" s="6"/>
      <c r="D16" s="32" t="s">
        <v>119</v>
      </c>
      <c r="E16" s="13" t="s">
        <v>47</v>
      </c>
      <c r="F16" s="33" t="s">
        <v>119</v>
      </c>
      <c r="G16" s="5" t="s">
        <v>65</v>
      </c>
      <c r="H16" s="67">
        <f>IF(H15="Long",D17,IF(H15="Short",F17))</f>
        <v>0.66944999999999999</v>
      </c>
      <c r="I16" s="5" t="s">
        <v>58</v>
      </c>
      <c r="J16" s="6"/>
      <c r="K16" s="6"/>
      <c r="L16" s="6"/>
      <c r="M16" s="14">
        <v>1</v>
      </c>
    </row>
    <row r="17" spans="1:25">
      <c r="A17" s="6"/>
      <c r="B17" s="94"/>
      <c r="C17" s="6"/>
      <c r="D17" s="100">
        <f>MROUND((SUM($D$8+B16)),$M$7)</f>
        <v>0.66944999999999999</v>
      </c>
      <c r="E17" s="93">
        <f>IF(E16="Risk in Points",D17-D19,(D17-D19)/0.00005)</f>
        <v>1.0499999999999954E-3</v>
      </c>
      <c r="F17" s="101">
        <f>MROUND((SUM($F$8-B16)),$M$7)</f>
        <v>0.66839999999999999</v>
      </c>
      <c r="G17" s="5" t="s">
        <v>66</v>
      </c>
      <c r="H17" s="102"/>
      <c r="I17" s="14">
        <v>0</v>
      </c>
      <c r="J17" s="6"/>
      <c r="K17" s="6"/>
      <c r="L17" s="6"/>
      <c r="M17" s="14">
        <v>2</v>
      </c>
      <c r="N17" s="6"/>
      <c r="O17" s="6"/>
      <c r="P17" s="6"/>
      <c r="Q17" s="6"/>
      <c r="R17" s="6"/>
      <c r="S17" s="6"/>
      <c r="T17" s="6"/>
      <c r="U17" s="6"/>
      <c r="V17" s="6"/>
      <c r="W17" s="6"/>
      <c r="X17" s="6"/>
      <c r="Y17" s="6"/>
    </row>
    <row r="18" spans="1:25">
      <c r="A18" s="6"/>
      <c r="B18" s="103"/>
      <c r="C18" s="6"/>
      <c r="D18" s="104" t="s">
        <v>67</v>
      </c>
      <c r="E18" s="31" t="s">
        <v>148</v>
      </c>
      <c r="F18" s="105" t="s">
        <v>67</v>
      </c>
      <c r="G18" s="5" t="s">
        <v>69</v>
      </c>
      <c r="H18" s="102"/>
      <c r="I18" s="14">
        <v>0</v>
      </c>
      <c r="J18" s="6"/>
      <c r="K18" s="6"/>
      <c r="L18" s="6"/>
      <c r="M18" s="14">
        <v>3</v>
      </c>
    </row>
    <row r="19" spans="1:25">
      <c r="A19" s="6"/>
      <c r="B19" s="103"/>
      <c r="C19" s="6"/>
      <c r="D19" s="100">
        <f>MROUND((SUM($F$8-B16)),$M$7)</f>
        <v>0.66839999999999999</v>
      </c>
      <c r="E19" s="70">
        <f>IF(E16="Risk in Points",E14/E17/100000,(E14/E17/100000)/0.00005)</f>
        <v>4.7619047619047832</v>
      </c>
      <c r="F19" s="101">
        <f>MROUND((SUM($D$8+B16)),$M$7)</f>
        <v>0.66944999999999999</v>
      </c>
      <c r="G19" s="5" t="s">
        <v>70</v>
      </c>
      <c r="H19" s="102"/>
      <c r="I19" s="14">
        <v>0</v>
      </c>
      <c r="J19" s="6"/>
      <c r="K19" s="6"/>
      <c r="L19" s="6"/>
      <c r="M19" s="14">
        <v>4</v>
      </c>
    </row>
    <row r="20" spans="1:25">
      <c r="A20" s="17"/>
      <c r="B20" s="103"/>
      <c r="C20" s="6"/>
      <c r="D20" s="104" t="s">
        <v>71</v>
      </c>
      <c r="E20" s="31"/>
      <c r="F20" s="105" t="s">
        <v>71</v>
      </c>
      <c r="G20" s="5" t="s">
        <v>51</v>
      </c>
      <c r="H20" s="151" t="e">
        <f>IF(H15="Short",(H16-((H17*I17)+(H18*I18)+(H19*I19))/SUM(I17:I19))/(F19-F17),IF(H15="Long",((((H17*I17)+(H18*I18)+(H19*I19))/SUM(I17:I19)-H16)/(D17-D19))))</f>
        <v>#DIV/0!</v>
      </c>
      <c r="I20" s="159"/>
      <c r="J20" s="6"/>
      <c r="K20" s="6"/>
      <c r="L20" s="6"/>
      <c r="M20" s="14">
        <v>5</v>
      </c>
    </row>
    <row r="21" spans="1:25">
      <c r="A21" s="6"/>
      <c r="B21" s="103"/>
      <c r="C21" s="6"/>
      <c r="D21" s="100">
        <f>MROUND((SUM($D$8+B8)),$M$7)</f>
        <v>0.6694</v>
      </c>
      <c r="E21" s="70"/>
      <c r="F21" s="101">
        <f>MROUND((SUM($F$8-B8)),$M$7)</f>
        <v>0.66844999999999999</v>
      </c>
      <c r="G21" s="6"/>
      <c r="H21" s="6"/>
      <c r="I21" s="6"/>
      <c r="J21" s="6"/>
      <c r="K21" s="6"/>
      <c r="L21" s="6"/>
      <c r="M21" s="14">
        <v>6</v>
      </c>
    </row>
    <row r="22" spans="1:25">
      <c r="A22" s="17" t="s">
        <v>73</v>
      </c>
      <c r="B22" s="103"/>
      <c r="C22" s="6"/>
      <c r="D22" s="104" t="s">
        <v>73</v>
      </c>
      <c r="E22" s="70"/>
      <c r="F22" s="105" t="s">
        <v>73</v>
      </c>
      <c r="G22" s="6"/>
      <c r="H22" s="6"/>
      <c r="I22" s="6"/>
      <c r="J22" s="6"/>
      <c r="K22" s="6"/>
      <c r="L22" s="6"/>
      <c r="M22" s="14">
        <v>7</v>
      </c>
    </row>
    <row r="23" spans="1:25">
      <c r="A23" s="6">
        <f>A17</f>
        <v>0</v>
      </c>
      <c r="B23" s="94">
        <f>IF(A8="ATR-Actual",B8*0.1,B8*0.001*25)</f>
        <v>2.5000000000000001E-5</v>
      </c>
      <c r="C23" s="6"/>
      <c r="D23" s="100">
        <f>MROUND((SUM($D$8+B23)),$M$7)</f>
        <v>0.66920000000000002</v>
      </c>
      <c r="E23" s="70"/>
      <c r="F23" s="101">
        <f>MROUND((SUM($F$8-B23)),$M$7)</f>
        <v>0.66865000000000008</v>
      </c>
      <c r="G23" s="6"/>
      <c r="H23" s="6"/>
      <c r="I23" s="6"/>
      <c r="J23" s="6"/>
      <c r="K23" s="6"/>
      <c r="L23" s="6"/>
      <c r="M23" s="14">
        <v>8</v>
      </c>
    </row>
    <row r="24" spans="1:25">
      <c r="A24" s="6"/>
      <c r="B24" s="6"/>
      <c r="C24" s="6"/>
      <c r="D24" s="104" t="s">
        <v>74</v>
      </c>
      <c r="E24" s="70"/>
      <c r="F24" s="105" t="s">
        <v>76</v>
      </c>
      <c r="G24" s="6"/>
      <c r="H24" s="6"/>
      <c r="I24" s="6"/>
      <c r="J24" s="6"/>
      <c r="K24" s="6"/>
      <c r="L24" s="6"/>
      <c r="M24" s="14">
        <v>9</v>
      </c>
    </row>
    <row r="25" spans="1:25">
      <c r="A25" s="6"/>
      <c r="B25" s="6"/>
      <c r="C25" s="6"/>
      <c r="D25" s="100">
        <f>MROUND((SUM($F$8-B8)),$M$7)</f>
        <v>0.66844999999999999</v>
      </c>
      <c r="E25" s="70"/>
      <c r="F25" s="101">
        <f>MROUND((SUM($D$8+B8)),$M$7)</f>
        <v>0.6694</v>
      </c>
      <c r="G25" s="6"/>
      <c r="H25" s="6"/>
      <c r="I25" s="6"/>
      <c r="J25" s="6"/>
      <c r="K25" s="6"/>
      <c r="L25" s="6"/>
      <c r="M25" s="14">
        <v>10</v>
      </c>
    </row>
    <row r="26" spans="1:25">
      <c r="A26" s="146" t="s">
        <v>77</v>
      </c>
      <c r="B26" s="159"/>
      <c r="C26" s="159"/>
      <c r="D26" s="159"/>
      <c r="E26" s="159"/>
      <c r="F26" s="159"/>
      <c r="G26" s="6"/>
      <c r="H26" s="6"/>
      <c r="I26" s="6"/>
      <c r="J26" s="6"/>
      <c r="K26" s="6"/>
      <c r="L26" s="81"/>
      <c r="M26" s="14">
        <v>11</v>
      </c>
    </row>
    <row r="27" spans="1:25">
      <c r="A27" s="6"/>
      <c r="B27" s="17"/>
      <c r="C27" s="6"/>
      <c r="D27" s="6"/>
      <c r="E27" s="98" t="s">
        <v>48</v>
      </c>
      <c r="F27" s="6"/>
      <c r="G27" s="6"/>
      <c r="H27" s="6"/>
      <c r="I27" s="6"/>
      <c r="J27" s="6"/>
      <c r="K27" s="6"/>
      <c r="L27" s="6"/>
      <c r="M27" s="14">
        <v>12</v>
      </c>
    </row>
    <row r="28" spans="1:25">
      <c r="A28" s="6"/>
      <c r="B28" s="17"/>
      <c r="C28" s="6"/>
      <c r="D28" s="160" t="s">
        <v>78</v>
      </c>
      <c r="E28" s="159"/>
      <c r="F28" s="6"/>
      <c r="G28" s="6"/>
      <c r="H28" s="6"/>
      <c r="I28" s="6"/>
      <c r="J28" s="6"/>
      <c r="K28" s="6"/>
      <c r="L28" s="6"/>
      <c r="M28" s="14">
        <v>13</v>
      </c>
    </row>
    <row r="29" spans="1:25">
      <c r="A29" s="6"/>
      <c r="B29" s="17"/>
      <c r="C29" s="6"/>
      <c r="D29" s="99" t="s">
        <v>52</v>
      </c>
      <c r="E29" s="20">
        <v>4000</v>
      </c>
      <c r="F29" s="6"/>
      <c r="G29" s="6"/>
      <c r="H29" s="6"/>
      <c r="I29" s="6"/>
      <c r="J29" s="6"/>
      <c r="K29" s="6"/>
      <c r="L29" s="6"/>
      <c r="M29" s="14">
        <v>14</v>
      </c>
    </row>
    <row r="30" spans="1:25">
      <c r="A30" s="6"/>
      <c r="B30" s="17"/>
      <c r="C30" s="6"/>
      <c r="D30" s="99" t="s">
        <v>54</v>
      </c>
      <c r="E30" s="21">
        <v>2.5000000000000001E-2</v>
      </c>
      <c r="F30" s="6"/>
      <c r="G30" s="6"/>
      <c r="H30" s="6"/>
      <c r="I30" s="6"/>
      <c r="J30" s="6"/>
      <c r="K30" s="6"/>
      <c r="L30" s="6"/>
      <c r="M30" s="14">
        <v>15</v>
      </c>
    </row>
    <row r="31" spans="1:25">
      <c r="A31" s="6"/>
      <c r="B31" s="17"/>
      <c r="C31" s="6"/>
      <c r="D31" s="99" t="s">
        <v>56</v>
      </c>
      <c r="E31" s="25">
        <f>E29*E30</f>
        <v>100</v>
      </c>
      <c r="F31" s="6"/>
      <c r="G31" s="6"/>
      <c r="H31" s="6"/>
      <c r="I31" s="6"/>
      <c r="J31" s="6"/>
      <c r="K31" s="6"/>
      <c r="L31" s="6"/>
      <c r="M31" s="14">
        <v>16</v>
      </c>
    </row>
    <row r="32" spans="1:25">
      <c r="A32" s="5" t="s">
        <v>79</v>
      </c>
      <c r="B32" s="17"/>
      <c r="C32" s="6"/>
      <c r="D32" s="35" t="s">
        <v>80</v>
      </c>
      <c r="E32" s="13" t="s">
        <v>45</v>
      </c>
      <c r="F32" s="36" t="s">
        <v>81</v>
      </c>
      <c r="G32" s="6"/>
      <c r="H32" s="6"/>
      <c r="I32" s="6"/>
      <c r="J32" s="6"/>
      <c r="K32" s="6"/>
      <c r="L32" s="6"/>
      <c r="M32" s="14">
        <v>17</v>
      </c>
    </row>
    <row r="33" spans="1:13">
      <c r="A33" s="24" t="s">
        <v>65</v>
      </c>
      <c r="B33" s="17"/>
      <c r="C33" s="6"/>
      <c r="D33" s="30" t="s">
        <v>119</v>
      </c>
      <c r="E33" s="13" t="s">
        <v>47</v>
      </c>
      <c r="F33" s="37" t="s">
        <v>119</v>
      </c>
      <c r="G33" s="6"/>
      <c r="H33" s="6"/>
      <c r="I33" s="6"/>
      <c r="J33" s="6"/>
      <c r="K33" s="6"/>
      <c r="L33" s="6"/>
      <c r="M33" s="14">
        <v>18</v>
      </c>
    </row>
    <row r="34" spans="1:13">
      <c r="A34" s="6"/>
      <c r="B34" s="94">
        <f>IF(A8="ATR-Actual",B8*0.9,B11*0.009*25)</f>
        <v>2.2500000000000002E-4</v>
      </c>
      <c r="C34" s="6"/>
      <c r="D34" s="101">
        <f>MROUND((SUM($D$8+B34)),$M$7)</f>
        <v>0.6694</v>
      </c>
      <c r="E34" s="93">
        <f>IF(E33="Risk in Points",D36-D34,(D36-D34)/0.00005)</f>
        <v>3.0000000000007798E-4</v>
      </c>
      <c r="F34" s="100">
        <f>MROUND((SUM($F$8-B34)),$M$7)</f>
        <v>0.66844999999999999</v>
      </c>
      <c r="G34" s="6"/>
      <c r="H34" s="6"/>
      <c r="I34" s="6"/>
      <c r="J34" s="6"/>
      <c r="K34" s="6"/>
      <c r="L34" s="6"/>
      <c r="M34" s="14">
        <v>19</v>
      </c>
    </row>
    <row r="35" spans="1:13">
      <c r="A35" s="6" t="s">
        <v>82</v>
      </c>
      <c r="B35" s="103"/>
      <c r="C35" s="6"/>
      <c r="D35" s="105" t="s">
        <v>67</v>
      </c>
      <c r="E35" s="31" t="s">
        <v>148</v>
      </c>
      <c r="F35" s="104" t="s">
        <v>67</v>
      </c>
      <c r="G35" s="6"/>
      <c r="H35" s="6"/>
      <c r="I35" s="6"/>
      <c r="J35" s="6"/>
      <c r="K35" s="6"/>
      <c r="L35" s="6"/>
      <c r="M35" s="14">
        <v>20</v>
      </c>
    </row>
    <row r="36" spans="1:13">
      <c r="A36" s="6">
        <f>A34</f>
        <v>0</v>
      </c>
      <c r="B36" s="94">
        <f>IF(A8="ATR-Actual",B8*1.05*2,B8*0.0105*2*25)</f>
        <v>5.2500000000000008E-4</v>
      </c>
      <c r="C36" s="6"/>
      <c r="D36" s="101">
        <f>MROUND((SUM($D$8+B36)),$M$7)</f>
        <v>0.66970000000000007</v>
      </c>
      <c r="E36" s="70">
        <f>IF(E33="Risk in Points",E31/E34/100000,(E31/E34/100000)/0.00005)</f>
        <v>3.3333333333324671</v>
      </c>
      <c r="F36" s="100">
        <f>MROUND((SUM($F$8-B36)),$M$7)</f>
        <v>0.66815000000000002</v>
      </c>
      <c r="G36" s="6"/>
      <c r="H36" s="6"/>
      <c r="I36" s="6"/>
      <c r="J36" s="6"/>
      <c r="K36" s="6"/>
      <c r="L36" s="6"/>
      <c r="M36" s="7" t="s">
        <v>83</v>
      </c>
    </row>
    <row r="37" spans="1:13">
      <c r="A37" s="6" t="s">
        <v>84</v>
      </c>
      <c r="B37" s="103"/>
      <c r="C37" s="6"/>
      <c r="D37" s="105" t="s">
        <v>85</v>
      </c>
      <c r="E37" s="31"/>
      <c r="F37" s="104" t="s">
        <v>85</v>
      </c>
      <c r="G37" s="6"/>
      <c r="H37" s="6"/>
      <c r="I37" s="6"/>
      <c r="J37" s="6"/>
      <c r="K37" s="6"/>
      <c r="L37" s="6"/>
      <c r="M37" s="6" t="s">
        <v>86</v>
      </c>
    </row>
    <row r="38" spans="1:13">
      <c r="A38" s="6">
        <f>A34</f>
        <v>0</v>
      </c>
      <c r="B38" s="94">
        <f>IF(A8="ATR-Actual",B8*0.1,B8*0.001*25)</f>
        <v>2.5000000000000001E-5</v>
      </c>
      <c r="C38" s="6"/>
      <c r="D38" s="101">
        <f>MROUND((SUM($D$8+B38)),$M$7)</f>
        <v>0.66920000000000002</v>
      </c>
      <c r="E38" s="70"/>
      <c r="F38" s="100">
        <f>MROUND((SUM($F$8-B38)),$M$7)</f>
        <v>0.66865000000000008</v>
      </c>
      <c r="G38" s="6"/>
      <c r="H38" s="6"/>
      <c r="I38" s="6"/>
      <c r="J38" s="6"/>
      <c r="K38" s="6"/>
      <c r="L38" s="6"/>
      <c r="M38" s="6" t="s">
        <v>62</v>
      </c>
    </row>
    <row r="39" spans="1:13">
      <c r="A39" s="6"/>
      <c r="B39" s="103"/>
      <c r="C39" s="6"/>
      <c r="D39" s="105" t="s">
        <v>76</v>
      </c>
      <c r="E39" s="70"/>
      <c r="F39" s="104" t="s">
        <v>74</v>
      </c>
      <c r="G39" s="6"/>
      <c r="H39" s="6"/>
      <c r="I39" s="6"/>
      <c r="J39" s="6"/>
      <c r="K39" s="6"/>
      <c r="L39" s="6"/>
      <c r="M39" s="6"/>
    </row>
    <row r="40" spans="1:13">
      <c r="A40" s="6"/>
      <c r="B40" s="103"/>
      <c r="C40" s="6"/>
      <c r="D40" s="101">
        <f>MROUND((SUM($F$8-B8)),$M$7)</f>
        <v>0.66844999999999999</v>
      </c>
      <c r="E40" s="70"/>
      <c r="F40" s="100">
        <f>MROUND((SUM($D$8+B8)),$M$7)</f>
        <v>0.6694</v>
      </c>
      <c r="G40" s="6"/>
      <c r="H40" s="6"/>
      <c r="I40" s="6"/>
      <c r="J40" s="6"/>
      <c r="K40" s="6"/>
      <c r="L40" s="6"/>
      <c r="M40" s="6"/>
    </row>
    <row r="41" spans="1:13">
      <c r="A41" s="5" t="s">
        <v>87</v>
      </c>
      <c r="B41" s="103"/>
      <c r="C41" s="6"/>
      <c r="D41" s="106" t="s">
        <v>88</v>
      </c>
      <c r="E41" s="13" t="s">
        <v>45</v>
      </c>
      <c r="F41" s="107" t="s">
        <v>89</v>
      </c>
      <c r="G41" s="6"/>
      <c r="H41" s="6"/>
      <c r="I41" s="6"/>
      <c r="J41" s="6"/>
      <c r="K41" s="6"/>
      <c r="L41" s="6"/>
      <c r="M41" s="6"/>
    </row>
    <row r="42" spans="1:13">
      <c r="A42" s="6" t="s">
        <v>65</v>
      </c>
      <c r="B42" s="103"/>
      <c r="C42" s="6"/>
      <c r="D42" s="105" t="s">
        <v>119</v>
      </c>
      <c r="E42" s="13" t="s">
        <v>47</v>
      </c>
      <c r="F42" s="104" t="s">
        <v>119</v>
      </c>
      <c r="G42" s="6"/>
      <c r="H42" s="6"/>
      <c r="I42" s="6"/>
      <c r="J42" s="6"/>
      <c r="K42" s="6"/>
      <c r="L42" s="6"/>
      <c r="M42" s="6"/>
    </row>
    <row r="43" spans="1:13">
      <c r="A43" s="6">
        <f>A34</f>
        <v>0</v>
      </c>
      <c r="B43" s="94">
        <f>IF(A8="ATR-Actual",B8*0.9*2,B8*0.009*2*25)</f>
        <v>4.5000000000000004E-4</v>
      </c>
      <c r="C43" s="6"/>
      <c r="D43" s="101">
        <f>MROUND((SUM($D$8+B43)),$M$7)</f>
        <v>0.66960000000000008</v>
      </c>
      <c r="E43" s="93">
        <f>IF(E42="Risk in Points",D45-D43,(D45-D43)/0.00005)</f>
        <v>2.9999999999996696E-4</v>
      </c>
      <c r="F43" s="100">
        <f>MROUND((SUM($F$8-B43)),$M$7)</f>
        <v>0.66825000000000001</v>
      </c>
      <c r="G43" s="6"/>
      <c r="H43" s="6"/>
      <c r="I43" s="6"/>
      <c r="J43" s="6"/>
      <c r="K43" s="6"/>
      <c r="L43" s="6"/>
      <c r="M43" s="6"/>
    </row>
    <row r="44" spans="1:13">
      <c r="A44" s="6" t="s">
        <v>82</v>
      </c>
      <c r="B44" s="108"/>
      <c r="C44" s="6"/>
      <c r="D44" s="105" t="s">
        <v>67</v>
      </c>
      <c r="E44" s="31" t="s">
        <v>148</v>
      </c>
      <c r="F44" s="104" t="s">
        <v>67</v>
      </c>
      <c r="G44" s="6"/>
      <c r="H44" s="6"/>
      <c r="I44" s="6"/>
      <c r="J44" s="6"/>
      <c r="K44" s="6"/>
      <c r="L44" s="6"/>
      <c r="M44" s="6"/>
    </row>
    <row r="45" spans="1:13">
      <c r="A45" s="6">
        <f>A43</f>
        <v>0</v>
      </c>
      <c r="B45" s="94">
        <f>IF(A8="ATR-Actual",B8*1.01*3,B8*0.0101*3*25)</f>
        <v>7.5750000000000004E-4</v>
      </c>
      <c r="C45" s="6"/>
      <c r="D45" s="101">
        <f>MROUND((SUM($D$8+B45)),$M$7)</f>
        <v>0.66990000000000005</v>
      </c>
      <c r="E45" s="70">
        <f>IF(E42="Risk in Points",E31/E43/100000,(E31/E43/100000)/0.00005)</f>
        <v>3.3333333333337003</v>
      </c>
      <c r="F45" s="100">
        <f>MROUND((SUM($F$8-B45)),$M$7)</f>
        <v>0.66795000000000004</v>
      </c>
      <c r="G45" s="6"/>
      <c r="H45" s="6"/>
      <c r="I45" s="6"/>
      <c r="J45" s="6"/>
      <c r="K45" s="6"/>
      <c r="L45" s="6"/>
      <c r="M45" s="6"/>
    </row>
    <row r="46" spans="1:13">
      <c r="A46" s="6" t="s">
        <v>84</v>
      </c>
      <c r="B46" s="103"/>
      <c r="C46" s="6"/>
      <c r="D46" s="105" t="s">
        <v>85</v>
      </c>
      <c r="E46" s="31"/>
      <c r="F46" s="104" t="s">
        <v>85</v>
      </c>
      <c r="G46" s="6"/>
      <c r="H46" s="6"/>
      <c r="I46" s="6"/>
      <c r="J46" s="6"/>
      <c r="K46" s="6"/>
      <c r="L46" s="6"/>
      <c r="M46" s="6"/>
    </row>
    <row r="47" spans="1:13">
      <c r="A47" s="6">
        <f>A43</f>
        <v>0</v>
      </c>
      <c r="B47" s="94">
        <f>IF(A8="ATR-Actual",B8*0.1,B8*0.001*25)</f>
        <v>2.5000000000000001E-5</v>
      </c>
      <c r="C47" s="6"/>
      <c r="D47" s="101">
        <f>MROUND((SUM($D$8+B47)),$M$7)</f>
        <v>0.66920000000000002</v>
      </c>
      <c r="E47" s="70"/>
      <c r="F47" s="100">
        <f>MROUND((SUM($F$8-B47)),$M$7)</f>
        <v>0.66865000000000008</v>
      </c>
      <c r="G47" s="6"/>
      <c r="H47" s="6"/>
      <c r="I47" s="6"/>
      <c r="J47" s="6"/>
      <c r="K47" s="6"/>
      <c r="L47" s="6"/>
      <c r="M47" s="6"/>
    </row>
    <row r="48" spans="1:13">
      <c r="A48" s="6"/>
      <c r="B48" s="94"/>
      <c r="C48" s="6"/>
      <c r="D48" s="105" t="s">
        <v>76</v>
      </c>
      <c r="E48" s="70"/>
      <c r="F48" s="104" t="s">
        <v>74</v>
      </c>
      <c r="G48" s="6"/>
      <c r="H48" s="6"/>
      <c r="I48" s="6"/>
      <c r="J48" s="6"/>
      <c r="K48" s="6"/>
      <c r="L48" s="6"/>
      <c r="M48" s="6"/>
    </row>
    <row r="49" spans="1:25">
      <c r="A49" s="6"/>
      <c r="B49" s="94"/>
      <c r="C49" s="6"/>
      <c r="D49" s="101">
        <f>MROUND((SUM($F$8-B8)),$M$7)</f>
        <v>0.66844999999999999</v>
      </c>
      <c r="E49" s="70"/>
      <c r="F49" s="100">
        <f>MROUND((SUM($D$8+B8)),$M$7)</f>
        <v>0.6694</v>
      </c>
      <c r="G49" s="6"/>
      <c r="H49" s="6"/>
      <c r="I49" s="6"/>
      <c r="J49" s="6"/>
      <c r="K49" s="6"/>
      <c r="L49" s="6"/>
      <c r="M49" s="6"/>
    </row>
    <row r="50" spans="1:25">
      <c r="A50" s="5" t="s">
        <v>90</v>
      </c>
      <c r="B50" s="103"/>
      <c r="C50" s="6"/>
      <c r="D50" s="106" t="s">
        <v>91</v>
      </c>
      <c r="E50" s="13" t="s">
        <v>45</v>
      </c>
      <c r="F50" s="107" t="s">
        <v>92</v>
      </c>
      <c r="G50" s="6"/>
      <c r="H50" s="6"/>
      <c r="I50" s="6"/>
      <c r="J50" s="6"/>
      <c r="K50" s="6"/>
      <c r="L50" s="6"/>
      <c r="M50" s="6"/>
    </row>
    <row r="51" spans="1:25">
      <c r="A51" s="6" t="s">
        <v>65</v>
      </c>
      <c r="B51" s="103"/>
      <c r="C51" s="6"/>
      <c r="D51" s="105" t="s">
        <v>119</v>
      </c>
      <c r="E51" s="13" t="s">
        <v>47</v>
      </c>
      <c r="F51" s="104" t="s">
        <v>119</v>
      </c>
      <c r="G51" s="6"/>
      <c r="H51" s="6"/>
      <c r="I51" s="6"/>
      <c r="J51" s="6"/>
      <c r="K51" s="6"/>
      <c r="L51" s="6"/>
      <c r="M51" s="6"/>
    </row>
    <row r="52" spans="1:25">
      <c r="A52" s="6">
        <f>A43</f>
        <v>0</v>
      </c>
      <c r="B52" s="94">
        <f>IF(A8="ATR-Actual",B8*0.9*3,B8*0.009*3*0.1)</f>
        <v>6.7500000000000004E-4</v>
      </c>
      <c r="C52" s="6"/>
      <c r="D52" s="101">
        <f>MROUND((SUM($D$8+B52)),$M$7)</f>
        <v>0.66985000000000006</v>
      </c>
      <c r="E52" s="93">
        <f>IF(E51="Risk in Points",D54-D52,(D54-D52)/0.00005)</f>
        <v>2.9999999999996696E-4</v>
      </c>
      <c r="F52" s="100">
        <f>MROUND((SUM($F$8-B52)),$M$7)</f>
        <v>0.66800000000000004</v>
      </c>
      <c r="G52" s="6"/>
      <c r="H52" s="6"/>
      <c r="I52" s="6"/>
      <c r="J52" s="6"/>
      <c r="K52" s="6"/>
      <c r="L52" s="81"/>
      <c r="M52" s="6"/>
    </row>
    <row r="53" spans="1:25">
      <c r="A53" s="6" t="s">
        <v>82</v>
      </c>
      <c r="B53" s="108"/>
      <c r="C53" s="6"/>
      <c r="D53" s="105" t="s">
        <v>67</v>
      </c>
      <c r="E53" s="31" t="s">
        <v>148</v>
      </c>
      <c r="F53" s="104" t="s">
        <v>67</v>
      </c>
      <c r="G53" s="6"/>
      <c r="H53" s="6"/>
      <c r="I53" s="6"/>
      <c r="J53" s="6"/>
      <c r="K53" s="6"/>
      <c r="L53" s="6"/>
      <c r="M53" s="6"/>
    </row>
    <row r="54" spans="1:25">
      <c r="A54" s="6">
        <f>A52</f>
        <v>0</v>
      </c>
      <c r="B54" s="94">
        <f>IF(A8="ATR-Actual",B8*1.005*4,B8*0.01005*4*0.1)</f>
        <v>1.0049999999999998E-3</v>
      </c>
      <c r="C54" s="6"/>
      <c r="D54" s="101">
        <f>MROUND((SUM($D$8+B54)),$M$7)</f>
        <v>0.67015000000000002</v>
      </c>
      <c r="E54" s="70">
        <f>IF(E51="Risk in Points",E31/E52/100000,(E31/E52/100000)/0.00005)</f>
        <v>3.3333333333337003</v>
      </c>
      <c r="F54" s="100">
        <f>MROUND((SUM($F$8-B54)),$M$7)</f>
        <v>0.66770000000000007</v>
      </c>
      <c r="G54" s="6"/>
      <c r="H54" s="6"/>
      <c r="I54" s="6"/>
      <c r="J54" s="6"/>
      <c r="K54" s="6"/>
      <c r="L54" s="6"/>
      <c r="M54" s="6"/>
    </row>
    <row r="55" spans="1:25">
      <c r="A55" s="6" t="s">
        <v>84</v>
      </c>
      <c r="B55" s="103"/>
      <c r="C55" s="6"/>
      <c r="D55" s="105" t="s">
        <v>85</v>
      </c>
      <c r="E55" s="31"/>
      <c r="F55" s="104" t="s">
        <v>85</v>
      </c>
      <c r="G55" s="6"/>
      <c r="H55" s="6"/>
      <c r="I55" s="6"/>
      <c r="J55" s="6"/>
      <c r="K55" s="6"/>
      <c r="L55" s="81"/>
      <c r="M55" s="6"/>
    </row>
    <row r="56" spans="1:25">
      <c r="A56" s="6">
        <f>A52</f>
        <v>0</v>
      </c>
      <c r="B56" s="94">
        <f>IF(A8="ATR-Actual",B8*0.1,B8*0.001*0.1)</f>
        <v>2.5000000000000001E-5</v>
      </c>
      <c r="C56" s="6"/>
      <c r="D56" s="101">
        <f>MROUND((SUM($D$8+B56)),$M$7)</f>
        <v>0.66920000000000002</v>
      </c>
      <c r="E56" s="70"/>
      <c r="F56" s="100">
        <f>MROUND((SUM($F$8-B56)),$M$7)</f>
        <v>0.66865000000000008</v>
      </c>
      <c r="G56" s="6"/>
      <c r="H56" s="6"/>
      <c r="I56" s="6"/>
      <c r="J56" s="6"/>
      <c r="K56" s="6"/>
      <c r="L56" s="81"/>
      <c r="M56" s="6"/>
      <c r="N56" s="6"/>
      <c r="O56" s="6"/>
      <c r="P56" s="6"/>
      <c r="Q56" s="6"/>
      <c r="R56" s="6"/>
      <c r="S56" s="6"/>
      <c r="T56" s="6"/>
      <c r="U56" s="6"/>
      <c r="V56" s="6"/>
      <c r="W56" s="6"/>
      <c r="X56" s="6"/>
      <c r="Y56" s="6"/>
    </row>
    <row r="57" spans="1:25">
      <c r="A57" s="6"/>
      <c r="B57" s="39"/>
      <c r="C57" s="6"/>
      <c r="D57" s="105" t="s">
        <v>76</v>
      </c>
      <c r="E57" s="70"/>
      <c r="F57" s="104" t="s">
        <v>74</v>
      </c>
      <c r="G57" s="6"/>
      <c r="H57" s="6"/>
      <c r="I57" s="6"/>
      <c r="J57" s="6"/>
      <c r="K57" s="6"/>
      <c r="L57" s="81"/>
      <c r="M57" s="6"/>
      <c r="N57" s="6"/>
      <c r="O57" s="6"/>
      <c r="P57" s="6"/>
      <c r="Q57" s="6"/>
      <c r="R57" s="6"/>
      <c r="S57" s="6"/>
      <c r="T57" s="6"/>
      <c r="U57" s="6"/>
      <c r="V57" s="6"/>
      <c r="W57" s="6"/>
      <c r="X57" s="6"/>
      <c r="Y57" s="6"/>
    </row>
    <row r="58" spans="1:25">
      <c r="A58" s="6"/>
      <c r="B58" s="39"/>
      <c r="C58" s="6"/>
      <c r="D58" s="101">
        <f>MROUND((SUM($F$8-B8)),$M$7)</f>
        <v>0.66844999999999999</v>
      </c>
      <c r="E58" s="70"/>
      <c r="F58" s="100">
        <f>MROUND((SUM($D$8+B8)),$M$7)</f>
        <v>0.6694</v>
      </c>
      <c r="G58" s="6"/>
      <c r="H58" s="6"/>
      <c r="I58" s="6"/>
      <c r="J58" s="6"/>
      <c r="K58" s="6"/>
      <c r="L58" s="81"/>
      <c r="M58" s="6"/>
    </row>
    <row r="59" spans="1:25">
      <c r="A59" s="146"/>
      <c r="B59" s="159"/>
      <c r="C59" s="159"/>
      <c r="D59" s="159"/>
      <c r="E59" s="159"/>
      <c r="F59" s="159"/>
      <c r="G59" s="6"/>
      <c r="H59" s="6"/>
      <c r="I59" s="6"/>
      <c r="J59" s="6"/>
      <c r="K59" s="6"/>
      <c r="L59" s="81"/>
      <c r="M59" s="6"/>
    </row>
    <row r="60" spans="1:25">
      <c r="A60" s="5"/>
      <c r="B60" s="17"/>
      <c r="C60" s="6"/>
      <c r="D60" s="6"/>
      <c r="E60" s="6"/>
      <c r="F60" s="6"/>
      <c r="G60" s="6"/>
      <c r="H60" s="6"/>
      <c r="I60" s="6"/>
      <c r="J60" s="6"/>
      <c r="K60" s="6"/>
      <c r="L60" s="81"/>
      <c r="M60" s="6"/>
    </row>
    <row r="61" spans="1:25">
      <c r="A61" s="24"/>
      <c r="B61" s="25"/>
      <c r="C61" s="6"/>
      <c r="D61" s="6"/>
      <c r="E61" s="6"/>
      <c r="F61" s="6"/>
      <c r="G61" s="6"/>
      <c r="H61" s="6"/>
      <c r="I61" s="6"/>
      <c r="J61" s="6"/>
      <c r="K61" s="6"/>
      <c r="L61" s="81"/>
      <c r="M61" s="6"/>
    </row>
    <row r="62" spans="1:25">
      <c r="A62" s="14"/>
      <c r="B62" s="25"/>
      <c r="C62" s="6"/>
      <c r="D62" s="6"/>
      <c r="E62" s="6"/>
      <c r="F62" s="6"/>
      <c r="G62" s="6"/>
      <c r="H62" s="6"/>
      <c r="I62" s="6"/>
      <c r="J62" s="6"/>
      <c r="K62" s="6"/>
      <c r="L62" s="81"/>
      <c r="M62" s="6"/>
    </row>
    <row r="63" spans="1:25">
      <c r="A63" s="6"/>
      <c r="B63" s="11"/>
      <c r="C63" s="6"/>
      <c r="D63" s="6"/>
      <c r="E63" s="6"/>
      <c r="F63" s="6"/>
      <c r="G63" s="6"/>
      <c r="H63" s="6"/>
      <c r="I63" s="6"/>
      <c r="J63" s="6"/>
      <c r="K63" s="6"/>
      <c r="L63" s="81"/>
      <c r="M63" s="6"/>
    </row>
    <row r="64" spans="1:25">
      <c r="C64" s="6"/>
      <c r="D64" s="6"/>
      <c r="E64" s="6"/>
      <c r="F64" s="6"/>
      <c r="G64" s="6"/>
      <c r="H64" s="6"/>
      <c r="I64" s="6"/>
      <c r="J64" s="6"/>
      <c r="K64" s="6"/>
      <c r="L64" s="6"/>
      <c r="M64" s="6"/>
    </row>
    <row r="65" spans="3:25">
      <c r="C65" s="6"/>
      <c r="D65" s="6"/>
      <c r="E65" s="6"/>
      <c r="F65" s="6"/>
      <c r="G65" s="6"/>
      <c r="H65" s="6"/>
      <c r="I65" s="6"/>
      <c r="J65" s="6"/>
      <c r="K65" s="6"/>
      <c r="L65" s="6"/>
      <c r="M65" s="6"/>
    </row>
    <row r="66" spans="3:25">
      <c r="C66" s="6"/>
      <c r="D66" s="6"/>
      <c r="E66" s="6"/>
      <c r="F66" s="6"/>
      <c r="G66" s="6"/>
      <c r="H66" s="6"/>
      <c r="I66" s="6"/>
      <c r="J66" s="6"/>
      <c r="K66" s="6"/>
      <c r="L66" s="6"/>
      <c r="M66" s="6"/>
    </row>
    <row r="67" spans="3:25">
      <c r="G67" s="6"/>
      <c r="H67" s="6"/>
      <c r="I67" s="6"/>
      <c r="J67" s="6"/>
      <c r="K67" s="6"/>
      <c r="L67" s="6"/>
      <c r="M67" s="6"/>
      <c r="N67" s="6"/>
      <c r="O67" s="6"/>
      <c r="P67" s="6"/>
      <c r="Q67" s="6"/>
      <c r="R67" s="6"/>
      <c r="S67" s="6"/>
      <c r="T67" s="6"/>
      <c r="U67" s="6"/>
      <c r="V67" s="6"/>
      <c r="W67" s="6"/>
      <c r="X67" s="6"/>
      <c r="Y67" s="6"/>
    </row>
    <row r="68" spans="3:25">
      <c r="G68" s="6"/>
      <c r="H68" s="6"/>
      <c r="I68" s="6"/>
      <c r="J68" s="6"/>
      <c r="K68" s="6"/>
      <c r="L68" s="6"/>
      <c r="M68" s="6"/>
    </row>
    <row r="69" spans="3:25">
      <c r="G69" s="6"/>
      <c r="H69" s="6"/>
      <c r="I69" s="6"/>
      <c r="J69" s="6"/>
      <c r="K69" s="6"/>
      <c r="L69" s="6"/>
      <c r="M69" s="6"/>
    </row>
    <row r="70" spans="3:25">
      <c r="G70" s="6"/>
      <c r="H70" s="6"/>
      <c r="I70" s="6"/>
      <c r="J70" s="6"/>
      <c r="K70" s="6"/>
      <c r="L70" s="6"/>
      <c r="M70" s="6"/>
    </row>
    <row r="71" spans="3:25">
      <c r="G71" s="6"/>
      <c r="H71" s="6"/>
      <c r="I71" s="6"/>
      <c r="J71" s="6"/>
      <c r="K71" s="6"/>
      <c r="L71" s="6"/>
      <c r="M71" s="6"/>
    </row>
    <row r="72" spans="3:25">
      <c r="G72" s="6"/>
      <c r="H72" s="6"/>
      <c r="I72" s="6"/>
      <c r="J72" s="6"/>
      <c r="K72" s="6"/>
      <c r="L72" s="6"/>
      <c r="M72" s="6"/>
    </row>
    <row r="73" spans="3:25">
      <c r="G73" s="6"/>
      <c r="H73" s="6"/>
      <c r="I73" s="6"/>
      <c r="J73" s="6"/>
      <c r="K73" s="6"/>
      <c r="L73" s="6"/>
      <c r="M73" s="6"/>
    </row>
    <row r="74" spans="3:25">
      <c r="G74" s="6"/>
      <c r="H74" s="6"/>
      <c r="I74" s="6"/>
      <c r="J74" s="6"/>
      <c r="K74" s="6"/>
      <c r="L74" s="6"/>
      <c r="M74" s="6"/>
    </row>
    <row r="75" spans="3:25">
      <c r="G75" s="6"/>
      <c r="H75" s="6"/>
      <c r="I75" s="6"/>
      <c r="J75" s="6"/>
      <c r="K75" s="6"/>
      <c r="L75" s="6"/>
      <c r="M75" s="6"/>
    </row>
    <row r="76" spans="3:25">
      <c r="G76" s="6"/>
      <c r="H76" s="6"/>
      <c r="I76" s="6"/>
      <c r="J76" s="6"/>
      <c r="K76" s="6"/>
      <c r="L76" s="6"/>
      <c r="M76" s="6"/>
    </row>
    <row r="77" spans="3:25">
      <c r="G77" s="6"/>
      <c r="H77" s="6"/>
      <c r="I77" s="6"/>
      <c r="J77" s="6"/>
      <c r="K77" s="6"/>
      <c r="L77" s="6"/>
      <c r="M77" s="6"/>
    </row>
    <row r="78" spans="3:25">
      <c r="G78" s="6"/>
      <c r="H78" s="6"/>
      <c r="I78" s="6"/>
      <c r="J78" s="6"/>
      <c r="K78" s="6"/>
      <c r="L78" s="6"/>
      <c r="M78" s="6"/>
    </row>
    <row r="79" spans="3:25">
      <c r="D79" s="19"/>
      <c r="E79" s="9"/>
      <c r="F79" s="4"/>
      <c r="G79" s="6"/>
      <c r="H79" s="6"/>
      <c r="I79" s="6"/>
      <c r="J79" s="6"/>
      <c r="K79" s="6"/>
      <c r="L79" s="6"/>
      <c r="M79" s="6"/>
    </row>
    <row r="80" spans="3:25">
      <c r="E80" s="18"/>
      <c r="F80" s="4"/>
      <c r="G80" s="6"/>
      <c r="H80" s="6"/>
      <c r="I80" s="6"/>
      <c r="J80" s="6"/>
      <c r="K80" s="6"/>
      <c r="L80" s="6"/>
      <c r="M80" s="6"/>
    </row>
    <row r="81" spans="6:13">
      <c r="F81" s="4"/>
      <c r="G81" s="6"/>
      <c r="H81" s="6"/>
      <c r="I81" s="6"/>
      <c r="J81" s="6"/>
      <c r="K81" s="6"/>
      <c r="L81" s="6"/>
      <c r="M81" s="6"/>
    </row>
    <row r="82" spans="6:13">
      <c r="F82" s="4"/>
      <c r="G82" s="6"/>
      <c r="H82" s="6"/>
      <c r="I82" s="6"/>
      <c r="J82" s="6"/>
      <c r="K82" s="6"/>
      <c r="L82" s="6"/>
      <c r="M82" s="6"/>
    </row>
    <row r="83" spans="6:13">
      <c r="F83" s="4"/>
      <c r="G83" s="6"/>
      <c r="H83" s="6"/>
      <c r="I83" s="6"/>
      <c r="J83" s="6"/>
      <c r="K83" s="6"/>
      <c r="L83" s="6"/>
      <c r="M83" s="6"/>
    </row>
    <row r="84" spans="6:13">
      <c r="F84" s="4"/>
      <c r="G84" s="6"/>
      <c r="H84" s="6"/>
      <c r="I84" s="6"/>
      <c r="J84" s="6"/>
      <c r="K84" s="6"/>
      <c r="L84" s="6"/>
      <c r="M84" s="6"/>
    </row>
    <row r="85" spans="6:13">
      <c r="F85" s="4"/>
      <c r="G85" s="6"/>
      <c r="H85" s="6"/>
      <c r="I85" s="6"/>
      <c r="J85" s="6"/>
      <c r="K85" s="6"/>
      <c r="L85" s="6"/>
      <c r="M85" s="6"/>
    </row>
    <row r="86" spans="6:13">
      <c r="F86" s="4"/>
      <c r="G86" s="6"/>
      <c r="H86" s="6"/>
      <c r="I86" s="6"/>
      <c r="J86" s="6"/>
      <c r="K86" s="6"/>
      <c r="L86" s="6"/>
      <c r="M86" s="6"/>
    </row>
    <row r="87" spans="6:13">
      <c r="F87" s="4"/>
      <c r="G87" s="6"/>
      <c r="H87" s="6"/>
      <c r="I87" s="6"/>
      <c r="J87" s="6"/>
      <c r="K87" s="6"/>
      <c r="L87" s="6"/>
      <c r="M87" s="6"/>
    </row>
    <row r="88" spans="6:13">
      <c r="F88" s="4"/>
      <c r="G88" s="6"/>
      <c r="H88" s="6"/>
      <c r="I88" s="6"/>
      <c r="J88" s="6"/>
      <c r="K88" s="6"/>
      <c r="L88" s="6"/>
      <c r="M88" s="6"/>
    </row>
    <row r="89" spans="6:13">
      <c r="F89" s="4"/>
      <c r="G89" s="6"/>
      <c r="H89" s="6"/>
      <c r="I89" s="6"/>
      <c r="J89" s="6"/>
      <c r="K89" s="6"/>
      <c r="L89" s="6"/>
      <c r="M89" s="6"/>
    </row>
    <row r="90" spans="6:13">
      <c r="F90" s="4"/>
      <c r="G90" s="6"/>
      <c r="H90" s="6"/>
      <c r="I90" s="6"/>
      <c r="J90" s="6"/>
      <c r="K90" s="6"/>
      <c r="L90" s="6"/>
      <c r="M90" s="6"/>
    </row>
    <row r="91" spans="6:13">
      <c r="F91" s="4"/>
      <c r="G91" s="6"/>
      <c r="H91" s="6"/>
      <c r="I91" s="6"/>
      <c r="J91" s="6"/>
      <c r="K91" s="6"/>
      <c r="L91" s="6"/>
      <c r="M91" s="6"/>
    </row>
    <row r="92" spans="6:13">
      <c r="F92" s="4"/>
      <c r="G92" s="6"/>
      <c r="H92" s="6"/>
      <c r="I92" s="6"/>
      <c r="J92" s="6"/>
      <c r="K92" s="6"/>
      <c r="L92" s="6"/>
      <c r="M92" s="6"/>
    </row>
    <row r="93" spans="6:13">
      <c r="F93" s="4"/>
      <c r="G93" s="6"/>
      <c r="H93" s="6"/>
      <c r="I93" s="6"/>
      <c r="J93" s="6"/>
      <c r="K93" s="6"/>
      <c r="L93" s="6"/>
      <c r="M93" s="6"/>
    </row>
    <row r="94" spans="6:13">
      <c r="F94" s="4"/>
      <c r="G94" s="6"/>
      <c r="H94" s="6"/>
      <c r="I94" s="6"/>
      <c r="J94" s="6"/>
      <c r="K94" s="6"/>
      <c r="L94" s="6"/>
      <c r="M94" s="6"/>
    </row>
    <row r="95" spans="6:13">
      <c r="F95" s="4"/>
      <c r="G95" s="6"/>
      <c r="H95" s="6"/>
      <c r="I95" s="6"/>
      <c r="J95" s="6"/>
      <c r="K95" s="6"/>
      <c r="L95" s="6"/>
      <c r="M95" s="6"/>
    </row>
    <row r="96" spans="6:13">
      <c r="F96" s="4"/>
      <c r="G96" s="6"/>
      <c r="H96" s="6"/>
      <c r="I96" s="6"/>
      <c r="J96" s="6"/>
      <c r="K96" s="6"/>
      <c r="L96" s="6"/>
      <c r="M96" s="6"/>
    </row>
    <row r="97" spans="6:13">
      <c r="F97" s="4"/>
      <c r="G97" s="6"/>
      <c r="H97" s="6"/>
      <c r="I97" s="6"/>
      <c r="J97" s="6"/>
      <c r="K97" s="6"/>
      <c r="L97" s="6"/>
      <c r="M97" s="6"/>
    </row>
    <row r="98" spans="6:13">
      <c r="F98" s="4"/>
      <c r="G98" s="6"/>
      <c r="H98" s="6"/>
      <c r="I98" s="6"/>
      <c r="J98" s="6"/>
      <c r="K98" s="6"/>
      <c r="L98" s="6"/>
      <c r="M98" s="6"/>
    </row>
    <row r="99" spans="6:13">
      <c r="F99" s="4"/>
      <c r="G99" s="6"/>
      <c r="H99" s="6"/>
      <c r="I99" s="6"/>
      <c r="J99" s="6"/>
      <c r="K99" s="6"/>
      <c r="L99" s="6"/>
      <c r="M99" s="6"/>
    </row>
    <row r="100" spans="6:13">
      <c r="F100" s="4"/>
      <c r="G100" s="6"/>
      <c r="H100" s="6"/>
      <c r="I100" s="6"/>
      <c r="J100" s="6"/>
      <c r="K100" s="6"/>
      <c r="L100" s="6"/>
      <c r="M100" s="6"/>
    </row>
    <row r="101" spans="6:13">
      <c r="F101" s="4"/>
      <c r="G101" s="6"/>
      <c r="H101" s="6"/>
      <c r="I101" s="6"/>
      <c r="J101" s="6"/>
      <c r="K101" s="6"/>
      <c r="L101" s="6"/>
      <c r="M101" s="6"/>
    </row>
    <row r="102" spans="6:13">
      <c r="F102" s="4"/>
      <c r="G102" s="6"/>
      <c r="H102" s="6"/>
      <c r="I102" s="6"/>
      <c r="J102" s="6"/>
      <c r="K102" s="6"/>
      <c r="L102" s="6"/>
      <c r="M102" s="6"/>
    </row>
    <row r="103" spans="6:13">
      <c r="F103" s="4"/>
      <c r="G103" s="6"/>
      <c r="H103" s="6"/>
      <c r="I103" s="6"/>
      <c r="J103" s="6"/>
      <c r="K103" s="6"/>
      <c r="L103" s="6"/>
      <c r="M103" s="6"/>
    </row>
    <row r="104" spans="6:13">
      <c r="F104" s="4"/>
      <c r="G104" s="6"/>
      <c r="H104" s="6"/>
      <c r="I104" s="6"/>
      <c r="J104" s="6"/>
      <c r="K104" s="6"/>
      <c r="L104" s="6"/>
      <c r="M104" s="6"/>
    </row>
    <row r="105" spans="6:13">
      <c r="F105" s="4"/>
      <c r="G105" s="6"/>
      <c r="H105" s="6"/>
      <c r="I105" s="6"/>
      <c r="J105" s="6"/>
      <c r="K105" s="6"/>
      <c r="L105" s="6"/>
      <c r="M105" s="6"/>
    </row>
    <row r="106" spans="6:13">
      <c r="F106" s="4"/>
      <c r="G106" s="6"/>
      <c r="H106" s="6"/>
      <c r="I106" s="6"/>
      <c r="J106" s="6"/>
      <c r="K106" s="6"/>
      <c r="L106" s="6"/>
      <c r="M106" s="6"/>
    </row>
    <row r="107" spans="6:13">
      <c r="F107" s="4"/>
      <c r="G107" s="6"/>
      <c r="H107" s="6"/>
      <c r="I107" s="6"/>
      <c r="J107" s="6"/>
      <c r="K107" s="6"/>
      <c r="L107" s="6"/>
      <c r="M107" s="6"/>
    </row>
    <row r="108" spans="6:13">
      <c r="F108" s="4"/>
      <c r="G108" s="6"/>
      <c r="H108" s="6"/>
      <c r="I108" s="6"/>
      <c r="J108" s="6"/>
      <c r="K108" s="6"/>
      <c r="L108" s="6"/>
      <c r="M108" s="6"/>
    </row>
    <row r="109" spans="6:13">
      <c r="F109" s="4"/>
      <c r="G109" s="6"/>
      <c r="H109" s="6"/>
      <c r="I109" s="6"/>
      <c r="J109" s="6"/>
      <c r="K109" s="6"/>
      <c r="L109" s="6"/>
      <c r="M109" s="6"/>
    </row>
    <row r="110" spans="6:13">
      <c r="F110" s="4"/>
      <c r="G110" s="6"/>
      <c r="H110" s="6"/>
      <c r="I110" s="6"/>
      <c r="J110" s="6"/>
      <c r="K110" s="6"/>
      <c r="L110" s="6"/>
      <c r="M110" s="6"/>
    </row>
    <row r="111" spans="6:13">
      <c r="F111" s="4"/>
      <c r="G111" s="6"/>
      <c r="H111" s="6"/>
      <c r="I111" s="6"/>
      <c r="J111" s="6"/>
      <c r="K111" s="6"/>
      <c r="L111" s="6"/>
      <c r="M111" s="6"/>
    </row>
    <row r="112" spans="6:13">
      <c r="F112" s="4"/>
      <c r="G112" s="6"/>
      <c r="H112" s="6"/>
      <c r="I112" s="6"/>
      <c r="J112" s="6"/>
      <c r="K112" s="6"/>
      <c r="L112" s="6"/>
      <c r="M112" s="6"/>
    </row>
    <row r="113" spans="6:13">
      <c r="F113" s="4"/>
      <c r="G113" s="6"/>
      <c r="H113" s="6"/>
      <c r="I113" s="6"/>
      <c r="J113" s="6"/>
      <c r="K113" s="6"/>
      <c r="L113" s="6"/>
      <c r="M113" s="6"/>
    </row>
    <row r="114" spans="6:13">
      <c r="F114" s="4"/>
      <c r="G114" s="6"/>
      <c r="H114" s="6"/>
      <c r="I114" s="6"/>
      <c r="J114" s="6"/>
      <c r="K114" s="6"/>
      <c r="L114" s="6"/>
      <c r="M114" s="6"/>
    </row>
    <row r="115" spans="6:13">
      <c r="F115" s="4"/>
      <c r="G115" s="6"/>
      <c r="H115" s="6"/>
      <c r="I115" s="6"/>
      <c r="J115" s="6"/>
      <c r="K115" s="6"/>
      <c r="L115" s="6"/>
      <c r="M115" s="6"/>
    </row>
    <row r="116" spans="6:13">
      <c r="F116" s="4"/>
      <c r="G116" s="6"/>
      <c r="H116" s="6"/>
      <c r="I116" s="6"/>
      <c r="J116" s="6"/>
      <c r="K116" s="6"/>
      <c r="L116" s="6"/>
      <c r="M116" s="6"/>
    </row>
    <row r="117" spans="6:13">
      <c r="F117" s="4"/>
      <c r="G117" s="6"/>
      <c r="H117" s="6"/>
      <c r="I117" s="6"/>
      <c r="J117" s="6"/>
      <c r="K117" s="6"/>
      <c r="L117" s="6"/>
      <c r="M117" s="6"/>
    </row>
    <row r="118" spans="6:13">
      <c r="F118" s="4"/>
      <c r="G118" s="6"/>
      <c r="H118" s="6"/>
      <c r="I118" s="6"/>
      <c r="J118" s="6"/>
      <c r="K118" s="6"/>
      <c r="L118" s="6"/>
      <c r="M118" s="6"/>
    </row>
    <row r="119" spans="6:13">
      <c r="F119" s="4"/>
      <c r="G119" s="6"/>
      <c r="H119" s="6"/>
      <c r="I119" s="6"/>
      <c r="J119" s="6"/>
      <c r="K119" s="6"/>
      <c r="L119" s="6"/>
      <c r="M119" s="6"/>
    </row>
    <row r="120" spans="6:13">
      <c r="F120" s="4"/>
      <c r="G120" s="6"/>
      <c r="H120" s="6"/>
      <c r="I120" s="6"/>
      <c r="J120" s="6"/>
      <c r="K120" s="6"/>
      <c r="L120" s="6"/>
      <c r="M120" s="6"/>
    </row>
    <row r="121" spans="6:13">
      <c r="F121" s="4"/>
      <c r="G121" s="6"/>
      <c r="H121" s="6"/>
      <c r="I121" s="6"/>
      <c r="J121" s="6"/>
      <c r="K121" s="6"/>
      <c r="L121" s="6"/>
      <c r="M121" s="6"/>
    </row>
    <row r="122" spans="6:13">
      <c r="F122" s="4"/>
      <c r="G122" s="6"/>
      <c r="H122" s="6"/>
      <c r="I122" s="6"/>
      <c r="J122" s="6"/>
      <c r="K122" s="6"/>
      <c r="L122" s="6"/>
      <c r="M122" s="6"/>
    </row>
    <row r="123" spans="6:13">
      <c r="F123" s="4"/>
      <c r="G123" s="6"/>
      <c r="H123" s="6"/>
      <c r="I123" s="6"/>
      <c r="J123" s="6"/>
      <c r="K123" s="6"/>
      <c r="L123" s="6"/>
      <c r="M123" s="6"/>
    </row>
    <row r="124" spans="6:13">
      <c r="F124" s="4"/>
      <c r="G124" s="6"/>
      <c r="H124" s="6"/>
      <c r="I124" s="6"/>
      <c r="J124" s="6"/>
      <c r="K124" s="6"/>
      <c r="L124" s="6"/>
      <c r="M124" s="6"/>
    </row>
    <row r="125" spans="6:13">
      <c r="F125" s="4"/>
      <c r="G125" s="6"/>
      <c r="H125" s="6"/>
      <c r="I125" s="6"/>
      <c r="J125" s="6"/>
      <c r="K125" s="6"/>
      <c r="L125" s="6"/>
      <c r="M125" s="6"/>
    </row>
    <row r="126" spans="6:13">
      <c r="F126" s="4"/>
      <c r="G126" s="6"/>
      <c r="H126" s="6"/>
      <c r="I126" s="6"/>
      <c r="J126" s="6"/>
      <c r="K126" s="6"/>
      <c r="L126" s="6"/>
      <c r="M126" s="6"/>
    </row>
    <row r="127" spans="6:13">
      <c r="F127" s="4"/>
      <c r="G127" s="6"/>
      <c r="H127" s="6"/>
      <c r="I127" s="6"/>
      <c r="J127" s="6"/>
      <c r="K127" s="6"/>
      <c r="L127" s="6"/>
      <c r="M127" s="6"/>
    </row>
    <row r="128" spans="6:13">
      <c r="F128" s="4"/>
      <c r="G128" s="6"/>
      <c r="H128" s="6"/>
      <c r="I128" s="6"/>
      <c r="J128" s="6"/>
      <c r="K128" s="6"/>
      <c r="L128" s="6"/>
      <c r="M128" s="6"/>
    </row>
    <row r="129" spans="6:13">
      <c r="F129" s="4"/>
      <c r="G129" s="6"/>
      <c r="H129" s="6"/>
      <c r="I129" s="6"/>
      <c r="J129" s="6"/>
      <c r="K129" s="6"/>
      <c r="L129" s="6"/>
      <c r="M129" s="6"/>
    </row>
    <row r="130" spans="6:13">
      <c r="F130" s="4"/>
      <c r="G130" s="6"/>
      <c r="H130" s="6"/>
      <c r="I130" s="6"/>
      <c r="J130" s="6"/>
      <c r="K130" s="6"/>
      <c r="L130" s="6"/>
      <c r="M130" s="6"/>
    </row>
    <row r="131" spans="6:13">
      <c r="F131" s="4"/>
      <c r="G131" s="6"/>
      <c r="H131" s="6"/>
      <c r="I131" s="6"/>
      <c r="J131" s="6"/>
      <c r="K131" s="6"/>
      <c r="L131" s="6"/>
      <c r="M131" s="6"/>
    </row>
    <row r="132" spans="6:13">
      <c r="F132" s="4"/>
      <c r="G132" s="6"/>
      <c r="H132" s="6"/>
      <c r="I132" s="6"/>
      <c r="J132" s="6"/>
      <c r="K132" s="6"/>
      <c r="L132" s="6"/>
      <c r="M132" s="6"/>
    </row>
    <row r="133" spans="6:13">
      <c r="F133" s="4"/>
      <c r="G133" s="6"/>
      <c r="H133" s="6"/>
      <c r="I133" s="6"/>
      <c r="J133" s="6"/>
      <c r="K133" s="6"/>
      <c r="L133" s="6"/>
      <c r="M133" s="6"/>
    </row>
    <row r="134" spans="6:13">
      <c r="F134" s="4"/>
      <c r="G134" s="6"/>
      <c r="H134" s="6"/>
      <c r="I134" s="6"/>
      <c r="J134" s="6"/>
      <c r="K134" s="6"/>
      <c r="L134" s="6"/>
      <c r="M134" s="6"/>
    </row>
    <row r="135" spans="6:13">
      <c r="F135" s="4"/>
      <c r="G135" s="6"/>
      <c r="H135" s="6"/>
      <c r="I135" s="6"/>
      <c r="J135" s="6"/>
      <c r="K135" s="6"/>
      <c r="L135" s="6"/>
      <c r="M135" s="6"/>
    </row>
    <row r="136" spans="6:13">
      <c r="F136" s="4"/>
      <c r="G136" s="6"/>
      <c r="H136" s="6"/>
      <c r="I136" s="6"/>
      <c r="J136" s="6"/>
      <c r="K136" s="6"/>
      <c r="L136" s="6"/>
      <c r="M136" s="6"/>
    </row>
    <row r="137" spans="6:13">
      <c r="F137" s="4"/>
      <c r="G137" s="6"/>
      <c r="H137" s="6"/>
      <c r="I137" s="6"/>
      <c r="J137" s="6"/>
      <c r="K137" s="6"/>
      <c r="L137" s="6"/>
      <c r="M137" s="6"/>
    </row>
    <row r="138" spans="6:13">
      <c r="F138" s="4"/>
      <c r="G138" s="6"/>
      <c r="H138" s="6"/>
      <c r="I138" s="6"/>
      <c r="J138" s="6"/>
      <c r="K138" s="6"/>
      <c r="L138" s="6"/>
      <c r="M138" s="6"/>
    </row>
    <row r="139" spans="6:13">
      <c r="F139" s="4"/>
      <c r="G139" s="6"/>
      <c r="H139" s="6"/>
      <c r="I139" s="6"/>
      <c r="J139" s="6"/>
      <c r="K139" s="6"/>
      <c r="L139" s="6"/>
      <c r="M139" s="6"/>
    </row>
    <row r="140" spans="6:13">
      <c r="F140" s="4"/>
      <c r="G140" s="6"/>
      <c r="H140" s="6"/>
      <c r="I140" s="6"/>
      <c r="J140" s="6"/>
      <c r="K140" s="6"/>
      <c r="L140" s="6"/>
      <c r="M140" s="6"/>
    </row>
    <row r="141" spans="6:13">
      <c r="F141" s="4"/>
      <c r="G141" s="6"/>
      <c r="H141" s="6"/>
      <c r="I141" s="6"/>
      <c r="J141" s="6"/>
      <c r="K141" s="6"/>
      <c r="L141" s="6"/>
      <c r="M141" s="6"/>
    </row>
    <row r="142" spans="6:13">
      <c r="F142" s="4"/>
      <c r="G142" s="6"/>
      <c r="H142" s="6"/>
      <c r="I142" s="6"/>
      <c r="J142" s="6"/>
      <c r="K142" s="6"/>
      <c r="L142" s="6"/>
      <c r="M142" s="6"/>
    </row>
    <row r="143" spans="6:13">
      <c r="F143" s="4"/>
      <c r="G143" s="6"/>
      <c r="H143" s="6"/>
      <c r="I143" s="6"/>
      <c r="J143" s="6"/>
      <c r="K143" s="6"/>
      <c r="L143" s="6"/>
      <c r="M143" s="6"/>
    </row>
    <row r="144" spans="6:13">
      <c r="F144" s="4"/>
      <c r="G144" s="6"/>
      <c r="H144" s="6"/>
      <c r="I144" s="6"/>
      <c r="J144" s="6"/>
      <c r="K144" s="6"/>
      <c r="L144" s="6"/>
      <c r="M144" s="6"/>
    </row>
    <row r="145" spans="6:13">
      <c r="F145" s="4"/>
      <c r="G145" s="6"/>
      <c r="H145" s="6"/>
      <c r="I145" s="6"/>
      <c r="J145" s="6"/>
      <c r="K145" s="6"/>
      <c r="L145" s="6"/>
      <c r="M145" s="6"/>
    </row>
    <row r="146" spans="6:13">
      <c r="F146" s="4"/>
      <c r="G146" s="6"/>
      <c r="H146" s="6"/>
      <c r="I146" s="6"/>
      <c r="J146" s="6"/>
      <c r="K146" s="6"/>
      <c r="L146" s="6"/>
      <c r="M146" s="6"/>
    </row>
    <row r="147" spans="6:13">
      <c r="F147" s="4"/>
      <c r="G147" s="6"/>
      <c r="H147" s="6"/>
      <c r="I147" s="6"/>
      <c r="J147" s="6"/>
      <c r="K147" s="6"/>
      <c r="L147" s="6"/>
      <c r="M147" s="6"/>
    </row>
    <row r="148" spans="6:13">
      <c r="F148" s="4"/>
      <c r="G148" s="6"/>
      <c r="H148" s="6"/>
      <c r="I148" s="6"/>
      <c r="J148" s="6"/>
      <c r="K148" s="6"/>
      <c r="L148" s="6"/>
      <c r="M148" s="6"/>
    </row>
    <row r="149" spans="6:13">
      <c r="F149" s="4"/>
      <c r="G149" s="6"/>
      <c r="H149" s="6"/>
      <c r="I149" s="6"/>
      <c r="J149" s="6"/>
      <c r="K149" s="6"/>
      <c r="L149" s="6"/>
      <c r="M149" s="6"/>
    </row>
    <row r="150" spans="6:13">
      <c r="F150" s="4"/>
      <c r="G150" s="6"/>
      <c r="H150" s="6"/>
      <c r="I150" s="6"/>
      <c r="J150" s="6"/>
      <c r="K150" s="6"/>
      <c r="L150" s="6"/>
      <c r="M150" s="6"/>
    </row>
    <row r="151" spans="6:13">
      <c r="F151" s="4"/>
      <c r="G151" s="6"/>
      <c r="H151" s="6"/>
      <c r="I151" s="6"/>
      <c r="J151" s="6"/>
      <c r="K151" s="6"/>
      <c r="L151" s="6"/>
      <c r="M151" s="6"/>
    </row>
    <row r="152" spans="6:13">
      <c r="F152" s="4"/>
      <c r="G152" s="6"/>
      <c r="H152" s="6"/>
      <c r="I152" s="6"/>
      <c r="J152" s="6"/>
      <c r="K152" s="6"/>
      <c r="L152" s="6"/>
      <c r="M152" s="6"/>
    </row>
    <row r="153" spans="6:13">
      <c r="F153" s="4"/>
      <c r="G153" s="6"/>
      <c r="H153" s="6"/>
      <c r="I153" s="6"/>
      <c r="J153" s="6"/>
      <c r="K153" s="6"/>
      <c r="L153" s="6"/>
      <c r="M153" s="6"/>
    </row>
    <row r="154" spans="6:13">
      <c r="F154" s="4"/>
      <c r="G154" s="6"/>
      <c r="H154" s="6"/>
      <c r="I154" s="6"/>
      <c r="J154" s="6"/>
      <c r="K154" s="6"/>
      <c r="L154" s="6"/>
      <c r="M154" s="6"/>
    </row>
    <row r="155" spans="6:13">
      <c r="F155" s="4"/>
      <c r="G155" s="6"/>
      <c r="H155" s="6"/>
      <c r="I155" s="6"/>
      <c r="J155" s="6"/>
      <c r="K155" s="6"/>
      <c r="L155" s="6"/>
      <c r="M155" s="6"/>
    </row>
    <row r="156" spans="6:13">
      <c r="F156" s="4"/>
      <c r="G156" s="6"/>
      <c r="H156" s="6"/>
      <c r="I156" s="6"/>
      <c r="J156" s="6"/>
      <c r="K156" s="6"/>
      <c r="L156" s="6"/>
      <c r="M156" s="6"/>
    </row>
    <row r="157" spans="6:13">
      <c r="F157" s="4"/>
      <c r="G157" s="6"/>
      <c r="H157" s="6"/>
      <c r="I157" s="6"/>
      <c r="J157" s="6"/>
      <c r="K157" s="6"/>
      <c r="L157" s="6"/>
      <c r="M157" s="6"/>
    </row>
    <row r="158" spans="6:13">
      <c r="F158" s="4"/>
      <c r="G158" s="6"/>
      <c r="H158" s="6"/>
      <c r="I158" s="6"/>
      <c r="J158" s="6"/>
      <c r="K158" s="6"/>
      <c r="L158" s="6"/>
      <c r="M158" s="6"/>
    </row>
    <row r="159" spans="6:13">
      <c r="F159" s="4"/>
      <c r="G159" s="6"/>
      <c r="H159" s="6"/>
      <c r="I159" s="6"/>
      <c r="J159" s="6"/>
      <c r="K159" s="6"/>
      <c r="L159" s="6"/>
      <c r="M159" s="6"/>
    </row>
    <row r="160" spans="6:13">
      <c r="F160" s="4"/>
      <c r="G160" s="6"/>
      <c r="H160" s="6"/>
      <c r="I160" s="6"/>
      <c r="J160" s="6"/>
      <c r="K160" s="6"/>
      <c r="L160" s="6"/>
      <c r="M160" s="6"/>
    </row>
    <row r="161" spans="6:13">
      <c r="F161" s="4"/>
      <c r="G161" s="6"/>
      <c r="H161" s="6"/>
      <c r="I161" s="6"/>
      <c r="J161" s="6"/>
      <c r="K161" s="6"/>
      <c r="L161" s="6"/>
      <c r="M161" s="6"/>
    </row>
    <row r="162" spans="6:13">
      <c r="F162" s="4"/>
      <c r="G162" s="6"/>
      <c r="H162" s="6"/>
      <c r="I162" s="6"/>
      <c r="J162" s="6"/>
      <c r="K162" s="6"/>
      <c r="L162" s="6"/>
      <c r="M162" s="6"/>
    </row>
    <row r="163" spans="6:13">
      <c r="F163" s="4"/>
      <c r="G163" s="6"/>
      <c r="H163" s="6"/>
      <c r="I163" s="6"/>
      <c r="J163" s="6"/>
      <c r="K163" s="6"/>
      <c r="L163" s="6"/>
      <c r="M163" s="6"/>
    </row>
    <row r="164" spans="6:13">
      <c r="F164" s="4"/>
      <c r="G164" s="6"/>
      <c r="H164" s="6"/>
      <c r="I164" s="6"/>
      <c r="J164" s="6"/>
      <c r="K164" s="6"/>
      <c r="L164" s="6"/>
      <c r="M164" s="6"/>
    </row>
    <row r="165" spans="6:13">
      <c r="F165" s="4"/>
      <c r="G165" s="6"/>
      <c r="H165" s="6"/>
      <c r="I165" s="6"/>
      <c r="J165" s="6"/>
      <c r="K165" s="6"/>
      <c r="L165" s="6"/>
      <c r="M165" s="6"/>
    </row>
    <row r="166" spans="6:13">
      <c r="F166" s="4"/>
      <c r="G166" s="6"/>
      <c r="H166" s="6"/>
      <c r="I166" s="6"/>
      <c r="J166" s="6"/>
      <c r="K166" s="6"/>
      <c r="L166" s="6"/>
      <c r="M166" s="6"/>
    </row>
    <row r="167" spans="6:13">
      <c r="F167" s="4"/>
      <c r="G167" s="6"/>
      <c r="H167" s="6"/>
      <c r="I167" s="6"/>
      <c r="J167" s="6"/>
      <c r="K167" s="6"/>
      <c r="L167" s="6"/>
      <c r="M167" s="6"/>
    </row>
    <row r="168" spans="6:13">
      <c r="F168" s="4"/>
      <c r="G168" s="6"/>
      <c r="H168" s="6"/>
      <c r="I168" s="6"/>
      <c r="J168" s="6"/>
      <c r="K168" s="6"/>
      <c r="L168" s="6"/>
      <c r="M168" s="6"/>
    </row>
    <row r="169" spans="6:13">
      <c r="F169" s="4"/>
      <c r="G169" s="6"/>
      <c r="H169" s="6"/>
      <c r="I169" s="6"/>
      <c r="J169" s="6"/>
      <c r="K169" s="6"/>
      <c r="L169" s="6"/>
      <c r="M169" s="6"/>
    </row>
    <row r="170" spans="6:13">
      <c r="F170" s="4"/>
      <c r="G170" s="6"/>
      <c r="H170" s="6"/>
      <c r="I170" s="6"/>
      <c r="J170" s="6"/>
      <c r="K170" s="6"/>
      <c r="L170" s="6"/>
      <c r="M170" s="6"/>
    </row>
    <row r="171" spans="6:13">
      <c r="F171" s="4"/>
      <c r="G171" s="6"/>
      <c r="H171" s="6"/>
      <c r="I171" s="6"/>
      <c r="J171" s="6"/>
      <c r="K171" s="6"/>
      <c r="L171" s="6"/>
      <c r="M171" s="6"/>
    </row>
    <row r="172" spans="6:13">
      <c r="F172" s="4"/>
      <c r="G172" s="6"/>
      <c r="H172" s="6"/>
      <c r="I172" s="6"/>
      <c r="J172" s="6"/>
      <c r="K172" s="6"/>
      <c r="L172" s="6"/>
      <c r="M172" s="6"/>
    </row>
    <row r="173" spans="6:13">
      <c r="F173" s="4"/>
      <c r="G173" s="6"/>
      <c r="H173" s="6"/>
      <c r="I173" s="6"/>
      <c r="J173" s="6"/>
      <c r="K173" s="6"/>
      <c r="L173" s="6"/>
      <c r="M173" s="6"/>
    </row>
    <row r="174" spans="6:13">
      <c r="F174" s="4"/>
      <c r="G174" s="6"/>
      <c r="H174" s="6"/>
      <c r="I174" s="6"/>
      <c r="J174" s="6"/>
      <c r="K174" s="6"/>
      <c r="L174" s="6"/>
      <c r="M174" s="6"/>
    </row>
    <row r="175" spans="6:13">
      <c r="F175" s="4"/>
      <c r="G175" s="6"/>
      <c r="H175" s="6"/>
      <c r="I175" s="6"/>
      <c r="J175" s="6"/>
      <c r="K175" s="6"/>
      <c r="L175" s="6"/>
      <c r="M175" s="6"/>
    </row>
    <row r="176" spans="6:13">
      <c r="F176" s="4"/>
      <c r="G176" s="6"/>
      <c r="H176" s="6"/>
      <c r="I176" s="6"/>
      <c r="J176" s="6"/>
      <c r="K176" s="6"/>
      <c r="L176" s="6"/>
      <c r="M176" s="6"/>
    </row>
    <row r="177" spans="6:13">
      <c r="F177" s="4"/>
      <c r="G177" s="6"/>
      <c r="H177" s="6"/>
      <c r="I177" s="6"/>
      <c r="J177" s="6"/>
      <c r="K177" s="6"/>
      <c r="L177" s="6"/>
      <c r="M177" s="6"/>
    </row>
    <row r="178" spans="6:13">
      <c r="F178" s="4"/>
      <c r="G178" s="6"/>
      <c r="H178" s="6"/>
      <c r="I178" s="6"/>
      <c r="J178" s="6"/>
      <c r="K178" s="6"/>
      <c r="L178" s="6"/>
      <c r="M178" s="6"/>
    </row>
    <row r="179" spans="6:13">
      <c r="F179" s="4"/>
      <c r="G179" s="6"/>
      <c r="H179" s="6"/>
      <c r="I179" s="6"/>
      <c r="J179" s="6"/>
      <c r="K179" s="6"/>
      <c r="L179" s="6"/>
      <c r="M179" s="6"/>
    </row>
    <row r="180" spans="6:13">
      <c r="F180" s="4"/>
      <c r="G180" s="6"/>
      <c r="H180" s="6"/>
      <c r="I180" s="6"/>
      <c r="J180" s="6"/>
      <c r="K180" s="6"/>
      <c r="L180" s="6"/>
      <c r="M180" s="6"/>
    </row>
    <row r="181" spans="6:13">
      <c r="F181" s="4"/>
      <c r="G181" s="6"/>
      <c r="H181" s="6"/>
      <c r="I181" s="6"/>
      <c r="J181" s="6"/>
      <c r="K181" s="6"/>
      <c r="L181" s="6"/>
      <c r="M181" s="6"/>
    </row>
    <row r="182" spans="6:13">
      <c r="F182" s="4"/>
      <c r="G182" s="6"/>
      <c r="H182" s="6"/>
      <c r="I182" s="6"/>
      <c r="J182" s="6"/>
      <c r="K182" s="6"/>
      <c r="L182" s="6"/>
      <c r="M182" s="6"/>
    </row>
    <row r="183" spans="6:13">
      <c r="F183" s="4"/>
      <c r="G183" s="6"/>
      <c r="H183" s="6"/>
      <c r="I183" s="6"/>
      <c r="J183" s="6"/>
      <c r="K183" s="6"/>
      <c r="L183" s="6"/>
      <c r="M183" s="6"/>
    </row>
    <row r="184" spans="6:13">
      <c r="F184" s="4"/>
      <c r="G184" s="6"/>
      <c r="H184" s="6"/>
      <c r="I184" s="6"/>
      <c r="J184" s="6"/>
      <c r="K184" s="6"/>
      <c r="L184" s="6"/>
      <c r="M184" s="6"/>
    </row>
    <row r="185" spans="6:13">
      <c r="F185" s="4"/>
      <c r="G185" s="6"/>
      <c r="H185" s="6"/>
      <c r="I185" s="6"/>
      <c r="J185" s="6"/>
      <c r="K185" s="6"/>
      <c r="L185" s="6"/>
      <c r="M185" s="6"/>
    </row>
    <row r="186" spans="6:13">
      <c r="F186" s="4"/>
      <c r="G186" s="6"/>
      <c r="H186" s="6"/>
      <c r="I186" s="6"/>
      <c r="J186" s="6"/>
      <c r="K186" s="6"/>
      <c r="L186" s="6"/>
      <c r="M186" s="6"/>
    </row>
    <row r="187" spans="6:13">
      <c r="F187" s="4"/>
      <c r="G187" s="6"/>
      <c r="H187" s="6"/>
      <c r="I187" s="6"/>
      <c r="J187" s="6"/>
      <c r="K187" s="6"/>
      <c r="L187" s="6"/>
      <c r="M187" s="6"/>
    </row>
    <row r="188" spans="6:13">
      <c r="F188" s="4"/>
      <c r="G188" s="6"/>
      <c r="H188" s="6"/>
      <c r="I188" s="6"/>
      <c r="J188" s="6"/>
      <c r="K188" s="6"/>
      <c r="L188" s="6"/>
      <c r="M188" s="6"/>
    </row>
    <row r="189" spans="6:13">
      <c r="F189" s="4"/>
      <c r="G189" s="6"/>
      <c r="H189" s="6"/>
      <c r="I189" s="6"/>
      <c r="J189" s="6"/>
      <c r="K189" s="6"/>
      <c r="L189" s="6"/>
      <c r="M189" s="6"/>
    </row>
    <row r="190" spans="6:13">
      <c r="F190" s="4"/>
      <c r="G190" s="6"/>
      <c r="H190" s="6"/>
      <c r="I190" s="6"/>
      <c r="J190" s="6"/>
      <c r="K190" s="6"/>
      <c r="L190" s="6"/>
      <c r="M190" s="6"/>
    </row>
    <row r="191" spans="6:13">
      <c r="F191" s="4"/>
      <c r="G191" s="6"/>
      <c r="H191" s="6"/>
      <c r="I191" s="6"/>
      <c r="J191" s="6"/>
      <c r="K191" s="6"/>
      <c r="L191" s="6"/>
      <c r="M191" s="6"/>
    </row>
    <row r="192" spans="6:13">
      <c r="F192" s="4"/>
      <c r="G192" s="6"/>
      <c r="H192" s="6"/>
      <c r="I192" s="6"/>
      <c r="J192" s="6"/>
      <c r="K192" s="6"/>
      <c r="L192" s="6"/>
      <c r="M192" s="6"/>
    </row>
    <row r="193" spans="6:13">
      <c r="F193" s="4"/>
      <c r="G193" s="6"/>
      <c r="H193" s="6"/>
      <c r="I193" s="6"/>
      <c r="J193" s="6"/>
      <c r="K193" s="6"/>
      <c r="L193" s="6"/>
      <c r="M193" s="6"/>
    </row>
    <row r="194" spans="6:13">
      <c r="F194" s="4"/>
      <c r="G194" s="6"/>
      <c r="H194" s="6"/>
      <c r="I194" s="6"/>
      <c r="J194" s="6"/>
      <c r="K194" s="6"/>
      <c r="L194" s="6"/>
      <c r="M194" s="6"/>
    </row>
    <row r="195" spans="6:13">
      <c r="F195" s="4"/>
      <c r="G195" s="6"/>
      <c r="H195" s="6"/>
      <c r="I195" s="6"/>
      <c r="J195" s="6"/>
      <c r="K195" s="6"/>
      <c r="L195" s="6"/>
      <c r="M195" s="6"/>
    </row>
    <row r="196" spans="6:13">
      <c r="F196" s="4"/>
      <c r="G196" s="6"/>
      <c r="H196" s="6"/>
      <c r="I196" s="6"/>
      <c r="J196" s="6"/>
      <c r="K196" s="6"/>
      <c r="L196" s="6"/>
      <c r="M196" s="6"/>
    </row>
    <row r="197" spans="6:13">
      <c r="F197" s="4"/>
      <c r="G197" s="6"/>
      <c r="H197" s="6"/>
      <c r="I197" s="6"/>
      <c r="J197" s="6"/>
      <c r="K197" s="6"/>
      <c r="L197" s="6"/>
      <c r="M197" s="6"/>
    </row>
    <row r="198" spans="6:13">
      <c r="F198" s="4"/>
      <c r="G198" s="6"/>
      <c r="H198" s="6"/>
      <c r="I198" s="6"/>
      <c r="J198" s="6"/>
      <c r="K198" s="6"/>
      <c r="L198" s="6"/>
      <c r="M198" s="6"/>
    </row>
    <row r="199" spans="6:13">
      <c r="F199" s="4"/>
      <c r="G199" s="6"/>
      <c r="H199" s="6"/>
      <c r="I199" s="6"/>
      <c r="J199" s="6"/>
      <c r="K199" s="6"/>
      <c r="L199" s="6"/>
      <c r="M199" s="6"/>
    </row>
    <row r="200" spans="6:13">
      <c r="F200" s="4"/>
      <c r="G200" s="6"/>
      <c r="H200" s="6"/>
      <c r="I200" s="6"/>
      <c r="J200" s="6"/>
      <c r="K200" s="6"/>
      <c r="L200" s="6"/>
      <c r="M200" s="6"/>
    </row>
    <row r="201" spans="6:13">
      <c r="F201" s="4"/>
      <c r="G201" s="6"/>
      <c r="H201" s="6"/>
      <c r="I201" s="6"/>
      <c r="J201" s="6"/>
      <c r="K201" s="6"/>
      <c r="L201" s="6"/>
      <c r="M201" s="6"/>
    </row>
    <row r="202" spans="6:13">
      <c r="F202" s="4"/>
      <c r="G202" s="6"/>
      <c r="H202" s="6"/>
      <c r="I202" s="6"/>
      <c r="J202" s="6"/>
      <c r="K202" s="6"/>
      <c r="L202" s="6"/>
      <c r="M202" s="6"/>
    </row>
    <row r="203" spans="6:13">
      <c r="F203" s="4"/>
      <c r="G203" s="6"/>
      <c r="H203" s="6"/>
      <c r="I203" s="6"/>
      <c r="J203" s="6"/>
      <c r="K203" s="6"/>
      <c r="L203" s="6"/>
      <c r="M203" s="6"/>
    </row>
    <row r="204" spans="6:13">
      <c r="F204" s="4"/>
      <c r="G204" s="6"/>
      <c r="H204" s="6"/>
      <c r="I204" s="6"/>
      <c r="J204" s="6"/>
      <c r="K204" s="6"/>
      <c r="L204" s="6"/>
      <c r="M204" s="6"/>
    </row>
    <row r="205" spans="6:13">
      <c r="F205" s="4"/>
      <c r="G205" s="6"/>
      <c r="H205" s="6"/>
      <c r="I205" s="6"/>
      <c r="J205" s="6"/>
      <c r="K205" s="6"/>
      <c r="L205" s="6"/>
      <c r="M205" s="6"/>
    </row>
    <row r="206" spans="6:13">
      <c r="F206" s="4"/>
      <c r="G206" s="6"/>
      <c r="H206" s="6"/>
      <c r="I206" s="6"/>
      <c r="J206" s="6"/>
      <c r="K206" s="6"/>
      <c r="L206" s="6"/>
      <c r="M206" s="6"/>
    </row>
    <row r="207" spans="6:13">
      <c r="F207" s="4"/>
      <c r="G207" s="6"/>
      <c r="H207" s="6"/>
      <c r="I207" s="6"/>
      <c r="J207" s="6"/>
      <c r="K207" s="6"/>
      <c r="L207" s="6"/>
      <c r="M207" s="6"/>
    </row>
    <row r="208" spans="6:13">
      <c r="F208" s="4"/>
      <c r="G208" s="6"/>
      <c r="H208" s="6"/>
      <c r="I208" s="6"/>
      <c r="J208" s="6"/>
      <c r="K208" s="6"/>
      <c r="L208" s="6"/>
      <c r="M208" s="6"/>
    </row>
    <row r="209" spans="6:13">
      <c r="F209" s="4"/>
      <c r="G209" s="6"/>
      <c r="H209" s="6"/>
      <c r="I209" s="6"/>
      <c r="J209" s="6"/>
      <c r="K209" s="6"/>
      <c r="L209" s="6"/>
      <c r="M209" s="6"/>
    </row>
    <row r="210" spans="6:13">
      <c r="F210" s="4"/>
      <c r="G210" s="6"/>
      <c r="H210" s="6"/>
      <c r="I210" s="6"/>
      <c r="J210" s="6"/>
      <c r="K210" s="6"/>
      <c r="L210" s="6"/>
      <c r="M210" s="6"/>
    </row>
    <row r="211" spans="6:13">
      <c r="F211" s="4"/>
      <c r="G211" s="6"/>
      <c r="H211" s="6"/>
      <c r="I211" s="6"/>
      <c r="J211" s="6"/>
      <c r="K211" s="6"/>
      <c r="L211" s="6"/>
      <c r="M211" s="6"/>
    </row>
    <row r="212" spans="6:13">
      <c r="F212" s="4"/>
      <c r="G212" s="6"/>
      <c r="H212" s="6"/>
      <c r="I212" s="6"/>
      <c r="J212" s="6"/>
      <c r="K212" s="6"/>
      <c r="L212" s="6"/>
      <c r="M212" s="6"/>
    </row>
    <row r="213" spans="6:13">
      <c r="F213" s="4"/>
      <c r="G213" s="6"/>
      <c r="H213" s="6"/>
      <c r="I213" s="6"/>
      <c r="J213" s="6"/>
      <c r="K213" s="6"/>
      <c r="L213" s="6"/>
      <c r="M213" s="6"/>
    </row>
    <row r="214" spans="6:13">
      <c r="F214" s="4"/>
      <c r="G214" s="6"/>
      <c r="H214" s="6"/>
      <c r="I214" s="6"/>
      <c r="J214" s="6"/>
      <c r="K214" s="6"/>
      <c r="L214" s="6"/>
      <c r="M214" s="6"/>
    </row>
    <row r="215" spans="6:13">
      <c r="F215" s="4"/>
      <c r="G215" s="6"/>
      <c r="H215" s="6"/>
      <c r="I215" s="6"/>
      <c r="J215" s="6"/>
      <c r="K215" s="6"/>
      <c r="L215" s="6"/>
      <c r="M215" s="6"/>
    </row>
    <row r="216" spans="6:13">
      <c r="F216" s="4"/>
      <c r="G216" s="6"/>
      <c r="H216" s="6"/>
      <c r="I216" s="6"/>
      <c r="J216" s="6"/>
      <c r="K216" s="6"/>
      <c r="L216" s="6"/>
      <c r="M216" s="6"/>
    </row>
    <row r="217" spans="6:13">
      <c r="F217" s="4"/>
      <c r="G217" s="6"/>
      <c r="H217" s="6"/>
      <c r="I217" s="6"/>
      <c r="J217" s="6"/>
      <c r="K217" s="6"/>
      <c r="L217" s="6"/>
      <c r="M217" s="6"/>
    </row>
    <row r="218" spans="6:13">
      <c r="F218" s="4"/>
      <c r="G218" s="6"/>
      <c r="H218" s="6"/>
      <c r="I218" s="6"/>
      <c r="J218" s="6"/>
      <c r="K218" s="6"/>
      <c r="L218" s="6"/>
      <c r="M218" s="6"/>
    </row>
    <row r="219" spans="6:13">
      <c r="F219" s="4"/>
      <c r="G219" s="6"/>
      <c r="H219" s="6"/>
      <c r="I219" s="6"/>
      <c r="J219" s="6"/>
      <c r="K219" s="6"/>
      <c r="L219" s="6"/>
      <c r="M219" s="6"/>
    </row>
    <row r="220" spans="6:13">
      <c r="F220" s="4"/>
      <c r="G220" s="6"/>
      <c r="H220" s="6"/>
      <c r="I220" s="6"/>
      <c r="J220" s="6"/>
      <c r="K220" s="6"/>
      <c r="L220" s="6"/>
      <c r="M220" s="6"/>
    </row>
    <row r="221" spans="6:13">
      <c r="F221" s="4"/>
      <c r="G221" s="6"/>
      <c r="H221" s="6"/>
      <c r="I221" s="6"/>
      <c r="J221" s="6"/>
      <c r="K221" s="6"/>
      <c r="L221" s="6"/>
      <c r="M221" s="6"/>
    </row>
    <row r="222" spans="6:13">
      <c r="F222" s="4"/>
      <c r="G222" s="6"/>
      <c r="H222" s="6"/>
      <c r="I222" s="6"/>
      <c r="J222" s="6"/>
      <c r="K222" s="6"/>
      <c r="L222" s="6"/>
      <c r="M222" s="6"/>
    </row>
    <row r="223" spans="6:13">
      <c r="F223" s="4"/>
      <c r="G223" s="6"/>
      <c r="H223" s="6"/>
      <c r="I223" s="6"/>
      <c r="J223" s="6"/>
      <c r="K223" s="6"/>
      <c r="L223" s="6"/>
      <c r="M223" s="6"/>
    </row>
    <row r="224" spans="6:13">
      <c r="F224" s="4"/>
      <c r="G224" s="6"/>
      <c r="H224" s="6"/>
      <c r="I224" s="6"/>
      <c r="J224" s="6"/>
      <c r="K224" s="6"/>
      <c r="L224" s="6"/>
      <c r="M224" s="6"/>
    </row>
    <row r="225" spans="6:13">
      <c r="F225" s="4"/>
      <c r="G225" s="6"/>
      <c r="H225" s="6"/>
      <c r="I225" s="6"/>
      <c r="J225" s="6"/>
      <c r="K225" s="6"/>
      <c r="L225" s="6"/>
      <c r="M225" s="6"/>
    </row>
    <row r="226" spans="6:13">
      <c r="F226" s="4"/>
      <c r="G226" s="6"/>
      <c r="H226" s="6"/>
      <c r="I226" s="6"/>
      <c r="J226" s="6"/>
      <c r="K226" s="6"/>
      <c r="L226" s="6"/>
      <c r="M226" s="6"/>
    </row>
    <row r="227" spans="6:13">
      <c r="F227" s="4"/>
      <c r="G227" s="6"/>
      <c r="H227" s="6"/>
      <c r="I227" s="6"/>
      <c r="J227" s="6"/>
      <c r="K227" s="6"/>
      <c r="L227" s="6"/>
      <c r="M227" s="6"/>
    </row>
    <row r="228" spans="6:13">
      <c r="F228" s="4"/>
      <c r="G228" s="6"/>
      <c r="H228" s="6"/>
      <c r="I228" s="6"/>
      <c r="J228" s="6"/>
      <c r="K228" s="6"/>
      <c r="L228" s="6"/>
      <c r="M228" s="6"/>
    </row>
    <row r="229" spans="6:13">
      <c r="F229" s="4"/>
      <c r="G229" s="6"/>
      <c r="H229" s="6"/>
      <c r="I229" s="6"/>
      <c r="J229" s="6"/>
      <c r="K229" s="6"/>
      <c r="L229" s="6"/>
      <c r="M229" s="6"/>
    </row>
    <row r="230" spans="6:13">
      <c r="F230" s="4"/>
      <c r="G230" s="6"/>
      <c r="H230" s="6"/>
      <c r="I230" s="6"/>
      <c r="J230" s="6"/>
      <c r="K230" s="6"/>
      <c r="L230" s="6"/>
      <c r="M230" s="6"/>
    </row>
    <row r="231" spans="6:13">
      <c r="F231" s="4"/>
      <c r="G231" s="6"/>
      <c r="H231" s="6"/>
      <c r="I231" s="6"/>
      <c r="J231" s="6"/>
      <c r="K231" s="6"/>
      <c r="L231" s="6"/>
      <c r="M231" s="6"/>
    </row>
    <row r="232" spans="6:13">
      <c r="F232" s="4"/>
      <c r="G232" s="6"/>
      <c r="H232" s="6"/>
      <c r="I232" s="6"/>
      <c r="J232" s="6"/>
      <c r="K232" s="6"/>
      <c r="L232" s="6"/>
      <c r="M232" s="6"/>
    </row>
    <row r="233" spans="6:13">
      <c r="F233" s="4"/>
      <c r="G233" s="6"/>
      <c r="H233" s="6"/>
      <c r="I233" s="6"/>
      <c r="J233" s="6"/>
      <c r="K233" s="6"/>
      <c r="L233" s="6"/>
      <c r="M233" s="6"/>
    </row>
    <row r="234" spans="6:13">
      <c r="F234" s="4"/>
      <c r="G234" s="6"/>
      <c r="H234" s="6"/>
      <c r="I234" s="6"/>
      <c r="J234" s="6"/>
      <c r="K234" s="6"/>
      <c r="L234" s="6"/>
      <c r="M234" s="6"/>
    </row>
    <row r="235" spans="6:13">
      <c r="F235" s="4"/>
      <c r="G235" s="6"/>
      <c r="H235" s="6"/>
      <c r="I235" s="6"/>
      <c r="J235" s="6"/>
      <c r="K235" s="6"/>
      <c r="L235" s="6"/>
      <c r="M235" s="6"/>
    </row>
    <row r="236" spans="6:13">
      <c r="F236" s="4"/>
      <c r="G236" s="6"/>
      <c r="H236" s="6"/>
      <c r="I236" s="6"/>
      <c r="J236" s="6"/>
      <c r="K236" s="6"/>
      <c r="L236" s="6"/>
      <c r="M236" s="6"/>
    </row>
    <row r="237" spans="6:13">
      <c r="F237" s="4"/>
      <c r="G237" s="6"/>
      <c r="H237" s="6"/>
      <c r="I237" s="6"/>
      <c r="J237" s="6"/>
      <c r="K237" s="6"/>
      <c r="L237" s="6"/>
      <c r="M237" s="6"/>
    </row>
    <row r="238" spans="6:13">
      <c r="F238" s="4"/>
      <c r="G238" s="6"/>
      <c r="H238" s="6"/>
      <c r="I238" s="6"/>
      <c r="J238" s="6"/>
      <c r="K238" s="6"/>
      <c r="L238" s="6"/>
      <c r="M238" s="6"/>
    </row>
    <row r="239" spans="6:13">
      <c r="F239" s="4"/>
      <c r="G239" s="6"/>
      <c r="H239" s="6"/>
      <c r="I239" s="6"/>
      <c r="J239" s="6"/>
      <c r="K239" s="6"/>
      <c r="L239" s="6"/>
      <c r="M239" s="6"/>
    </row>
    <row r="240" spans="6:13">
      <c r="F240" s="4"/>
      <c r="G240" s="6"/>
      <c r="H240" s="6"/>
      <c r="I240" s="6"/>
      <c r="J240" s="6"/>
      <c r="K240" s="6"/>
      <c r="L240" s="6"/>
      <c r="M240" s="6"/>
    </row>
    <row r="241" spans="6:13">
      <c r="F241" s="4"/>
      <c r="G241" s="6"/>
      <c r="H241" s="6"/>
      <c r="I241" s="6"/>
      <c r="J241" s="6"/>
      <c r="K241" s="6"/>
      <c r="L241" s="6"/>
      <c r="M241" s="6"/>
    </row>
    <row r="242" spans="6:13">
      <c r="F242" s="4"/>
      <c r="G242" s="6"/>
      <c r="H242" s="6"/>
      <c r="I242" s="6"/>
      <c r="J242" s="6"/>
      <c r="K242" s="6"/>
      <c r="L242" s="6"/>
      <c r="M242" s="6"/>
    </row>
    <row r="243" spans="6:13">
      <c r="F243" s="4"/>
      <c r="G243" s="6"/>
      <c r="H243" s="6"/>
      <c r="I243" s="6"/>
      <c r="J243" s="6"/>
      <c r="K243" s="6"/>
      <c r="L243" s="6"/>
      <c r="M243" s="6"/>
    </row>
    <row r="244" spans="6:13">
      <c r="F244" s="4"/>
      <c r="G244" s="6"/>
      <c r="H244" s="6"/>
      <c r="I244" s="6"/>
      <c r="J244" s="6"/>
      <c r="K244" s="6"/>
      <c r="L244" s="6"/>
      <c r="M244" s="6"/>
    </row>
    <row r="245" spans="6:13">
      <c r="F245" s="4"/>
      <c r="G245" s="6"/>
      <c r="H245" s="6"/>
      <c r="I245" s="6"/>
      <c r="J245" s="6"/>
      <c r="K245" s="6"/>
      <c r="L245" s="6"/>
      <c r="M245" s="6"/>
    </row>
    <row r="246" spans="6:13">
      <c r="F246" s="4"/>
      <c r="G246" s="6"/>
      <c r="H246" s="6"/>
      <c r="I246" s="6"/>
      <c r="J246" s="6"/>
      <c r="K246" s="6"/>
      <c r="L246" s="6"/>
      <c r="M246" s="6"/>
    </row>
    <row r="247" spans="6:13">
      <c r="F247" s="4"/>
      <c r="G247" s="6"/>
      <c r="H247" s="6"/>
      <c r="I247" s="6"/>
      <c r="J247" s="6"/>
      <c r="K247" s="6"/>
      <c r="L247" s="6"/>
      <c r="M247" s="6"/>
    </row>
    <row r="248" spans="6:13">
      <c r="F248" s="4"/>
      <c r="G248" s="6"/>
      <c r="H248" s="6"/>
      <c r="I248" s="6"/>
      <c r="J248" s="6"/>
      <c r="K248" s="6"/>
      <c r="L248" s="6"/>
      <c r="M248" s="6"/>
    </row>
    <row r="249" spans="6:13">
      <c r="F249" s="4"/>
      <c r="G249" s="6"/>
      <c r="H249" s="6"/>
      <c r="I249" s="6"/>
      <c r="J249" s="6"/>
      <c r="K249" s="6"/>
      <c r="L249" s="6"/>
      <c r="M249" s="6"/>
    </row>
    <row r="250" spans="6:13">
      <c r="F250" s="4"/>
      <c r="G250" s="6"/>
      <c r="H250" s="6"/>
      <c r="I250" s="6"/>
      <c r="J250" s="6"/>
      <c r="K250" s="6"/>
      <c r="L250" s="6"/>
      <c r="M250" s="6"/>
    </row>
    <row r="251" spans="6:13">
      <c r="F251" s="4"/>
      <c r="G251" s="6"/>
      <c r="H251" s="6"/>
      <c r="I251" s="6"/>
      <c r="J251" s="6"/>
      <c r="K251" s="6"/>
      <c r="L251" s="6"/>
      <c r="M251" s="6"/>
    </row>
    <row r="252" spans="6:13">
      <c r="F252" s="4"/>
      <c r="G252" s="6"/>
      <c r="H252" s="6"/>
      <c r="I252" s="6"/>
      <c r="J252" s="6"/>
      <c r="K252" s="6"/>
      <c r="L252" s="6"/>
      <c r="M252" s="6"/>
    </row>
    <row r="253" spans="6:13">
      <c r="F253" s="4"/>
      <c r="G253" s="6"/>
      <c r="H253" s="6"/>
      <c r="I253" s="6"/>
      <c r="J253" s="6"/>
      <c r="K253" s="6"/>
      <c r="L253" s="6"/>
      <c r="M253" s="6"/>
    </row>
    <row r="254" spans="6:13">
      <c r="F254" s="4"/>
      <c r="G254" s="6"/>
      <c r="H254" s="6"/>
      <c r="I254" s="6"/>
      <c r="J254" s="6"/>
      <c r="K254" s="6"/>
      <c r="L254" s="6"/>
      <c r="M254" s="6"/>
    </row>
    <row r="255" spans="6:13">
      <c r="F255" s="4"/>
      <c r="G255" s="6"/>
      <c r="H255" s="6"/>
      <c r="I255" s="6"/>
      <c r="J255" s="6"/>
      <c r="K255" s="6"/>
      <c r="L255" s="6"/>
      <c r="M255" s="6"/>
    </row>
    <row r="256" spans="6:13">
      <c r="F256" s="4"/>
      <c r="G256" s="6"/>
      <c r="H256" s="6"/>
      <c r="I256" s="6"/>
      <c r="J256" s="6"/>
      <c r="K256" s="6"/>
      <c r="L256" s="6"/>
      <c r="M256" s="6"/>
    </row>
    <row r="257" spans="6:13">
      <c r="F257" s="4"/>
      <c r="G257" s="6"/>
      <c r="H257" s="6"/>
      <c r="I257" s="6"/>
      <c r="J257" s="6"/>
      <c r="K257" s="6"/>
      <c r="L257" s="6"/>
      <c r="M257" s="6"/>
    </row>
    <row r="258" spans="6:13">
      <c r="F258" s="4"/>
      <c r="G258" s="6"/>
      <c r="H258" s="6"/>
      <c r="I258" s="6"/>
      <c r="J258" s="6"/>
      <c r="K258" s="6"/>
      <c r="L258" s="6"/>
      <c r="M258" s="6"/>
    </row>
    <row r="259" spans="6:13">
      <c r="F259" s="4"/>
      <c r="G259" s="6"/>
      <c r="H259" s="6"/>
      <c r="I259" s="6"/>
      <c r="J259" s="6"/>
      <c r="K259" s="6"/>
      <c r="L259" s="6"/>
      <c r="M259" s="6"/>
    </row>
    <row r="260" spans="6:13">
      <c r="F260" s="4"/>
      <c r="G260" s="6"/>
      <c r="H260" s="6"/>
      <c r="I260" s="6"/>
      <c r="J260" s="6"/>
      <c r="K260" s="6"/>
      <c r="L260" s="6"/>
      <c r="M260" s="6"/>
    </row>
    <row r="261" spans="6:13">
      <c r="F261" s="4"/>
      <c r="G261" s="6"/>
      <c r="H261" s="6"/>
      <c r="I261" s="6"/>
      <c r="J261" s="6"/>
      <c r="K261" s="6"/>
      <c r="L261" s="6"/>
      <c r="M261" s="6"/>
    </row>
    <row r="262" spans="6:13">
      <c r="F262" s="4"/>
      <c r="G262" s="6"/>
      <c r="H262" s="6"/>
      <c r="I262" s="6"/>
      <c r="J262" s="6"/>
      <c r="K262" s="6"/>
      <c r="L262" s="6"/>
      <c r="M262" s="6"/>
    </row>
    <row r="263" spans="6:13">
      <c r="F263" s="4"/>
      <c r="G263" s="6"/>
      <c r="H263" s="6"/>
      <c r="I263" s="6"/>
      <c r="J263" s="6"/>
      <c r="K263" s="6"/>
      <c r="L263" s="6"/>
      <c r="M263" s="6"/>
    </row>
    <row r="264" spans="6:13">
      <c r="F264" s="4"/>
      <c r="G264" s="6"/>
      <c r="H264" s="6"/>
      <c r="I264" s="6"/>
      <c r="J264" s="6"/>
      <c r="K264" s="6"/>
      <c r="L264" s="6"/>
      <c r="M264" s="6"/>
    </row>
    <row r="265" spans="6:13">
      <c r="F265" s="4"/>
      <c r="G265" s="6"/>
      <c r="H265" s="6"/>
      <c r="I265" s="6"/>
      <c r="J265" s="6"/>
      <c r="K265" s="6"/>
      <c r="L265" s="6"/>
      <c r="M265" s="6"/>
    </row>
    <row r="266" spans="6:13">
      <c r="F266" s="4"/>
      <c r="G266" s="6"/>
      <c r="H266" s="6"/>
      <c r="I266" s="6"/>
      <c r="J266" s="6"/>
      <c r="K266" s="6"/>
      <c r="L266" s="6"/>
      <c r="M266" s="6"/>
    </row>
    <row r="267" spans="6:13">
      <c r="F267" s="4"/>
      <c r="G267" s="6"/>
      <c r="H267" s="6"/>
      <c r="I267" s="6"/>
      <c r="J267" s="6"/>
      <c r="K267" s="6"/>
      <c r="L267" s="6"/>
      <c r="M267" s="6"/>
    </row>
    <row r="268" spans="6:13">
      <c r="F268" s="4"/>
      <c r="G268" s="6"/>
      <c r="H268" s="6"/>
      <c r="I268" s="6"/>
      <c r="J268" s="6"/>
      <c r="K268" s="6"/>
      <c r="L268" s="6"/>
      <c r="M268" s="6"/>
    </row>
    <row r="269" spans="6:13">
      <c r="F269" s="4"/>
      <c r="G269" s="6"/>
      <c r="H269" s="6"/>
      <c r="I269" s="6"/>
      <c r="J269" s="6"/>
      <c r="K269" s="6"/>
      <c r="L269" s="6"/>
      <c r="M269" s="6"/>
    </row>
    <row r="270" spans="6:13">
      <c r="F270" s="4"/>
      <c r="G270" s="6"/>
      <c r="H270" s="6"/>
      <c r="I270" s="6"/>
      <c r="J270" s="6"/>
      <c r="K270" s="6"/>
      <c r="L270" s="6"/>
      <c r="M270" s="6"/>
    </row>
    <row r="271" spans="6:13">
      <c r="F271" s="4"/>
      <c r="G271" s="6"/>
      <c r="H271" s="6"/>
      <c r="I271" s="6"/>
      <c r="J271" s="6"/>
      <c r="K271" s="6"/>
      <c r="L271" s="6"/>
      <c r="M271" s="6"/>
    </row>
    <row r="272" spans="6:13">
      <c r="F272" s="4"/>
      <c r="G272" s="6"/>
      <c r="H272" s="6"/>
      <c r="I272" s="6"/>
      <c r="J272" s="6"/>
      <c r="K272" s="6"/>
      <c r="L272" s="6"/>
      <c r="M272" s="6"/>
    </row>
    <row r="273" spans="6:13">
      <c r="F273" s="4"/>
      <c r="G273" s="6"/>
      <c r="H273" s="6"/>
      <c r="I273" s="6"/>
      <c r="J273" s="6"/>
      <c r="K273" s="6"/>
      <c r="L273" s="6"/>
      <c r="M273" s="6"/>
    </row>
    <row r="274" spans="6:13">
      <c r="F274" s="4"/>
      <c r="G274" s="6"/>
      <c r="H274" s="6"/>
      <c r="I274" s="6"/>
      <c r="J274" s="6"/>
      <c r="K274" s="6"/>
      <c r="L274" s="6"/>
      <c r="M274" s="6"/>
    </row>
    <row r="275" spans="6:13">
      <c r="F275" s="4"/>
      <c r="G275" s="6"/>
      <c r="H275" s="6"/>
      <c r="I275" s="6"/>
      <c r="J275" s="6"/>
      <c r="K275" s="6"/>
      <c r="L275" s="6"/>
      <c r="M275" s="6"/>
    </row>
    <row r="276" spans="6:13">
      <c r="F276" s="4"/>
      <c r="G276" s="6"/>
      <c r="H276" s="6"/>
      <c r="I276" s="6"/>
      <c r="J276" s="6"/>
      <c r="K276" s="6"/>
      <c r="L276" s="6"/>
      <c r="M276" s="6"/>
    </row>
    <row r="277" spans="6:13">
      <c r="F277" s="4"/>
      <c r="G277" s="6"/>
      <c r="H277" s="6"/>
      <c r="I277" s="6"/>
      <c r="J277" s="6"/>
      <c r="K277" s="6"/>
      <c r="L277" s="6"/>
      <c r="M277" s="6"/>
    </row>
    <row r="278" spans="6:13">
      <c r="F278" s="4"/>
      <c r="G278" s="6"/>
      <c r="H278" s="6"/>
      <c r="I278" s="6"/>
      <c r="J278" s="6"/>
      <c r="K278" s="6"/>
      <c r="L278" s="6"/>
      <c r="M278" s="6"/>
    </row>
    <row r="279" spans="6:13">
      <c r="F279" s="4"/>
      <c r="G279" s="6"/>
      <c r="H279" s="6"/>
      <c r="I279" s="6"/>
      <c r="J279" s="6"/>
      <c r="K279" s="6"/>
      <c r="L279" s="6"/>
      <c r="M279" s="6"/>
    </row>
    <row r="280" spans="6:13">
      <c r="F280" s="4"/>
      <c r="G280" s="6"/>
      <c r="H280" s="6"/>
      <c r="I280" s="6"/>
      <c r="J280" s="6"/>
      <c r="K280" s="6"/>
      <c r="L280" s="6"/>
      <c r="M280" s="6"/>
    </row>
    <row r="281" spans="6:13">
      <c r="F281" s="4"/>
      <c r="G281" s="6"/>
      <c r="H281" s="6"/>
      <c r="I281" s="6"/>
      <c r="J281" s="6"/>
      <c r="K281" s="6"/>
      <c r="L281" s="6"/>
      <c r="M281" s="6"/>
    </row>
    <row r="282" spans="6:13">
      <c r="F282" s="4"/>
      <c r="G282" s="6"/>
      <c r="H282" s="6"/>
      <c r="I282" s="6"/>
      <c r="J282" s="6"/>
      <c r="K282" s="6"/>
      <c r="L282" s="6"/>
      <c r="M282" s="6"/>
    </row>
    <row r="283" spans="6:13">
      <c r="F283" s="4"/>
      <c r="G283" s="6"/>
      <c r="H283" s="6"/>
      <c r="I283" s="6"/>
      <c r="J283" s="6"/>
      <c r="K283" s="6"/>
      <c r="L283" s="6"/>
      <c r="M283" s="6"/>
    </row>
    <row r="284" spans="6:13">
      <c r="F284" s="4"/>
      <c r="G284" s="6"/>
      <c r="H284" s="6"/>
      <c r="I284" s="6"/>
      <c r="J284" s="6"/>
      <c r="K284" s="6"/>
      <c r="L284" s="6"/>
      <c r="M284" s="6"/>
    </row>
    <row r="285" spans="6:13">
      <c r="F285" s="4"/>
      <c r="G285" s="6"/>
      <c r="H285" s="6"/>
      <c r="I285" s="6"/>
      <c r="J285" s="6"/>
      <c r="K285" s="6"/>
      <c r="L285" s="6"/>
      <c r="M285" s="6"/>
    </row>
    <row r="286" spans="6:13">
      <c r="F286" s="4"/>
      <c r="G286" s="6"/>
      <c r="H286" s="6"/>
      <c r="I286" s="6"/>
      <c r="J286" s="6"/>
      <c r="K286" s="6"/>
      <c r="L286" s="6"/>
      <c r="M286" s="6"/>
    </row>
    <row r="287" spans="6:13">
      <c r="F287" s="4"/>
      <c r="G287" s="6"/>
      <c r="H287" s="6"/>
      <c r="I287" s="6"/>
      <c r="J287" s="6"/>
      <c r="K287" s="6"/>
      <c r="L287" s="6"/>
      <c r="M287" s="6"/>
    </row>
    <row r="288" spans="6:13">
      <c r="F288" s="4"/>
      <c r="G288" s="6"/>
      <c r="H288" s="6"/>
      <c r="I288" s="6"/>
      <c r="J288" s="6"/>
      <c r="K288" s="6"/>
      <c r="L288" s="6"/>
      <c r="M288" s="6"/>
    </row>
    <row r="289" spans="6:13">
      <c r="F289" s="4"/>
      <c r="G289" s="6"/>
      <c r="H289" s="6"/>
      <c r="I289" s="6"/>
      <c r="J289" s="6"/>
      <c r="K289" s="6"/>
      <c r="L289" s="6"/>
      <c r="M289" s="6"/>
    </row>
    <row r="290" spans="6:13">
      <c r="F290" s="4"/>
      <c r="G290" s="6"/>
      <c r="H290" s="6"/>
      <c r="I290" s="6"/>
      <c r="J290" s="6"/>
      <c r="K290" s="6"/>
      <c r="L290" s="6"/>
      <c r="M290" s="6"/>
    </row>
    <row r="291" spans="6:13">
      <c r="F291" s="4"/>
      <c r="G291" s="6"/>
      <c r="H291" s="6"/>
      <c r="I291" s="6"/>
      <c r="J291" s="6"/>
      <c r="K291" s="6"/>
      <c r="L291" s="6"/>
      <c r="M291" s="6"/>
    </row>
    <row r="292" spans="6:13">
      <c r="F292" s="4"/>
      <c r="G292" s="6"/>
      <c r="H292" s="6"/>
      <c r="I292" s="6"/>
      <c r="J292" s="6"/>
      <c r="K292" s="6"/>
      <c r="L292" s="6"/>
      <c r="M292" s="6"/>
    </row>
    <row r="293" spans="6:13">
      <c r="F293" s="4"/>
      <c r="G293" s="6"/>
      <c r="H293" s="6"/>
      <c r="I293" s="6"/>
      <c r="J293" s="6"/>
      <c r="K293" s="6"/>
      <c r="L293" s="6"/>
      <c r="M293" s="6"/>
    </row>
    <row r="294" spans="6:13">
      <c r="F294" s="4"/>
      <c r="G294" s="6"/>
      <c r="H294" s="6"/>
      <c r="I294" s="6"/>
      <c r="J294" s="6"/>
      <c r="K294" s="6"/>
      <c r="L294" s="6"/>
      <c r="M294" s="6"/>
    </row>
    <row r="295" spans="6:13">
      <c r="F295" s="4"/>
      <c r="G295" s="6"/>
      <c r="H295" s="6"/>
      <c r="I295" s="6"/>
      <c r="J295" s="6"/>
      <c r="K295" s="6"/>
      <c r="L295" s="6"/>
      <c r="M295" s="6"/>
    </row>
    <row r="296" spans="6:13">
      <c r="F296" s="4"/>
      <c r="G296" s="6"/>
      <c r="H296" s="6"/>
      <c r="I296" s="6"/>
      <c r="J296" s="6"/>
      <c r="K296" s="6"/>
      <c r="L296" s="6"/>
      <c r="M296" s="6"/>
    </row>
    <row r="297" spans="6:13">
      <c r="F297" s="4"/>
      <c r="G297" s="6"/>
      <c r="H297" s="6"/>
      <c r="I297" s="6"/>
      <c r="J297" s="6"/>
      <c r="K297" s="6"/>
      <c r="L297" s="6"/>
      <c r="M297" s="6"/>
    </row>
    <row r="298" spans="6:13">
      <c r="F298" s="4"/>
      <c r="G298" s="6"/>
      <c r="H298" s="6"/>
      <c r="I298" s="6"/>
      <c r="J298" s="6"/>
      <c r="K298" s="6"/>
      <c r="L298" s="6"/>
      <c r="M298" s="6"/>
    </row>
    <row r="299" spans="6:13">
      <c r="F299" s="4"/>
      <c r="G299" s="6"/>
      <c r="H299" s="6"/>
      <c r="I299" s="6"/>
      <c r="J299" s="6"/>
      <c r="K299" s="6"/>
      <c r="L299" s="6"/>
      <c r="M299" s="6"/>
    </row>
    <row r="300" spans="6:13">
      <c r="F300" s="4"/>
      <c r="G300" s="6"/>
      <c r="H300" s="6"/>
      <c r="I300" s="6"/>
      <c r="J300" s="6"/>
      <c r="K300" s="6"/>
      <c r="L300" s="6"/>
      <c r="M300" s="6"/>
    </row>
    <row r="301" spans="6:13">
      <c r="F301" s="4"/>
      <c r="G301" s="6"/>
      <c r="H301" s="6"/>
      <c r="I301" s="6"/>
      <c r="J301" s="6"/>
      <c r="K301" s="6"/>
      <c r="L301" s="6"/>
      <c r="M301" s="6"/>
    </row>
    <row r="302" spans="6:13">
      <c r="F302" s="4"/>
      <c r="G302" s="6"/>
      <c r="H302" s="6"/>
      <c r="I302" s="6"/>
      <c r="J302" s="6"/>
      <c r="K302" s="6"/>
      <c r="L302" s="6"/>
      <c r="M302" s="6"/>
    </row>
    <row r="303" spans="6:13">
      <c r="F303" s="4"/>
      <c r="G303" s="6"/>
      <c r="H303" s="6"/>
      <c r="I303" s="6"/>
      <c r="J303" s="6"/>
      <c r="K303" s="6"/>
      <c r="L303" s="6"/>
      <c r="M303" s="6"/>
    </row>
    <row r="304" spans="6:13">
      <c r="F304" s="4"/>
      <c r="G304" s="6"/>
      <c r="H304" s="6"/>
      <c r="I304" s="6"/>
      <c r="J304" s="6"/>
      <c r="K304" s="6"/>
      <c r="L304" s="6"/>
      <c r="M304" s="6"/>
    </row>
    <row r="305" spans="6:13">
      <c r="F305" s="4"/>
      <c r="G305" s="6"/>
      <c r="H305" s="6"/>
      <c r="I305" s="6"/>
      <c r="J305" s="6"/>
      <c r="K305" s="6"/>
      <c r="L305" s="6"/>
      <c r="M305" s="6"/>
    </row>
    <row r="306" spans="6:13">
      <c r="F306" s="4"/>
      <c r="G306" s="6"/>
      <c r="H306" s="6"/>
      <c r="I306" s="6"/>
      <c r="J306" s="6"/>
      <c r="K306" s="6"/>
      <c r="L306" s="6"/>
      <c r="M306" s="6"/>
    </row>
    <row r="307" spans="6:13">
      <c r="F307" s="4"/>
      <c r="G307" s="6"/>
      <c r="H307" s="6"/>
      <c r="I307" s="6"/>
      <c r="J307" s="6"/>
      <c r="K307" s="6"/>
      <c r="L307" s="6"/>
      <c r="M307" s="6"/>
    </row>
    <row r="308" spans="6:13">
      <c r="F308" s="4"/>
      <c r="G308" s="6"/>
      <c r="H308" s="6"/>
      <c r="I308" s="6"/>
      <c r="J308" s="6"/>
      <c r="K308" s="6"/>
      <c r="L308" s="6"/>
      <c r="M308" s="6"/>
    </row>
    <row r="309" spans="6:13">
      <c r="F309" s="4"/>
      <c r="G309" s="6"/>
      <c r="H309" s="6"/>
      <c r="I309" s="6"/>
      <c r="J309" s="6"/>
      <c r="K309" s="6"/>
      <c r="L309" s="6"/>
      <c r="M309" s="6"/>
    </row>
    <row r="310" spans="6:13">
      <c r="F310" s="4"/>
      <c r="G310" s="6"/>
      <c r="H310" s="6"/>
      <c r="I310" s="6"/>
      <c r="J310" s="6"/>
      <c r="K310" s="6"/>
      <c r="L310" s="6"/>
      <c r="M310" s="6"/>
    </row>
    <row r="311" spans="6:13">
      <c r="F311" s="4"/>
      <c r="G311" s="6"/>
      <c r="H311" s="6"/>
      <c r="I311" s="6"/>
      <c r="J311" s="6"/>
      <c r="K311" s="6"/>
      <c r="L311" s="6"/>
      <c r="M311" s="6"/>
    </row>
    <row r="312" spans="6:13">
      <c r="F312" s="4"/>
      <c r="G312" s="6"/>
      <c r="H312" s="6"/>
      <c r="I312" s="6"/>
      <c r="J312" s="6"/>
      <c r="K312" s="6"/>
      <c r="L312" s="6"/>
      <c r="M312" s="6"/>
    </row>
    <row r="313" spans="6:13">
      <c r="F313" s="4"/>
      <c r="G313" s="6"/>
      <c r="H313" s="6"/>
      <c r="I313" s="6"/>
      <c r="J313" s="6"/>
      <c r="K313" s="6"/>
      <c r="L313" s="6"/>
      <c r="M313" s="6"/>
    </row>
    <row r="314" spans="6:13">
      <c r="F314" s="4"/>
      <c r="G314" s="6"/>
      <c r="H314" s="6"/>
      <c r="I314" s="6"/>
      <c r="J314" s="6"/>
      <c r="K314" s="6"/>
      <c r="L314" s="6"/>
      <c r="M314" s="6"/>
    </row>
    <row r="315" spans="6:13">
      <c r="F315" s="4"/>
      <c r="G315" s="6"/>
      <c r="H315" s="6"/>
      <c r="I315" s="6"/>
      <c r="J315" s="6"/>
      <c r="K315" s="6"/>
      <c r="L315" s="6"/>
      <c r="M315" s="6"/>
    </row>
    <row r="316" spans="6:13">
      <c r="F316" s="4"/>
      <c r="G316" s="6"/>
      <c r="H316" s="6"/>
      <c r="I316" s="6"/>
      <c r="J316" s="6"/>
      <c r="K316" s="6"/>
      <c r="L316" s="6"/>
      <c r="M316" s="6"/>
    </row>
    <row r="317" spans="6:13">
      <c r="F317" s="4"/>
      <c r="G317" s="6"/>
      <c r="H317" s="6"/>
      <c r="I317" s="6"/>
      <c r="J317" s="6"/>
      <c r="K317" s="6"/>
      <c r="L317" s="6"/>
      <c r="M317" s="6"/>
    </row>
    <row r="318" spans="6:13">
      <c r="F318" s="4"/>
      <c r="G318" s="6"/>
      <c r="H318" s="6"/>
      <c r="I318" s="6"/>
      <c r="J318" s="6"/>
      <c r="K318" s="6"/>
      <c r="L318" s="6"/>
      <c r="M318" s="6"/>
    </row>
    <row r="319" spans="6:13">
      <c r="F319" s="4"/>
      <c r="G319" s="6"/>
      <c r="H319" s="6"/>
      <c r="I319" s="6"/>
      <c r="J319" s="6"/>
      <c r="K319" s="6"/>
      <c r="L319" s="6"/>
      <c r="M319" s="6"/>
    </row>
    <row r="320" spans="6:13">
      <c r="F320" s="4"/>
      <c r="G320" s="6"/>
      <c r="H320" s="6"/>
      <c r="I320" s="6"/>
      <c r="J320" s="6"/>
      <c r="K320" s="6"/>
      <c r="L320" s="6"/>
      <c r="M320" s="6"/>
    </row>
    <row r="321" spans="6:13">
      <c r="F321" s="4"/>
      <c r="G321" s="6"/>
      <c r="H321" s="6"/>
      <c r="I321" s="6"/>
      <c r="J321" s="6"/>
      <c r="K321" s="6"/>
      <c r="L321" s="6"/>
      <c r="M321" s="6"/>
    </row>
    <row r="322" spans="6:13">
      <c r="F322" s="4"/>
      <c r="G322" s="6"/>
      <c r="H322" s="6"/>
      <c r="I322" s="6"/>
      <c r="J322" s="6"/>
      <c r="K322" s="6"/>
      <c r="L322" s="6"/>
      <c r="M322" s="6"/>
    </row>
    <row r="323" spans="6:13">
      <c r="F323" s="4"/>
      <c r="G323" s="6"/>
      <c r="H323" s="6"/>
      <c r="I323" s="6"/>
      <c r="J323" s="6"/>
      <c r="K323" s="6"/>
      <c r="L323" s="6"/>
      <c r="M323" s="6"/>
    </row>
    <row r="324" spans="6:13">
      <c r="F324" s="4"/>
      <c r="G324" s="6"/>
      <c r="H324" s="6"/>
      <c r="I324" s="6"/>
      <c r="J324" s="6"/>
      <c r="K324" s="6"/>
      <c r="L324" s="6"/>
      <c r="M324" s="6"/>
    </row>
    <row r="325" spans="6:13">
      <c r="F325" s="4"/>
      <c r="G325" s="6"/>
      <c r="H325" s="6"/>
      <c r="I325" s="6"/>
      <c r="J325" s="6"/>
      <c r="K325" s="6"/>
      <c r="L325" s="6"/>
      <c r="M325" s="6"/>
    </row>
    <row r="326" spans="6:13">
      <c r="F326" s="4"/>
      <c r="G326" s="6"/>
      <c r="H326" s="6"/>
      <c r="I326" s="6"/>
      <c r="J326" s="6"/>
      <c r="K326" s="6"/>
      <c r="L326" s="6"/>
      <c r="M326" s="6"/>
    </row>
    <row r="327" spans="6:13">
      <c r="F327" s="4"/>
      <c r="G327" s="6"/>
      <c r="H327" s="6"/>
      <c r="I327" s="6"/>
      <c r="J327" s="6"/>
      <c r="K327" s="6"/>
      <c r="L327" s="6"/>
      <c r="M327" s="6"/>
    </row>
    <row r="328" spans="6:13">
      <c r="F328" s="4"/>
      <c r="G328" s="6"/>
      <c r="H328" s="6"/>
      <c r="I328" s="6"/>
      <c r="J328" s="6"/>
      <c r="K328" s="6"/>
      <c r="L328" s="6"/>
      <c r="M328" s="6"/>
    </row>
    <row r="329" spans="6:13">
      <c r="F329" s="4"/>
      <c r="G329" s="6"/>
      <c r="H329" s="6"/>
      <c r="I329" s="6"/>
      <c r="J329" s="6"/>
      <c r="K329" s="6"/>
      <c r="L329" s="6"/>
      <c r="M329" s="6"/>
    </row>
    <row r="330" spans="6:13">
      <c r="F330" s="4"/>
      <c r="G330" s="6"/>
      <c r="H330" s="6"/>
      <c r="I330" s="6"/>
      <c r="J330" s="6"/>
      <c r="K330" s="6"/>
      <c r="L330" s="6"/>
      <c r="M330" s="6"/>
    </row>
    <row r="331" spans="6:13">
      <c r="F331" s="4"/>
      <c r="G331" s="6"/>
      <c r="H331" s="6"/>
      <c r="I331" s="6"/>
      <c r="J331" s="6"/>
      <c r="K331" s="6"/>
      <c r="L331" s="6"/>
      <c r="M331" s="6"/>
    </row>
    <row r="332" spans="6:13">
      <c r="F332" s="4"/>
      <c r="G332" s="6"/>
      <c r="H332" s="6"/>
      <c r="I332" s="6"/>
      <c r="J332" s="6"/>
      <c r="K332" s="6"/>
      <c r="L332" s="6"/>
      <c r="M332" s="6"/>
    </row>
    <row r="333" spans="6:13">
      <c r="F333" s="4"/>
      <c r="G333" s="6"/>
      <c r="H333" s="6"/>
      <c r="I333" s="6"/>
      <c r="J333" s="6"/>
      <c r="K333" s="6"/>
      <c r="L333" s="6"/>
      <c r="M333" s="6"/>
    </row>
    <row r="334" spans="6:13">
      <c r="F334" s="4"/>
      <c r="G334" s="6"/>
      <c r="H334" s="6"/>
      <c r="I334" s="6"/>
      <c r="J334" s="6"/>
      <c r="K334" s="6"/>
      <c r="L334" s="6"/>
      <c r="M334" s="6"/>
    </row>
    <row r="335" spans="6:13">
      <c r="F335" s="4"/>
      <c r="G335" s="6"/>
      <c r="H335" s="6"/>
      <c r="I335" s="6"/>
      <c r="J335" s="6"/>
      <c r="K335" s="6"/>
      <c r="L335" s="6"/>
      <c r="M335" s="6"/>
    </row>
    <row r="336" spans="6:13">
      <c r="F336" s="4"/>
      <c r="G336" s="6"/>
      <c r="H336" s="6"/>
      <c r="I336" s="6"/>
      <c r="J336" s="6"/>
      <c r="K336" s="6"/>
      <c r="L336" s="6"/>
      <c r="M336" s="6"/>
    </row>
    <row r="337" spans="6:13">
      <c r="F337" s="4"/>
      <c r="G337" s="6"/>
      <c r="H337" s="6"/>
      <c r="I337" s="6"/>
      <c r="J337" s="6"/>
      <c r="K337" s="6"/>
      <c r="L337" s="6"/>
      <c r="M337" s="6"/>
    </row>
    <row r="338" spans="6:13">
      <c r="F338" s="4"/>
      <c r="G338" s="6"/>
      <c r="H338" s="6"/>
      <c r="I338" s="6"/>
      <c r="J338" s="6"/>
      <c r="K338" s="6"/>
      <c r="L338" s="6"/>
      <c r="M338" s="6"/>
    </row>
    <row r="339" spans="6:13">
      <c r="F339" s="4"/>
      <c r="G339" s="6"/>
      <c r="H339" s="6"/>
      <c r="I339" s="6"/>
      <c r="J339" s="6"/>
      <c r="K339" s="6"/>
      <c r="L339" s="6"/>
      <c r="M339" s="6"/>
    </row>
    <row r="340" spans="6:13">
      <c r="F340" s="4"/>
      <c r="G340" s="6"/>
      <c r="H340" s="6"/>
      <c r="I340" s="6"/>
      <c r="J340" s="6"/>
      <c r="K340" s="6"/>
      <c r="L340" s="6"/>
      <c r="M340" s="6"/>
    </row>
    <row r="341" spans="6:13">
      <c r="F341" s="4"/>
      <c r="G341" s="6"/>
      <c r="H341" s="6"/>
      <c r="I341" s="6"/>
      <c r="J341" s="6"/>
      <c r="K341" s="6"/>
      <c r="L341" s="6"/>
      <c r="M341" s="6"/>
    </row>
    <row r="342" spans="6:13">
      <c r="F342" s="4"/>
      <c r="G342" s="6"/>
      <c r="H342" s="6"/>
      <c r="I342" s="6"/>
      <c r="J342" s="6"/>
      <c r="K342" s="6"/>
      <c r="L342" s="6"/>
      <c r="M342" s="6"/>
    </row>
    <row r="343" spans="6:13">
      <c r="F343" s="4"/>
      <c r="G343" s="6"/>
      <c r="H343" s="6"/>
      <c r="I343" s="6"/>
      <c r="J343" s="6"/>
      <c r="K343" s="6"/>
      <c r="L343" s="6"/>
      <c r="M343" s="6"/>
    </row>
    <row r="344" spans="6:13">
      <c r="F344" s="4"/>
      <c r="G344" s="6"/>
      <c r="H344" s="6"/>
      <c r="I344" s="6"/>
      <c r="J344" s="6"/>
      <c r="K344" s="6"/>
      <c r="L344" s="6"/>
      <c r="M344" s="6"/>
    </row>
    <row r="345" spans="6:13">
      <c r="F345" s="4"/>
      <c r="G345" s="6"/>
      <c r="H345" s="6"/>
      <c r="I345" s="6"/>
      <c r="J345" s="6"/>
      <c r="K345" s="6"/>
      <c r="L345" s="6"/>
      <c r="M345" s="6"/>
    </row>
    <row r="346" spans="6:13">
      <c r="F346" s="4"/>
      <c r="G346" s="6"/>
      <c r="H346" s="6"/>
      <c r="I346" s="6"/>
      <c r="J346" s="6"/>
      <c r="K346" s="6"/>
      <c r="L346" s="6"/>
      <c r="M346" s="6"/>
    </row>
    <row r="347" spans="6:13">
      <c r="F347" s="4"/>
      <c r="G347" s="6"/>
      <c r="H347" s="6"/>
      <c r="I347" s="6"/>
      <c r="J347" s="6"/>
      <c r="K347" s="6"/>
      <c r="L347" s="6"/>
      <c r="M347" s="6"/>
    </row>
    <row r="348" spans="6:13">
      <c r="F348" s="4"/>
      <c r="G348" s="6"/>
      <c r="H348" s="6"/>
      <c r="I348" s="6"/>
      <c r="J348" s="6"/>
      <c r="K348" s="6"/>
      <c r="L348" s="6"/>
      <c r="M348" s="6"/>
    </row>
    <row r="349" spans="6:13">
      <c r="F349" s="4"/>
      <c r="G349" s="6"/>
      <c r="H349" s="6"/>
      <c r="I349" s="6"/>
      <c r="J349" s="6"/>
      <c r="K349" s="6"/>
      <c r="L349" s="6"/>
      <c r="M349" s="6"/>
    </row>
    <row r="350" spans="6:13">
      <c r="F350" s="4"/>
      <c r="G350" s="6"/>
      <c r="H350" s="6"/>
      <c r="I350" s="6"/>
      <c r="J350" s="6"/>
      <c r="K350" s="6"/>
      <c r="L350" s="6"/>
      <c r="M350" s="6"/>
    </row>
    <row r="351" spans="6:13">
      <c r="F351" s="4"/>
      <c r="G351" s="6"/>
      <c r="H351" s="6"/>
      <c r="I351" s="6"/>
      <c r="J351" s="6"/>
      <c r="K351" s="6"/>
      <c r="L351" s="6"/>
      <c r="M351" s="6"/>
    </row>
    <row r="352" spans="6:13">
      <c r="F352" s="4"/>
      <c r="G352" s="6"/>
      <c r="H352" s="6"/>
      <c r="I352" s="6"/>
      <c r="J352" s="6"/>
      <c r="K352" s="6"/>
      <c r="L352" s="6"/>
      <c r="M352" s="6"/>
    </row>
    <row r="353" spans="6:13">
      <c r="F353" s="4"/>
      <c r="G353" s="6"/>
      <c r="H353" s="6"/>
      <c r="I353" s="6"/>
      <c r="J353" s="6"/>
      <c r="K353" s="6"/>
      <c r="L353" s="6"/>
      <c r="M353" s="6"/>
    </row>
    <row r="354" spans="6:13">
      <c r="F354" s="4"/>
      <c r="G354" s="6"/>
      <c r="H354" s="6"/>
      <c r="I354" s="6"/>
      <c r="J354" s="6"/>
      <c r="K354" s="6"/>
      <c r="L354" s="6"/>
      <c r="M354" s="6"/>
    </row>
    <row r="355" spans="6:13">
      <c r="F355" s="4"/>
      <c r="G355" s="6"/>
      <c r="H355" s="6"/>
      <c r="I355" s="6"/>
      <c r="J355" s="6"/>
      <c r="K355" s="6"/>
      <c r="L355" s="6"/>
      <c r="M355" s="6"/>
    </row>
    <row r="356" spans="6:13">
      <c r="F356" s="4"/>
      <c r="G356" s="6"/>
      <c r="H356" s="6"/>
      <c r="I356" s="6"/>
      <c r="J356" s="6"/>
      <c r="K356" s="6"/>
      <c r="L356" s="6"/>
      <c r="M356" s="6"/>
    </row>
    <row r="357" spans="6:13">
      <c r="F357" s="4"/>
      <c r="G357" s="6"/>
      <c r="H357" s="6"/>
      <c r="I357" s="6"/>
      <c r="J357" s="6"/>
      <c r="K357" s="6"/>
      <c r="L357" s="6"/>
      <c r="M357" s="6"/>
    </row>
    <row r="358" spans="6:13">
      <c r="F358" s="4"/>
      <c r="G358" s="6"/>
      <c r="H358" s="6"/>
      <c r="I358" s="6"/>
      <c r="J358" s="6"/>
      <c r="K358" s="6"/>
      <c r="L358" s="6"/>
      <c r="M358" s="6"/>
    </row>
    <row r="359" spans="6:13">
      <c r="F359" s="4"/>
      <c r="G359" s="6"/>
      <c r="H359" s="6"/>
      <c r="I359" s="6"/>
      <c r="J359" s="6"/>
      <c r="K359" s="6"/>
      <c r="L359" s="6"/>
      <c r="M359" s="6"/>
    </row>
    <row r="360" spans="6:13">
      <c r="F360" s="4"/>
      <c r="G360" s="6"/>
      <c r="H360" s="6"/>
      <c r="I360" s="6"/>
      <c r="J360" s="6"/>
      <c r="K360" s="6"/>
      <c r="L360" s="6"/>
      <c r="M360" s="6"/>
    </row>
    <row r="361" spans="6:13">
      <c r="F361" s="4"/>
      <c r="G361" s="6"/>
      <c r="H361" s="6"/>
      <c r="I361" s="6"/>
      <c r="J361" s="6"/>
      <c r="K361" s="6"/>
      <c r="L361" s="6"/>
      <c r="M361" s="6"/>
    </row>
    <row r="362" spans="6:13">
      <c r="F362" s="4"/>
      <c r="G362" s="6"/>
      <c r="H362" s="6"/>
      <c r="I362" s="6"/>
      <c r="J362" s="6"/>
      <c r="K362" s="6"/>
      <c r="L362" s="6"/>
      <c r="M362" s="6"/>
    </row>
    <row r="363" spans="6:13">
      <c r="F363" s="4"/>
      <c r="G363" s="6"/>
      <c r="H363" s="6"/>
      <c r="I363" s="6"/>
      <c r="J363" s="6"/>
      <c r="K363" s="6"/>
      <c r="L363" s="6"/>
      <c r="M363" s="6"/>
    </row>
    <row r="364" spans="6:13">
      <c r="F364" s="4"/>
      <c r="G364" s="6"/>
      <c r="H364" s="6"/>
      <c r="I364" s="6"/>
      <c r="J364" s="6"/>
      <c r="K364" s="6"/>
      <c r="L364" s="6"/>
      <c r="M364" s="6"/>
    </row>
    <row r="365" spans="6:13">
      <c r="F365" s="4"/>
      <c r="G365" s="6"/>
      <c r="H365" s="6"/>
      <c r="I365" s="6"/>
      <c r="J365" s="6"/>
      <c r="K365" s="6"/>
      <c r="L365" s="6"/>
      <c r="M365" s="6"/>
    </row>
    <row r="366" spans="6:13">
      <c r="F366" s="4"/>
      <c r="G366" s="6"/>
      <c r="H366" s="6"/>
      <c r="I366" s="6"/>
      <c r="J366" s="6"/>
      <c r="K366" s="6"/>
      <c r="L366" s="6"/>
      <c r="M366" s="6"/>
    </row>
    <row r="367" spans="6:13">
      <c r="F367" s="4"/>
      <c r="G367" s="6"/>
      <c r="H367" s="6"/>
      <c r="I367" s="6"/>
      <c r="J367" s="6"/>
      <c r="K367" s="6"/>
      <c r="L367" s="6"/>
      <c r="M367" s="6"/>
    </row>
    <row r="368" spans="6:13">
      <c r="F368" s="4"/>
      <c r="G368" s="6"/>
      <c r="H368" s="6"/>
      <c r="I368" s="6"/>
      <c r="J368" s="6"/>
      <c r="K368" s="6"/>
      <c r="L368" s="6"/>
      <c r="M368" s="6"/>
    </row>
    <row r="369" spans="6:13">
      <c r="F369" s="4"/>
      <c r="G369" s="6"/>
      <c r="H369" s="6"/>
      <c r="I369" s="6"/>
      <c r="J369" s="6"/>
      <c r="K369" s="6"/>
      <c r="L369" s="6"/>
      <c r="M369" s="6"/>
    </row>
    <row r="370" spans="6:13">
      <c r="F370" s="4"/>
      <c r="G370" s="6"/>
      <c r="H370" s="6"/>
      <c r="I370" s="6"/>
      <c r="J370" s="6"/>
      <c r="K370" s="6"/>
      <c r="L370" s="6"/>
      <c r="M370" s="6"/>
    </row>
    <row r="371" spans="6:13">
      <c r="F371" s="4"/>
      <c r="G371" s="6"/>
      <c r="H371" s="6"/>
      <c r="I371" s="6"/>
      <c r="J371" s="6"/>
      <c r="K371" s="6"/>
      <c r="L371" s="6"/>
      <c r="M371" s="6"/>
    </row>
    <row r="372" spans="6:13">
      <c r="F372" s="4"/>
      <c r="G372" s="6"/>
      <c r="H372" s="6"/>
      <c r="I372" s="6"/>
      <c r="J372" s="6"/>
      <c r="K372" s="6"/>
      <c r="L372" s="6"/>
      <c r="M372" s="6"/>
    </row>
    <row r="373" spans="6:13">
      <c r="F373" s="4"/>
      <c r="G373" s="6"/>
      <c r="H373" s="6"/>
      <c r="I373" s="6"/>
      <c r="J373" s="6"/>
      <c r="K373" s="6"/>
      <c r="L373" s="6"/>
      <c r="M373" s="6"/>
    </row>
    <row r="374" spans="6:13">
      <c r="F374" s="4"/>
      <c r="G374" s="6"/>
      <c r="H374" s="6"/>
      <c r="I374" s="6"/>
      <c r="J374" s="6"/>
      <c r="K374" s="6"/>
      <c r="L374" s="6"/>
      <c r="M374" s="6"/>
    </row>
    <row r="375" spans="6:13">
      <c r="F375" s="4"/>
      <c r="G375" s="6"/>
      <c r="H375" s="6"/>
      <c r="I375" s="6"/>
      <c r="J375" s="6"/>
      <c r="K375" s="6"/>
      <c r="L375" s="6"/>
      <c r="M375" s="6"/>
    </row>
    <row r="376" spans="6:13">
      <c r="F376" s="4"/>
      <c r="G376" s="6"/>
      <c r="H376" s="6"/>
      <c r="I376" s="6"/>
      <c r="J376" s="6"/>
      <c r="K376" s="6"/>
      <c r="L376" s="6"/>
      <c r="M376" s="6"/>
    </row>
    <row r="377" spans="6:13">
      <c r="F377" s="4"/>
      <c r="G377" s="6"/>
      <c r="H377" s="6"/>
      <c r="I377" s="6"/>
      <c r="J377" s="6"/>
      <c r="K377" s="6"/>
      <c r="L377" s="6"/>
      <c r="M377" s="6"/>
    </row>
    <row r="378" spans="6:13">
      <c r="F378" s="4"/>
      <c r="G378" s="6"/>
      <c r="H378" s="6"/>
      <c r="I378" s="6"/>
      <c r="J378" s="6"/>
      <c r="K378" s="6"/>
      <c r="L378" s="6"/>
      <c r="M378" s="6"/>
    </row>
    <row r="379" spans="6:13">
      <c r="F379" s="4"/>
      <c r="G379" s="6"/>
      <c r="H379" s="6"/>
      <c r="I379" s="6"/>
      <c r="J379" s="6"/>
      <c r="K379" s="6"/>
      <c r="L379" s="6"/>
      <c r="M379" s="6"/>
    </row>
    <row r="380" spans="6:13">
      <c r="F380" s="4"/>
      <c r="G380" s="6"/>
      <c r="H380" s="6"/>
      <c r="I380" s="6"/>
      <c r="J380" s="6"/>
      <c r="K380" s="6"/>
      <c r="L380" s="6"/>
      <c r="M380" s="6"/>
    </row>
    <row r="381" spans="6:13">
      <c r="F381" s="4"/>
      <c r="G381" s="6"/>
      <c r="H381" s="6"/>
      <c r="I381" s="6"/>
      <c r="J381" s="6"/>
      <c r="K381" s="6"/>
      <c r="L381" s="6"/>
      <c r="M381" s="6"/>
    </row>
    <row r="382" spans="6:13">
      <c r="F382" s="4"/>
      <c r="G382" s="6"/>
      <c r="H382" s="6"/>
      <c r="I382" s="6"/>
      <c r="J382" s="6"/>
      <c r="K382" s="6"/>
      <c r="L382" s="6"/>
      <c r="M382" s="6"/>
    </row>
    <row r="383" spans="6:13">
      <c r="F383" s="4"/>
      <c r="G383" s="6"/>
      <c r="H383" s="6"/>
      <c r="I383" s="6"/>
      <c r="J383" s="6"/>
      <c r="K383" s="6"/>
      <c r="L383" s="6"/>
      <c r="M383" s="6"/>
    </row>
    <row r="384" spans="6:13">
      <c r="F384" s="4"/>
      <c r="G384" s="6"/>
      <c r="H384" s="6"/>
      <c r="I384" s="6"/>
      <c r="J384" s="6"/>
      <c r="K384" s="6"/>
      <c r="L384" s="6"/>
      <c r="M384" s="6"/>
    </row>
    <row r="385" spans="6:13">
      <c r="F385" s="4"/>
      <c r="G385" s="6"/>
      <c r="H385" s="6"/>
      <c r="I385" s="6"/>
      <c r="J385" s="6"/>
      <c r="K385" s="6"/>
      <c r="L385" s="6"/>
      <c r="M385" s="6"/>
    </row>
    <row r="386" spans="6:13">
      <c r="F386" s="4"/>
      <c r="G386" s="6"/>
      <c r="H386" s="6"/>
      <c r="I386" s="6"/>
      <c r="J386" s="6"/>
      <c r="K386" s="6"/>
      <c r="L386" s="6"/>
      <c r="M386" s="6"/>
    </row>
    <row r="387" spans="6:13">
      <c r="F387" s="4"/>
      <c r="G387" s="6"/>
      <c r="H387" s="6"/>
      <c r="I387" s="6"/>
      <c r="J387" s="6"/>
      <c r="K387" s="6"/>
      <c r="L387" s="6"/>
      <c r="M387" s="6"/>
    </row>
    <row r="388" spans="6:13">
      <c r="F388" s="4"/>
      <c r="G388" s="6"/>
      <c r="H388" s="6"/>
      <c r="I388" s="6"/>
      <c r="J388" s="6"/>
      <c r="K388" s="6"/>
      <c r="L388" s="6"/>
      <c r="M388" s="6"/>
    </row>
    <row r="389" spans="6:13">
      <c r="F389" s="4"/>
      <c r="G389" s="6"/>
      <c r="H389" s="6"/>
      <c r="I389" s="6"/>
      <c r="J389" s="6"/>
      <c r="K389" s="6"/>
      <c r="L389" s="6"/>
      <c r="M389" s="6"/>
    </row>
    <row r="390" spans="6:13">
      <c r="F390" s="4"/>
      <c r="G390" s="6"/>
      <c r="H390" s="6"/>
      <c r="I390" s="6"/>
      <c r="J390" s="6"/>
      <c r="K390" s="6"/>
      <c r="L390" s="6"/>
      <c r="M390" s="6"/>
    </row>
    <row r="391" spans="6:13">
      <c r="F391" s="4"/>
      <c r="G391" s="6"/>
      <c r="H391" s="6"/>
      <c r="I391" s="6"/>
      <c r="J391" s="6"/>
      <c r="K391" s="6"/>
      <c r="L391" s="6"/>
      <c r="M391" s="6"/>
    </row>
    <row r="392" spans="6:13">
      <c r="F392" s="4"/>
      <c r="G392" s="6"/>
      <c r="H392" s="6"/>
      <c r="I392" s="6"/>
      <c r="J392" s="6"/>
      <c r="K392" s="6"/>
      <c r="L392" s="6"/>
      <c r="M392" s="6"/>
    </row>
    <row r="393" spans="6:13">
      <c r="F393" s="4"/>
      <c r="G393" s="6"/>
      <c r="H393" s="6"/>
      <c r="I393" s="6"/>
      <c r="J393" s="6"/>
      <c r="K393" s="6"/>
      <c r="L393" s="6"/>
      <c r="M393" s="6"/>
    </row>
    <row r="394" spans="6:13">
      <c r="F394" s="4"/>
      <c r="G394" s="6"/>
      <c r="H394" s="6"/>
      <c r="I394" s="6"/>
      <c r="J394" s="6"/>
      <c r="K394" s="6"/>
      <c r="L394" s="6"/>
      <c r="M394" s="6"/>
    </row>
    <row r="395" spans="6:13">
      <c r="F395" s="4"/>
      <c r="G395" s="6"/>
      <c r="H395" s="6"/>
      <c r="I395" s="6"/>
      <c r="J395" s="6"/>
      <c r="K395" s="6"/>
      <c r="L395" s="6"/>
      <c r="M395" s="6"/>
    </row>
    <row r="396" spans="6:13">
      <c r="F396" s="4"/>
      <c r="G396" s="6"/>
      <c r="H396" s="6"/>
      <c r="I396" s="6"/>
      <c r="J396" s="6"/>
      <c r="K396" s="6"/>
      <c r="L396" s="6"/>
      <c r="M396" s="6"/>
    </row>
    <row r="397" spans="6:13">
      <c r="F397" s="4"/>
      <c r="G397" s="6"/>
      <c r="H397" s="6"/>
      <c r="I397" s="6"/>
      <c r="J397" s="6"/>
      <c r="K397" s="6"/>
      <c r="L397" s="6"/>
      <c r="M397" s="6"/>
    </row>
    <row r="398" spans="6:13">
      <c r="F398" s="4"/>
      <c r="G398" s="6"/>
      <c r="H398" s="6"/>
      <c r="I398" s="6"/>
      <c r="J398" s="6"/>
      <c r="K398" s="6"/>
      <c r="L398" s="6"/>
      <c r="M398" s="6"/>
    </row>
    <row r="399" spans="6:13">
      <c r="F399" s="4"/>
      <c r="G399" s="6"/>
      <c r="H399" s="6"/>
      <c r="I399" s="6"/>
      <c r="J399" s="6"/>
      <c r="K399" s="6"/>
      <c r="L399" s="6"/>
      <c r="M399" s="6"/>
    </row>
    <row r="400" spans="6:13">
      <c r="F400" s="4"/>
      <c r="G400" s="6"/>
      <c r="H400" s="6"/>
      <c r="I400" s="6"/>
      <c r="J400" s="6"/>
      <c r="K400" s="6"/>
      <c r="L400" s="6"/>
      <c r="M400" s="6"/>
    </row>
    <row r="401" spans="6:13">
      <c r="F401" s="4"/>
      <c r="G401" s="6"/>
      <c r="H401" s="6"/>
      <c r="I401" s="6"/>
      <c r="J401" s="6"/>
      <c r="K401" s="6"/>
      <c r="L401" s="6"/>
      <c r="M401" s="6"/>
    </row>
    <row r="402" spans="6:13">
      <c r="F402" s="4"/>
      <c r="G402" s="6"/>
      <c r="H402" s="6"/>
      <c r="I402" s="6"/>
      <c r="J402" s="6"/>
      <c r="K402" s="6"/>
      <c r="L402" s="6"/>
      <c r="M402" s="6"/>
    </row>
    <row r="403" spans="6:13">
      <c r="F403" s="4"/>
      <c r="G403" s="6"/>
      <c r="H403" s="6"/>
      <c r="I403" s="6"/>
      <c r="J403" s="6"/>
      <c r="K403" s="6"/>
      <c r="L403" s="6"/>
      <c r="M403" s="6"/>
    </row>
    <row r="404" spans="6:13">
      <c r="F404" s="4"/>
      <c r="G404" s="6"/>
      <c r="H404" s="6"/>
      <c r="I404" s="6"/>
      <c r="J404" s="6"/>
      <c r="K404" s="6"/>
      <c r="L404" s="6"/>
      <c r="M404" s="6"/>
    </row>
    <row r="405" spans="6:13">
      <c r="F405" s="4"/>
      <c r="G405" s="6"/>
      <c r="H405" s="6"/>
      <c r="I405" s="6"/>
      <c r="J405" s="6"/>
      <c r="K405" s="6"/>
      <c r="L405" s="6"/>
      <c r="M405" s="6"/>
    </row>
    <row r="406" spans="6:13">
      <c r="F406" s="4"/>
      <c r="G406" s="6"/>
      <c r="H406" s="6"/>
      <c r="I406" s="6"/>
      <c r="J406" s="6"/>
      <c r="K406" s="6"/>
      <c r="L406" s="6"/>
      <c r="M406" s="6"/>
    </row>
    <row r="407" spans="6:13">
      <c r="F407" s="4"/>
      <c r="G407" s="6"/>
      <c r="H407" s="6"/>
      <c r="I407" s="6"/>
      <c r="J407" s="6"/>
      <c r="K407" s="6"/>
      <c r="L407" s="6"/>
      <c r="M407" s="6"/>
    </row>
    <row r="408" spans="6:13">
      <c r="F408" s="4"/>
      <c r="G408" s="6"/>
      <c r="H408" s="6"/>
      <c r="I408" s="6"/>
      <c r="J408" s="6"/>
      <c r="K408" s="6"/>
      <c r="L408" s="6"/>
      <c r="M408" s="6"/>
    </row>
    <row r="409" spans="6:13">
      <c r="F409" s="4"/>
      <c r="G409" s="6"/>
      <c r="H409" s="6"/>
      <c r="I409" s="6"/>
      <c r="J409" s="6"/>
      <c r="K409" s="6"/>
      <c r="L409" s="6"/>
      <c r="M409" s="6"/>
    </row>
    <row r="410" spans="6:13">
      <c r="F410" s="4"/>
      <c r="G410" s="6"/>
      <c r="H410" s="6"/>
      <c r="I410" s="6"/>
      <c r="J410" s="6"/>
      <c r="K410" s="6"/>
      <c r="L410" s="6"/>
      <c r="M410" s="6"/>
    </row>
    <row r="411" spans="6:13">
      <c r="F411" s="4"/>
      <c r="G411" s="6"/>
      <c r="H411" s="6"/>
      <c r="I411" s="6"/>
      <c r="J411" s="6"/>
      <c r="K411" s="6"/>
      <c r="L411" s="6"/>
      <c r="M411" s="6"/>
    </row>
    <row r="412" spans="6:13">
      <c r="F412" s="4"/>
      <c r="G412" s="6"/>
      <c r="H412" s="6"/>
      <c r="I412" s="6"/>
      <c r="J412" s="6"/>
      <c r="K412" s="6"/>
      <c r="L412" s="6"/>
      <c r="M412" s="6"/>
    </row>
    <row r="413" spans="6:13">
      <c r="F413" s="4"/>
      <c r="G413" s="6"/>
      <c r="H413" s="6"/>
      <c r="I413" s="6"/>
      <c r="J413" s="6"/>
      <c r="K413" s="6"/>
      <c r="L413" s="6"/>
      <c r="M413" s="6"/>
    </row>
    <row r="414" spans="6:13">
      <c r="F414" s="4"/>
      <c r="G414" s="6"/>
      <c r="H414" s="6"/>
      <c r="I414" s="6"/>
      <c r="J414" s="6"/>
      <c r="K414" s="6"/>
      <c r="L414" s="6"/>
      <c r="M414" s="6"/>
    </row>
    <row r="415" spans="6:13">
      <c r="F415" s="4"/>
      <c r="G415" s="6"/>
      <c r="H415" s="6"/>
      <c r="I415" s="6"/>
      <c r="J415" s="6"/>
      <c r="K415" s="6"/>
      <c r="L415" s="6"/>
      <c r="M415" s="6"/>
    </row>
    <row r="416" spans="6:13">
      <c r="F416" s="4"/>
      <c r="G416" s="6"/>
      <c r="H416" s="6"/>
      <c r="I416" s="6"/>
      <c r="J416" s="6"/>
      <c r="K416" s="6"/>
      <c r="L416" s="6"/>
      <c r="M416" s="6"/>
    </row>
    <row r="417" spans="6:13">
      <c r="F417" s="4"/>
      <c r="G417" s="6"/>
      <c r="H417" s="6"/>
      <c r="I417" s="6"/>
      <c r="J417" s="6"/>
      <c r="K417" s="6"/>
      <c r="L417" s="6"/>
      <c r="M417" s="6"/>
    </row>
    <row r="418" spans="6:13">
      <c r="F418" s="4"/>
      <c r="G418" s="6"/>
      <c r="H418" s="6"/>
      <c r="I418" s="6"/>
      <c r="J418" s="6"/>
      <c r="K418" s="6"/>
      <c r="L418" s="6"/>
      <c r="M418" s="6"/>
    </row>
    <row r="419" spans="6:13">
      <c r="F419" s="4"/>
      <c r="G419" s="6"/>
      <c r="H419" s="6"/>
      <c r="I419" s="6"/>
      <c r="J419" s="6"/>
      <c r="K419" s="6"/>
      <c r="L419" s="6"/>
      <c r="M419" s="6"/>
    </row>
    <row r="420" spans="6:13">
      <c r="F420" s="4"/>
      <c r="G420" s="6"/>
      <c r="H420" s="6"/>
      <c r="I420" s="6"/>
      <c r="J420" s="6"/>
      <c r="K420" s="6"/>
      <c r="L420" s="6"/>
      <c r="M420" s="6"/>
    </row>
    <row r="421" spans="6:13">
      <c r="F421" s="4"/>
      <c r="G421" s="6"/>
      <c r="H421" s="6"/>
      <c r="I421" s="6"/>
      <c r="J421" s="6"/>
      <c r="K421" s="6"/>
      <c r="L421" s="6"/>
      <c r="M421" s="6"/>
    </row>
    <row r="422" spans="6:13">
      <c r="F422" s="4"/>
      <c r="G422" s="6"/>
      <c r="H422" s="6"/>
      <c r="I422" s="6"/>
      <c r="J422" s="6"/>
      <c r="K422" s="6"/>
      <c r="L422" s="6"/>
      <c r="M422" s="6"/>
    </row>
    <row r="423" spans="6:13">
      <c r="F423" s="4"/>
      <c r="G423" s="6"/>
      <c r="H423" s="6"/>
      <c r="I423" s="6"/>
      <c r="J423" s="6"/>
      <c r="K423" s="6"/>
      <c r="L423" s="6"/>
      <c r="M423" s="6"/>
    </row>
    <row r="424" spans="6:13">
      <c r="F424" s="4"/>
      <c r="G424" s="6"/>
      <c r="H424" s="6"/>
      <c r="I424" s="6"/>
      <c r="J424" s="6"/>
      <c r="K424" s="6"/>
      <c r="L424" s="6"/>
      <c r="M424" s="6"/>
    </row>
    <row r="425" spans="6:13">
      <c r="F425" s="4"/>
      <c r="G425" s="6"/>
      <c r="H425" s="6"/>
      <c r="I425" s="6"/>
      <c r="J425" s="6"/>
      <c r="K425" s="6"/>
      <c r="L425" s="6"/>
      <c r="M425" s="6"/>
    </row>
    <row r="426" spans="6:13">
      <c r="F426" s="4"/>
      <c r="G426" s="6"/>
      <c r="H426" s="6"/>
      <c r="I426" s="6"/>
      <c r="J426" s="6"/>
      <c r="K426" s="6"/>
      <c r="L426" s="6"/>
      <c r="M426" s="6"/>
    </row>
    <row r="427" spans="6:13">
      <c r="F427" s="4"/>
      <c r="G427" s="6"/>
      <c r="H427" s="6"/>
      <c r="I427" s="6"/>
      <c r="J427" s="6"/>
      <c r="K427" s="6"/>
      <c r="L427" s="6"/>
      <c r="M427" s="6"/>
    </row>
    <row r="428" spans="6:13">
      <c r="F428" s="4"/>
      <c r="G428" s="6"/>
      <c r="H428" s="6"/>
      <c r="I428" s="6"/>
      <c r="J428" s="6"/>
      <c r="K428" s="6"/>
      <c r="L428" s="6"/>
      <c r="M428" s="6"/>
    </row>
    <row r="429" spans="6:13">
      <c r="F429" s="4"/>
      <c r="G429" s="6"/>
      <c r="H429" s="6"/>
      <c r="I429" s="6"/>
      <c r="J429" s="6"/>
      <c r="K429" s="6"/>
      <c r="L429" s="6"/>
      <c r="M429" s="6"/>
    </row>
    <row r="430" spans="6:13">
      <c r="F430" s="4"/>
      <c r="G430" s="6"/>
      <c r="H430" s="6"/>
      <c r="I430" s="6"/>
      <c r="J430" s="6"/>
      <c r="K430" s="6"/>
      <c r="L430" s="6"/>
      <c r="M430" s="6"/>
    </row>
    <row r="431" spans="6:13">
      <c r="F431" s="4"/>
      <c r="G431" s="6"/>
      <c r="H431" s="6"/>
      <c r="I431" s="6"/>
      <c r="J431" s="6"/>
      <c r="K431" s="6"/>
      <c r="L431" s="6"/>
      <c r="M431" s="6"/>
    </row>
    <row r="432" spans="6:13">
      <c r="F432" s="4"/>
      <c r="G432" s="6"/>
      <c r="H432" s="6"/>
      <c r="I432" s="6"/>
      <c r="J432" s="6"/>
      <c r="K432" s="6"/>
      <c r="L432" s="6"/>
      <c r="M432" s="6"/>
    </row>
    <row r="433" spans="6:13">
      <c r="F433" s="4"/>
      <c r="G433" s="6"/>
      <c r="H433" s="6"/>
      <c r="I433" s="6"/>
      <c r="J433" s="6"/>
      <c r="K433" s="6"/>
      <c r="L433" s="6"/>
      <c r="M433" s="6"/>
    </row>
    <row r="434" spans="6:13">
      <c r="F434" s="4"/>
      <c r="G434" s="6"/>
      <c r="H434" s="6"/>
      <c r="I434" s="6"/>
      <c r="J434" s="6"/>
      <c r="K434" s="6"/>
      <c r="L434" s="6"/>
      <c r="M434" s="6"/>
    </row>
    <row r="435" spans="6:13">
      <c r="F435" s="4"/>
      <c r="G435" s="6"/>
      <c r="H435" s="6"/>
      <c r="I435" s="6"/>
      <c r="J435" s="6"/>
      <c r="K435" s="6"/>
      <c r="L435" s="6"/>
      <c r="M435" s="6"/>
    </row>
    <row r="436" spans="6:13">
      <c r="F436" s="4"/>
      <c r="G436" s="6"/>
      <c r="H436" s="6"/>
      <c r="I436" s="6"/>
      <c r="J436" s="6"/>
      <c r="K436" s="6"/>
      <c r="L436" s="6"/>
      <c r="M436" s="6"/>
    </row>
    <row r="437" spans="6:13">
      <c r="F437" s="4"/>
      <c r="G437" s="6"/>
      <c r="H437" s="6"/>
      <c r="I437" s="6"/>
      <c r="J437" s="6"/>
      <c r="K437" s="6"/>
      <c r="L437" s="6"/>
      <c r="M437" s="6"/>
    </row>
    <row r="438" spans="6:13">
      <c r="F438" s="4"/>
      <c r="G438" s="6"/>
      <c r="H438" s="6"/>
      <c r="I438" s="6"/>
      <c r="J438" s="6"/>
      <c r="K438" s="6"/>
      <c r="L438" s="6"/>
      <c r="M438" s="6"/>
    </row>
    <row r="439" spans="6:13">
      <c r="F439" s="4"/>
      <c r="G439" s="6"/>
      <c r="H439" s="6"/>
      <c r="I439" s="6"/>
      <c r="J439" s="6"/>
      <c r="K439" s="6"/>
      <c r="L439" s="6"/>
      <c r="M439" s="6"/>
    </row>
    <row r="440" spans="6:13">
      <c r="F440" s="4"/>
      <c r="G440" s="6"/>
      <c r="H440" s="6"/>
      <c r="I440" s="6"/>
      <c r="J440" s="6"/>
      <c r="K440" s="6"/>
      <c r="L440" s="6"/>
      <c r="M440" s="6"/>
    </row>
    <row r="441" spans="6:13">
      <c r="F441" s="4"/>
      <c r="G441" s="6"/>
      <c r="H441" s="6"/>
      <c r="I441" s="6"/>
      <c r="J441" s="6"/>
      <c r="K441" s="6"/>
      <c r="L441" s="6"/>
      <c r="M441" s="6"/>
    </row>
    <row r="442" spans="6:13">
      <c r="F442" s="4"/>
      <c r="G442" s="6"/>
      <c r="H442" s="6"/>
      <c r="I442" s="6"/>
      <c r="J442" s="6"/>
      <c r="K442" s="6"/>
      <c r="L442" s="6"/>
      <c r="M442" s="6"/>
    </row>
    <row r="443" spans="6:13">
      <c r="F443" s="4"/>
      <c r="G443" s="6"/>
      <c r="H443" s="6"/>
      <c r="I443" s="6"/>
      <c r="J443" s="6"/>
      <c r="K443" s="6"/>
      <c r="L443" s="6"/>
      <c r="M443" s="6"/>
    </row>
    <row r="444" spans="6:13">
      <c r="F444" s="4"/>
      <c r="G444" s="6"/>
      <c r="H444" s="6"/>
      <c r="I444" s="6"/>
      <c r="J444" s="6"/>
      <c r="K444" s="6"/>
      <c r="L444" s="6"/>
      <c r="M444" s="6"/>
    </row>
    <row r="445" spans="6:13">
      <c r="F445" s="4"/>
      <c r="G445" s="6"/>
      <c r="H445" s="6"/>
      <c r="I445" s="6"/>
      <c r="J445" s="6"/>
      <c r="K445" s="6"/>
      <c r="L445" s="6"/>
      <c r="M445" s="6"/>
    </row>
    <row r="446" spans="6:13">
      <c r="F446" s="4"/>
      <c r="G446" s="6"/>
      <c r="H446" s="6"/>
      <c r="I446" s="6"/>
      <c r="J446" s="6"/>
      <c r="K446" s="6"/>
      <c r="L446" s="6"/>
      <c r="M446" s="6"/>
    </row>
    <row r="447" spans="6:13">
      <c r="F447" s="4"/>
      <c r="G447" s="6"/>
      <c r="H447" s="6"/>
      <c r="I447" s="6"/>
      <c r="J447" s="6"/>
      <c r="K447" s="6"/>
      <c r="L447" s="6"/>
      <c r="M447" s="6"/>
    </row>
    <row r="448" spans="6:13">
      <c r="F448" s="4"/>
      <c r="G448" s="6"/>
      <c r="H448" s="6"/>
      <c r="I448" s="6"/>
      <c r="J448" s="6"/>
      <c r="K448" s="6"/>
      <c r="L448" s="6"/>
      <c r="M448" s="6"/>
    </row>
    <row r="449" spans="6:13">
      <c r="F449" s="4"/>
      <c r="G449" s="6"/>
      <c r="H449" s="6"/>
      <c r="I449" s="6"/>
      <c r="J449" s="6"/>
      <c r="K449" s="6"/>
      <c r="L449" s="6"/>
      <c r="M449" s="6"/>
    </row>
    <row r="450" spans="6:13">
      <c r="F450" s="4"/>
      <c r="G450" s="6"/>
      <c r="H450" s="6"/>
      <c r="I450" s="6"/>
      <c r="J450" s="6"/>
      <c r="K450" s="6"/>
      <c r="L450" s="6"/>
      <c r="M450" s="6"/>
    </row>
    <row r="451" spans="6:13">
      <c r="F451" s="4"/>
      <c r="G451" s="6"/>
      <c r="H451" s="6"/>
      <c r="I451" s="6"/>
      <c r="J451" s="6"/>
      <c r="K451" s="6"/>
      <c r="L451" s="6"/>
      <c r="M451" s="6"/>
    </row>
    <row r="452" spans="6:13">
      <c r="F452" s="4"/>
      <c r="G452" s="6"/>
      <c r="H452" s="6"/>
      <c r="I452" s="6"/>
      <c r="J452" s="6"/>
      <c r="K452" s="6"/>
      <c r="L452" s="6"/>
      <c r="M452" s="6"/>
    </row>
    <row r="453" spans="6:13">
      <c r="F453" s="4"/>
      <c r="G453" s="6"/>
      <c r="H453" s="6"/>
      <c r="I453" s="6"/>
      <c r="J453" s="6"/>
      <c r="K453" s="6"/>
      <c r="L453" s="6"/>
      <c r="M453" s="6"/>
    </row>
    <row r="454" spans="6:13">
      <c r="F454" s="4"/>
      <c r="G454" s="6"/>
      <c r="H454" s="6"/>
      <c r="I454" s="6"/>
      <c r="J454" s="6"/>
      <c r="K454" s="6"/>
      <c r="L454" s="6"/>
      <c r="M454" s="6"/>
    </row>
    <row r="455" spans="6:13">
      <c r="F455" s="4"/>
      <c r="G455" s="6"/>
      <c r="H455" s="6"/>
      <c r="I455" s="6"/>
      <c r="J455" s="6"/>
      <c r="K455" s="6"/>
      <c r="L455" s="6"/>
      <c r="M455" s="6"/>
    </row>
    <row r="456" spans="6:13">
      <c r="F456" s="4"/>
      <c r="G456" s="6"/>
      <c r="H456" s="6"/>
      <c r="I456" s="6"/>
      <c r="J456" s="6"/>
      <c r="K456" s="6"/>
      <c r="L456" s="6"/>
      <c r="M456" s="6"/>
    </row>
    <row r="457" spans="6:13">
      <c r="F457" s="4"/>
      <c r="G457" s="6"/>
      <c r="H457" s="6"/>
      <c r="I457" s="6"/>
      <c r="J457" s="6"/>
      <c r="K457" s="6"/>
      <c r="L457" s="6"/>
      <c r="M457" s="6"/>
    </row>
    <row r="458" spans="6:13">
      <c r="F458" s="4"/>
      <c r="G458" s="6"/>
      <c r="H458" s="6"/>
      <c r="I458" s="6"/>
      <c r="J458" s="6"/>
      <c r="K458" s="6"/>
      <c r="L458" s="6"/>
      <c r="M458" s="6"/>
    </row>
    <row r="459" spans="6:13">
      <c r="F459" s="4"/>
      <c r="G459" s="6"/>
      <c r="H459" s="6"/>
      <c r="I459" s="6"/>
      <c r="J459" s="6"/>
      <c r="K459" s="6"/>
      <c r="L459" s="6"/>
      <c r="M459" s="6"/>
    </row>
    <row r="460" spans="6:13">
      <c r="F460" s="4"/>
      <c r="G460" s="6"/>
      <c r="H460" s="6"/>
      <c r="I460" s="6"/>
      <c r="J460" s="6"/>
      <c r="K460" s="6"/>
      <c r="L460" s="6"/>
      <c r="M460" s="6"/>
    </row>
    <row r="461" spans="6:13">
      <c r="F461" s="4"/>
      <c r="G461" s="6"/>
      <c r="H461" s="6"/>
      <c r="I461" s="6"/>
      <c r="J461" s="6"/>
      <c r="K461" s="6"/>
      <c r="L461" s="6"/>
      <c r="M461" s="6"/>
    </row>
    <row r="462" spans="6:13">
      <c r="F462" s="4"/>
      <c r="G462" s="6"/>
      <c r="H462" s="6"/>
      <c r="I462" s="6"/>
      <c r="J462" s="6"/>
      <c r="K462" s="6"/>
      <c r="L462" s="6"/>
      <c r="M462" s="6"/>
    </row>
    <row r="463" spans="6:13">
      <c r="F463" s="4"/>
      <c r="G463" s="6"/>
      <c r="H463" s="6"/>
      <c r="I463" s="6"/>
      <c r="J463" s="6"/>
      <c r="K463" s="6"/>
      <c r="L463" s="6"/>
      <c r="M463" s="6"/>
    </row>
    <row r="464" spans="6:13">
      <c r="F464" s="4"/>
      <c r="G464" s="6"/>
      <c r="H464" s="6"/>
      <c r="I464" s="6"/>
      <c r="J464" s="6"/>
      <c r="K464" s="6"/>
      <c r="L464" s="6"/>
      <c r="M464" s="6"/>
    </row>
    <row r="465" spans="6:13">
      <c r="F465" s="4"/>
      <c r="G465" s="6"/>
      <c r="H465" s="6"/>
      <c r="I465" s="6"/>
      <c r="J465" s="6"/>
      <c r="K465" s="6"/>
      <c r="L465" s="6"/>
      <c r="M465" s="6"/>
    </row>
    <row r="466" spans="6:13">
      <c r="F466" s="4"/>
      <c r="G466" s="6"/>
      <c r="H466" s="6"/>
      <c r="I466" s="6"/>
      <c r="J466" s="6"/>
      <c r="K466" s="6"/>
      <c r="L466" s="6"/>
      <c r="M466" s="6"/>
    </row>
    <row r="467" spans="6:13">
      <c r="F467" s="4"/>
      <c r="G467" s="6"/>
      <c r="H467" s="6"/>
      <c r="I467" s="6"/>
      <c r="J467" s="6"/>
      <c r="K467" s="6"/>
      <c r="L467" s="6"/>
      <c r="M467" s="6"/>
    </row>
    <row r="468" spans="6:13">
      <c r="F468" s="4"/>
      <c r="G468" s="6"/>
      <c r="H468" s="6"/>
      <c r="I468" s="6"/>
      <c r="J468" s="6"/>
      <c r="K468" s="6"/>
      <c r="L468" s="6"/>
      <c r="M468" s="6"/>
    </row>
    <row r="469" spans="6:13">
      <c r="F469" s="4"/>
      <c r="G469" s="6"/>
      <c r="H469" s="6"/>
      <c r="I469" s="6"/>
      <c r="J469" s="6"/>
      <c r="K469" s="6"/>
      <c r="L469" s="6"/>
      <c r="M469" s="6"/>
    </row>
    <row r="470" spans="6:13">
      <c r="F470" s="4"/>
      <c r="G470" s="6"/>
      <c r="H470" s="6"/>
      <c r="I470" s="6"/>
      <c r="J470" s="6"/>
      <c r="K470" s="6"/>
      <c r="L470" s="6"/>
      <c r="M470" s="6"/>
    </row>
    <row r="471" spans="6:13">
      <c r="F471" s="4"/>
      <c r="G471" s="6"/>
      <c r="H471" s="6"/>
      <c r="I471" s="6"/>
      <c r="J471" s="6"/>
      <c r="K471" s="6"/>
      <c r="L471" s="6"/>
      <c r="M471" s="6"/>
    </row>
    <row r="472" spans="6:13">
      <c r="F472" s="4"/>
      <c r="G472" s="6"/>
      <c r="H472" s="6"/>
      <c r="I472" s="6"/>
      <c r="J472" s="6"/>
      <c r="K472" s="6"/>
      <c r="L472" s="6"/>
      <c r="M472" s="6"/>
    </row>
    <row r="473" spans="6:13">
      <c r="F473" s="4"/>
      <c r="G473" s="6"/>
      <c r="H473" s="6"/>
      <c r="I473" s="6"/>
      <c r="J473" s="6"/>
      <c r="K473" s="6"/>
      <c r="L473" s="6"/>
      <c r="M473" s="6"/>
    </row>
    <row r="474" spans="6:13">
      <c r="F474" s="4"/>
      <c r="G474" s="6"/>
      <c r="H474" s="6"/>
      <c r="I474" s="6"/>
      <c r="J474" s="6"/>
      <c r="K474" s="6"/>
      <c r="L474" s="6"/>
      <c r="M474" s="6"/>
    </row>
    <row r="475" spans="6:13">
      <c r="F475" s="4"/>
      <c r="G475" s="6"/>
      <c r="H475" s="6"/>
      <c r="I475" s="6"/>
      <c r="J475" s="6"/>
      <c r="K475" s="6"/>
      <c r="L475" s="6"/>
      <c r="M475" s="6"/>
    </row>
    <row r="476" spans="6:13">
      <c r="F476" s="4"/>
      <c r="G476" s="6"/>
      <c r="H476" s="6"/>
      <c r="I476" s="6"/>
      <c r="J476" s="6"/>
      <c r="K476" s="6"/>
      <c r="L476" s="6"/>
      <c r="M476" s="6"/>
    </row>
    <row r="477" spans="6:13">
      <c r="F477" s="4"/>
      <c r="G477" s="6"/>
      <c r="H477" s="6"/>
      <c r="I477" s="6"/>
      <c r="J477" s="6"/>
      <c r="K477" s="6"/>
      <c r="L477" s="6"/>
      <c r="M477" s="6"/>
    </row>
    <row r="478" spans="6:13">
      <c r="F478" s="4"/>
      <c r="G478" s="6"/>
      <c r="H478" s="6"/>
      <c r="I478" s="6"/>
      <c r="J478" s="6"/>
      <c r="K478" s="6"/>
      <c r="L478" s="6"/>
      <c r="M478" s="6"/>
    </row>
    <row r="479" spans="6:13">
      <c r="F479" s="4"/>
      <c r="G479" s="6"/>
      <c r="H479" s="6"/>
      <c r="I479" s="6"/>
      <c r="J479" s="6"/>
      <c r="K479" s="6"/>
      <c r="L479" s="6"/>
      <c r="M479" s="6"/>
    </row>
    <row r="480" spans="6:13">
      <c r="F480" s="4"/>
      <c r="G480" s="6"/>
      <c r="H480" s="6"/>
      <c r="I480" s="6"/>
      <c r="J480" s="6"/>
      <c r="K480" s="6"/>
      <c r="L480" s="6"/>
      <c r="M480" s="6"/>
    </row>
    <row r="481" spans="6:13">
      <c r="F481" s="4"/>
      <c r="G481" s="6"/>
      <c r="H481" s="6"/>
      <c r="I481" s="6"/>
      <c r="J481" s="6"/>
      <c r="K481" s="6"/>
      <c r="L481" s="6"/>
      <c r="M481" s="6"/>
    </row>
    <row r="482" spans="6:13">
      <c r="F482" s="4"/>
      <c r="G482" s="6"/>
      <c r="H482" s="6"/>
      <c r="I482" s="6"/>
      <c r="J482" s="6"/>
      <c r="K482" s="6"/>
      <c r="L482" s="6"/>
      <c r="M482" s="6"/>
    </row>
    <row r="483" spans="6:13">
      <c r="F483" s="4"/>
      <c r="G483" s="6"/>
      <c r="H483" s="6"/>
      <c r="I483" s="6"/>
      <c r="J483" s="6"/>
      <c r="K483" s="6"/>
      <c r="L483" s="6"/>
      <c r="M483" s="6"/>
    </row>
    <row r="484" spans="6:13">
      <c r="F484" s="4"/>
      <c r="G484" s="6"/>
      <c r="H484" s="6"/>
      <c r="I484" s="6"/>
      <c r="J484" s="6"/>
      <c r="K484" s="6"/>
      <c r="L484" s="6"/>
      <c r="M484" s="6"/>
    </row>
    <row r="485" spans="6:13">
      <c r="F485" s="4"/>
      <c r="G485" s="6"/>
      <c r="H485" s="6"/>
      <c r="I485" s="6"/>
      <c r="J485" s="6"/>
      <c r="K485" s="6"/>
      <c r="L485" s="6"/>
      <c r="M485" s="6"/>
    </row>
    <row r="486" spans="6:13">
      <c r="F486" s="4"/>
      <c r="G486" s="6"/>
      <c r="H486" s="6"/>
      <c r="I486" s="6"/>
      <c r="J486" s="6"/>
      <c r="K486" s="6"/>
      <c r="L486" s="6"/>
      <c r="M486" s="6"/>
    </row>
    <row r="487" spans="6:13">
      <c r="F487" s="4"/>
      <c r="G487" s="6"/>
      <c r="H487" s="6"/>
      <c r="I487" s="6"/>
      <c r="J487" s="6"/>
      <c r="K487" s="6"/>
      <c r="L487" s="6"/>
      <c r="M487" s="6"/>
    </row>
    <row r="488" spans="6:13">
      <c r="F488" s="4"/>
      <c r="G488" s="6"/>
      <c r="H488" s="6"/>
      <c r="I488" s="6"/>
      <c r="J488" s="6"/>
      <c r="K488" s="6"/>
      <c r="L488" s="6"/>
      <c r="M488" s="6"/>
    </row>
    <row r="489" spans="6:13">
      <c r="F489" s="4"/>
      <c r="G489" s="6"/>
      <c r="H489" s="6"/>
      <c r="I489" s="6"/>
      <c r="J489" s="6"/>
      <c r="K489" s="6"/>
      <c r="L489" s="6"/>
      <c r="M489" s="6"/>
    </row>
    <row r="490" spans="6:13">
      <c r="F490" s="4"/>
      <c r="G490" s="6"/>
      <c r="H490" s="6"/>
      <c r="I490" s="6"/>
      <c r="J490" s="6"/>
      <c r="K490" s="6"/>
      <c r="L490" s="6"/>
      <c r="M490" s="6"/>
    </row>
    <row r="491" spans="6:13">
      <c r="F491" s="4"/>
      <c r="G491" s="6"/>
      <c r="H491" s="6"/>
      <c r="I491" s="6"/>
      <c r="J491" s="6"/>
      <c r="K491" s="6"/>
      <c r="L491" s="6"/>
      <c r="M491" s="6"/>
    </row>
    <row r="492" spans="6:13">
      <c r="F492" s="4"/>
      <c r="G492" s="6"/>
      <c r="H492" s="6"/>
      <c r="I492" s="6"/>
      <c r="J492" s="6"/>
      <c r="K492" s="6"/>
      <c r="L492" s="6"/>
      <c r="M492" s="6"/>
    </row>
    <row r="493" spans="6:13">
      <c r="F493" s="4"/>
      <c r="G493" s="6"/>
      <c r="H493" s="6"/>
      <c r="I493" s="6"/>
      <c r="J493" s="6"/>
      <c r="K493" s="6"/>
      <c r="L493" s="6"/>
      <c r="M493" s="6"/>
    </row>
    <row r="494" spans="6:13">
      <c r="F494" s="4"/>
      <c r="G494" s="6"/>
      <c r="H494" s="6"/>
      <c r="I494" s="6"/>
      <c r="J494" s="6"/>
      <c r="K494" s="6"/>
      <c r="L494" s="6"/>
      <c r="M494" s="6"/>
    </row>
    <row r="495" spans="6:13">
      <c r="F495" s="4"/>
      <c r="G495" s="6"/>
      <c r="H495" s="6"/>
      <c r="I495" s="6"/>
      <c r="J495" s="6"/>
      <c r="K495" s="6"/>
      <c r="L495" s="6"/>
      <c r="M495" s="6"/>
    </row>
    <row r="496" spans="6:13">
      <c r="F496" s="4"/>
      <c r="G496" s="6"/>
      <c r="H496" s="6"/>
      <c r="I496" s="6"/>
      <c r="J496" s="6"/>
      <c r="K496" s="6"/>
      <c r="L496" s="6"/>
      <c r="M496" s="6"/>
    </row>
    <row r="497" spans="6:13">
      <c r="F497" s="4"/>
      <c r="G497" s="6"/>
      <c r="H497" s="6"/>
      <c r="I497" s="6"/>
      <c r="J497" s="6"/>
      <c r="K497" s="6"/>
      <c r="L497" s="6"/>
      <c r="M497" s="6"/>
    </row>
    <row r="498" spans="6:13">
      <c r="F498" s="4"/>
      <c r="G498" s="6"/>
      <c r="H498" s="6"/>
      <c r="I498" s="6"/>
      <c r="J498" s="6"/>
      <c r="K498" s="6"/>
      <c r="L498" s="6"/>
      <c r="M498" s="6"/>
    </row>
    <row r="499" spans="6:13">
      <c r="F499" s="4"/>
      <c r="G499" s="6"/>
      <c r="H499" s="6"/>
      <c r="I499" s="6"/>
      <c r="J499" s="6"/>
      <c r="K499" s="6"/>
      <c r="L499" s="6"/>
      <c r="M499" s="6"/>
    </row>
    <row r="500" spans="6:13">
      <c r="F500" s="4"/>
      <c r="G500" s="6"/>
      <c r="H500" s="6"/>
      <c r="I500" s="6"/>
      <c r="J500" s="6"/>
      <c r="K500" s="6"/>
      <c r="L500" s="6"/>
      <c r="M500" s="6"/>
    </row>
    <row r="501" spans="6:13">
      <c r="F501" s="4"/>
      <c r="G501" s="6"/>
      <c r="H501" s="6"/>
      <c r="I501" s="6"/>
      <c r="J501" s="6"/>
      <c r="K501" s="6"/>
      <c r="L501" s="6"/>
      <c r="M501" s="6"/>
    </row>
    <row r="502" spans="6:13">
      <c r="F502" s="4"/>
      <c r="G502" s="6"/>
      <c r="H502" s="6"/>
      <c r="I502" s="6"/>
      <c r="J502" s="6"/>
      <c r="K502" s="6"/>
      <c r="L502" s="6"/>
      <c r="M502" s="6"/>
    </row>
    <row r="503" spans="6:13">
      <c r="F503" s="4"/>
      <c r="G503" s="6"/>
      <c r="H503" s="6"/>
      <c r="I503" s="6"/>
      <c r="J503" s="6"/>
      <c r="K503" s="6"/>
      <c r="L503" s="6"/>
      <c r="M503" s="6"/>
    </row>
    <row r="504" spans="6:13">
      <c r="F504" s="4"/>
      <c r="G504" s="6"/>
      <c r="H504" s="6"/>
      <c r="I504" s="6"/>
      <c r="J504" s="6"/>
      <c r="K504" s="6"/>
      <c r="L504" s="6"/>
      <c r="M504" s="6"/>
    </row>
    <row r="505" spans="6:13">
      <c r="F505" s="4"/>
      <c r="G505" s="6"/>
      <c r="H505" s="6"/>
      <c r="I505" s="6"/>
      <c r="J505" s="6"/>
      <c r="K505" s="6"/>
      <c r="L505" s="6"/>
      <c r="M505" s="6"/>
    </row>
    <row r="506" spans="6:13">
      <c r="F506" s="4"/>
      <c r="G506" s="6"/>
      <c r="H506" s="6"/>
      <c r="I506" s="6"/>
      <c r="J506" s="6"/>
      <c r="K506" s="6"/>
      <c r="L506" s="6"/>
      <c r="M506" s="6"/>
    </row>
    <row r="507" spans="6:13">
      <c r="F507" s="4"/>
      <c r="G507" s="6"/>
      <c r="H507" s="6"/>
      <c r="I507" s="6"/>
      <c r="J507" s="6"/>
      <c r="K507" s="6"/>
      <c r="L507" s="6"/>
      <c r="M507" s="6"/>
    </row>
    <row r="508" spans="6:13">
      <c r="F508" s="4"/>
      <c r="G508" s="6"/>
      <c r="H508" s="6"/>
      <c r="I508" s="6"/>
      <c r="J508" s="6"/>
      <c r="K508" s="6"/>
      <c r="L508" s="6"/>
      <c r="M508" s="6"/>
    </row>
    <row r="509" spans="6:13">
      <c r="F509" s="4"/>
      <c r="G509" s="6"/>
      <c r="H509" s="6"/>
      <c r="I509" s="6"/>
      <c r="J509" s="6"/>
      <c r="K509" s="6"/>
      <c r="L509" s="6"/>
      <c r="M509" s="6"/>
    </row>
    <row r="510" spans="6:13">
      <c r="F510" s="4"/>
      <c r="G510" s="6"/>
      <c r="H510" s="6"/>
      <c r="I510" s="6"/>
      <c r="J510" s="6"/>
      <c r="K510" s="6"/>
      <c r="L510" s="6"/>
      <c r="M510" s="6"/>
    </row>
    <row r="511" spans="6:13">
      <c r="F511" s="4"/>
      <c r="G511" s="6"/>
      <c r="H511" s="6"/>
      <c r="I511" s="6"/>
      <c r="J511" s="6"/>
      <c r="K511" s="6"/>
      <c r="L511" s="6"/>
      <c r="M511" s="6"/>
    </row>
    <row r="512" spans="6:13">
      <c r="F512" s="4"/>
      <c r="G512" s="6"/>
      <c r="H512" s="6"/>
      <c r="I512" s="6"/>
      <c r="J512" s="6"/>
      <c r="K512" s="6"/>
      <c r="L512" s="6"/>
      <c r="M512" s="6"/>
    </row>
    <row r="513" spans="6:13">
      <c r="F513" s="4"/>
      <c r="G513" s="6"/>
      <c r="H513" s="6"/>
      <c r="I513" s="6"/>
      <c r="J513" s="6"/>
      <c r="K513" s="6"/>
      <c r="L513" s="6"/>
      <c r="M513" s="6"/>
    </row>
    <row r="514" spans="6:13">
      <c r="F514" s="4"/>
      <c r="G514" s="6"/>
      <c r="H514" s="6"/>
      <c r="I514" s="6"/>
      <c r="J514" s="6"/>
      <c r="K514" s="6"/>
      <c r="L514" s="6"/>
      <c r="M514" s="6"/>
    </row>
    <row r="515" spans="6:13">
      <c r="F515" s="4"/>
      <c r="G515" s="6"/>
      <c r="H515" s="6"/>
      <c r="I515" s="6"/>
      <c r="J515" s="6"/>
      <c r="K515" s="6"/>
      <c r="L515" s="6"/>
      <c r="M515" s="6"/>
    </row>
    <row r="516" spans="6:13">
      <c r="F516" s="4"/>
      <c r="G516" s="6"/>
      <c r="H516" s="6"/>
      <c r="I516" s="6"/>
      <c r="J516" s="6"/>
      <c r="K516" s="6"/>
      <c r="L516" s="6"/>
      <c r="M516" s="6"/>
    </row>
    <row r="517" spans="6:13">
      <c r="F517" s="4"/>
      <c r="G517" s="6"/>
      <c r="H517" s="6"/>
      <c r="I517" s="6"/>
      <c r="J517" s="6"/>
      <c r="K517" s="6"/>
      <c r="L517" s="6"/>
      <c r="M517" s="6"/>
    </row>
    <row r="518" spans="6:13">
      <c r="F518" s="4"/>
      <c r="G518" s="6"/>
      <c r="H518" s="6"/>
      <c r="I518" s="6"/>
      <c r="J518" s="6"/>
      <c r="K518" s="6"/>
      <c r="L518" s="6"/>
      <c r="M518" s="6"/>
    </row>
    <row r="519" spans="6:13">
      <c r="F519" s="4"/>
      <c r="G519" s="6"/>
      <c r="H519" s="6"/>
      <c r="I519" s="6"/>
      <c r="J519" s="6"/>
      <c r="K519" s="6"/>
      <c r="L519" s="6"/>
      <c r="M519" s="6"/>
    </row>
    <row r="520" spans="6:13">
      <c r="F520" s="4"/>
      <c r="G520" s="6"/>
      <c r="H520" s="6"/>
      <c r="I520" s="6"/>
      <c r="J520" s="6"/>
      <c r="K520" s="6"/>
      <c r="L520" s="6"/>
      <c r="M520" s="6"/>
    </row>
    <row r="521" spans="6:13">
      <c r="F521" s="4"/>
      <c r="G521" s="6"/>
      <c r="H521" s="6"/>
      <c r="I521" s="6"/>
      <c r="J521" s="6"/>
      <c r="K521" s="6"/>
      <c r="L521" s="6"/>
      <c r="M521" s="6"/>
    </row>
    <row r="522" spans="6:13">
      <c r="F522" s="4"/>
      <c r="G522" s="6"/>
      <c r="H522" s="6"/>
      <c r="I522" s="6"/>
      <c r="J522" s="6"/>
      <c r="K522" s="6"/>
      <c r="L522" s="6"/>
      <c r="M522" s="6"/>
    </row>
    <row r="523" spans="6:13">
      <c r="F523" s="4"/>
      <c r="G523" s="6"/>
      <c r="H523" s="6"/>
      <c r="I523" s="6"/>
      <c r="J523" s="6"/>
      <c r="K523" s="6"/>
      <c r="L523" s="6"/>
      <c r="M523" s="6"/>
    </row>
    <row r="524" spans="6:13">
      <c r="F524" s="4"/>
      <c r="G524" s="6"/>
      <c r="H524" s="6"/>
      <c r="I524" s="6"/>
      <c r="J524" s="6"/>
      <c r="K524" s="6"/>
      <c r="L524" s="6"/>
      <c r="M524" s="6"/>
    </row>
    <row r="525" spans="6:13">
      <c r="F525" s="4"/>
      <c r="G525" s="6"/>
      <c r="H525" s="6"/>
      <c r="I525" s="6"/>
      <c r="J525" s="6"/>
      <c r="K525" s="6"/>
      <c r="L525" s="6"/>
      <c r="M525" s="6"/>
    </row>
    <row r="526" spans="6:13">
      <c r="F526" s="4"/>
      <c r="G526" s="6"/>
      <c r="H526" s="6"/>
      <c r="I526" s="6"/>
      <c r="J526" s="6"/>
      <c r="K526" s="6"/>
      <c r="L526" s="6"/>
      <c r="M526" s="6"/>
    </row>
    <row r="527" spans="6:13">
      <c r="F527" s="4"/>
      <c r="G527" s="6"/>
      <c r="H527" s="6"/>
      <c r="I527" s="6"/>
      <c r="J527" s="6"/>
      <c r="K527" s="6"/>
      <c r="L527" s="6"/>
      <c r="M527" s="6"/>
    </row>
    <row r="528" spans="6:13">
      <c r="F528" s="4"/>
      <c r="G528" s="6"/>
      <c r="H528" s="6"/>
      <c r="I528" s="6"/>
      <c r="J528" s="6"/>
      <c r="K528" s="6"/>
      <c r="L528" s="6"/>
      <c r="M528" s="6"/>
    </row>
    <row r="529" spans="6:13">
      <c r="F529" s="4"/>
      <c r="G529" s="6"/>
      <c r="H529" s="6"/>
      <c r="I529" s="6"/>
      <c r="J529" s="6"/>
      <c r="K529" s="6"/>
      <c r="L529" s="6"/>
      <c r="M529" s="6"/>
    </row>
    <row r="530" spans="6:13">
      <c r="F530" s="4"/>
      <c r="G530" s="6"/>
      <c r="H530" s="6"/>
      <c r="I530" s="6"/>
      <c r="J530" s="6"/>
      <c r="K530" s="6"/>
      <c r="L530" s="6"/>
      <c r="M530" s="6"/>
    </row>
    <row r="531" spans="6:13">
      <c r="F531" s="4"/>
      <c r="G531" s="6"/>
      <c r="H531" s="6"/>
      <c r="I531" s="6"/>
      <c r="J531" s="6"/>
      <c r="K531" s="6"/>
      <c r="L531" s="6"/>
      <c r="M531" s="6"/>
    </row>
    <row r="532" spans="6:13">
      <c r="F532" s="4"/>
      <c r="G532" s="6"/>
      <c r="H532" s="6"/>
      <c r="I532" s="6"/>
      <c r="J532" s="6"/>
      <c r="K532" s="6"/>
      <c r="L532" s="6"/>
      <c r="M532" s="6"/>
    </row>
    <row r="533" spans="6:13">
      <c r="F533" s="4"/>
      <c r="G533" s="6"/>
      <c r="H533" s="6"/>
      <c r="I533" s="6"/>
      <c r="J533" s="6"/>
      <c r="K533" s="6"/>
      <c r="L533" s="6"/>
      <c r="M533" s="6"/>
    </row>
    <row r="534" spans="6:13">
      <c r="F534" s="4"/>
      <c r="G534" s="6"/>
      <c r="H534" s="6"/>
      <c r="I534" s="6"/>
      <c r="J534" s="6"/>
      <c r="K534" s="6"/>
      <c r="L534" s="6"/>
      <c r="M534" s="6"/>
    </row>
    <row r="535" spans="6:13">
      <c r="F535" s="4"/>
      <c r="G535" s="6"/>
      <c r="H535" s="6"/>
      <c r="I535" s="6"/>
      <c r="J535" s="6"/>
      <c r="K535" s="6"/>
      <c r="L535" s="6"/>
      <c r="M535" s="6"/>
    </row>
    <row r="536" spans="6:13">
      <c r="F536" s="4"/>
      <c r="G536" s="6"/>
      <c r="H536" s="6"/>
      <c r="I536" s="6"/>
      <c r="J536" s="6"/>
      <c r="K536" s="6"/>
      <c r="L536" s="6"/>
      <c r="M536" s="6"/>
    </row>
    <row r="537" spans="6:13">
      <c r="F537" s="4"/>
      <c r="G537" s="6"/>
      <c r="H537" s="6"/>
      <c r="I537" s="6"/>
      <c r="J537" s="6"/>
      <c r="K537" s="6"/>
      <c r="L537" s="6"/>
      <c r="M537" s="6"/>
    </row>
    <row r="538" spans="6:13">
      <c r="F538" s="4"/>
      <c r="G538" s="6"/>
      <c r="H538" s="6"/>
      <c r="I538" s="6"/>
      <c r="J538" s="6"/>
      <c r="K538" s="6"/>
      <c r="L538" s="6"/>
      <c r="M538" s="6"/>
    </row>
    <row r="539" spans="6:13">
      <c r="F539" s="4"/>
      <c r="G539" s="6"/>
      <c r="H539" s="6"/>
      <c r="I539" s="6"/>
      <c r="J539" s="6"/>
      <c r="K539" s="6"/>
      <c r="L539" s="6"/>
      <c r="M539" s="6"/>
    </row>
    <row r="540" spans="6:13">
      <c r="F540" s="4"/>
      <c r="G540" s="6"/>
      <c r="H540" s="6"/>
      <c r="I540" s="6"/>
      <c r="J540" s="6"/>
      <c r="K540" s="6"/>
      <c r="L540" s="6"/>
      <c r="M540" s="6"/>
    </row>
    <row r="541" spans="6:13">
      <c r="F541" s="4"/>
      <c r="G541" s="6"/>
      <c r="H541" s="6"/>
      <c r="I541" s="6"/>
      <c r="J541" s="6"/>
      <c r="K541" s="6"/>
      <c r="L541" s="6"/>
      <c r="M541" s="6"/>
    </row>
    <row r="542" spans="6:13">
      <c r="F542" s="4"/>
      <c r="G542" s="6"/>
      <c r="H542" s="6"/>
      <c r="I542" s="6"/>
      <c r="J542" s="6"/>
      <c r="K542" s="6"/>
      <c r="L542" s="6"/>
      <c r="M542" s="6"/>
    </row>
    <row r="543" spans="6:13">
      <c r="F543" s="4"/>
      <c r="G543" s="6"/>
      <c r="H543" s="6"/>
      <c r="I543" s="6"/>
      <c r="J543" s="6"/>
      <c r="K543" s="6"/>
      <c r="L543" s="6"/>
      <c r="M543" s="6"/>
    </row>
    <row r="544" spans="6:13">
      <c r="F544" s="4"/>
      <c r="G544" s="6"/>
      <c r="H544" s="6"/>
      <c r="I544" s="6"/>
      <c r="J544" s="6"/>
      <c r="K544" s="6"/>
      <c r="L544" s="6"/>
      <c r="M544" s="6"/>
    </row>
    <row r="545" spans="6:13">
      <c r="F545" s="4"/>
      <c r="G545" s="6"/>
      <c r="H545" s="6"/>
      <c r="I545" s="6"/>
      <c r="J545" s="6"/>
      <c r="K545" s="6"/>
      <c r="L545" s="6"/>
      <c r="M545" s="6"/>
    </row>
    <row r="546" spans="6:13">
      <c r="F546" s="4"/>
      <c r="G546" s="6"/>
      <c r="H546" s="6"/>
      <c r="I546" s="6"/>
      <c r="J546" s="6"/>
      <c r="K546" s="6"/>
      <c r="L546" s="6"/>
      <c r="M546" s="6"/>
    </row>
    <row r="547" spans="6:13">
      <c r="F547" s="4"/>
      <c r="G547" s="6"/>
      <c r="H547" s="6"/>
      <c r="I547" s="6"/>
      <c r="J547" s="6"/>
      <c r="K547" s="6"/>
      <c r="L547" s="6"/>
      <c r="M547" s="6"/>
    </row>
    <row r="548" spans="6:13">
      <c r="F548" s="4"/>
      <c r="G548" s="6"/>
      <c r="H548" s="6"/>
      <c r="I548" s="6"/>
      <c r="J548" s="6"/>
      <c r="K548" s="6"/>
      <c r="L548" s="6"/>
      <c r="M548" s="6"/>
    </row>
    <row r="549" spans="6:13">
      <c r="F549" s="4"/>
      <c r="G549" s="6"/>
      <c r="H549" s="6"/>
      <c r="I549" s="6"/>
      <c r="J549" s="6"/>
      <c r="K549" s="6"/>
      <c r="L549" s="6"/>
      <c r="M549" s="6"/>
    </row>
    <row r="550" spans="6:13">
      <c r="F550" s="4"/>
      <c r="G550" s="6"/>
      <c r="H550" s="6"/>
      <c r="I550" s="6"/>
      <c r="J550" s="6"/>
      <c r="K550" s="6"/>
      <c r="L550" s="6"/>
      <c r="M550" s="6"/>
    </row>
    <row r="551" spans="6:13">
      <c r="F551" s="4"/>
      <c r="G551" s="6"/>
      <c r="H551" s="6"/>
      <c r="I551" s="6"/>
      <c r="J551" s="6"/>
      <c r="K551" s="6"/>
      <c r="L551" s="6"/>
      <c r="M551" s="6"/>
    </row>
    <row r="552" spans="6:13">
      <c r="F552" s="4"/>
      <c r="G552" s="6"/>
      <c r="H552" s="6"/>
      <c r="I552" s="6"/>
      <c r="J552" s="6"/>
      <c r="K552" s="6"/>
      <c r="L552" s="6"/>
      <c r="M552" s="6"/>
    </row>
    <row r="553" spans="6:13">
      <c r="F553" s="4"/>
      <c r="G553" s="6"/>
      <c r="H553" s="6"/>
      <c r="I553" s="6"/>
      <c r="J553" s="6"/>
      <c r="K553" s="6"/>
      <c r="L553" s="6"/>
      <c r="M553" s="6"/>
    </row>
    <row r="554" spans="6:13">
      <c r="F554" s="4"/>
      <c r="G554" s="6"/>
      <c r="H554" s="6"/>
      <c r="I554" s="6"/>
      <c r="J554" s="6"/>
      <c r="K554" s="6"/>
      <c r="L554" s="6"/>
      <c r="M554" s="6"/>
    </row>
    <row r="555" spans="6:13">
      <c r="F555" s="4"/>
      <c r="G555" s="6"/>
      <c r="H555" s="6"/>
      <c r="I555" s="6"/>
      <c r="J555" s="6"/>
      <c r="K555" s="6"/>
      <c r="L555" s="6"/>
      <c r="M555" s="6"/>
    </row>
    <row r="556" spans="6:13">
      <c r="F556" s="4"/>
      <c r="G556" s="6"/>
      <c r="H556" s="6"/>
      <c r="I556" s="6"/>
      <c r="J556" s="6"/>
      <c r="K556" s="6"/>
      <c r="L556" s="6"/>
      <c r="M556" s="6"/>
    </row>
    <row r="557" spans="6:13">
      <c r="F557" s="4"/>
      <c r="G557" s="6"/>
      <c r="H557" s="6"/>
      <c r="I557" s="6"/>
      <c r="J557" s="6"/>
      <c r="K557" s="6"/>
      <c r="L557" s="6"/>
      <c r="M557" s="6"/>
    </row>
    <row r="558" spans="6:13">
      <c r="F558" s="4"/>
      <c r="G558" s="6"/>
      <c r="H558" s="6"/>
      <c r="I558" s="6"/>
      <c r="J558" s="6"/>
      <c r="K558" s="6"/>
      <c r="L558" s="6"/>
      <c r="M558" s="6"/>
    </row>
    <row r="559" spans="6:13">
      <c r="F559" s="4"/>
      <c r="G559" s="6"/>
      <c r="H559" s="6"/>
      <c r="I559" s="6"/>
      <c r="J559" s="6"/>
      <c r="K559" s="6"/>
      <c r="L559" s="6"/>
      <c r="M559" s="6"/>
    </row>
    <row r="560" spans="6:13">
      <c r="F560" s="4"/>
      <c r="G560" s="6"/>
      <c r="H560" s="6"/>
      <c r="I560" s="6"/>
      <c r="J560" s="6"/>
      <c r="K560" s="6"/>
      <c r="L560" s="6"/>
      <c r="M560" s="6"/>
    </row>
    <row r="561" spans="6:13">
      <c r="F561" s="4"/>
      <c r="G561" s="6"/>
      <c r="H561" s="6"/>
      <c r="I561" s="6"/>
      <c r="J561" s="6"/>
      <c r="K561" s="6"/>
      <c r="L561" s="6"/>
      <c r="M561" s="6"/>
    </row>
    <row r="562" spans="6:13">
      <c r="F562" s="4"/>
      <c r="G562" s="6"/>
      <c r="H562" s="6"/>
      <c r="I562" s="6"/>
      <c r="J562" s="6"/>
      <c r="K562" s="6"/>
      <c r="L562" s="6"/>
      <c r="M562" s="6"/>
    </row>
    <row r="563" spans="6:13">
      <c r="F563" s="4"/>
      <c r="G563" s="6"/>
      <c r="H563" s="6"/>
      <c r="I563" s="6"/>
      <c r="J563" s="6"/>
      <c r="K563" s="6"/>
      <c r="L563" s="6"/>
      <c r="M563" s="6"/>
    </row>
    <row r="564" spans="6:13">
      <c r="F564" s="4"/>
      <c r="G564" s="6"/>
      <c r="H564" s="6"/>
      <c r="I564" s="6"/>
      <c r="J564" s="6"/>
      <c r="K564" s="6"/>
      <c r="L564" s="6"/>
      <c r="M564" s="6"/>
    </row>
    <row r="565" spans="6:13">
      <c r="F565" s="4"/>
      <c r="G565" s="6"/>
      <c r="H565" s="6"/>
      <c r="I565" s="6"/>
      <c r="J565" s="6"/>
      <c r="K565" s="6"/>
      <c r="L565" s="6"/>
      <c r="M565" s="6"/>
    </row>
    <row r="566" spans="6:13">
      <c r="F566" s="4"/>
      <c r="G566" s="6"/>
      <c r="H566" s="6"/>
      <c r="I566" s="6"/>
      <c r="J566" s="6"/>
      <c r="K566" s="6"/>
      <c r="L566" s="6"/>
      <c r="M566" s="6"/>
    </row>
    <row r="567" spans="6:13">
      <c r="F567" s="4"/>
      <c r="G567" s="6"/>
      <c r="H567" s="6"/>
      <c r="I567" s="6"/>
      <c r="J567" s="6"/>
      <c r="K567" s="6"/>
      <c r="L567" s="6"/>
      <c r="M567" s="6"/>
    </row>
    <row r="568" spans="6:13">
      <c r="F568" s="4"/>
      <c r="G568" s="6"/>
      <c r="H568" s="6"/>
      <c r="I568" s="6"/>
      <c r="J568" s="6"/>
      <c r="K568" s="6"/>
      <c r="L568" s="6"/>
      <c r="M568" s="6"/>
    </row>
    <row r="569" spans="6:13">
      <c r="F569" s="4"/>
      <c r="G569" s="6"/>
      <c r="H569" s="6"/>
      <c r="I569" s="6"/>
      <c r="J569" s="6"/>
      <c r="K569" s="6"/>
      <c r="L569" s="6"/>
      <c r="M569" s="6"/>
    </row>
    <row r="570" spans="6:13">
      <c r="F570" s="4"/>
      <c r="G570" s="6"/>
      <c r="H570" s="6"/>
      <c r="I570" s="6"/>
      <c r="J570" s="6"/>
      <c r="K570" s="6"/>
      <c r="L570" s="6"/>
      <c r="M570" s="6"/>
    </row>
    <row r="571" spans="6:13">
      <c r="F571" s="4"/>
      <c r="G571" s="6"/>
      <c r="H571" s="6"/>
      <c r="I571" s="6"/>
      <c r="J571" s="6"/>
      <c r="K571" s="6"/>
      <c r="L571" s="6"/>
      <c r="M571" s="6"/>
    </row>
    <row r="572" spans="6:13">
      <c r="F572" s="4"/>
      <c r="G572" s="6"/>
      <c r="H572" s="6"/>
      <c r="I572" s="6"/>
      <c r="J572" s="6"/>
      <c r="K572" s="6"/>
      <c r="L572" s="6"/>
      <c r="M572" s="6"/>
    </row>
    <row r="573" spans="6:13">
      <c r="F573" s="4"/>
      <c r="G573" s="6"/>
      <c r="H573" s="6"/>
      <c r="I573" s="6"/>
      <c r="J573" s="6"/>
      <c r="K573" s="6"/>
      <c r="L573" s="6"/>
      <c r="M573" s="6"/>
    </row>
    <row r="574" spans="6:13">
      <c r="F574" s="4"/>
      <c r="G574" s="6"/>
      <c r="H574" s="6"/>
      <c r="I574" s="6"/>
      <c r="J574" s="6"/>
      <c r="K574" s="6"/>
      <c r="L574" s="6"/>
      <c r="M574" s="6"/>
    </row>
    <row r="575" spans="6:13">
      <c r="F575" s="4"/>
      <c r="G575" s="6"/>
      <c r="H575" s="6"/>
      <c r="I575" s="6"/>
      <c r="J575" s="6"/>
      <c r="K575" s="6"/>
      <c r="L575" s="6"/>
      <c r="M575" s="6"/>
    </row>
    <row r="576" spans="6:13">
      <c r="F576" s="4"/>
      <c r="G576" s="6"/>
      <c r="H576" s="6"/>
      <c r="I576" s="6"/>
      <c r="J576" s="6"/>
      <c r="K576" s="6"/>
      <c r="L576" s="6"/>
      <c r="M576" s="6"/>
    </row>
    <row r="577" spans="6:13">
      <c r="F577" s="4"/>
      <c r="G577" s="6"/>
      <c r="H577" s="6"/>
      <c r="I577" s="6"/>
      <c r="J577" s="6"/>
      <c r="K577" s="6"/>
      <c r="L577" s="6"/>
      <c r="M577" s="6"/>
    </row>
    <row r="578" spans="6:13">
      <c r="F578" s="4"/>
      <c r="G578" s="6"/>
      <c r="H578" s="6"/>
      <c r="I578" s="6"/>
      <c r="J578" s="6"/>
      <c r="K578" s="6"/>
      <c r="L578" s="6"/>
      <c r="M578" s="6"/>
    </row>
    <row r="579" spans="6:13">
      <c r="F579" s="4"/>
      <c r="G579" s="6"/>
      <c r="H579" s="6"/>
      <c r="I579" s="6"/>
      <c r="J579" s="6"/>
      <c r="K579" s="6"/>
      <c r="L579" s="6"/>
      <c r="M579" s="6"/>
    </row>
    <row r="580" spans="6:13">
      <c r="F580" s="4"/>
      <c r="G580" s="6"/>
      <c r="H580" s="6"/>
      <c r="I580" s="6"/>
      <c r="J580" s="6"/>
      <c r="K580" s="6"/>
      <c r="L580" s="6"/>
      <c r="M580" s="6"/>
    </row>
    <row r="581" spans="6:13">
      <c r="F581" s="4"/>
      <c r="G581" s="6"/>
      <c r="H581" s="6"/>
      <c r="I581" s="6"/>
      <c r="J581" s="6"/>
      <c r="K581" s="6"/>
      <c r="L581" s="6"/>
      <c r="M581" s="6"/>
    </row>
    <row r="582" spans="6:13">
      <c r="F582" s="4"/>
      <c r="G582" s="6"/>
      <c r="H582" s="6"/>
      <c r="I582" s="6"/>
      <c r="J582" s="6"/>
      <c r="K582" s="6"/>
      <c r="L582" s="6"/>
      <c r="M582" s="6"/>
    </row>
    <row r="583" spans="6:13">
      <c r="F583" s="4"/>
      <c r="G583" s="6"/>
      <c r="H583" s="6"/>
      <c r="I583" s="6"/>
      <c r="J583" s="6"/>
      <c r="K583" s="6"/>
      <c r="L583" s="6"/>
      <c r="M583" s="6"/>
    </row>
    <row r="584" spans="6:13">
      <c r="F584" s="4"/>
      <c r="G584" s="6"/>
      <c r="H584" s="6"/>
      <c r="I584" s="6"/>
      <c r="J584" s="6"/>
      <c r="K584" s="6"/>
      <c r="L584" s="6"/>
      <c r="M584" s="6"/>
    </row>
    <row r="585" spans="6:13">
      <c r="F585" s="4"/>
      <c r="G585" s="6"/>
      <c r="H585" s="6"/>
      <c r="I585" s="6"/>
      <c r="J585" s="6"/>
      <c r="K585" s="6"/>
      <c r="L585" s="6"/>
      <c r="M585" s="6"/>
    </row>
    <row r="586" spans="6:13">
      <c r="F586" s="4"/>
      <c r="G586" s="6"/>
      <c r="H586" s="6"/>
      <c r="I586" s="6"/>
      <c r="J586" s="6"/>
      <c r="K586" s="6"/>
      <c r="L586" s="6"/>
      <c r="M586" s="6"/>
    </row>
    <row r="587" spans="6:13">
      <c r="F587" s="4"/>
      <c r="G587" s="6"/>
      <c r="H587" s="6"/>
      <c r="I587" s="6"/>
      <c r="J587" s="6"/>
      <c r="K587" s="6"/>
      <c r="L587" s="6"/>
      <c r="M587" s="6"/>
    </row>
    <row r="588" spans="6:13">
      <c r="F588" s="4"/>
      <c r="G588" s="6"/>
      <c r="H588" s="6"/>
      <c r="I588" s="6"/>
      <c r="J588" s="6"/>
      <c r="K588" s="6"/>
      <c r="L588" s="6"/>
      <c r="M588" s="6"/>
    </row>
    <row r="589" spans="6:13">
      <c r="F589" s="4"/>
      <c r="G589" s="6"/>
      <c r="H589" s="6"/>
      <c r="I589" s="6"/>
      <c r="J589" s="6"/>
      <c r="K589" s="6"/>
      <c r="L589" s="6"/>
      <c r="M589" s="6"/>
    </row>
    <row r="590" spans="6:13">
      <c r="F590" s="4"/>
      <c r="G590" s="6"/>
      <c r="H590" s="6"/>
      <c r="I590" s="6"/>
      <c r="J590" s="6"/>
      <c r="K590" s="6"/>
      <c r="L590" s="6"/>
      <c r="M590" s="6"/>
    </row>
    <row r="591" spans="6:13">
      <c r="F591" s="4"/>
      <c r="G591" s="6"/>
      <c r="H591" s="6"/>
      <c r="I591" s="6"/>
      <c r="J591" s="6"/>
      <c r="K591" s="6"/>
      <c r="L591" s="6"/>
      <c r="M591" s="6"/>
    </row>
    <row r="592" spans="6:13">
      <c r="F592" s="4"/>
      <c r="G592" s="6"/>
      <c r="H592" s="6"/>
      <c r="I592" s="6"/>
      <c r="J592" s="6"/>
      <c r="K592" s="6"/>
      <c r="L592" s="6"/>
      <c r="M592" s="6"/>
    </row>
    <row r="593" spans="6:13">
      <c r="F593" s="4"/>
      <c r="G593" s="6"/>
      <c r="H593" s="6"/>
      <c r="I593" s="6"/>
      <c r="J593" s="6"/>
      <c r="K593" s="6"/>
      <c r="L593" s="6"/>
      <c r="M593" s="6"/>
    </row>
    <row r="594" spans="6:13">
      <c r="F594" s="4"/>
      <c r="G594" s="6"/>
      <c r="H594" s="6"/>
      <c r="I594" s="6"/>
      <c r="J594" s="6"/>
      <c r="K594" s="6"/>
      <c r="L594" s="6"/>
      <c r="M594" s="6"/>
    </row>
    <row r="595" spans="6:13">
      <c r="F595" s="4"/>
      <c r="G595" s="6"/>
      <c r="H595" s="6"/>
      <c r="I595" s="6"/>
      <c r="J595" s="6"/>
      <c r="K595" s="6"/>
      <c r="L595" s="6"/>
      <c r="M595" s="6"/>
    </row>
    <row r="596" spans="6:13">
      <c r="F596" s="4"/>
      <c r="G596" s="6"/>
      <c r="H596" s="6"/>
      <c r="I596" s="6"/>
      <c r="J596" s="6"/>
      <c r="K596" s="6"/>
      <c r="L596" s="6"/>
      <c r="M596" s="6"/>
    </row>
    <row r="597" spans="6:13">
      <c r="F597" s="4"/>
      <c r="G597" s="6"/>
      <c r="H597" s="6"/>
      <c r="I597" s="6"/>
      <c r="J597" s="6"/>
      <c r="K597" s="6"/>
      <c r="L597" s="6"/>
      <c r="M597" s="6"/>
    </row>
    <row r="598" spans="6:13">
      <c r="F598" s="4"/>
      <c r="G598" s="6"/>
      <c r="H598" s="6"/>
      <c r="I598" s="6"/>
      <c r="J598" s="6"/>
      <c r="K598" s="6"/>
      <c r="L598" s="6"/>
      <c r="M598" s="6"/>
    </row>
    <row r="599" spans="6:13">
      <c r="F599" s="4"/>
      <c r="G599" s="6"/>
      <c r="H599" s="6"/>
      <c r="I599" s="6"/>
      <c r="J599" s="6"/>
      <c r="K599" s="6"/>
      <c r="L599" s="6"/>
      <c r="M599" s="6"/>
    </row>
    <row r="600" spans="6:13">
      <c r="F600" s="4"/>
      <c r="G600" s="6"/>
      <c r="H600" s="6"/>
      <c r="I600" s="6"/>
      <c r="J600" s="6"/>
      <c r="K600" s="6"/>
      <c r="L600" s="6"/>
      <c r="M600" s="6"/>
    </row>
    <row r="601" spans="6:13">
      <c r="F601" s="4"/>
      <c r="G601" s="6"/>
      <c r="H601" s="6"/>
      <c r="I601" s="6"/>
      <c r="J601" s="6"/>
      <c r="K601" s="6"/>
      <c r="L601" s="6"/>
      <c r="M601" s="6"/>
    </row>
    <row r="602" spans="6:13">
      <c r="F602" s="4"/>
      <c r="G602" s="6"/>
      <c r="H602" s="6"/>
      <c r="I602" s="6"/>
      <c r="J602" s="6"/>
      <c r="K602" s="6"/>
      <c r="L602" s="6"/>
      <c r="M602" s="6"/>
    </row>
    <row r="603" spans="6:13">
      <c r="F603" s="4"/>
      <c r="G603" s="6"/>
      <c r="H603" s="6"/>
      <c r="I603" s="6"/>
      <c r="J603" s="6"/>
      <c r="K603" s="6"/>
      <c r="L603" s="6"/>
      <c r="M603" s="6"/>
    </row>
    <row r="604" spans="6:13">
      <c r="F604" s="4"/>
      <c r="G604" s="6"/>
      <c r="H604" s="6"/>
      <c r="I604" s="6"/>
      <c r="J604" s="6"/>
      <c r="K604" s="6"/>
      <c r="L604" s="6"/>
      <c r="M604" s="6"/>
    </row>
    <row r="605" spans="6:13">
      <c r="F605" s="4"/>
      <c r="G605" s="6"/>
      <c r="H605" s="6"/>
      <c r="I605" s="6"/>
      <c r="J605" s="6"/>
      <c r="K605" s="6"/>
      <c r="L605" s="6"/>
      <c r="M605" s="6"/>
    </row>
    <row r="606" spans="6:13">
      <c r="F606" s="4"/>
      <c r="G606" s="6"/>
      <c r="H606" s="6"/>
      <c r="I606" s="6"/>
      <c r="J606" s="6"/>
      <c r="K606" s="6"/>
      <c r="L606" s="6"/>
      <c r="M606" s="6"/>
    </row>
    <row r="607" spans="6:13">
      <c r="F607" s="4"/>
      <c r="G607" s="6"/>
      <c r="H607" s="6"/>
      <c r="I607" s="6"/>
      <c r="J607" s="6"/>
      <c r="K607" s="6"/>
      <c r="L607" s="6"/>
      <c r="M607" s="6"/>
    </row>
    <row r="608" spans="6:13">
      <c r="F608" s="4"/>
      <c r="G608" s="6"/>
      <c r="H608" s="6"/>
      <c r="I608" s="6"/>
      <c r="J608" s="6"/>
      <c r="K608" s="6"/>
      <c r="L608" s="6"/>
      <c r="M608" s="6"/>
    </row>
    <row r="609" spans="6:13">
      <c r="F609" s="4"/>
      <c r="G609" s="6"/>
      <c r="H609" s="6"/>
      <c r="I609" s="6"/>
      <c r="J609" s="6"/>
      <c r="K609" s="6"/>
      <c r="L609" s="6"/>
      <c r="M609" s="6"/>
    </row>
    <row r="610" spans="6:13">
      <c r="F610" s="4"/>
      <c r="G610" s="6"/>
      <c r="H610" s="6"/>
      <c r="I610" s="6"/>
      <c r="J610" s="6"/>
      <c r="K610" s="6"/>
      <c r="L610" s="6"/>
      <c r="M610" s="6"/>
    </row>
    <row r="611" spans="6:13">
      <c r="F611" s="4"/>
      <c r="G611" s="6"/>
      <c r="H611" s="6"/>
      <c r="I611" s="6"/>
      <c r="J611" s="6"/>
      <c r="K611" s="6"/>
      <c r="L611" s="6"/>
      <c r="M611" s="6"/>
    </row>
    <row r="612" spans="6:13">
      <c r="F612" s="4"/>
      <c r="G612" s="6"/>
      <c r="H612" s="6"/>
      <c r="I612" s="6"/>
      <c r="J612" s="6"/>
      <c r="K612" s="6"/>
      <c r="L612" s="6"/>
      <c r="M612" s="6"/>
    </row>
    <row r="613" spans="6:13">
      <c r="F613" s="4"/>
      <c r="G613" s="6"/>
      <c r="H613" s="6"/>
      <c r="I613" s="6"/>
      <c r="J613" s="6"/>
      <c r="K613" s="6"/>
      <c r="L613" s="6"/>
      <c r="M613" s="6"/>
    </row>
    <row r="614" spans="6:13">
      <c r="F614" s="4"/>
      <c r="G614" s="6"/>
      <c r="H614" s="6"/>
      <c r="I614" s="6"/>
      <c r="J614" s="6"/>
      <c r="K614" s="6"/>
      <c r="L614" s="6"/>
      <c r="M614" s="6"/>
    </row>
    <row r="615" spans="6:13">
      <c r="F615" s="4"/>
      <c r="G615" s="6"/>
      <c r="H615" s="6"/>
      <c r="I615" s="6"/>
      <c r="J615" s="6"/>
      <c r="K615" s="6"/>
      <c r="L615" s="6"/>
      <c r="M615" s="6"/>
    </row>
    <row r="616" spans="6:13">
      <c r="F616" s="4"/>
      <c r="G616" s="6"/>
      <c r="H616" s="6"/>
      <c r="I616" s="6"/>
      <c r="J616" s="6"/>
      <c r="K616" s="6"/>
      <c r="L616" s="6"/>
      <c r="M616" s="6"/>
    </row>
    <row r="617" spans="6:13">
      <c r="F617" s="4"/>
      <c r="G617" s="6"/>
      <c r="H617" s="6"/>
      <c r="I617" s="6"/>
      <c r="J617" s="6"/>
      <c r="K617" s="6"/>
      <c r="L617" s="6"/>
      <c r="M617" s="6"/>
    </row>
    <row r="618" spans="6:13">
      <c r="F618" s="4"/>
      <c r="G618" s="6"/>
      <c r="H618" s="6"/>
      <c r="I618" s="6"/>
      <c r="J618" s="6"/>
      <c r="K618" s="6"/>
      <c r="L618" s="6"/>
      <c r="M618" s="6"/>
    </row>
    <row r="619" spans="6:13">
      <c r="F619" s="4"/>
      <c r="G619" s="6"/>
      <c r="H619" s="6"/>
      <c r="I619" s="6"/>
      <c r="J619" s="6"/>
      <c r="K619" s="6"/>
      <c r="L619" s="6"/>
      <c r="M619" s="6"/>
    </row>
    <row r="620" spans="6:13">
      <c r="F620" s="4"/>
      <c r="G620" s="6"/>
      <c r="H620" s="6"/>
      <c r="I620" s="6"/>
      <c r="J620" s="6"/>
      <c r="K620" s="6"/>
      <c r="L620" s="6"/>
      <c r="M620" s="6"/>
    </row>
    <row r="621" spans="6:13">
      <c r="F621" s="4"/>
      <c r="G621" s="6"/>
      <c r="H621" s="6"/>
      <c r="I621" s="6"/>
      <c r="J621" s="6"/>
      <c r="K621" s="6"/>
      <c r="L621" s="6"/>
      <c r="M621" s="6"/>
    </row>
    <row r="622" spans="6:13">
      <c r="F622" s="4"/>
      <c r="G622" s="6"/>
      <c r="H622" s="6"/>
      <c r="I622" s="6"/>
      <c r="J622" s="6"/>
      <c r="K622" s="6"/>
      <c r="L622" s="6"/>
      <c r="M622" s="6"/>
    </row>
    <row r="623" spans="6:13">
      <c r="F623" s="4"/>
      <c r="G623" s="6"/>
      <c r="H623" s="6"/>
      <c r="I623" s="6"/>
      <c r="J623" s="6"/>
      <c r="K623" s="6"/>
      <c r="L623" s="6"/>
      <c r="M623" s="6"/>
    </row>
    <row r="624" spans="6:13">
      <c r="F624" s="4"/>
      <c r="G624" s="6"/>
      <c r="H624" s="6"/>
      <c r="I624" s="6"/>
      <c r="J624" s="6"/>
      <c r="K624" s="6"/>
      <c r="L624" s="6"/>
      <c r="M624" s="6"/>
    </row>
    <row r="625" spans="6:13">
      <c r="F625" s="4"/>
      <c r="G625" s="6"/>
      <c r="H625" s="6"/>
      <c r="I625" s="6"/>
      <c r="J625" s="6"/>
      <c r="K625" s="6"/>
      <c r="L625" s="6"/>
      <c r="M625" s="6"/>
    </row>
    <row r="626" spans="6:13">
      <c r="F626" s="4"/>
      <c r="G626" s="6"/>
      <c r="H626" s="6"/>
      <c r="I626" s="6"/>
      <c r="J626" s="6"/>
      <c r="K626" s="6"/>
      <c r="L626" s="6"/>
      <c r="M626" s="6"/>
    </row>
    <row r="627" spans="6:13">
      <c r="F627" s="4"/>
      <c r="G627" s="6"/>
      <c r="H627" s="6"/>
      <c r="I627" s="6"/>
      <c r="J627" s="6"/>
      <c r="K627" s="6"/>
      <c r="L627" s="6"/>
      <c r="M627" s="6"/>
    </row>
    <row r="628" spans="6:13">
      <c r="F628" s="4"/>
      <c r="G628" s="6"/>
      <c r="H628" s="6"/>
      <c r="I628" s="6"/>
      <c r="J628" s="6"/>
      <c r="K628" s="6"/>
      <c r="L628" s="6"/>
      <c r="M628" s="6"/>
    </row>
    <row r="629" spans="6:13">
      <c r="F629" s="4"/>
      <c r="G629" s="6"/>
      <c r="H629" s="6"/>
      <c r="I629" s="6"/>
      <c r="J629" s="6"/>
      <c r="K629" s="6"/>
      <c r="L629" s="6"/>
      <c r="M629" s="6"/>
    </row>
    <row r="630" spans="6:13">
      <c r="F630" s="4"/>
      <c r="G630" s="6"/>
      <c r="H630" s="6"/>
      <c r="I630" s="6"/>
      <c r="J630" s="6"/>
      <c r="K630" s="6"/>
      <c r="L630" s="6"/>
      <c r="M630" s="6"/>
    </row>
    <row r="631" spans="6:13">
      <c r="F631" s="4"/>
      <c r="G631" s="6"/>
      <c r="H631" s="6"/>
      <c r="I631" s="6"/>
      <c r="J631" s="6"/>
      <c r="K631" s="6"/>
      <c r="L631" s="6"/>
      <c r="M631" s="6"/>
    </row>
    <row r="632" spans="6:13">
      <c r="F632" s="4"/>
      <c r="G632" s="6"/>
      <c r="H632" s="6"/>
      <c r="I632" s="6"/>
      <c r="J632" s="6"/>
      <c r="K632" s="6"/>
      <c r="L632" s="6"/>
      <c r="M632" s="6"/>
    </row>
    <row r="633" spans="6:13">
      <c r="F633" s="4"/>
      <c r="G633" s="6"/>
      <c r="H633" s="6"/>
      <c r="I633" s="6"/>
      <c r="J633" s="6"/>
      <c r="K633" s="6"/>
      <c r="L633" s="6"/>
      <c r="M633" s="6"/>
    </row>
    <row r="634" spans="6:13">
      <c r="F634" s="4"/>
      <c r="G634" s="6"/>
      <c r="H634" s="6"/>
      <c r="I634" s="6"/>
      <c r="J634" s="6"/>
      <c r="K634" s="6"/>
      <c r="L634" s="6"/>
      <c r="M634" s="6"/>
    </row>
    <row r="635" spans="6:13">
      <c r="F635" s="4"/>
      <c r="G635" s="6"/>
      <c r="H635" s="6"/>
      <c r="I635" s="6"/>
      <c r="J635" s="6"/>
      <c r="K635" s="6"/>
      <c r="L635" s="6"/>
      <c r="M635" s="6"/>
    </row>
    <row r="636" spans="6:13">
      <c r="F636" s="4"/>
      <c r="G636" s="6"/>
      <c r="H636" s="6"/>
      <c r="I636" s="6"/>
      <c r="J636" s="6"/>
      <c r="K636" s="6"/>
      <c r="L636" s="6"/>
      <c r="M636" s="6"/>
    </row>
    <row r="637" spans="6:13">
      <c r="F637" s="4"/>
      <c r="G637" s="6"/>
      <c r="H637" s="6"/>
      <c r="I637" s="6"/>
      <c r="J637" s="6"/>
      <c r="K637" s="6"/>
      <c r="L637" s="6"/>
      <c r="M637" s="6"/>
    </row>
    <row r="638" spans="6:13">
      <c r="F638" s="4"/>
      <c r="G638" s="6"/>
      <c r="H638" s="6"/>
      <c r="I638" s="6"/>
      <c r="J638" s="6"/>
      <c r="K638" s="6"/>
      <c r="L638" s="6"/>
      <c r="M638" s="6"/>
    </row>
    <row r="639" spans="6:13">
      <c r="F639" s="4"/>
      <c r="G639" s="6"/>
      <c r="H639" s="6"/>
      <c r="I639" s="6"/>
      <c r="J639" s="6"/>
      <c r="K639" s="6"/>
      <c r="L639" s="6"/>
      <c r="M639" s="6"/>
    </row>
    <row r="640" spans="6:13">
      <c r="F640" s="4"/>
      <c r="G640" s="6"/>
      <c r="H640" s="6"/>
      <c r="I640" s="6"/>
      <c r="J640" s="6"/>
      <c r="K640" s="6"/>
      <c r="L640" s="6"/>
      <c r="M640" s="6"/>
    </row>
    <row r="641" spans="6:13">
      <c r="F641" s="4"/>
      <c r="G641" s="6"/>
      <c r="H641" s="6"/>
      <c r="I641" s="6"/>
      <c r="J641" s="6"/>
      <c r="K641" s="6"/>
      <c r="L641" s="6"/>
      <c r="M641" s="6"/>
    </row>
    <row r="642" spans="6:13">
      <c r="F642" s="4"/>
      <c r="G642" s="6"/>
      <c r="H642" s="6"/>
      <c r="I642" s="6"/>
      <c r="J642" s="6"/>
      <c r="K642" s="6"/>
      <c r="L642" s="6"/>
      <c r="M642" s="6"/>
    </row>
    <row r="643" spans="6:13">
      <c r="F643" s="4"/>
      <c r="G643" s="6"/>
      <c r="H643" s="6"/>
      <c r="I643" s="6"/>
      <c r="J643" s="6"/>
      <c r="K643" s="6"/>
      <c r="L643" s="6"/>
      <c r="M643" s="6"/>
    </row>
    <row r="644" spans="6:13">
      <c r="F644" s="4"/>
      <c r="G644" s="6"/>
      <c r="H644" s="6"/>
      <c r="I644" s="6"/>
      <c r="J644" s="6"/>
      <c r="K644" s="6"/>
      <c r="L644" s="6"/>
      <c r="M644" s="6"/>
    </row>
    <row r="645" spans="6:13">
      <c r="F645" s="4"/>
      <c r="G645" s="6"/>
      <c r="H645" s="6"/>
      <c r="I645" s="6"/>
      <c r="J645" s="6"/>
      <c r="K645" s="6"/>
      <c r="L645" s="6"/>
      <c r="M645" s="6"/>
    </row>
    <row r="646" spans="6:13">
      <c r="F646" s="4"/>
      <c r="G646" s="6"/>
      <c r="H646" s="6"/>
      <c r="I646" s="6"/>
      <c r="J646" s="6"/>
      <c r="K646" s="6"/>
      <c r="L646" s="6"/>
      <c r="M646" s="6"/>
    </row>
    <row r="647" spans="6:13">
      <c r="F647" s="4"/>
      <c r="G647" s="6"/>
      <c r="H647" s="6"/>
      <c r="I647" s="6"/>
      <c r="J647" s="6"/>
      <c r="K647" s="6"/>
      <c r="L647" s="6"/>
      <c r="M647" s="6"/>
    </row>
    <row r="648" spans="6:13">
      <c r="F648" s="4"/>
      <c r="G648" s="6"/>
      <c r="H648" s="6"/>
      <c r="I648" s="6"/>
      <c r="J648" s="6"/>
      <c r="K648" s="6"/>
      <c r="L648" s="6"/>
      <c r="M648" s="6"/>
    </row>
    <row r="649" spans="6:13">
      <c r="F649" s="4"/>
      <c r="G649" s="6"/>
      <c r="H649" s="6"/>
      <c r="I649" s="6"/>
      <c r="J649" s="6"/>
      <c r="K649" s="6"/>
      <c r="L649" s="6"/>
      <c r="M649" s="6"/>
    </row>
    <row r="650" spans="6:13">
      <c r="F650" s="4"/>
      <c r="G650" s="6"/>
      <c r="H650" s="6"/>
      <c r="I650" s="6"/>
      <c r="J650" s="6"/>
      <c r="K650" s="6"/>
      <c r="L650" s="6"/>
      <c r="M650" s="6"/>
    </row>
    <row r="651" spans="6:13">
      <c r="F651" s="4"/>
      <c r="G651" s="6"/>
      <c r="H651" s="6"/>
      <c r="I651" s="6"/>
      <c r="J651" s="6"/>
      <c r="K651" s="6"/>
      <c r="L651" s="6"/>
      <c r="M651" s="6"/>
    </row>
    <row r="652" spans="6:13">
      <c r="F652" s="4"/>
      <c r="G652" s="6"/>
      <c r="H652" s="6"/>
      <c r="I652" s="6"/>
      <c r="J652" s="6"/>
      <c r="K652" s="6"/>
      <c r="L652" s="6"/>
      <c r="M652" s="6"/>
    </row>
    <row r="653" spans="6:13">
      <c r="F653" s="4"/>
      <c r="G653" s="6"/>
      <c r="H653" s="6"/>
      <c r="I653" s="6"/>
      <c r="J653" s="6"/>
      <c r="K653" s="6"/>
      <c r="L653" s="6"/>
      <c r="M653" s="6"/>
    </row>
    <row r="654" spans="6:13">
      <c r="F654" s="4"/>
      <c r="G654" s="6"/>
      <c r="H654" s="6"/>
      <c r="I654" s="6"/>
      <c r="J654" s="6"/>
      <c r="K654" s="6"/>
      <c r="L654" s="6"/>
      <c r="M654" s="6"/>
    </row>
    <row r="655" spans="6:13">
      <c r="F655" s="4"/>
      <c r="G655" s="6"/>
      <c r="H655" s="6"/>
      <c r="I655" s="6"/>
      <c r="J655" s="6"/>
      <c r="K655" s="6"/>
      <c r="L655" s="6"/>
      <c r="M655" s="6"/>
    </row>
    <row r="656" spans="6:13">
      <c r="F656" s="4"/>
      <c r="G656" s="6"/>
      <c r="H656" s="6"/>
      <c r="I656" s="6"/>
      <c r="J656" s="6"/>
      <c r="K656" s="6"/>
      <c r="L656" s="6"/>
      <c r="M656" s="6"/>
    </row>
    <row r="657" spans="6:13">
      <c r="F657" s="4"/>
      <c r="G657" s="6"/>
      <c r="H657" s="6"/>
      <c r="I657" s="6"/>
      <c r="J657" s="6"/>
      <c r="K657" s="6"/>
      <c r="L657" s="6"/>
      <c r="M657" s="6"/>
    </row>
    <row r="658" spans="6:13">
      <c r="F658" s="4"/>
      <c r="G658" s="6"/>
      <c r="H658" s="6"/>
      <c r="I658" s="6"/>
      <c r="J658" s="6"/>
      <c r="K658" s="6"/>
      <c r="L658" s="6"/>
      <c r="M658" s="6"/>
    </row>
    <row r="659" spans="6:13">
      <c r="F659" s="4"/>
      <c r="G659" s="6"/>
      <c r="H659" s="6"/>
      <c r="I659" s="6"/>
      <c r="J659" s="6"/>
      <c r="K659" s="6"/>
      <c r="L659" s="6"/>
      <c r="M659" s="6"/>
    </row>
    <row r="660" spans="6:13">
      <c r="F660" s="4"/>
      <c r="G660" s="6"/>
      <c r="H660" s="6"/>
      <c r="I660" s="6"/>
      <c r="J660" s="6"/>
      <c r="K660" s="6"/>
      <c r="L660" s="6"/>
      <c r="M660" s="6"/>
    </row>
    <row r="661" spans="6:13">
      <c r="F661" s="4"/>
      <c r="G661" s="6"/>
      <c r="H661" s="6"/>
      <c r="I661" s="6"/>
      <c r="J661" s="6"/>
      <c r="K661" s="6"/>
      <c r="L661" s="6"/>
      <c r="M661" s="6"/>
    </row>
    <row r="662" spans="6:13">
      <c r="F662" s="4"/>
      <c r="G662" s="6"/>
      <c r="H662" s="6"/>
      <c r="I662" s="6"/>
      <c r="J662" s="6"/>
      <c r="K662" s="6"/>
      <c r="L662" s="6"/>
      <c r="M662" s="6"/>
    </row>
    <row r="663" spans="6:13">
      <c r="F663" s="4"/>
      <c r="G663" s="6"/>
      <c r="H663" s="6"/>
      <c r="I663" s="6"/>
      <c r="J663" s="6"/>
      <c r="K663" s="6"/>
      <c r="L663" s="6"/>
      <c r="M663" s="6"/>
    </row>
    <row r="664" spans="6:13">
      <c r="F664" s="4"/>
      <c r="G664" s="6"/>
      <c r="H664" s="6"/>
      <c r="I664" s="6"/>
      <c r="J664" s="6"/>
      <c r="K664" s="6"/>
      <c r="L664" s="6"/>
      <c r="M664" s="6"/>
    </row>
    <row r="665" spans="6:13">
      <c r="F665" s="4"/>
      <c r="G665" s="6"/>
      <c r="H665" s="6"/>
      <c r="I665" s="6"/>
      <c r="J665" s="6"/>
      <c r="K665" s="6"/>
      <c r="L665" s="6"/>
      <c r="M665" s="6"/>
    </row>
    <row r="666" spans="6:13">
      <c r="F666" s="4"/>
      <c r="G666" s="6"/>
      <c r="H666" s="6"/>
      <c r="I666" s="6"/>
      <c r="J666" s="6"/>
      <c r="K666" s="6"/>
      <c r="L666" s="6"/>
      <c r="M666" s="6"/>
    </row>
    <row r="667" spans="6:13">
      <c r="F667" s="4"/>
      <c r="G667" s="6"/>
      <c r="H667" s="6"/>
      <c r="I667" s="6"/>
      <c r="J667" s="6"/>
      <c r="K667" s="6"/>
      <c r="L667" s="6"/>
      <c r="M667" s="6"/>
    </row>
    <row r="668" spans="6:13">
      <c r="F668" s="4"/>
      <c r="G668" s="6"/>
      <c r="H668" s="6"/>
      <c r="I668" s="6"/>
      <c r="J668" s="6"/>
      <c r="K668" s="6"/>
      <c r="L668" s="6"/>
      <c r="M668" s="6"/>
    </row>
    <row r="669" spans="6:13">
      <c r="F669" s="4"/>
      <c r="G669" s="6"/>
      <c r="H669" s="6"/>
      <c r="I669" s="6"/>
      <c r="J669" s="6"/>
      <c r="K669" s="6"/>
      <c r="L669" s="6"/>
      <c r="M669" s="6"/>
    </row>
    <row r="670" spans="6:13">
      <c r="F670" s="4"/>
      <c r="G670" s="6"/>
      <c r="H670" s="6"/>
      <c r="I670" s="6"/>
      <c r="J670" s="6"/>
      <c r="K670" s="6"/>
      <c r="L670" s="6"/>
      <c r="M670" s="6"/>
    </row>
    <row r="671" spans="6:13">
      <c r="F671" s="4"/>
      <c r="G671" s="6"/>
      <c r="H671" s="6"/>
      <c r="I671" s="6"/>
      <c r="J671" s="6"/>
      <c r="K671" s="6"/>
      <c r="L671" s="6"/>
      <c r="M671" s="6"/>
    </row>
    <row r="672" spans="6:13">
      <c r="F672" s="4"/>
      <c r="G672" s="6"/>
      <c r="H672" s="6"/>
      <c r="I672" s="6"/>
      <c r="J672" s="6"/>
      <c r="K672" s="6"/>
      <c r="L672" s="6"/>
      <c r="M672" s="6"/>
    </row>
    <row r="673" spans="6:13">
      <c r="F673" s="4"/>
      <c r="G673" s="6"/>
      <c r="H673" s="6"/>
      <c r="I673" s="6"/>
      <c r="J673" s="6"/>
      <c r="K673" s="6"/>
      <c r="L673" s="6"/>
      <c r="M673" s="6"/>
    </row>
    <row r="674" spans="6:13">
      <c r="F674" s="4"/>
      <c r="G674" s="6"/>
      <c r="H674" s="6"/>
      <c r="I674" s="6"/>
      <c r="J674" s="6"/>
      <c r="K674" s="6"/>
      <c r="L674" s="6"/>
      <c r="M674" s="6"/>
    </row>
    <row r="675" spans="6:13">
      <c r="F675" s="4"/>
      <c r="G675" s="6"/>
      <c r="H675" s="6"/>
      <c r="I675" s="6"/>
      <c r="J675" s="6"/>
      <c r="K675" s="6"/>
      <c r="L675" s="6"/>
      <c r="M675" s="6"/>
    </row>
    <row r="676" spans="6:13">
      <c r="F676" s="4"/>
      <c r="G676" s="6"/>
      <c r="H676" s="6"/>
      <c r="I676" s="6"/>
      <c r="J676" s="6"/>
      <c r="K676" s="6"/>
      <c r="L676" s="6"/>
      <c r="M676" s="6"/>
    </row>
    <row r="677" spans="6:13">
      <c r="F677" s="4"/>
      <c r="G677" s="6"/>
      <c r="H677" s="6"/>
      <c r="I677" s="6"/>
      <c r="J677" s="6"/>
      <c r="K677" s="6"/>
      <c r="L677" s="6"/>
      <c r="M677" s="6"/>
    </row>
    <row r="678" spans="6:13">
      <c r="F678" s="4"/>
      <c r="G678" s="6"/>
      <c r="H678" s="6"/>
      <c r="I678" s="6"/>
      <c r="J678" s="6"/>
      <c r="K678" s="6"/>
      <c r="L678" s="6"/>
      <c r="M678" s="6"/>
    </row>
    <row r="679" spans="6:13">
      <c r="F679" s="4"/>
      <c r="G679" s="6"/>
      <c r="H679" s="6"/>
      <c r="I679" s="6"/>
      <c r="J679" s="6"/>
      <c r="K679" s="6"/>
      <c r="L679" s="6"/>
      <c r="M679" s="6"/>
    </row>
    <row r="680" spans="6:13">
      <c r="F680" s="4"/>
      <c r="G680" s="6"/>
      <c r="H680" s="6"/>
      <c r="I680" s="6"/>
      <c r="J680" s="6"/>
      <c r="K680" s="6"/>
      <c r="L680" s="6"/>
      <c r="M680" s="6"/>
    </row>
    <row r="681" spans="6:13">
      <c r="F681" s="4"/>
      <c r="G681" s="6"/>
      <c r="H681" s="6"/>
      <c r="I681" s="6"/>
      <c r="J681" s="6"/>
      <c r="K681" s="6"/>
      <c r="L681" s="6"/>
      <c r="M681" s="6"/>
    </row>
    <row r="682" spans="6:13">
      <c r="F682" s="4"/>
      <c r="G682" s="6"/>
      <c r="H682" s="6"/>
      <c r="I682" s="6"/>
      <c r="J682" s="6"/>
      <c r="K682" s="6"/>
      <c r="L682" s="6"/>
      <c r="M682" s="6"/>
    </row>
    <row r="683" spans="6:13">
      <c r="F683" s="4"/>
      <c r="G683" s="6"/>
      <c r="H683" s="6"/>
      <c r="I683" s="6"/>
      <c r="J683" s="6"/>
      <c r="K683" s="6"/>
      <c r="L683" s="6"/>
      <c r="M683" s="6"/>
    </row>
    <row r="684" spans="6:13">
      <c r="F684" s="4"/>
      <c r="G684" s="6"/>
      <c r="H684" s="6"/>
      <c r="I684" s="6"/>
      <c r="J684" s="6"/>
      <c r="K684" s="6"/>
      <c r="L684" s="6"/>
      <c r="M684" s="6"/>
    </row>
    <row r="685" spans="6:13">
      <c r="F685" s="4"/>
      <c r="G685" s="6"/>
      <c r="H685" s="6"/>
      <c r="I685" s="6"/>
      <c r="J685" s="6"/>
      <c r="K685" s="6"/>
      <c r="L685" s="6"/>
      <c r="M685" s="6"/>
    </row>
    <row r="686" spans="6:13">
      <c r="F686" s="4"/>
      <c r="G686" s="6"/>
      <c r="H686" s="6"/>
      <c r="I686" s="6"/>
      <c r="J686" s="6"/>
      <c r="K686" s="6"/>
      <c r="L686" s="6"/>
      <c r="M686" s="6"/>
    </row>
    <row r="687" spans="6:13">
      <c r="F687" s="4"/>
      <c r="G687" s="6"/>
      <c r="H687" s="6"/>
      <c r="I687" s="6"/>
      <c r="J687" s="6"/>
      <c r="K687" s="6"/>
      <c r="L687" s="6"/>
      <c r="M687" s="6"/>
    </row>
    <row r="688" spans="6:13">
      <c r="F688" s="4"/>
      <c r="G688" s="6"/>
      <c r="H688" s="6"/>
      <c r="I688" s="6"/>
      <c r="J688" s="6"/>
      <c r="K688" s="6"/>
      <c r="L688" s="6"/>
      <c r="M688" s="6"/>
    </row>
    <row r="689" spans="6:13">
      <c r="F689" s="4"/>
      <c r="G689" s="6"/>
      <c r="H689" s="6"/>
      <c r="I689" s="6"/>
      <c r="J689" s="6"/>
      <c r="K689" s="6"/>
      <c r="L689" s="6"/>
      <c r="M689" s="6"/>
    </row>
    <row r="690" spans="6:13">
      <c r="F690" s="4"/>
      <c r="G690" s="6"/>
      <c r="H690" s="6"/>
      <c r="I690" s="6"/>
      <c r="J690" s="6"/>
      <c r="K690" s="6"/>
      <c r="L690" s="6"/>
      <c r="M690" s="6"/>
    </row>
    <row r="691" spans="6:13">
      <c r="F691" s="4"/>
      <c r="G691" s="6"/>
      <c r="H691" s="6"/>
      <c r="I691" s="6"/>
      <c r="J691" s="6"/>
      <c r="K691" s="6"/>
      <c r="L691" s="6"/>
      <c r="M691" s="6"/>
    </row>
    <row r="692" spans="6:13">
      <c r="F692" s="4"/>
      <c r="G692" s="6"/>
      <c r="H692" s="6"/>
      <c r="I692" s="6"/>
      <c r="J692" s="6"/>
      <c r="K692" s="6"/>
      <c r="L692" s="6"/>
      <c r="M692" s="6"/>
    </row>
    <row r="693" spans="6:13">
      <c r="F693" s="4"/>
      <c r="G693" s="6"/>
      <c r="H693" s="6"/>
      <c r="I693" s="6"/>
      <c r="J693" s="6"/>
      <c r="K693" s="6"/>
      <c r="L693" s="6"/>
      <c r="M693" s="6"/>
    </row>
    <row r="694" spans="6:13">
      <c r="F694" s="4"/>
      <c r="G694" s="6"/>
      <c r="H694" s="6"/>
      <c r="I694" s="6"/>
      <c r="J694" s="6"/>
      <c r="K694" s="6"/>
      <c r="L694" s="6"/>
      <c r="M694" s="6"/>
    </row>
    <row r="695" spans="6:13">
      <c r="F695" s="4"/>
      <c r="G695" s="6"/>
      <c r="H695" s="6"/>
      <c r="I695" s="6"/>
      <c r="J695" s="6"/>
      <c r="K695" s="6"/>
      <c r="L695" s="6"/>
      <c r="M695" s="6"/>
    </row>
    <row r="696" spans="6:13">
      <c r="F696" s="4"/>
      <c r="G696" s="6"/>
      <c r="H696" s="6"/>
      <c r="I696" s="6"/>
      <c r="J696" s="6"/>
      <c r="K696" s="6"/>
      <c r="L696" s="6"/>
      <c r="M696" s="6"/>
    </row>
    <row r="697" spans="6:13">
      <c r="F697" s="4"/>
      <c r="G697" s="6"/>
      <c r="H697" s="6"/>
      <c r="I697" s="6"/>
      <c r="J697" s="6"/>
      <c r="K697" s="6"/>
      <c r="L697" s="6"/>
      <c r="M697" s="6"/>
    </row>
    <row r="698" spans="6:13">
      <c r="F698" s="4"/>
      <c r="G698" s="6"/>
      <c r="H698" s="6"/>
      <c r="I698" s="6"/>
      <c r="J698" s="6"/>
      <c r="K698" s="6"/>
      <c r="L698" s="6"/>
      <c r="M698" s="6"/>
    </row>
    <row r="699" spans="6:13">
      <c r="F699" s="4"/>
      <c r="G699" s="6"/>
      <c r="H699" s="6"/>
      <c r="I699" s="6"/>
      <c r="J699" s="6"/>
      <c r="K699" s="6"/>
      <c r="L699" s="6"/>
      <c r="M699" s="6"/>
    </row>
    <row r="700" spans="6:13">
      <c r="F700" s="4"/>
      <c r="G700" s="6"/>
      <c r="H700" s="6"/>
      <c r="I700" s="6"/>
      <c r="J700" s="6"/>
      <c r="K700" s="6"/>
      <c r="L700" s="6"/>
      <c r="M700" s="6"/>
    </row>
    <row r="701" spans="6:13">
      <c r="F701" s="4"/>
      <c r="G701" s="6"/>
      <c r="H701" s="6"/>
      <c r="I701" s="6"/>
      <c r="J701" s="6"/>
      <c r="K701" s="6"/>
      <c r="L701" s="6"/>
      <c r="M701" s="6"/>
    </row>
    <row r="702" spans="6:13">
      <c r="F702" s="4"/>
      <c r="G702" s="6"/>
      <c r="H702" s="6"/>
      <c r="I702" s="6"/>
      <c r="J702" s="6"/>
      <c r="K702" s="6"/>
      <c r="L702" s="6"/>
      <c r="M702" s="6"/>
    </row>
    <row r="703" spans="6:13">
      <c r="F703" s="4"/>
      <c r="G703" s="6"/>
      <c r="H703" s="6"/>
      <c r="I703" s="6"/>
      <c r="J703" s="6"/>
      <c r="K703" s="6"/>
      <c r="L703" s="6"/>
      <c r="M703" s="6"/>
    </row>
    <row r="704" spans="6:13">
      <c r="F704" s="4"/>
      <c r="G704" s="6"/>
      <c r="H704" s="6"/>
      <c r="I704" s="6"/>
      <c r="J704" s="6"/>
      <c r="K704" s="6"/>
      <c r="L704" s="6"/>
      <c r="M704" s="6"/>
    </row>
    <row r="705" spans="6:13">
      <c r="F705" s="4"/>
      <c r="G705" s="6"/>
      <c r="H705" s="6"/>
      <c r="I705" s="6"/>
      <c r="J705" s="6"/>
      <c r="K705" s="6"/>
      <c r="L705" s="6"/>
      <c r="M705" s="6"/>
    </row>
    <row r="706" spans="6:13">
      <c r="F706" s="4"/>
      <c r="G706" s="6"/>
      <c r="H706" s="6"/>
      <c r="I706" s="6"/>
      <c r="J706" s="6"/>
      <c r="K706" s="6"/>
      <c r="L706" s="6"/>
      <c r="M706" s="6"/>
    </row>
    <row r="707" spans="6:13">
      <c r="F707" s="4"/>
      <c r="G707" s="6"/>
      <c r="H707" s="6"/>
      <c r="I707" s="6"/>
      <c r="J707" s="6"/>
      <c r="K707" s="6"/>
      <c r="L707" s="6"/>
      <c r="M707" s="6"/>
    </row>
    <row r="708" spans="6:13">
      <c r="F708" s="4"/>
      <c r="G708" s="6"/>
      <c r="H708" s="6"/>
      <c r="I708" s="6"/>
      <c r="J708" s="6"/>
      <c r="K708" s="6"/>
      <c r="L708" s="6"/>
      <c r="M708" s="6"/>
    </row>
    <row r="709" spans="6:13">
      <c r="F709" s="4"/>
      <c r="G709" s="6"/>
      <c r="H709" s="6"/>
      <c r="I709" s="6"/>
      <c r="J709" s="6"/>
      <c r="K709" s="6"/>
      <c r="L709" s="6"/>
      <c r="M709" s="6"/>
    </row>
    <row r="710" spans="6:13">
      <c r="F710" s="4"/>
      <c r="G710" s="6"/>
      <c r="H710" s="6"/>
      <c r="I710" s="6"/>
      <c r="J710" s="6"/>
      <c r="K710" s="6"/>
      <c r="L710" s="6"/>
      <c r="M710" s="6"/>
    </row>
    <row r="711" spans="6:13">
      <c r="F711" s="4"/>
      <c r="G711" s="6"/>
      <c r="H711" s="6"/>
      <c r="I711" s="6"/>
      <c r="J711" s="6"/>
      <c r="K711" s="6"/>
      <c r="L711" s="6"/>
      <c r="M711" s="6"/>
    </row>
    <row r="712" spans="6:13">
      <c r="F712" s="4"/>
      <c r="G712" s="6"/>
      <c r="H712" s="6"/>
      <c r="I712" s="6"/>
      <c r="J712" s="6"/>
      <c r="K712" s="6"/>
      <c r="L712" s="6"/>
      <c r="M712" s="6"/>
    </row>
    <row r="713" spans="6:13">
      <c r="F713" s="4"/>
      <c r="G713" s="6"/>
      <c r="H713" s="6"/>
      <c r="I713" s="6"/>
      <c r="J713" s="6"/>
      <c r="K713" s="6"/>
      <c r="L713" s="6"/>
      <c r="M713" s="6"/>
    </row>
    <row r="714" spans="6:13">
      <c r="F714" s="4"/>
      <c r="G714" s="6"/>
      <c r="H714" s="6"/>
      <c r="I714" s="6"/>
      <c r="J714" s="6"/>
      <c r="K714" s="6"/>
      <c r="L714" s="6"/>
      <c r="M714" s="6"/>
    </row>
    <row r="715" spans="6:13">
      <c r="F715" s="4"/>
      <c r="G715" s="6"/>
      <c r="H715" s="6"/>
      <c r="I715" s="6"/>
      <c r="J715" s="6"/>
      <c r="K715" s="6"/>
      <c r="L715" s="6"/>
      <c r="M715" s="6"/>
    </row>
    <row r="716" spans="6:13">
      <c r="F716" s="4"/>
      <c r="G716" s="6"/>
      <c r="H716" s="6"/>
      <c r="I716" s="6"/>
      <c r="J716" s="6"/>
      <c r="K716" s="6"/>
      <c r="L716" s="6"/>
      <c r="M716" s="6"/>
    </row>
    <row r="717" spans="6:13">
      <c r="F717" s="4"/>
      <c r="G717" s="6"/>
      <c r="H717" s="6"/>
      <c r="I717" s="6"/>
      <c r="J717" s="6"/>
      <c r="K717" s="6"/>
      <c r="L717" s="6"/>
      <c r="M717" s="6"/>
    </row>
    <row r="718" spans="6:13">
      <c r="F718" s="4"/>
      <c r="G718" s="6"/>
      <c r="H718" s="6"/>
      <c r="I718" s="6"/>
      <c r="J718" s="6"/>
      <c r="K718" s="6"/>
      <c r="L718" s="6"/>
      <c r="M718" s="6"/>
    </row>
    <row r="719" spans="6:13">
      <c r="F719" s="4"/>
      <c r="G719" s="6"/>
      <c r="H719" s="6"/>
      <c r="I719" s="6"/>
      <c r="J719" s="6"/>
      <c r="K719" s="6"/>
      <c r="L719" s="6"/>
      <c r="M719" s="6"/>
    </row>
    <row r="720" spans="6:13">
      <c r="F720" s="4"/>
      <c r="G720" s="6"/>
      <c r="H720" s="6"/>
      <c r="I720" s="6"/>
      <c r="J720" s="6"/>
      <c r="K720" s="6"/>
      <c r="L720" s="6"/>
      <c r="M720" s="6"/>
    </row>
    <row r="721" spans="6:13">
      <c r="F721" s="4"/>
      <c r="G721" s="6"/>
      <c r="H721" s="6"/>
      <c r="I721" s="6"/>
      <c r="J721" s="6"/>
      <c r="K721" s="6"/>
      <c r="L721" s="6"/>
      <c r="M721" s="6"/>
    </row>
    <row r="722" spans="6:13">
      <c r="F722" s="4"/>
      <c r="G722" s="6"/>
      <c r="H722" s="6"/>
      <c r="I722" s="6"/>
      <c r="J722" s="6"/>
      <c r="K722" s="6"/>
      <c r="L722" s="6"/>
      <c r="M722" s="6"/>
    </row>
    <row r="723" spans="6:13">
      <c r="F723" s="4"/>
      <c r="G723" s="6"/>
      <c r="H723" s="6"/>
      <c r="I723" s="6"/>
      <c r="J723" s="6"/>
      <c r="K723" s="6"/>
      <c r="L723" s="6"/>
      <c r="M723" s="6"/>
    </row>
    <row r="724" spans="6:13">
      <c r="F724" s="4"/>
      <c r="G724" s="6"/>
      <c r="H724" s="6"/>
      <c r="I724" s="6"/>
      <c r="J724" s="6"/>
      <c r="K724" s="6"/>
      <c r="L724" s="6"/>
      <c r="M724" s="6"/>
    </row>
    <row r="725" spans="6:13">
      <c r="F725" s="4"/>
      <c r="G725" s="6"/>
      <c r="H725" s="6"/>
      <c r="I725" s="6"/>
      <c r="J725" s="6"/>
      <c r="K725" s="6"/>
      <c r="L725" s="6"/>
      <c r="M725" s="6"/>
    </row>
    <row r="726" spans="6:13">
      <c r="F726" s="4"/>
      <c r="G726" s="6"/>
      <c r="H726" s="6"/>
      <c r="I726" s="6"/>
      <c r="J726" s="6"/>
      <c r="K726" s="6"/>
      <c r="L726" s="6"/>
      <c r="M726" s="6"/>
    </row>
    <row r="727" spans="6:13">
      <c r="F727" s="4"/>
      <c r="G727" s="6"/>
      <c r="H727" s="6"/>
      <c r="I727" s="6"/>
      <c r="J727" s="6"/>
      <c r="K727" s="6"/>
      <c r="L727" s="6"/>
      <c r="M727" s="6"/>
    </row>
    <row r="728" spans="6:13">
      <c r="F728" s="4"/>
      <c r="G728" s="6"/>
      <c r="H728" s="6"/>
      <c r="I728" s="6"/>
      <c r="J728" s="6"/>
      <c r="K728" s="6"/>
      <c r="L728" s="6"/>
      <c r="M728" s="6"/>
    </row>
    <row r="729" spans="6:13">
      <c r="F729" s="4"/>
      <c r="G729" s="6"/>
      <c r="H729" s="6"/>
      <c r="I729" s="6"/>
      <c r="J729" s="6"/>
      <c r="K729" s="6"/>
      <c r="L729" s="6"/>
      <c r="M729" s="6"/>
    </row>
    <row r="730" spans="6:13">
      <c r="F730" s="4"/>
      <c r="G730" s="6"/>
      <c r="H730" s="6"/>
      <c r="I730" s="6"/>
      <c r="J730" s="6"/>
      <c r="K730" s="6"/>
      <c r="L730" s="6"/>
      <c r="M730" s="6"/>
    </row>
    <row r="731" spans="6:13">
      <c r="F731" s="4"/>
      <c r="G731" s="6"/>
      <c r="H731" s="6"/>
      <c r="I731" s="6"/>
      <c r="J731" s="6"/>
      <c r="K731" s="6"/>
      <c r="L731" s="6"/>
      <c r="M731" s="6"/>
    </row>
    <row r="732" spans="6:13">
      <c r="F732" s="4"/>
      <c r="G732" s="6"/>
      <c r="H732" s="6"/>
      <c r="I732" s="6"/>
      <c r="J732" s="6"/>
      <c r="K732" s="6"/>
      <c r="L732" s="6"/>
      <c r="M732" s="6"/>
    </row>
    <row r="733" spans="6:13">
      <c r="F733" s="4"/>
      <c r="G733" s="6"/>
      <c r="H733" s="6"/>
      <c r="I733" s="6"/>
      <c r="J733" s="6"/>
      <c r="K733" s="6"/>
      <c r="L733" s="6"/>
      <c r="M733" s="6"/>
    </row>
    <row r="734" spans="6:13">
      <c r="F734" s="4"/>
      <c r="G734" s="6"/>
      <c r="H734" s="6"/>
      <c r="I734" s="6"/>
      <c r="J734" s="6"/>
      <c r="K734" s="6"/>
      <c r="L734" s="6"/>
      <c r="M734" s="6"/>
    </row>
    <row r="735" spans="6:13">
      <c r="F735" s="4"/>
      <c r="G735" s="6"/>
      <c r="H735" s="6"/>
      <c r="I735" s="6"/>
      <c r="J735" s="6"/>
      <c r="K735" s="6"/>
      <c r="L735" s="6"/>
      <c r="M735" s="6"/>
    </row>
    <row r="736" spans="6:13">
      <c r="F736" s="4"/>
      <c r="G736" s="6"/>
      <c r="H736" s="6"/>
      <c r="I736" s="6"/>
      <c r="J736" s="6"/>
      <c r="K736" s="6"/>
      <c r="L736" s="6"/>
      <c r="M736" s="6"/>
    </row>
    <row r="737" spans="6:13">
      <c r="F737" s="4"/>
      <c r="G737" s="6"/>
      <c r="H737" s="6"/>
      <c r="I737" s="6"/>
      <c r="J737" s="6"/>
      <c r="K737" s="6"/>
      <c r="L737" s="6"/>
      <c r="M737" s="6"/>
    </row>
    <row r="738" spans="6:13">
      <c r="F738" s="4"/>
      <c r="G738" s="6"/>
      <c r="H738" s="6"/>
      <c r="I738" s="6"/>
      <c r="J738" s="6"/>
      <c r="K738" s="6"/>
      <c r="L738" s="6"/>
      <c r="M738" s="6"/>
    </row>
    <row r="739" spans="6:13">
      <c r="F739" s="4"/>
      <c r="G739" s="6"/>
      <c r="H739" s="6"/>
      <c r="I739" s="6"/>
      <c r="J739" s="6"/>
      <c r="K739" s="6"/>
      <c r="L739" s="6"/>
      <c r="M739" s="6"/>
    </row>
    <row r="740" spans="6:13">
      <c r="F740" s="4"/>
      <c r="G740" s="6"/>
      <c r="H740" s="6"/>
      <c r="I740" s="6"/>
      <c r="J740" s="6"/>
      <c r="K740" s="6"/>
      <c r="L740" s="6"/>
      <c r="M740" s="6"/>
    </row>
    <row r="741" spans="6:13">
      <c r="F741" s="4"/>
      <c r="G741" s="6"/>
      <c r="H741" s="6"/>
      <c r="I741" s="6"/>
      <c r="J741" s="6"/>
      <c r="K741" s="6"/>
      <c r="L741" s="6"/>
      <c r="M741" s="6"/>
    </row>
    <row r="742" spans="6:13">
      <c r="F742" s="4"/>
      <c r="G742" s="6"/>
      <c r="H742" s="6"/>
      <c r="I742" s="6"/>
      <c r="J742" s="6"/>
      <c r="K742" s="6"/>
      <c r="L742" s="6"/>
      <c r="M742" s="6"/>
    </row>
    <row r="743" spans="6:13">
      <c r="F743" s="4"/>
      <c r="G743" s="6"/>
      <c r="H743" s="6"/>
      <c r="I743" s="6"/>
      <c r="J743" s="6"/>
      <c r="K743" s="6"/>
      <c r="L743" s="6"/>
      <c r="M743" s="6"/>
    </row>
    <row r="744" spans="6:13">
      <c r="F744" s="4"/>
      <c r="G744" s="6"/>
      <c r="H744" s="6"/>
      <c r="I744" s="6"/>
      <c r="J744" s="6"/>
      <c r="K744" s="6"/>
      <c r="L744" s="6"/>
      <c r="M744" s="6"/>
    </row>
    <row r="745" spans="6:13">
      <c r="F745" s="4"/>
      <c r="G745" s="6"/>
      <c r="H745" s="6"/>
      <c r="I745" s="6"/>
      <c r="J745" s="6"/>
      <c r="K745" s="6"/>
      <c r="L745" s="6"/>
      <c r="M745" s="6"/>
    </row>
    <row r="746" spans="6:13">
      <c r="F746" s="4"/>
      <c r="G746" s="6"/>
      <c r="H746" s="6"/>
      <c r="I746" s="6"/>
      <c r="J746" s="6"/>
      <c r="K746" s="6"/>
      <c r="L746" s="6"/>
      <c r="M746" s="6"/>
    </row>
    <row r="747" spans="6:13">
      <c r="F747" s="4"/>
      <c r="G747" s="6"/>
      <c r="H747" s="6"/>
      <c r="I747" s="6"/>
      <c r="J747" s="6"/>
      <c r="K747" s="6"/>
      <c r="L747" s="6"/>
      <c r="M747" s="6"/>
    </row>
    <row r="748" spans="6:13">
      <c r="F748" s="4"/>
      <c r="G748" s="6"/>
      <c r="H748" s="6"/>
      <c r="I748" s="6"/>
      <c r="J748" s="6"/>
      <c r="K748" s="6"/>
      <c r="L748" s="6"/>
      <c r="M748" s="6"/>
    </row>
    <row r="749" spans="6:13">
      <c r="F749" s="4"/>
      <c r="G749" s="6"/>
      <c r="H749" s="6"/>
      <c r="I749" s="6"/>
      <c r="J749" s="6"/>
      <c r="K749" s="6"/>
      <c r="L749" s="6"/>
      <c r="M749" s="6"/>
    </row>
    <row r="750" spans="6:13">
      <c r="F750" s="4"/>
      <c r="G750" s="6"/>
      <c r="H750" s="6"/>
      <c r="I750" s="6"/>
      <c r="J750" s="6"/>
      <c r="K750" s="6"/>
      <c r="L750" s="6"/>
      <c r="M750" s="6"/>
    </row>
    <row r="751" spans="6:13">
      <c r="F751" s="4"/>
      <c r="G751" s="6"/>
      <c r="H751" s="6"/>
      <c r="I751" s="6"/>
      <c r="J751" s="6"/>
      <c r="K751" s="6"/>
      <c r="L751" s="6"/>
      <c r="M751" s="6"/>
    </row>
    <row r="752" spans="6:13">
      <c r="F752" s="4"/>
      <c r="G752" s="6"/>
      <c r="H752" s="6"/>
      <c r="I752" s="6"/>
      <c r="J752" s="6"/>
      <c r="K752" s="6"/>
      <c r="L752" s="6"/>
      <c r="M752" s="6"/>
    </row>
    <row r="753" spans="6:13">
      <c r="F753" s="4"/>
      <c r="G753" s="6"/>
      <c r="H753" s="6"/>
      <c r="I753" s="6"/>
      <c r="J753" s="6"/>
      <c r="K753" s="6"/>
      <c r="L753" s="6"/>
      <c r="M753" s="6"/>
    </row>
    <row r="754" spans="6:13">
      <c r="F754" s="4"/>
      <c r="G754" s="6"/>
      <c r="H754" s="6"/>
      <c r="I754" s="6"/>
      <c r="J754" s="6"/>
      <c r="K754" s="6"/>
      <c r="L754" s="6"/>
      <c r="M754" s="6"/>
    </row>
    <row r="755" spans="6:13">
      <c r="F755" s="4"/>
      <c r="G755" s="6"/>
      <c r="H755" s="6"/>
      <c r="I755" s="6"/>
      <c r="J755" s="6"/>
      <c r="K755" s="6"/>
      <c r="L755" s="6"/>
      <c r="M755" s="6"/>
    </row>
    <row r="756" spans="6:13">
      <c r="F756" s="4"/>
      <c r="G756" s="6"/>
      <c r="H756" s="6"/>
      <c r="I756" s="6"/>
      <c r="J756" s="6"/>
      <c r="K756" s="6"/>
      <c r="L756" s="6"/>
      <c r="M756" s="6"/>
    </row>
    <row r="757" spans="6:13">
      <c r="F757" s="4"/>
      <c r="G757" s="6"/>
      <c r="H757" s="6"/>
      <c r="I757" s="6"/>
      <c r="J757" s="6"/>
      <c r="K757" s="6"/>
      <c r="L757" s="6"/>
      <c r="M757" s="6"/>
    </row>
    <row r="758" spans="6:13">
      <c r="F758" s="4"/>
      <c r="G758" s="6"/>
      <c r="H758" s="6"/>
      <c r="I758" s="6"/>
      <c r="J758" s="6"/>
      <c r="K758" s="6"/>
      <c r="L758" s="6"/>
      <c r="M758" s="6"/>
    </row>
    <row r="759" spans="6:13">
      <c r="F759" s="4"/>
      <c r="G759" s="6"/>
      <c r="H759" s="6"/>
      <c r="I759" s="6"/>
      <c r="J759" s="6"/>
      <c r="K759" s="6"/>
      <c r="L759" s="6"/>
      <c r="M759" s="6"/>
    </row>
    <row r="760" spans="6:13">
      <c r="F760" s="4"/>
      <c r="G760" s="6"/>
      <c r="H760" s="6"/>
      <c r="I760" s="6"/>
      <c r="J760" s="6"/>
      <c r="K760" s="6"/>
      <c r="L760" s="6"/>
      <c r="M760" s="6"/>
    </row>
    <row r="761" spans="6:13">
      <c r="F761" s="4"/>
      <c r="G761" s="6"/>
      <c r="H761" s="6"/>
      <c r="I761" s="6"/>
      <c r="J761" s="6"/>
      <c r="K761" s="6"/>
      <c r="L761" s="6"/>
      <c r="M761" s="6"/>
    </row>
    <row r="762" spans="6:13">
      <c r="F762" s="4"/>
      <c r="G762" s="6"/>
      <c r="H762" s="6"/>
      <c r="I762" s="6"/>
      <c r="J762" s="6"/>
      <c r="K762" s="6"/>
      <c r="L762" s="6"/>
      <c r="M762" s="6"/>
    </row>
    <row r="763" spans="6:13">
      <c r="F763" s="4"/>
      <c r="G763" s="6"/>
      <c r="H763" s="6"/>
      <c r="I763" s="6"/>
      <c r="J763" s="6"/>
      <c r="K763" s="6"/>
      <c r="L763" s="6"/>
      <c r="M763" s="6"/>
    </row>
    <row r="764" spans="6:13">
      <c r="F764" s="4"/>
      <c r="G764" s="6"/>
      <c r="H764" s="6"/>
      <c r="I764" s="6"/>
      <c r="J764" s="6"/>
      <c r="K764" s="6"/>
      <c r="L764" s="6"/>
      <c r="M764" s="6"/>
    </row>
    <row r="765" spans="6:13">
      <c r="F765" s="4"/>
      <c r="G765" s="6"/>
      <c r="H765" s="6"/>
      <c r="I765" s="6"/>
      <c r="J765" s="6"/>
      <c r="K765" s="6"/>
      <c r="L765" s="6"/>
      <c r="M765" s="6"/>
    </row>
    <row r="766" spans="6:13">
      <c r="F766" s="4"/>
      <c r="G766" s="6"/>
      <c r="H766" s="6"/>
      <c r="I766" s="6"/>
      <c r="J766" s="6"/>
      <c r="K766" s="6"/>
      <c r="L766" s="6"/>
      <c r="M766" s="6"/>
    </row>
    <row r="767" spans="6:13">
      <c r="F767" s="4"/>
      <c r="G767" s="6"/>
      <c r="H767" s="6"/>
      <c r="I767" s="6"/>
      <c r="J767" s="6"/>
      <c r="K767" s="6"/>
      <c r="L767" s="6"/>
      <c r="M767" s="6"/>
    </row>
    <row r="768" spans="6:13">
      <c r="F768" s="4"/>
      <c r="G768" s="6"/>
      <c r="H768" s="6"/>
      <c r="I768" s="6"/>
      <c r="J768" s="6"/>
      <c r="K768" s="6"/>
      <c r="L768" s="6"/>
      <c r="M768" s="6"/>
    </row>
    <row r="769" spans="6:13">
      <c r="F769" s="4"/>
      <c r="G769" s="6"/>
      <c r="H769" s="6"/>
      <c r="I769" s="6"/>
      <c r="J769" s="6"/>
      <c r="K769" s="6"/>
      <c r="L769" s="6"/>
      <c r="M769" s="6"/>
    </row>
    <row r="770" spans="6:13">
      <c r="F770" s="4"/>
      <c r="G770" s="6"/>
      <c r="H770" s="6"/>
      <c r="I770" s="6"/>
      <c r="J770" s="6"/>
      <c r="K770" s="6"/>
      <c r="L770" s="6"/>
      <c r="M770" s="6"/>
    </row>
    <row r="771" spans="6:13">
      <c r="F771" s="4"/>
      <c r="G771" s="6"/>
      <c r="H771" s="6"/>
      <c r="I771" s="6"/>
      <c r="J771" s="6"/>
      <c r="K771" s="6"/>
      <c r="L771" s="6"/>
      <c r="M771" s="6"/>
    </row>
    <row r="772" spans="6:13">
      <c r="F772" s="4"/>
      <c r="G772" s="6"/>
      <c r="H772" s="6"/>
      <c r="I772" s="6"/>
      <c r="J772" s="6"/>
      <c r="K772" s="6"/>
      <c r="L772" s="6"/>
      <c r="M772" s="6"/>
    </row>
    <row r="773" spans="6:13">
      <c r="F773" s="4"/>
      <c r="G773" s="6"/>
      <c r="H773" s="6"/>
      <c r="I773" s="6"/>
      <c r="J773" s="6"/>
      <c r="K773" s="6"/>
      <c r="L773" s="6"/>
      <c r="M773" s="6"/>
    </row>
    <row r="774" spans="6:13">
      <c r="F774" s="4"/>
      <c r="G774" s="6"/>
      <c r="H774" s="6"/>
      <c r="I774" s="6"/>
      <c r="J774" s="6"/>
      <c r="K774" s="6"/>
      <c r="L774" s="6"/>
      <c r="M774" s="6"/>
    </row>
    <row r="775" spans="6:13">
      <c r="F775" s="4"/>
      <c r="G775" s="6"/>
      <c r="H775" s="6"/>
      <c r="I775" s="6"/>
      <c r="J775" s="6"/>
      <c r="K775" s="6"/>
      <c r="L775" s="6"/>
      <c r="M775" s="6"/>
    </row>
    <row r="776" spans="6:13">
      <c r="F776" s="4"/>
      <c r="G776" s="6"/>
      <c r="H776" s="6"/>
      <c r="I776" s="6"/>
      <c r="J776" s="6"/>
      <c r="K776" s="6"/>
      <c r="L776" s="6"/>
      <c r="M776" s="6"/>
    </row>
    <row r="777" spans="6:13">
      <c r="F777" s="4"/>
      <c r="G777" s="6"/>
      <c r="H777" s="6"/>
      <c r="I777" s="6"/>
      <c r="J777" s="6"/>
      <c r="K777" s="6"/>
      <c r="L777" s="6"/>
      <c r="M777" s="6"/>
    </row>
    <row r="778" spans="6:13">
      <c r="F778" s="4"/>
      <c r="G778" s="6"/>
      <c r="H778" s="6"/>
      <c r="I778" s="6"/>
      <c r="J778" s="6"/>
      <c r="K778" s="6"/>
      <c r="L778" s="6"/>
      <c r="M778" s="6"/>
    </row>
    <row r="779" spans="6:13">
      <c r="F779" s="4"/>
      <c r="G779" s="6"/>
      <c r="H779" s="6"/>
      <c r="I779" s="6"/>
      <c r="J779" s="6"/>
      <c r="K779" s="6"/>
      <c r="L779" s="6"/>
      <c r="M779" s="6"/>
    </row>
    <row r="780" spans="6:13">
      <c r="F780" s="4"/>
      <c r="G780" s="6"/>
      <c r="H780" s="6"/>
      <c r="I780" s="6"/>
      <c r="J780" s="6"/>
      <c r="K780" s="6"/>
      <c r="L780" s="6"/>
      <c r="M780" s="6"/>
    </row>
    <row r="781" spans="6:13">
      <c r="F781" s="4"/>
      <c r="G781" s="6"/>
      <c r="H781" s="6"/>
      <c r="I781" s="6"/>
      <c r="J781" s="6"/>
      <c r="K781" s="6"/>
      <c r="L781" s="6"/>
      <c r="M781" s="6"/>
    </row>
    <row r="782" spans="6:13">
      <c r="F782" s="4"/>
      <c r="G782" s="6"/>
      <c r="H782" s="6"/>
      <c r="I782" s="6"/>
      <c r="J782" s="6"/>
      <c r="K782" s="6"/>
      <c r="L782" s="6"/>
      <c r="M782" s="6"/>
    </row>
    <row r="783" spans="6:13">
      <c r="F783" s="4"/>
      <c r="G783" s="6"/>
      <c r="H783" s="6"/>
      <c r="I783" s="6"/>
      <c r="J783" s="6"/>
      <c r="K783" s="6"/>
      <c r="L783" s="6"/>
      <c r="M783" s="6"/>
    </row>
    <row r="784" spans="6:13">
      <c r="F784" s="4"/>
      <c r="G784" s="6"/>
      <c r="H784" s="6"/>
      <c r="I784" s="6"/>
      <c r="J784" s="6"/>
      <c r="K784" s="6"/>
      <c r="L784" s="6"/>
      <c r="M784" s="6"/>
    </row>
    <row r="785" spans="6:13">
      <c r="F785" s="4"/>
      <c r="G785" s="6"/>
      <c r="H785" s="6"/>
      <c r="I785" s="6"/>
      <c r="J785" s="6"/>
      <c r="K785" s="6"/>
      <c r="L785" s="6"/>
      <c r="M785" s="6"/>
    </row>
    <row r="786" spans="6:13">
      <c r="F786" s="4"/>
      <c r="G786" s="6"/>
      <c r="H786" s="6"/>
      <c r="I786" s="6"/>
      <c r="J786" s="6"/>
      <c r="K786" s="6"/>
      <c r="L786" s="6"/>
      <c r="M786" s="6"/>
    </row>
    <row r="787" spans="6:13">
      <c r="F787" s="4"/>
      <c r="G787" s="6"/>
      <c r="H787" s="6"/>
      <c r="I787" s="6"/>
      <c r="J787" s="6"/>
      <c r="K787" s="6"/>
      <c r="L787" s="6"/>
      <c r="M787" s="6"/>
    </row>
    <row r="788" spans="6:13">
      <c r="F788" s="4"/>
      <c r="G788" s="6"/>
      <c r="H788" s="6"/>
      <c r="I788" s="6"/>
      <c r="J788" s="6"/>
      <c r="K788" s="6"/>
      <c r="L788" s="6"/>
      <c r="M788" s="6"/>
    </row>
    <row r="789" spans="6:13">
      <c r="F789" s="4"/>
      <c r="G789" s="6"/>
      <c r="H789" s="6"/>
      <c r="I789" s="6"/>
      <c r="J789" s="6"/>
      <c r="K789" s="6"/>
      <c r="L789" s="6"/>
      <c r="M789" s="6"/>
    </row>
    <row r="790" spans="6:13">
      <c r="F790" s="4"/>
      <c r="G790" s="6"/>
      <c r="H790" s="6"/>
      <c r="I790" s="6"/>
      <c r="J790" s="6"/>
      <c r="K790" s="6"/>
      <c r="L790" s="6"/>
      <c r="M790" s="6"/>
    </row>
    <row r="791" spans="6:13">
      <c r="F791" s="4"/>
      <c r="G791" s="6"/>
      <c r="H791" s="6"/>
      <c r="I791" s="6"/>
      <c r="J791" s="6"/>
      <c r="K791" s="6"/>
      <c r="L791" s="6"/>
      <c r="M791" s="6"/>
    </row>
    <row r="792" spans="6:13">
      <c r="F792" s="4"/>
      <c r="G792" s="6"/>
      <c r="H792" s="6"/>
      <c r="I792" s="6"/>
      <c r="J792" s="6"/>
      <c r="K792" s="6"/>
      <c r="L792" s="6"/>
      <c r="M792" s="6"/>
    </row>
    <row r="793" spans="6:13">
      <c r="F793" s="4"/>
      <c r="G793" s="6"/>
      <c r="H793" s="6"/>
      <c r="I793" s="6"/>
      <c r="J793" s="6"/>
      <c r="K793" s="6"/>
      <c r="L793" s="6"/>
      <c r="M793" s="6"/>
    </row>
    <row r="794" spans="6:13">
      <c r="F794" s="4"/>
      <c r="G794" s="6"/>
      <c r="H794" s="6"/>
      <c r="I794" s="6"/>
      <c r="J794" s="6"/>
      <c r="K794" s="6"/>
      <c r="L794" s="6"/>
      <c r="M794" s="6"/>
    </row>
    <row r="795" spans="6:13">
      <c r="F795" s="4"/>
      <c r="G795" s="6"/>
      <c r="H795" s="6"/>
      <c r="I795" s="6"/>
      <c r="J795" s="6"/>
      <c r="K795" s="6"/>
      <c r="L795" s="6"/>
      <c r="M795" s="6"/>
    </row>
    <row r="796" spans="6:13">
      <c r="F796" s="4"/>
      <c r="G796" s="6"/>
      <c r="H796" s="6"/>
      <c r="I796" s="6"/>
      <c r="J796" s="6"/>
      <c r="K796" s="6"/>
      <c r="L796" s="6"/>
      <c r="M796" s="6"/>
    </row>
    <row r="797" spans="6:13">
      <c r="F797" s="4"/>
      <c r="G797" s="6"/>
      <c r="H797" s="6"/>
      <c r="I797" s="6"/>
      <c r="J797" s="6"/>
      <c r="K797" s="6"/>
      <c r="L797" s="6"/>
      <c r="M797" s="6"/>
    </row>
    <row r="798" spans="6:13">
      <c r="F798" s="4"/>
      <c r="G798" s="6"/>
      <c r="H798" s="6"/>
      <c r="I798" s="6"/>
      <c r="J798" s="6"/>
      <c r="K798" s="6"/>
      <c r="L798" s="6"/>
      <c r="M798" s="6"/>
    </row>
    <row r="799" spans="6:13">
      <c r="F799" s="4"/>
      <c r="G799" s="6"/>
      <c r="H799" s="6"/>
      <c r="I799" s="6"/>
      <c r="J799" s="6"/>
      <c r="K799" s="6"/>
      <c r="L799" s="6"/>
      <c r="M799" s="6"/>
    </row>
    <row r="800" spans="6:13">
      <c r="F800" s="4"/>
      <c r="G800" s="6"/>
      <c r="H800" s="6"/>
      <c r="I800" s="6"/>
      <c r="J800" s="6"/>
      <c r="K800" s="6"/>
      <c r="L800" s="6"/>
      <c r="M800" s="6"/>
    </row>
    <row r="801" spans="6:13">
      <c r="F801" s="4"/>
      <c r="G801" s="6"/>
      <c r="H801" s="6"/>
      <c r="I801" s="6"/>
      <c r="J801" s="6"/>
      <c r="K801" s="6"/>
      <c r="L801" s="6"/>
      <c r="M801" s="6"/>
    </row>
    <row r="802" spans="6:13">
      <c r="F802" s="4"/>
      <c r="G802" s="6"/>
      <c r="H802" s="6"/>
      <c r="I802" s="6"/>
      <c r="J802" s="6"/>
      <c r="K802" s="6"/>
      <c r="L802" s="6"/>
      <c r="M802" s="6"/>
    </row>
    <row r="803" spans="6:13">
      <c r="F803" s="4"/>
      <c r="G803" s="6"/>
      <c r="H803" s="6"/>
      <c r="I803" s="6"/>
      <c r="J803" s="6"/>
      <c r="K803" s="6"/>
      <c r="L803" s="6"/>
      <c r="M803" s="6"/>
    </row>
    <row r="804" spans="6:13">
      <c r="F804" s="4"/>
      <c r="G804" s="6"/>
      <c r="H804" s="6"/>
      <c r="I804" s="6"/>
      <c r="J804" s="6"/>
      <c r="K804" s="6"/>
      <c r="L804" s="6"/>
      <c r="M804" s="6"/>
    </row>
    <row r="805" spans="6:13">
      <c r="F805" s="4"/>
      <c r="G805" s="6"/>
      <c r="H805" s="6"/>
      <c r="I805" s="6"/>
      <c r="J805" s="6"/>
      <c r="K805" s="6"/>
      <c r="L805" s="6"/>
      <c r="M805" s="6"/>
    </row>
    <row r="806" spans="6:13">
      <c r="F806" s="4"/>
      <c r="G806" s="6"/>
      <c r="H806" s="6"/>
      <c r="I806" s="6"/>
      <c r="J806" s="6"/>
      <c r="K806" s="6"/>
      <c r="L806" s="6"/>
      <c r="M806" s="6"/>
    </row>
    <row r="807" spans="6:13">
      <c r="F807" s="4"/>
      <c r="G807" s="6"/>
      <c r="H807" s="6"/>
      <c r="I807" s="6"/>
      <c r="J807" s="6"/>
      <c r="K807" s="6"/>
      <c r="L807" s="6"/>
      <c r="M807" s="6"/>
    </row>
    <row r="808" spans="6:13">
      <c r="F808" s="4"/>
      <c r="G808" s="6"/>
      <c r="H808" s="6"/>
      <c r="I808" s="6"/>
      <c r="J808" s="6"/>
      <c r="K808" s="6"/>
      <c r="L808" s="6"/>
      <c r="M808" s="6"/>
    </row>
    <row r="809" spans="6:13">
      <c r="F809" s="4"/>
      <c r="G809" s="6"/>
      <c r="H809" s="6"/>
      <c r="I809" s="6"/>
      <c r="J809" s="6"/>
      <c r="K809" s="6"/>
      <c r="L809" s="6"/>
      <c r="M809" s="6"/>
    </row>
    <row r="810" spans="6:13">
      <c r="F810" s="4"/>
      <c r="G810" s="6"/>
      <c r="H810" s="6"/>
      <c r="I810" s="6"/>
      <c r="J810" s="6"/>
      <c r="K810" s="6"/>
      <c r="L810" s="6"/>
      <c r="M810" s="6"/>
    </row>
    <row r="811" spans="6:13">
      <c r="F811" s="4"/>
      <c r="G811" s="6"/>
      <c r="H811" s="6"/>
      <c r="I811" s="6"/>
      <c r="J811" s="6"/>
      <c r="K811" s="6"/>
      <c r="L811" s="6"/>
      <c r="M811" s="6"/>
    </row>
    <row r="812" spans="6:13">
      <c r="F812" s="4"/>
      <c r="G812" s="6"/>
      <c r="H812" s="6"/>
      <c r="I812" s="6"/>
      <c r="J812" s="6"/>
      <c r="K812" s="6"/>
      <c r="L812" s="6"/>
      <c r="M812" s="6"/>
    </row>
    <row r="813" spans="6:13">
      <c r="F813" s="4"/>
      <c r="G813" s="6"/>
      <c r="H813" s="6"/>
      <c r="I813" s="6"/>
      <c r="J813" s="6"/>
      <c r="K813" s="6"/>
      <c r="L813" s="6"/>
      <c r="M813" s="6"/>
    </row>
    <row r="814" spans="6:13">
      <c r="F814" s="4"/>
      <c r="G814" s="6"/>
      <c r="H814" s="6"/>
      <c r="I814" s="6"/>
      <c r="J814" s="6"/>
      <c r="K814" s="6"/>
      <c r="L814" s="6"/>
      <c r="M814" s="6"/>
    </row>
    <row r="815" spans="6:13">
      <c r="F815" s="4"/>
      <c r="G815" s="6"/>
      <c r="H815" s="6"/>
      <c r="I815" s="6"/>
      <c r="J815" s="6"/>
      <c r="K815" s="6"/>
      <c r="L815" s="6"/>
      <c r="M815" s="6"/>
    </row>
    <row r="816" spans="6:13">
      <c r="F816" s="4"/>
      <c r="G816" s="6"/>
      <c r="H816" s="6"/>
      <c r="I816" s="6"/>
      <c r="J816" s="6"/>
      <c r="K816" s="6"/>
      <c r="L816" s="6"/>
      <c r="M816" s="6"/>
    </row>
    <row r="817" spans="6:13">
      <c r="F817" s="4"/>
      <c r="G817" s="6"/>
      <c r="H817" s="6"/>
      <c r="I817" s="6"/>
      <c r="J817" s="6"/>
      <c r="K817" s="6"/>
      <c r="L817" s="6"/>
      <c r="M817" s="6"/>
    </row>
    <row r="818" spans="6:13">
      <c r="F818" s="4"/>
      <c r="G818" s="6"/>
      <c r="H818" s="6"/>
      <c r="I818" s="6"/>
      <c r="J818" s="6"/>
      <c r="K818" s="6"/>
      <c r="L818" s="6"/>
      <c r="M818" s="6"/>
    </row>
    <row r="819" spans="6:13">
      <c r="F819" s="4"/>
      <c r="G819" s="6"/>
      <c r="H819" s="6"/>
      <c r="I819" s="6"/>
      <c r="J819" s="6"/>
      <c r="K819" s="6"/>
      <c r="L819" s="6"/>
      <c r="M819" s="6"/>
    </row>
    <row r="820" spans="6:13">
      <c r="F820" s="4"/>
      <c r="G820" s="6"/>
      <c r="H820" s="6"/>
      <c r="I820" s="6"/>
      <c r="J820" s="6"/>
      <c r="K820" s="6"/>
      <c r="L820" s="6"/>
      <c r="M820" s="6"/>
    </row>
    <row r="821" spans="6:13">
      <c r="F821" s="4"/>
      <c r="G821" s="6"/>
      <c r="H821" s="6"/>
      <c r="I821" s="6"/>
      <c r="J821" s="6"/>
      <c r="K821" s="6"/>
      <c r="L821" s="6"/>
      <c r="M821" s="6"/>
    </row>
    <row r="822" spans="6:13">
      <c r="F822" s="4"/>
      <c r="G822" s="6"/>
      <c r="H822" s="6"/>
      <c r="I822" s="6"/>
      <c r="J822" s="6"/>
      <c r="K822" s="6"/>
      <c r="L822" s="6"/>
      <c r="M822" s="6"/>
    </row>
    <row r="823" spans="6:13">
      <c r="F823" s="4"/>
      <c r="G823" s="6"/>
      <c r="H823" s="6"/>
      <c r="I823" s="6"/>
      <c r="J823" s="6"/>
      <c r="K823" s="6"/>
      <c r="L823" s="6"/>
      <c r="M823" s="6"/>
    </row>
    <row r="824" spans="6:13">
      <c r="F824" s="4"/>
      <c r="G824" s="6"/>
      <c r="H824" s="6"/>
      <c r="I824" s="6"/>
      <c r="J824" s="6"/>
      <c r="K824" s="6"/>
      <c r="L824" s="6"/>
      <c r="M824" s="6"/>
    </row>
    <row r="825" spans="6:13">
      <c r="F825" s="4"/>
      <c r="G825" s="6"/>
      <c r="H825" s="6"/>
      <c r="I825" s="6"/>
      <c r="J825" s="6"/>
      <c r="K825" s="6"/>
      <c r="L825" s="6"/>
      <c r="M825" s="6"/>
    </row>
    <row r="826" spans="6:13">
      <c r="F826" s="4"/>
      <c r="G826" s="6"/>
      <c r="H826" s="6"/>
      <c r="I826" s="6"/>
      <c r="J826" s="6"/>
      <c r="K826" s="6"/>
      <c r="L826" s="6"/>
      <c r="M826" s="6"/>
    </row>
    <row r="827" spans="6:13">
      <c r="F827" s="4"/>
      <c r="G827" s="6"/>
      <c r="H827" s="6"/>
      <c r="I827" s="6"/>
      <c r="J827" s="6"/>
      <c r="K827" s="6"/>
      <c r="L827" s="6"/>
      <c r="M827" s="6"/>
    </row>
    <row r="828" spans="6:13">
      <c r="F828" s="4"/>
      <c r="G828" s="6"/>
      <c r="H828" s="6"/>
      <c r="I828" s="6"/>
      <c r="J828" s="6"/>
      <c r="K828" s="6"/>
      <c r="L828" s="6"/>
      <c r="M828" s="6"/>
    </row>
    <row r="829" spans="6:13">
      <c r="F829" s="4"/>
      <c r="G829" s="6"/>
      <c r="H829" s="6"/>
      <c r="I829" s="6"/>
      <c r="J829" s="6"/>
      <c r="K829" s="6"/>
      <c r="L829" s="6"/>
      <c r="M829" s="6"/>
    </row>
    <row r="830" spans="6:13">
      <c r="F830" s="4"/>
      <c r="G830" s="6"/>
      <c r="H830" s="6"/>
      <c r="I830" s="6"/>
      <c r="J830" s="6"/>
      <c r="K830" s="6"/>
      <c r="L830" s="6"/>
      <c r="M830" s="6"/>
    </row>
    <row r="831" spans="6:13">
      <c r="F831" s="4"/>
      <c r="G831" s="6"/>
      <c r="H831" s="6"/>
      <c r="I831" s="6"/>
      <c r="J831" s="6"/>
      <c r="K831" s="6"/>
      <c r="L831" s="6"/>
      <c r="M831" s="6"/>
    </row>
    <row r="832" spans="6:13">
      <c r="F832" s="4"/>
      <c r="G832" s="6"/>
      <c r="H832" s="6"/>
      <c r="I832" s="6"/>
      <c r="J832" s="6"/>
      <c r="K832" s="6"/>
      <c r="L832" s="6"/>
      <c r="M832" s="6"/>
    </row>
    <row r="833" spans="6:13">
      <c r="F833" s="4"/>
      <c r="G833" s="6"/>
      <c r="H833" s="6"/>
      <c r="I833" s="6"/>
      <c r="J833" s="6"/>
      <c r="K833" s="6"/>
      <c r="L833" s="6"/>
      <c r="M833" s="6"/>
    </row>
    <row r="834" spans="6:13">
      <c r="F834" s="4"/>
      <c r="G834" s="6"/>
      <c r="H834" s="6"/>
      <c r="I834" s="6"/>
      <c r="J834" s="6"/>
      <c r="K834" s="6"/>
      <c r="L834" s="6"/>
      <c r="M834" s="6"/>
    </row>
    <row r="835" spans="6:13">
      <c r="F835" s="4"/>
      <c r="G835" s="6"/>
      <c r="H835" s="6"/>
      <c r="I835" s="6"/>
      <c r="J835" s="6"/>
      <c r="K835" s="6"/>
      <c r="L835" s="6"/>
      <c r="M835" s="6"/>
    </row>
    <row r="836" spans="6:13">
      <c r="F836" s="4"/>
      <c r="G836" s="6"/>
      <c r="H836" s="6"/>
      <c r="I836" s="6"/>
      <c r="J836" s="6"/>
      <c r="K836" s="6"/>
      <c r="L836" s="6"/>
      <c r="M836" s="6"/>
    </row>
    <row r="837" spans="6:13">
      <c r="F837" s="4"/>
      <c r="G837" s="6"/>
      <c r="H837" s="6"/>
      <c r="I837" s="6"/>
      <c r="J837" s="6"/>
      <c r="K837" s="6"/>
      <c r="L837" s="6"/>
      <c r="M837" s="6"/>
    </row>
    <row r="838" spans="6:13">
      <c r="F838" s="4"/>
      <c r="G838" s="6"/>
      <c r="H838" s="6"/>
      <c r="I838" s="6"/>
      <c r="J838" s="6"/>
      <c r="K838" s="6"/>
      <c r="L838" s="6"/>
      <c r="M838" s="6"/>
    </row>
    <row r="839" spans="6:13">
      <c r="F839" s="4"/>
      <c r="G839" s="6"/>
      <c r="H839" s="6"/>
      <c r="I839" s="6"/>
      <c r="J839" s="6"/>
      <c r="K839" s="6"/>
      <c r="L839" s="6"/>
      <c r="M839" s="6"/>
    </row>
    <row r="840" spans="6:13">
      <c r="F840" s="4"/>
      <c r="G840" s="6"/>
      <c r="H840" s="6"/>
      <c r="I840" s="6"/>
      <c r="J840" s="6"/>
      <c r="K840" s="6"/>
      <c r="L840" s="6"/>
      <c r="M840" s="6"/>
    </row>
    <row r="841" spans="6:13">
      <c r="F841" s="4"/>
      <c r="G841" s="6"/>
      <c r="H841" s="6"/>
      <c r="I841" s="6"/>
      <c r="J841" s="6"/>
      <c r="K841" s="6"/>
      <c r="L841" s="6"/>
      <c r="M841" s="6"/>
    </row>
    <row r="842" spans="6:13">
      <c r="F842" s="4"/>
      <c r="G842" s="6"/>
      <c r="H842" s="6"/>
      <c r="I842" s="6"/>
      <c r="J842" s="6"/>
      <c r="K842" s="6"/>
      <c r="L842" s="6"/>
      <c r="M842" s="6"/>
    </row>
    <row r="843" spans="6:13">
      <c r="F843" s="4"/>
      <c r="G843" s="6"/>
      <c r="H843" s="6"/>
      <c r="I843" s="6"/>
      <c r="J843" s="6"/>
      <c r="K843" s="6"/>
      <c r="L843" s="6"/>
      <c r="M843" s="6"/>
    </row>
    <row r="844" spans="6:13">
      <c r="F844" s="4"/>
      <c r="G844" s="6"/>
      <c r="H844" s="6"/>
      <c r="I844" s="6"/>
      <c r="J844" s="6"/>
      <c r="K844" s="6"/>
      <c r="L844" s="6"/>
      <c r="M844" s="6"/>
    </row>
    <row r="845" spans="6:13">
      <c r="F845" s="4"/>
      <c r="G845" s="6"/>
      <c r="H845" s="6"/>
      <c r="I845" s="6"/>
      <c r="J845" s="6"/>
      <c r="K845" s="6"/>
      <c r="L845" s="6"/>
      <c r="M845" s="6"/>
    </row>
    <row r="846" spans="6:13">
      <c r="F846" s="4"/>
      <c r="G846" s="6"/>
      <c r="H846" s="6"/>
      <c r="I846" s="6"/>
      <c r="J846" s="6"/>
      <c r="K846" s="6"/>
      <c r="L846" s="6"/>
      <c r="M846" s="6"/>
    </row>
    <row r="847" spans="6:13">
      <c r="F847" s="4"/>
      <c r="G847" s="6"/>
      <c r="H847" s="6"/>
      <c r="I847" s="6"/>
      <c r="J847" s="6"/>
      <c r="K847" s="6"/>
      <c r="L847" s="6"/>
      <c r="M847" s="6"/>
    </row>
    <row r="848" spans="6:13">
      <c r="F848" s="4"/>
      <c r="G848" s="6"/>
      <c r="H848" s="6"/>
      <c r="I848" s="6"/>
      <c r="J848" s="6"/>
      <c r="K848" s="6"/>
      <c r="L848" s="6"/>
      <c r="M848" s="6"/>
    </row>
    <row r="849" spans="6:13">
      <c r="F849" s="4"/>
      <c r="G849" s="6"/>
      <c r="H849" s="6"/>
      <c r="I849" s="6"/>
      <c r="J849" s="6"/>
      <c r="K849" s="6"/>
      <c r="L849" s="6"/>
      <c r="M849" s="6"/>
    </row>
    <row r="850" spans="6:13">
      <c r="F850" s="4"/>
      <c r="G850" s="6"/>
      <c r="H850" s="6"/>
      <c r="I850" s="6"/>
      <c r="J850" s="6"/>
      <c r="K850" s="6"/>
      <c r="L850" s="6"/>
      <c r="M850" s="6"/>
    </row>
    <row r="851" spans="6:13">
      <c r="F851" s="4"/>
      <c r="G851" s="6"/>
      <c r="H851" s="6"/>
      <c r="I851" s="6"/>
      <c r="J851" s="6"/>
      <c r="K851" s="6"/>
      <c r="L851" s="6"/>
      <c r="M851" s="6"/>
    </row>
    <row r="852" spans="6:13">
      <c r="F852" s="4"/>
      <c r="G852" s="6"/>
      <c r="H852" s="6"/>
      <c r="I852" s="6"/>
      <c r="J852" s="6"/>
      <c r="K852" s="6"/>
      <c r="L852" s="6"/>
      <c r="M852" s="6"/>
    </row>
    <row r="853" spans="6:13">
      <c r="F853" s="4"/>
      <c r="G853" s="6"/>
      <c r="H853" s="6"/>
      <c r="I853" s="6"/>
      <c r="J853" s="6"/>
      <c r="K853" s="6"/>
      <c r="L853" s="6"/>
      <c r="M853" s="6"/>
    </row>
    <row r="854" spans="6:13">
      <c r="F854" s="4"/>
      <c r="G854" s="6"/>
      <c r="H854" s="6"/>
      <c r="I854" s="6"/>
      <c r="J854" s="6"/>
      <c r="K854" s="6"/>
      <c r="L854" s="6"/>
      <c r="M854" s="6"/>
    </row>
    <row r="855" spans="6:13">
      <c r="F855" s="4"/>
      <c r="G855" s="6"/>
      <c r="H855" s="6"/>
      <c r="I855" s="6"/>
      <c r="J855" s="6"/>
      <c r="K855" s="6"/>
      <c r="L855" s="6"/>
      <c r="M855" s="6"/>
    </row>
    <row r="856" spans="6:13">
      <c r="F856" s="4"/>
      <c r="G856" s="6"/>
      <c r="H856" s="6"/>
      <c r="I856" s="6"/>
      <c r="J856" s="6"/>
      <c r="K856" s="6"/>
      <c r="L856" s="6"/>
      <c r="M856" s="6"/>
    </row>
    <row r="857" spans="6:13">
      <c r="F857" s="4"/>
      <c r="G857" s="6"/>
      <c r="H857" s="6"/>
      <c r="I857" s="6"/>
      <c r="J857" s="6"/>
      <c r="K857" s="6"/>
      <c r="L857" s="6"/>
      <c r="M857" s="6"/>
    </row>
    <row r="858" spans="6:13">
      <c r="F858" s="4"/>
      <c r="G858" s="6"/>
      <c r="H858" s="6"/>
      <c r="I858" s="6"/>
      <c r="J858" s="6"/>
      <c r="K858" s="6"/>
      <c r="L858" s="6"/>
      <c r="M858" s="6"/>
    </row>
    <row r="859" spans="6:13">
      <c r="F859" s="4"/>
      <c r="G859" s="6"/>
      <c r="H859" s="6"/>
      <c r="I859" s="6"/>
      <c r="J859" s="6"/>
      <c r="K859" s="6"/>
      <c r="L859" s="6"/>
      <c r="M859" s="6"/>
    </row>
    <row r="860" spans="6:13">
      <c r="F860" s="4"/>
      <c r="G860" s="6"/>
      <c r="H860" s="6"/>
      <c r="I860" s="6"/>
      <c r="J860" s="6"/>
      <c r="K860" s="6"/>
      <c r="L860" s="6"/>
      <c r="M860" s="6"/>
    </row>
    <row r="861" spans="6:13">
      <c r="F861" s="4"/>
      <c r="G861" s="6"/>
      <c r="H861" s="6"/>
      <c r="I861" s="6"/>
      <c r="J861" s="6"/>
      <c r="K861" s="6"/>
      <c r="L861" s="6"/>
      <c r="M861" s="6"/>
    </row>
    <row r="862" spans="6:13">
      <c r="F862" s="4"/>
      <c r="G862" s="6"/>
      <c r="H862" s="6"/>
      <c r="I862" s="6"/>
      <c r="J862" s="6"/>
      <c r="K862" s="6"/>
      <c r="L862" s="6"/>
      <c r="M862" s="6"/>
    </row>
    <row r="863" spans="6:13">
      <c r="F863" s="4"/>
      <c r="G863" s="6"/>
      <c r="H863" s="6"/>
      <c r="I863" s="6"/>
      <c r="J863" s="6"/>
      <c r="K863" s="6"/>
      <c r="L863" s="6"/>
      <c r="M863" s="6"/>
    </row>
    <row r="864" spans="6:13">
      <c r="F864" s="4"/>
      <c r="G864" s="6"/>
      <c r="H864" s="6"/>
      <c r="I864" s="6"/>
      <c r="J864" s="6"/>
      <c r="K864" s="6"/>
      <c r="L864" s="6"/>
      <c r="M864" s="6"/>
    </row>
    <row r="865" spans="6:13">
      <c r="F865" s="4"/>
      <c r="G865" s="6"/>
      <c r="H865" s="6"/>
      <c r="I865" s="6"/>
      <c r="J865" s="6"/>
      <c r="K865" s="6"/>
      <c r="L865" s="6"/>
      <c r="M865" s="6"/>
    </row>
    <row r="866" spans="6:13">
      <c r="F866" s="4"/>
      <c r="G866" s="6"/>
      <c r="H866" s="6"/>
      <c r="I866" s="6"/>
      <c r="J866" s="6"/>
      <c r="K866" s="6"/>
      <c r="L866" s="6"/>
      <c r="M866" s="6"/>
    </row>
    <row r="867" spans="6:13">
      <c r="F867" s="4"/>
      <c r="G867" s="6"/>
      <c r="H867" s="6"/>
      <c r="I867" s="6"/>
      <c r="J867" s="6"/>
      <c r="K867" s="6"/>
      <c r="L867" s="6"/>
      <c r="M867" s="6"/>
    </row>
    <row r="868" spans="6:13">
      <c r="F868" s="4"/>
      <c r="G868" s="6"/>
      <c r="H868" s="6"/>
      <c r="I868" s="6"/>
      <c r="J868" s="6"/>
      <c r="K868" s="6"/>
      <c r="L868" s="6"/>
      <c r="M868" s="6"/>
    </row>
    <row r="869" spans="6:13">
      <c r="F869" s="4"/>
      <c r="G869" s="6"/>
      <c r="H869" s="6"/>
      <c r="I869" s="6"/>
      <c r="J869" s="6"/>
      <c r="K869" s="6"/>
      <c r="L869" s="6"/>
      <c r="M869" s="6"/>
    </row>
    <row r="870" spans="6:13">
      <c r="F870" s="4"/>
      <c r="G870" s="6"/>
      <c r="H870" s="6"/>
      <c r="I870" s="6"/>
      <c r="J870" s="6"/>
      <c r="K870" s="6"/>
      <c r="L870" s="6"/>
      <c r="M870" s="6"/>
    </row>
    <row r="871" spans="6:13">
      <c r="F871" s="4"/>
      <c r="G871" s="6"/>
      <c r="H871" s="6"/>
      <c r="I871" s="6"/>
      <c r="J871" s="6"/>
      <c r="K871" s="6"/>
      <c r="L871" s="6"/>
      <c r="M871" s="6"/>
    </row>
    <row r="872" spans="6:13">
      <c r="F872" s="4"/>
      <c r="G872" s="6"/>
      <c r="H872" s="6"/>
      <c r="I872" s="6"/>
      <c r="J872" s="6"/>
      <c r="K872" s="6"/>
      <c r="L872" s="6"/>
      <c r="M872" s="6"/>
    </row>
    <row r="873" spans="6:13">
      <c r="F873" s="4"/>
      <c r="G873" s="6"/>
      <c r="H873" s="6"/>
      <c r="I873" s="6"/>
      <c r="J873" s="6"/>
      <c r="K873" s="6"/>
      <c r="L873" s="6"/>
      <c r="M873" s="6"/>
    </row>
    <row r="874" spans="6:13">
      <c r="F874" s="4"/>
      <c r="G874" s="6"/>
      <c r="H874" s="6"/>
      <c r="I874" s="6"/>
      <c r="J874" s="6"/>
      <c r="K874" s="6"/>
      <c r="L874" s="6"/>
      <c r="M874" s="6"/>
    </row>
    <row r="875" spans="6:13">
      <c r="F875" s="4"/>
      <c r="G875" s="6"/>
      <c r="H875" s="6"/>
      <c r="I875" s="6"/>
      <c r="J875" s="6"/>
      <c r="K875" s="6"/>
      <c r="L875" s="6"/>
      <c r="M875" s="6"/>
    </row>
    <row r="876" spans="6:13">
      <c r="F876" s="4"/>
      <c r="G876" s="6"/>
      <c r="H876" s="6"/>
      <c r="I876" s="6"/>
      <c r="J876" s="6"/>
      <c r="K876" s="6"/>
      <c r="L876" s="6"/>
      <c r="M876" s="6"/>
    </row>
    <row r="877" spans="6:13">
      <c r="F877" s="4"/>
      <c r="G877" s="6"/>
      <c r="H877" s="6"/>
      <c r="I877" s="6"/>
      <c r="J877" s="6"/>
      <c r="K877" s="6"/>
      <c r="L877" s="6"/>
      <c r="M877" s="6"/>
    </row>
    <row r="878" spans="6:13">
      <c r="F878" s="4"/>
      <c r="G878" s="6"/>
      <c r="H878" s="6"/>
      <c r="I878" s="6"/>
      <c r="J878" s="6"/>
      <c r="K878" s="6"/>
      <c r="L878" s="6"/>
      <c r="M878" s="6"/>
    </row>
    <row r="879" spans="6:13">
      <c r="F879" s="4"/>
      <c r="G879" s="6"/>
      <c r="H879" s="6"/>
      <c r="I879" s="6"/>
      <c r="J879" s="6"/>
      <c r="K879" s="6"/>
      <c r="L879" s="6"/>
      <c r="M879" s="6"/>
    </row>
    <row r="880" spans="6:13">
      <c r="F880" s="4"/>
      <c r="G880" s="6"/>
      <c r="H880" s="6"/>
      <c r="I880" s="6"/>
      <c r="J880" s="6"/>
      <c r="K880" s="6"/>
      <c r="L880" s="6"/>
      <c r="M880" s="6"/>
    </row>
    <row r="881" spans="6:13">
      <c r="F881" s="4"/>
      <c r="G881" s="6"/>
      <c r="H881" s="6"/>
      <c r="I881" s="6"/>
      <c r="J881" s="6"/>
      <c r="K881" s="6"/>
      <c r="L881" s="6"/>
      <c r="M881" s="6"/>
    </row>
    <row r="882" spans="6:13">
      <c r="F882" s="4"/>
      <c r="G882" s="6"/>
      <c r="H882" s="6"/>
      <c r="I882" s="6"/>
      <c r="J882" s="6"/>
      <c r="K882" s="6"/>
      <c r="L882" s="6"/>
      <c r="M882" s="6"/>
    </row>
    <row r="883" spans="6:13">
      <c r="F883" s="4"/>
      <c r="G883" s="6"/>
      <c r="H883" s="6"/>
      <c r="I883" s="6"/>
      <c r="J883" s="6"/>
      <c r="K883" s="6"/>
      <c r="L883" s="6"/>
      <c r="M883" s="6"/>
    </row>
    <row r="884" spans="6:13">
      <c r="F884" s="4"/>
      <c r="G884" s="6"/>
      <c r="H884" s="6"/>
      <c r="I884" s="6"/>
      <c r="J884" s="6"/>
      <c r="K884" s="6"/>
      <c r="L884" s="6"/>
      <c r="M884" s="6"/>
    </row>
    <row r="885" spans="6:13">
      <c r="F885" s="4"/>
      <c r="G885" s="6"/>
      <c r="H885" s="6"/>
      <c r="I885" s="6"/>
      <c r="J885" s="6"/>
      <c r="K885" s="6"/>
      <c r="L885" s="6"/>
      <c r="M885" s="6"/>
    </row>
    <row r="886" spans="6:13">
      <c r="F886" s="4"/>
      <c r="G886" s="6"/>
      <c r="H886" s="6"/>
      <c r="I886" s="6"/>
      <c r="J886" s="6"/>
      <c r="K886" s="6"/>
      <c r="L886" s="6"/>
      <c r="M886" s="6"/>
    </row>
    <row r="887" spans="6:13">
      <c r="F887" s="4"/>
      <c r="G887" s="6"/>
      <c r="H887" s="6"/>
      <c r="I887" s="6"/>
      <c r="J887" s="6"/>
      <c r="K887" s="6"/>
      <c r="L887" s="6"/>
      <c r="M887" s="6"/>
    </row>
    <row r="888" spans="6:13">
      <c r="F888" s="4"/>
      <c r="G888" s="6"/>
      <c r="H888" s="6"/>
      <c r="I888" s="6"/>
      <c r="J888" s="6"/>
      <c r="K888" s="6"/>
      <c r="L888" s="6"/>
      <c r="M888" s="6"/>
    </row>
    <row r="889" spans="6:13">
      <c r="F889" s="4"/>
      <c r="G889" s="6"/>
      <c r="H889" s="6"/>
      <c r="I889" s="6"/>
      <c r="J889" s="6"/>
      <c r="K889" s="6"/>
      <c r="L889" s="6"/>
      <c r="M889" s="6"/>
    </row>
    <row r="890" spans="6:13">
      <c r="F890" s="4"/>
      <c r="G890" s="6"/>
      <c r="H890" s="6"/>
      <c r="I890" s="6"/>
      <c r="J890" s="6"/>
      <c r="K890" s="6"/>
      <c r="L890" s="6"/>
      <c r="M890" s="6"/>
    </row>
    <row r="891" spans="6:13">
      <c r="F891" s="4"/>
      <c r="G891" s="6"/>
      <c r="H891" s="6"/>
      <c r="I891" s="6"/>
      <c r="J891" s="6"/>
      <c r="K891" s="6"/>
      <c r="L891" s="6"/>
      <c r="M891" s="6"/>
    </row>
    <row r="892" spans="6:13">
      <c r="F892" s="4"/>
      <c r="G892" s="6"/>
      <c r="H892" s="6"/>
      <c r="I892" s="6"/>
      <c r="J892" s="6"/>
      <c r="K892" s="6"/>
      <c r="L892" s="6"/>
      <c r="M892" s="6"/>
    </row>
    <row r="893" spans="6:13">
      <c r="F893" s="4"/>
      <c r="G893" s="6"/>
      <c r="H893" s="6"/>
      <c r="I893" s="6"/>
      <c r="J893" s="6"/>
      <c r="K893" s="6"/>
      <c r="L893" s="6"/>
      <c r="M893" s="6"/>
    </row>
    <row r="894" spans="6:13">
      <c r="F894" s="4"/>
      <c r="G894" s="6"/>
      <c r="H894" s="6"/>
      <c r="I894" s="6"/>
      <c r="J894" s="6"/>
      <c r="K894" s="6"/>
      <c r="L894" s="6"/>
      <c r="M894" s="6"/>
    </row>
    <row r="895" spans="6:13">
      <c r="F895" s="4"/>
      <c r="G895" s="6"/>
      <c r="H895" s="6"/>
      <c r="I895" s="6"/>
      <c r="J895" s="6"/>
      <c r="K895" s="6"/>
      <c r="L895" s="6"/>
      <c r="M895" s="6"/>
    </row>
    <row r="896" spans="6:13">
      <c r="F896" s="4"/>
      <c r="G896" s="6"/>
      <c r="H896" s="6"/>
      <c r="I896" s="6"/>
      <c r="J896" s="6"/>
      <c r="K896" s="6"/>
      <c r="L896" s="6"/>
      <c r="M896" s="6"/>
    </row>
    <row r="897" spans="6:13">
      <c r="F897" s="4"/>
      <c r="G897" s="6"/>
      <c r="H897" s="6"/>
      <c r="I897" s="6"/>
      <c r="J897" s="6"/>
      <c r="K897" s="6"/>
      <c r="L897" s="6"/>
      <c r="M897" s="6"/>
    </row>
    <row r="898" spans="6:13">
      <c r="F898" s="4"/>
      <c r="G898" s="6"/>
      <c r="H898" s="6"/>
      <c r="I898" s="6"/>
      <c r="J898" s="6"/>
      <c r="K898" s="6"/>
      <c r="L898" s="6"/>
      <c r="M898" s="6"/>
    </row>
    <row r="899" spans="6:13">
      <c r="F899" s="4"/>
      <c r="G899" s="6"/>
      <c r="H899" s="6"/>
      <c r="I899" s="6"/>
      <c r="J899" s="6"/>
      <c r="K899" s="6"/>
      <c r="L899" s="6"/>
      <c r="M899" s="6"/>
    </row>
    <row r="900" spans="6:13">
      <c r="F900" s="4"/>
      <c r="G900" s="6"/>
      <c r="H900" s="6"/>
      <c r="I900" s="6"/>
      <c r="J900" s="6"/>
      <c r="K900" s="6"/>
      <c r="L900" s="6"/>
      <c r="M900" s="6"/>
    </row>
    <row r="901" spans="6:13">
      <c r="F901" s="4"/>
      <c r="G901" s="6"/>
      <c r="H901" s="6"/>
      <c r="I901" s="6"/>
      <c r="J901" s="6"/>
      <c r="K901" s="6"/>
      <c r="L901" s="6"/>
      <c r="M901" s="6"/>
    </row>
    <row r="902" spans="6:13">
      <c r="F902" s="4"/>
      <c r="G902" s="6"/>
      <c r="H902" s="6"/>
      <c r="I902" s="6"/>
      <c r="J902" s="6"/>
      <c r="K902" s="6"/>
      <c r="L902" s="6"/>
      <c r="M902" s="6"/>
    </row>
    <row r="903" spans="6:13">
      <c r="F903" s="4"/>
      <c r="G903" s="6"/>
      <c r="H903" s="6"/>
      <c r="I903" s="6"/>
      <c r="J903" s="6"/>
      <c r="K903" s="6"/>
      <c r="L903" s="6"/>
      <c r="M903" s="6"/>
    </row>
    <row r="904" spans="6:13">
      <c r="F904" s="4"/>
      <c r="G904" s="6"/>
      <c r="H904" s="6"/>
      <c r="I904" s="6"/>
      <c r="J904" s="6"/>
      <c r="K904" s="6"/>
      <c r="L904" s="6"/>
      <c r="M904" s="6"/>
    </row>
    <row r="905" spans="6:13">
      <c r="F905" s="4"/>
      <c r="G905" s="6"/>
      <c r="H905" s="6"/>
      <c r="I905" s="6"/>
      <c r="J905" s="6"/>
      <c r="K905" s="6"/>
      <c r="L905" s="6"/>
      <c r="M905" s="6"/>
    </row>
    <row r="906" spans="6:13">
      <c r="F906" s="4"/>
      <c r="G906" s="6"/>
      <c r="H906" s="6"/>
      <c r="I906" s="6"/>
      <c r="J906" s="6"/>
      <c r="K906" s="6"/>
      <c r="L906" s="6"/>
      <c r="M906" s="6"/>
    </row>
    <row r="907" spans="6:13">
      <c r="F907" s="4"/>
      <c r="G907" s="6"/>
      <c r="H907" s="6"/>
      <c r="I907" s="6"/>
      <c r="J907" s="6"/>
      <c r="K907" s="6"/>
      <c r="L907" s="6"/>
      <c r="M907" s="6"/>
    </row>
    <row r="908" spans="6:13">
      <c r="F908" s="4"/>
      <c r="G908" s="6"/>
      <c r="H908" s="6"/>
      <c r="I908" s="6"/>
      <c r="J908" s="6"/>
      <c r="K908" s="6"/>
      <c r="L908" s="6"/>
      <c r="M908" s="6"/>
    </row>
    <row r="909" spans="6:13">
      <c r="F909" s="4"/>
      <c r="G909" s="6"/>
      <c r="H909" s="6"/>
      <c r="I909" s="6"/>
      <c r="J909" s="6"/>
      <c r="K909" s="6"/>
      <c r="L909" s="6"/>
      <c r="M909" s="6"/>
    </row>
    <row r="910" spans="6:13">
      <c r="F910" s="4"/>
      <c r="G910" s="6"/>
      <c r="H910" s="6"/>
      <c r="I910" s="6"/>
      <c r="J910" s="6"/>
      <c r="K910" s="6"/>
      <c r="L910" s="6"/>
      <c r="M910" s="6"/>
    </row>
    <row r="911" spans="6:13">
      <c r="F911" s="4"/>
      <c r="G911" s="6"/>
      <c r="H911" s="6"/>
      <c r="I911" s="6"/>
      <c r="J911" s="6"/>
      <c r="K911" s="6"/>
      <c r="L911" s="6"/>
      <c r="M911" s="6"/>
    </row>
    <row r="912" spans="6:13">
      <c r="F912" s="4"/>
      <c r="G912" s="6"/>
      <c r="H912" s="6"/>
      <c r="I912" s="6"/>
      <c r="J912" s="6"/>
      <c r="K912" s="6"/>
      <c r="L912" s="6"/>
      <c r="M912" s="6"/>
    </row>
    <row r="913" spans="6:13">
      <c r="F913" s="4"/>
      <c r="G913" s="6"/>
      <c r="H913" s="6"/>
      <c r="I913" s="6"/>
      <c r="J913" s="6"/>
      <c r="K913" s="6"/>
      <c r="L913" s="6"/>
      <c r="M913" s="6"/>
    </row>
    <row r="914" spans="6:13">
      <c r="F914" s="4"/>
      <c r="G914" s="6"/>
      <c r="H914" s="6"/>
      <c r="I914" s="6"/>
      <c r="J914" s="6"/>
      <c r="K914" s="6"/>
      <c r="L914" s="6"/>
      <c r="M914" s="6"/>
    </row>
    <row r="915" spans="6:13">
      <c r="F915" s="4"/>
      <c r="G915" s="6"/>
      <c r="H915" s="6"/>
      <c r="I915" s="6"/>
      <c r="J915" s="6"/>
      <c r="K915" s="6"/>
      <c r="L915" s="6"/>
      <c r="M915" s="6"/>
    </row>
    <row r="916" spans="6:13">
      <c r="F916" s="4"/>
      <c r="G916" s="6"/>
      <c r="H916" s="6"/>
      <c r="I916" s="6"/>
      <c r="J916" s="6"/>
      <c r="K916" s="6"/>
      <c r="L916" s="6"/>
      <c r="M916" s="6"/>
    </row>
    <row r="917" spans="6:13">
      <c r="F917" s="4"/>
      <c r="G917" s="6"/>
      <c r="H917" s="6"/>
      <c r="I917" s="6"/>
      <c r="J917" s="6"/>
      <c r="K917" s="6"/>
      <c r="L917" s="6"/>
      <c r="M917" s="6"/>
    </row>
    <row r="918" spans="6:13">
      <c r="F918" s="4"/>
      <c r="G918" s="6"/>
      <c r="H918" s="6"/>
      <c r="I918" s="6"/>
      <c r="J918" s="6"/>
      <c r="K918" s="6"/>
      <c r="L918" s="6"/>
      <c r="M918" s="6"/>
    </row>
    <row r="919" spans="6:13">
      <c r="F919" s="4"/>
      <c r="G919" s="6"/>
      <c r="H919" s="6"/>
      <c r="I919" s="6"/>
      <c r="J919" s="6"/>
      <c r="K919" s="6"/>
      <c r="L919" s="6"/>
      <c r="M919" s="6"/>
    </row>
    <row r="920" spans="6:13">
      <c r="F920" s="4"/>
      <c r="G920" s="6"/>
      <c r="H920" s="6"/>
      <c r="I920" s="6"/>
      <c r="J920" s="6"/>
      <c r="K920" s="6"/>
      <c r="L920" s="6"/>
      <c r="M920" s="6"/>
    </row>
    <row r="921" spans="6:13">
      <c r="F921" s="4"/>
      <c r="G921" s="6"/>
      <c r="H921" s="6"/>
      <c r="I921" s="6"/>
      <c r="J921" s="6"/>
      <c r="K921" s="6"/>
      <c r="L921" s="6"/>
      <c r="M921" s="6"/>
    </row>
    <row r="922" spans="6:13">
      <c r="F922" s="4"/>
      <c r="G922" s="6"/>
      <c r="H922" s="6"/>
      <c r="I922" s="6"/>
      <c r="J922" s="6"/>
      <c r="K922" s="6"/>
      <c r="L922" s="6"/>
      <c r="M922" s="6"/>
    </row>
    <row r="923" spans="6:13">
      <c r="F923" s="4"/>
      <c r="G923" s="6"/>
      <c r="H923" s="6"/>
      <c r="I923" s="6"/>
      <c r="J923" s="6"/>
      <c r="K923" s="6"/>
      <c r="L923" s="6"/>
      <c r="M923" s="6"/>
    </row>
    <row r="924" spans="6:13">
      <c r="F924" s="4"/>
      <c r="G924" s="6"/>
      <c r="H924" s="6"/>
      <c r="I924" s="6"/>
      <c r="J924" s="6"/>
      <c r="K924" s="6"/>
      <c r="L924" s="6"/>
      <c r="M924" s="6"/>
    </row>
    <row r="925" spans="6:13">
      <c r="F925" s="4"/>
      <c r="G925" s="6"/>
      <c r="H925" s="6"/>
      <c r="I925" s="6"/>
      <c r="J925" s="6"/>
      <c r="K925" s="6"/>
      <c r="L925" s="6"/>
      <c r="M925" s="6"/>
    </row>
    <row r="926" spans="6:13">
      <c r="F926" s="4"/>
      <c r="G926" s="6"/>
      <c r="H926" s="6"/>
      <c r="I926" s="6"/>
      <c r="J926" s="6"/>
      <c r="K926" s="6"/>
      <c r="L926" s="6"/>
      <c r="M926" s="6"/>
    </row>
    <row r="927" spans="6:13">
      <c r="F927" s="4"/>
      <c r="G927" s="6"/>
      <c r="H927" s="6"/>
      <c r="I927" s="6"/>
      <c r="J927" s="6"/>
      <c r="K927" s="6"/>
      <c r="L927" s="6"/>
      <c r="M927" s="6"/>
    </row>
    <row r="928" spans="6:13">
      <c r="F928" s="4"/>
      <c r="G928" s="6"/>
      <c r="H928" s="6"/>
      <c r="I928" s="6"/>
      <c r="J928" s="6"/>
      <c r="K928" s="6"/>
      <c r="L928" s="6"/>
      <c r="M928" s="6"/>
    </row>
    <row r="929" spans="6:13">
      <c r="F929" s="4"/>
      <c r="G929" s="6"/>
      <c r="H929" s="6"/>
      <c r="I929" s="6"/>
      <c r="J929" s="6"/>
      <c r="K929" s="6"/>
      <c r="L929" s="6"/>
      <c r="M929" s="6"/>
    </row>
    <row r="930" spans="6:13">
      <c r="F930" s="4"/>
      <c r="G930" s="6"/>
      <c r="H930" s="6"/>
      <c r="I930" s="6"/>
      <c r="J930" s="6"/>
      <c r="K930" s="6"/>
      <c r="L930" s="6"/>
      <c r="M930" s="6"/>
    </row>
    <row r="931" spans="6:13">
      <c r="F931" s="4"/>
      <c r="G931" s="6"/>
      <c r="H931" s="6"/>
      <c r="I931" s="6"/>
      <c r="J931" s="6"/>
      <c r="K931" s="6"/>
      <c r="L931" s="6"/>
      <c r="M931" s="6"/>
    </row>
    <row r="932" spans="6:13">
      <c r="F932" s="4"/>
      <c r="G932" s="6"/>
      <c r="H932" s="6"/>
      <c r="I932" s="6"/>
      <c r="J932" s="6"/>
      <c r="K932" s="6"/>
      <c r="L932" s="6"/>
      <c r="M932" s="6"/>
    </row>
    <row r="933" spans="6:13">
      <c r="F933" s="4"/>
      <c r="G933" s="6"/>
      <c r="H933" s="6"/>
      <c r="I933" s="6"/>
      <c r="J933" s="6"/>
      <c r="K933" s="6"/>
      <c r="L933" s="6"/>
      <c r="M933" s="6"/>
    </row>
    <row r="934" spans="6:13">
      <c r="F934" s="4"/>
      <c r="G934" s="6"/>
      <c r="H934" s="6"/>
      <c r="I934" s="6"/>
      <c r="J934" s="6"/>
      <c r="K934" s="6"/>
      <c r="L934" s="6"/>
      <c r="M934" s="6"/>
    </row>
    <row r="935" spans="6:13">
      <c r="F935" s="4"/>
      <c r="G935" s="6"/>
      <c r="H935" s="6"/>
      <c r="I935" s="6"/>
      <c r="J935" s="6"/>
      <c r="K935" s="6"/>
      <c r="L935" s="6"/>
      <c r="M935" s="6"/>
    </row>
    <row r="936" spans="6:13">
      <c r="F936" s="4"/>
      <c r="G936" s="6"/>
      <c r="H936" s="6"/>
      <c r="I936" s="6"/>
      <c r="J936" s="6"/>
      <c r="K936" s="6"/>
      <c r="L936" s="6"/>
      <c r="M936" s="6"/>
    </row>
    <row r="937" spans="6:13">
      <c r="F937" s="4"/>
      <c r="G937" s="6"/>
      <c r="H937" s="6"/>
      <c r="I937" s="6"/>
      <c r="J937" s="6"/>
      <c r="K937" s="6"/>
      <c r="L937" s="6"/>
      <c r="M937" s="6"/>
    </row>
    <row r="938" spans="6:13">
      <c r="F938" s="4"/>
      <c r="G938" s="6"/>
      <c r="H938" s="6"/>
      <c r="I938" s="6"/>
      <c r="J938" s="6"/>
      <c r="K938" s="6"/>
      <c r="L938" s="6"/>
      <c r="M938" s="6"/>
    </row>
    <row r="939" spans="6:13">
      <c r="F939" s="4"/>
      <c r="G939" s="6"/>
      <c r="H939" s="6"/>
      <c r="I939" s="6"/>
      <c r="J939" s="6"/>
      <c r="K939" s="6"/>
      <c r="L939" s="6"/>
      <c r="M939" s="6"/>
    </row>
    <row r="940" spans="6:13">
      <c r="F940" s="4"/>
      <c r="G940" s="6"/>
      <c r="H940" s="6"/>
      <c r="I940" s="6"/>
      <c r="J940" s="6"/>
      <c r="K940" s="6"/>
      <c r="L940" s="6"/>
      <c r="M940" s="6"/>
    </row>
    <row r="941" spans="6:13">
      <c r="F941" s="4"/>
      <c r="G941" s="6"/>
      <c r="H941" s="6"/>
      <c r="I941" s="6"/>
      <c r="J941" s="6"/>
      <c r="K941" s="6"/>
      <c r="L941" s="6"/>
      <c r="M941" s="6"/>
    </row>
    <row r="942" spans="6:13">
      <c r="F942" s="4"/>
      <c r="G942" s="6"/>
      <c r="H942" s="6"/>
      <c r="I942" s="6"/>
      <c r="J942" s="6"/>
      <c r="K942" s="6"/>
      <c r="L942" s="6"/>
      <c r="M942" s="6"/>
    </row>
    <row r="943" spans="6:13">
      <c r="F943" s="4"/>
      <c r="G943" s="6"/>
      <c r="H943" s="6"/>
      <c r="I943" s="6"/>
      <c r="J943" s="6"/>
      <c r="K943" s="6"/>
      <c r="L943" s="6"/>
      <c r="M943" s="6"/>
    </row>
    <row r="944" spans="6:13">
      <c r="F944" s="4"/>
      <c r="G944" s="6"/>
      <c r="H944" s="6"/>
      <c r="I944" s="6"/>
      <c r="J944" s="6"/>
      <c r="K944" s="6"/>
      <c r="L944" s="6"/>
      <c r="M944" s="6"/>
    </row>
    <row r="945" spans="6:13">
      <c r="F945" s="4"/>
      <c r="G945" s="6"/>
      <c r="H945" s="6"/>
      <c r="I945" s="6"/>
      <c r="J945" s="6"/>
      <c r="K945" s="6"/>
      <c r="L945" s="6"/>
      <c r="M945" s="6"/>
    </row>
    <row r="946" spans="6:13">
      <c r="F946" s="4"/>
      <c r="G946" s="6"/>
      <c r="H946" s="6"/>
      <c r="I946" s="6"/>
      <c r="J946" s="6"/>
      <c r="K946" s="6"/>
      <c r="L946" s="6"/>
      <c r="M946" s="6"/>
    </row>
    <row r="947" spans="6:13">
      <c r="F947" s="4"/>
      <c r="G947" s="6"/>
      <c r="H947" s="6"/>
      <c r="I947" s="6"/>
      <c r="J947" s="6"/>
      <c r="K947" s="6"/>
      <c r="L947" s="6"/>
      <c r="M947" s="6"/>
    </row>
    <row r="948" spans="6:13">
      <c r="F948" s="4"/>
      <c r="G948" s="6"/>
      <c r="H948" s="6"/>
      <c r="I948" s="6"/>
      <c r="J948" s="6"/>
      <c r="K948" s="6"/>
      <c r="L948" s="6"/>
      <c r="M948" s="6"/>
    </row>
    <row r="949" spans="6:13">
      <c r="F949" s="4"/>
      <c r="G949" s="6"/>
      <c r="H949" s="6"/>
      <c r="I949" s="6"/>
      <c r="J949" s="6"/>
      <c r="K949" s="6"/>
      <c r="L949" s="6"/>
      <c r="M949" s="6"/>
    </row>
    <row r="950" spans="6:13">
      <c r="F950" s="4"/>
      <c r="G950" s="6"/>
      <c r="H950" s="6"/>
      <c r="I950" s="6"/>
      <c r="J950" s="6"/>
      <c r="K950" s="6"/>
      <c r="L950" s="6"/>
      <c r="M950" s="6"/>
    </row>
    <row r="951" spans="6:13">
      <c r="F951" s="4"/>
      <c r="G951" s="6"/>
      <c r="H951" s="6"/>
      <c r="I951" s="6"/>
      <c r="J951" s="6"/>
      <c r="K951" s="6"/>
      <c r="L951" s="6"/>
      <c r="M951" s="6"/>
    </row>
    <row r="952" spans="6:13">
      <c r="F952" s="4"/>
      <c r="G952" s="6"/>
      <c r="H952" s="6"/>
      <c r="I952" s="6"/>
      <c r="J952" s="6"/>
      <c r="K952" s="6"/>
      <c r="L952" s="6"/>
      <c r="M952" s="6"/>
    </row>
    <row r="953" spans="6:13">
      <c r="F953" s="4"/>
      <c r="G953" s="6"/>
      <c r="H953" s="6"/>
      <c r="I953" s="6"/>
      <c r="J953" s="6"/>
      <c r="K953" s="6"/>
      <c r="L953" s="6"/>
      <c r="M953" s="6"/>
    </row>
    <row r="954" spans="6:13">
      <c r="F954" s="4"/>
      <c r="G954" s="6"/>
      <c r="H954" s="6"/>
      <c r="I954" s="6"/>
      <c r="J954" s="6"/>
      <c r="K954" s="6"/>
      <c r="L954" s="6"/>
      <c r="M954" s="6"/>
    </row>
    <row r="955" spans="6:13">
      <c r="F955" s="4"/>
      <c r="G955" s="6"/>
      <c r="H955" s="6"/>
      <c r="I955" s="6"/>
      <c r="J955" s="6"/>
      <c r="K955" s="6"/>
      <c r="L955" s="6"/>
      <c r="M955" s="6"/>
    </row>
    <row r="956" spans="6:13">
      <c r="F956" s="4"/>
      <c r="G956" s="6"/>
      <c r="H956" s="6"/>
      <c r="I956" s="6"/>
      <c r="J956" s="6"/>
      <c r="K956" s="6"/>
      <c r="L956" s="6"/>
      <c r="M956" s="6"/>
    </row>
    <row r="957" spans="6:13">
      <c r="F957" s="4"/>
      <c r="G957" s="6"/>
      <c r="H957" s="6"/>
      <c r="I957" s="6"/>
      <c r="J957" s="6"/>
      <c r="K957" s="6"/>
      <c r="L957" s="6"/>
      <c r="M957" s="6"/>
    </row>
    <row r="958" spans="6:13">
      <c r="F958" s="4"/>
      <c r="G958" s="6"/>
      <c r="H958" s="6"/>
      <c r="I958" s="6"/>
      <c r="J958" s="6"/>
      <c r="K958" s="6"/>
      <c r="L958" s="6"/>
      <c r="M958" s="6"/>
    </row>
    <row r="959" spans="6:13">
      <c r="F959" s="4"/>
      <c r="G959" s="6"/>
      <c r="H959" s="6"/>
      <c r="I959" s="6"/>
      <c r="J959" s="6"/>
      <c r="K959" s="6"/>
      <c r="L959" s="6"/>
      <c r="M959" s="6"/>
    </row>
    <row r="960" spans="6:13">
      <c r="F960" s="4"/>
      <c r="G960" s="6"/>
      <c r="H960" s="6"/>
      <c r="I960" s="6"/>
      <c r="J960" s="6"/>
      <c r="K960" s="6"/>
      <c r="L960" s="6"/>
      <c r="M960" s="6"/>
    </row>
    <row r="961" spans="6:13">
      <c r="F961" s="4"/>
      <c r="G961" s="6"/>
      <c r="H961" s="6"/>
      <c r="I961" s="6"/>
      <c r="J961" s="6"/>
      <c r="K961" s="6"/>
      <c r="L961" s="6"/>
      <c r="M961" s="6"/>
    </row>
    <row r="962" spans="6:13">
      <c r="F962" s="4"/>
      <c r="G962" s="6"/>
      <c r="H962" s="6"/>
      <c r="I962" s="6"/>
      <c r="J962" s="6"/>
      <c r="K962" s="6"/>
      <c r="L962" s="6"/>
      <c r="M962" s="6"/>
    </row>
    <row r="963" spans="6:13">
      <c r="F963" s="4"/>
      <c r="G963" s="6"/>
      <c r="H963" s="6"/>
      <c r="I963" s="6"/>
      <c r="J963" s="6"/>
      <c r="K963" s="6"/>
      <c r="L963" s="6"/>
      <c r="M963" s="6"/>
    </row>
    <row r="964" spans="6:13">
      <c r="F964" s="4"/>
      <c r="G964" s="6"/>
      <c r="H964" s="6"/>
      <c r="I964" s="6"/>
      <c r="J964" s="6"/>
      <c r="K964" s="6"/>
      <c r="L964" s="6"/>
      <c r="M964" s="6"/>
    </row>
    <row r="965" spans="6:13">
      <c r="F965" s="4"/>
      <c r="G965" s="6"/>
      <c r="H965" s="6"/>
      <c r="I965" s="6"/>
      <c r="J965" s="6"/>
      <c r="K965" s="6"/>
      <c r="L965" s="6"/>
      <c r="M965" s="6"/>
    </row>
    <row r="966" spans="6:13">
      <c r="F966" s="4"/>
      <c r="G966" s="6"/>
      <c r="H966" s="6"/>
      <c r="I966" s="6"/>
      <c r="J966" s="6"/>
      <c r="K966" s="6"/>
      <c r="L966" s="6"/>
      <c r="M966" s="6"/>
    </row>
    <row r="967" spans="6:13">
      <c r="F967" s="4"/>
      <c r="G967" s="6"/>
      <c r="H967" s="6"/>
      <c r="I967" s="6"/>
      <c r="J967" s="6"/>
      <c r="K967" s="6"/>
      <c r="L967" s="6"/>
      <c r="M967" s="6"/>
    </row>
    <row r="968" spans="6:13">
      <c r="F968" s="4"/>
      <c r="G968" s="6"/>
      <c r="H968" s="6"/>
      <c r="I968" s="6"/>
      <c r="J968" s="6"/>
      <c r="K968" s="6"/>
      <c r="L968" s="6"/>
      <c r="M968" s="6"/>
    </row>
    <row r="969" spans="6:13">
      <c r="F969" s="4"/>
      <c r="G969" s="6"/>
      <c r="H969" s="6"/>
      <c r="I969" s="6"/>
      <c r="J969" s="6"/>
      <c r="K969" s="6"/>
      <c r="L969" s="6"/>
      <c r="M969" s="6"/>
    </row>
    <row r="970" spans="6:13">
      <c r="F970" s="4"/>
      <c r="G970" s="6"/>
      <c r="H970" s="6"/>
      <c r="I970" s="6"/>
      <c r="J970" s="6"/>
      <c r="K970" s="6"/>
      <c r="L970" s="6"/>
      <c r="M970" s="6"/>
    </row>
    <row r="971" spans="6:13">
      <c r="F971" s="4"/>
      <c r="G971" s="6"/>
      <c r="H971" s="6"/>
      <c r="I971" s="6"/>
      <c r="J971" s="6"/>
      <c r="K971" s="6"/>
      <c r="L971" s="6"/>
      <c r="M971" s="6"/>
    </row>
    <row r="972" spans="6:13">
      <c r="F972" s="4"/>
      <c r="G972" s="6"/>
      <c r="H972" s="6"/>
      <c r="I972" s="6"/>
      <c r="J972" s="6"/>
      <c r="K972" s="6"/>
      <c r="L972" s="6"/>
      <c r="M972" s="6"/>
    </row>
    <row r="973" spans="6:13">
      <c r="F973" s="4"/>
      <c r="G973" s="6"/>
      <c r="H973" s="6"/>
      <c r="I973" s="6"/>
      <c r="J973" s="6"/>
      <c r="K973" s="6"/>
      <c r="L973" s="6"/>
      <c r="M973" s="6"/>
    </row>
    <row r="974" spans="6:13">
      <c r="F974" s="4"/>
      <c r="G974" s="6"/>
      <c r="H974" s="6"/>
      <c r="I974" s="6"/>
      <c r="J974" s="6"/>
      <c r="K974" s="6"/>
      <c r="L974" s="6"/>
      <c r="M974" s="6"/>
    </row>
    <row r="975" spans="6:13">
      <c r="F975" s="4"/>
      <c r="G975" s="6"/>
      <c r="H975" s="6"/>
      <c r="I975" s="6"/>
      <c r="J975" s="6"/>
      <c r="K975" s="6"/>
      <c r="L975" s="6"/>
      <c r="M975" s="6"/>
    </row>
    <row r="976" spans="6:13">
      <c r="F976" s="4"/>
      <c r="G976" s="6"/>
      <c r="H976" s="6"/>
      <c r="I976" s="6"/>
      <c r="J976" s="6"/>
      <c r="K976" s="6"/>
      <c r="L976" s="6"/>
      <c r="M976" s="6"/>
    </row>
    <row r="977" spans="6:13">
      <c r="F977" s="4"/>
      <c r="G977" s="6"/>
      <c r="H977" s="6"/>
      <c r="I977" s="6"/>
      <c r="J977" s="6"/>
      <c r="K977" s="6"/>
      <c r="L977" s="6"/>
      <c r="M977" s="6"/>
    </row>
    <row r="978" spans="6:13">
      <c r="F978" s="4"/>
      <c r="G978" s="6"/>
      <c r="H978" s="6"/>
      <c r="I978" s="6"/>
      <c r="J978" s="6"/>
      <c r="K978" s="6"/>
      <c r="L978" s="6"/>
      <c r="M978" s="6"/>
    </row>
    <row r="979" spans="6:13">
      <c r="F979" s="4"/>
      <c r="G979" s="6"/>
      <c r="H979" s="6"/>
      <c r="I979" s="6"/>
      <c r="J979" s="6"/>
      <c r="K979" s="6"/>
      <c r="L979" s="6"/>
      <c r="M979" s="6"/>
    </row>
    <row r="980" spans="6:13">
      <c r="F980" s="4"/>
      <c r="G980" s="6"/>
      <c r="H980" s="6"/>
      <c r="I980" s="6"/>
      <c r="J980" s="6"/>
      <c r="K980" s="6"/>
      <c r="L980" s="6"/>
      <c r="M980" s="6"/>
    </row>
    <row r="981" spans="6:13">
      <c r="F981" s="4"/>
      <c r="G981" s="6"/>
      <c r="H981" s="6"/>
      <c r="I981" s="6"/>
      <c r="J981" s="6"/>
      <c r="K981" s="6"/>
      <c r="L981" s="6"/>
      <c r="M981" s="6"/>
    </row>
    <row r="982" spans="6:13">
      <c r="F982" s="4"/>
      <c r="G982" s="6"/>
      <c r="H982" s="6"/>
      <c r="I982" s="6"/>
      <c r="J982" s="6"/>
      <c r="K982" s="6"/>
      <c r="L982" s="6"/>
      <c r="M982" s="6"/>
    </row>
    <row r="983" spans="6:13">
      <c r="F983" s="4"/>
      <c r="G983" s="6"/>
      <c r="H983" s="6"/>
      <c r="I983" s="6"/>
      <c r="J983" s="6"/>
      <c r="K983" s="6"/>
      <c r="L983" s="6"/>
      <c r="M983" s="6"/>
    </row>
    <row r="984" spans="6:13">
      <c r="F984" s="4"/>
      <c r="G984" s="6"/>
      <c r="H984" s="6"/>
      <c r="I984" s="6"/>
      <c r="J984" s="6"/>
      <c r="K984" s="6"/>
      <c r="L984" s="6"/>
      <c r="M984" s="6"/>
    </row>
    <row r="985" spans="6:13">
      <c r="F985" s="4"/>
      <c r="G985" s="6"/>
      <c r="H985" s="6"/>
      <c r="I985" s="6"/>
      <c r="J985" s="6"/>
      <c r="K985" s="6"/>
      <c r="L985" s="6"/>
      <c r="M985" s="6"/>
    </row>
    <row r="986" spans="6:13">
      <c r="F986" s="4"/>
      <c r="G986" s="6"/>
      <c r="H986" s="6"/>
      <c r="I986" s="6"/>
      <c r="J986" s="6"/>
      <c r="K986" s="6"/>
      <c r="L986" s="6"/>
      <c r="M986" s="6"/>
    </row>
    <row r="987" spans="6:13">
      <c r="F987" s="4"/>
      <c r="G987" s="6"/>
      <c r="H987" s="6"/>
      <c r="I987" s="6"/>
      <c r="J987" s="6"/>
      <c r="K987" s="6"/>
      <c r="L987" s="6"/>
      <c r="M987" s="6"/>
    </row>
    <row r="988" spans="6:13">
      <c r="F988" s="4"/>
      <c r="G988" s="6"/>
      <c r="H988" s="6"/>
      <c r="I988" s="6"/>
      <c r="J988" s="6"/>
      <c r="K988" s="6"/>
      <c r="L988" s="6"/>
      <c r="M988" s="6"/>
    </row>
    <row r="989" spans="6:13">
      <c r="F989" s="4"/>
      <c r="G989" s="6"/>
      <c r="H989" s="6"/>
      <c r="I989" s="6"/>
      <c r="J989" s="6"/>
      <c r="K989" s="6"/>
      <c r="L989" s="6"/>
      <c r="M989" s="6"/>
    </row>
    <row r="990" spans="6:13">
      <c r="F990" s="4"/>
      <c r="G990" s="6"/>
      <c r="H990" s="6"/>
      <c r="I990" s="6"/>
      <c r="J990" s="6"/>
      <c r="K990" s="6"/>
      <c r="L990" s="6"/>
      <c r="M990" s="6"/>
    </row>
    <row r="991" spans="6:13">
      <c r="F991" s="4"/>
      <c r="G991" s="6"/>
      <c r="H991" s="6"/>
      <c r="I991" s="6"/>
      <c r="J991" s="6"/>
      <c r="K991" s="6"/>
      <c r="L991" s="6"/>
      <c r="M991" s="6"/>
    </row>
    <row r="992" spans="6:13">
      <c r="F992" s="4"/>
      <c r="G992" s="6"/>
      <c r="H992" s="6"/>
      <c r="I992" s="6"/>
      <c r="J992" s="6"/>
      <c r="K992" s="6"/>
      <c r="L992" s="6"/>
      <c r="M992" s="6"/>
    </row>
    <row r="993" spans="6:13">
      <c r="F993" s="4"/>
      <c r="G993" s="6"/>
      <c r="H993" s="6"/>
      <c r="I993" s="6"/>
      <c r="J993" s="6"/>
      <c r="K993" s="6"/>
      <c r="L993" s="6"/>
      <c r="M993" s="6"/>
    </row>
    <row r="994" spans="6:13">
      <c r="F994" s="4"/>
      <c r="G994" s="6"/>
      <c r="H994" s="6"/>
      <c r="I994" s="6"/>
      <c r="J994" s="6"/>
      <c r="K994" s="6"/>
      <c r="L994" s="6"/>
      <c r="M994" s="6"/>
    </row>
    <row r="995" spans="6:13">
      <c r="F995" s="4"/>
      <c r="G995" s="6"/>
      <c r="H995" s="6"/>
      <c r="I995" s="6"/>
      <c r="J995" s="6"/>
      <c r="K995" s="6"/>
      <c r="L995" s="6"/>
      <c r="M995" s="6"/>
    </row>
    <row r="996" spans="6:13">
      <c r="F996" s="4"/>
      <c r="G996" s="6"/>
      <c r="H996" s="6"/>
      <c r="I996" s="6"/>
      <c r="J996" s="6"/>
      <c r="K996" s="6"/>
      <c r="L996" s="6"/>
      <c r="M996" s="6"/>
    </row>
    <row r="997" spans="6:13">
      <c r="F997" s="4"/>
      <c r="G997" s="6"/>
      <c r="H997" s="6"/>
      <c r="I997" s="6"/>
      <c r="J997" s="6"/>
      <c r="K997" s="6"/>
      <c r="L997" s="6"/>
      <c r="M997" s="6"/>
    </row>
    <row r="998" spans="6:13">
      <c r="F998" s="4"/>
      <c r="G998" s="6"/>
      <c r="H998" s="6"/>
      <c r="I998" s="6"/>
      <c r="J998" s="6"/>
      <c r="K998" s="6"/>
      <c r="L998" s="6"/>
      <c r="M998" s="6"/>
    </row>
    <row r="999" spans="6:13">
      <c r="F999" s="4"/>
      <c r="G999" s="6"/>
      <c r="H999" s="6"/>
      <c r="I999" s="6"/>
      <c r="J999" s="6"/>
      <c r="K999" s="6"/>
      <c r="L999" s="6"/>
      <c r="M999" s="6"/>
    </row>
    <row r="1000" spans="6:13">
      <c r="F1000" s="4"/>
      <c r="G1000" s="6"/>
      <c r="H1000" s="6"/>
      <c r="I1000" s="6"/>
      <c r="J1000" s="6"/>
      <c r="K1000" s="6"/>
      <c r="L1000" s="6"/>
      <c r="M1000" s="6"/>
    </row>
    <row r="1001" spans="6:13">
      <c r="F1001" s="4"/>
      <c r="G1001" s="6"/>
      <c r="H1001" s="6"/>
      <c r="I1001" s="6"/>
      <c r="J1001" s="6"/>
      <c r="K1001" s="6"/>
      <c r="L1001" s="6"/>
      <c r="M1001" s="6"/>
    </row>
    <row r="1002" spans="6:13">
      <c r="F1002" s="4"/>
      <c r="G1002" s="6"/>
      <c r="H1002" s="6"/>
      <c r="I1002" s="6"/>
      <c r="J1002" s="6"/>
      <c r="K1002" s="6"/>
      <c r="L1002" s="6"/>
      <c r="M1002" s="6"/>
    </row>
    <row r="1003" spans="6:13">
      <c r="F1003" s="4"/>
      <c r="G1003" s="6"/>
      <c r="H1003" s="6"/>
      <c r="I1003" s="6"/>
      <c r="J1003" s="6"/>
      <c r="K1003" s="6"/>
      <c r="L1003" s="6"/>
      <c r="M1003" s="6"/>
    </row>
    <row r="1004" spans="6:13">
      <c r="F1004" s="4"/>
      <c r="G1004" s="6"/>
      <c r="H1004" s="6"/>
      <c r="I1004" s="6"/>
      <c r="J1004" s="6"/>
      <c r="K1004" s="6"/>
      <c r="L1004" s="6"/>
      <c r="M1004" s="6"/>
    </row>
    <row r="1005" spans="6:13">
      <c r="F1005" s="4"/>
      <c r="G1005" s="6"/>
      <c r="H1005" s="6"/>
      <c r="I1005" s="6"/>
      <c r="J1005" s="6"/>
      <c r="K1005" s="6"/>
      <c r="L1005" s="6"/>
      <c r="M1005" s="6"/>
    </row>
    <row r="1006" spans="6:13">
      <c r="F1006" s="4"/>
      <c r="G1006" s="6"/>
      <c r="H1006" s="6"/>
      <c r="I1006" s="6"/>
      <c r="J1006" s="6"/>
      <c r="K1006" s="6"/>
      <c r="L1006" s="6"/>
      <c r="M1006" s="6"/>
    </row>
    <row r="1007" spans="6:13">
      <c r="F1007" s="4"/>
      <c r="G1007" s="6"/>
      <c r="H1007" s="6"/>
      <c r="I1007" s="6"/>
      <c r="J1007" s="6"/>
      <c r="K1007" s="6"/>
      <c r="L1007" s="6"/>
      <c r="M1007" s="6"/>
    </row>
    <row r="1008" spans="6:13">
      <c r="F1008" s="4"/>
      <c r="G1008" s="6"/>
      <c r="H1008" s="6"/>
      <c r="I1008" s="6"/>
      <c r="J1008" s="6"/>
      <c r="K1008" s="6"/>
      <c r="L1008" s="6"/>
      <c r="M1008" s="6"/>
    </row>
    <row r="1009" spans="6:13">
      <c r="F1009" s="4"/>
      <c r="G1009" s="6"/>
      <c r="H1009" s="6"/>
      <c r="I1009" s="6"/>
      <c r="J1009" s="6"/>
      <c r="K1009" s="6"/>
      <c r="L1009" s="6"/>
      <c r="M1009" s="6"/>
    </row>
    <row r="1010" spans="6:13">
      <c r="F1010" s="4"/>
      <c r="G1010" s="6"/>
      <c r="H1010" s="6"/>
      <c r="I1010" s="6"/>
      <c r="J1010" s="6"/>
      <c r="K1010" s="6"/>
      <c r="L1010" s="6"/>
      <c r="M1010" s="6"/>
    </row>
    <row r="1011" spans="6:13">
      <c r="F1011" s="4"/>
      <c r="G1011" s="6"/>
      <c r="H1011" s="6"/>
      <c r="I1011" s="6"/>
      <c r="J1011" s="6"/>
      <c r="K1011" s="6"/>
      <c r="L1011" s="6"/>
      <c r="M1011" s="6"/>
    </row>
    <row r="1012" spans="6:13">
      <c r="F1012" s="4"/>
      <c r="G1012" s="6"/>
      <c r="H1012" s="6"/>
      <c r="I1012" s="6"/>
      <c r="J1012" s="6"/>
      <c r="K1012" s="6"/>
      <c r="L1012" s="6"/>
      <c r="M1012" s="6"/>
    </row>
    <row r="1013" spans="6:13">
      <c r="F1013" s="4"/>
      <c r="G1013" s="6"/>
      <c r="H1013" s="6"/>
      <c r="I1013" s="6"/>
      <c r="J1013" s="6"/>
      <c r="K1013" s="6"/>
      <c r="L1013" s="6"/>
      <c r="M1013" s="6"/>
    </row>
    <row r="1014" spans="6:13">
      <c r="F1014" s="4"/>
      <c r="G1014" s="6"/>
      <c r="H1014" s="6"/>
      <c r="I1014" s="6"/>
      <c r="J1014" s="6"/>
      <c r="K1014" s="6"/>
      <c r="L1014" s="6"/>
      <c r="M1014" s="6"/>
    </row>
    <row r="1015" spans="6:13">
      <c r="F1015" s="4"/>
      <c r="G1015" s="6"/>
      <c r="H1015" s="6"/>
      <c r="I1015" s="6"/>
      <c r="J1015" s="6"/>
      <c r="K1015" s="6"/>
      <c r="L1015" s="6"/>
      <c r="M1015" s="6"/>
    </row>
    <row r="1016" spans="6:13">
      <c r="F1016" s="4"/>
      <c r="G1016" s="6"/>
      <c r="H1016" s="6"/>
      <c r="I1016" s="6"/>
      <c r="J1016" s="6"/>
      <c r="K1016" s="6"/>
      <c r="L1016" s="6"/>
      <c r="M1016" s="6"/>
    </row>
    <row r="1017" spans="6:13">
      <c r="F1017" s="4"/>
      <c r="G1017" s="6"/>
      <c r="H1017" s="6"/>
      <c r="I1017" s="6"/>
      <c r="J1017" s="6"/>
      <c r="K1017" s="6"/>
      <c r="L1017" s="6"/>
      <c r="M1017" s="6"/>
    </row>
    <row r="1018" spans="6:13">
      <c r="F1018" s="4"/>
      <c r="G1018" s="6"/>
      <c r="H1018" s="6"/>
      <c r="I1018" s="6"/>
      <c r="J1018" s="6"/>
      <c r="K1018" s="6"/>
      <c r="L1018" s="6"/>
      <c r="M1018" s="6"/>
    </row>
    <row r="1019" spans="6:13">
      <c r="F1019" s="4"/>
      <c r="G1019" s="6"/>
      <c r="H1019" s="6"/>
      <c r="I1019" s="6"/>
      <c r="J1019" s="6"/>
      <c r="K1019" s="6"/>
      <c r="L1019" s="6"/>
      <c r="M1019" s="6"/>
    </row>
    <row r="1020" spans="6:13">
      <c r="F1020" s="4"/>
      <c r="G1020" s="6"/>
      <c r="H1020" s="6"/>
      <c r="I1020" s="6"/>
      <c r="J1020" s="6"/>
      <c r="K1020" s="6"/>
      <c r="L1020" s="6"/>
      <c r="M1020" s="6"/>
    </row>
    <row r="1021" spans="6:13">
      <c r="F1021" s="4"/>
      <c r="G1021" s="6"/>
      <c r="H1021" s="6"/>
      <c r="I1021" s="6"/>
      <c r="J1021" s="6"/>
      <c r="K1021" s="6"/>
      <c r="L1021" s="6"/>
      <c r="M1021" s="6"/>
    </row>
    <row r="1022" spans="6:13">
      <c r="F1022" s="4"/>
      <c r="G1022" s="6"/>
      <c r="H1022" s="6"/>
      <c r="I1022" s="6"/>
      <c r="J1022" s="6"/>
      <c r="K1022" s="6"/>
      <c r="L1022" s="6"/>
      <c r="M1022" s="6"/>
    </row>
    <row r="1023" spans="6:13">
      <c r="F1023" s="4"/>
      <c r="G1023" s="6"/>
      <c r="H1023" s="6"/>
      <c r="I1023" s="6"/>
      <c r="J1023" s="6"/>
      <c r="K1023" s="6"/>
      <c r="L1023" s="6"/>
      <c r="M1023" s="6"/>
    </row>
    <row r="1024" spans="6:13">
      <c r="F1024" s="4"/>
      <c r="G1024" s="6"/>
      <c r="H1024" s="6"/>
      <c r="I1024" s="6"/>
      <c r="J1024" s="6"/>
      <c r="K1024" s="6"/>
      <c r="L1024" s="6"/>
      <c r="M1024" s="6"/>
    </row>
    <row r="1025" spans="6:13">
      <c r="F1025" s="4"/>
      <c r="G1025" s="6"/>
      <c r="H1025" s="6"/>
      <c r="I1025" s="6"/>
      <c r="J1025" s="6"/>
      <c r="K1025" s="6"/>
      <c r="L1025" s="6"/>
      <c r="M1025" s="6"/>
    </row>
    <row r="1026" spans="6:13">
      <c r="F1026" s="4"/>
      <c r="G1026" s="6"/>
      <c r="H1026" s="6"/>
      <c r="I1026" s="6"/>
      <c r="J1026" s="6"/>
      <c r="K1026" s="6"/>
      <c r="L1026" s="6"/>
      <c r="M1026" s="6"/>
    </row>
    <row r="1027" spans="6:13">
      <c r="F1027" s="4"/>
      <c r="G1027" s="6"/>
      <c r="H1027" s="6"/>
      <c r="I1027" s="6"/>
      <c r="J1027" s="6"/>
      <c r="K1027" s="6"/>
      <c r="L1027" s="6"/>
      <c r="M1027" s="6"/>
    </row>
    <row r="1028" spans="6:13">
      <c r="F1028" s="4"/>
      <c r="G1028" s="6"/>
      <c r="H1028" s="6"/>
      <c r="I1028" s="6"/>
      <c r="J1028" s="6"/>
      <c r="K1028" s="6"/>
      <c r="L1028" s="6"/>
      <c r="M1028" s="6"/>
    </row>
    <row r="1029" spans="6:13">
      <c r="F1029" s="4"/>
      <c r="G1029" s="6"/>
      <c r="H1029" s="6"/>
      <c r="I1029" s="6"/>
      <c r="J1029" s="6"/>
      <c r="K1029" s="6"/>
      <c r="L1029" s="6"/>
      <c r="M1029" s="6"/>
    </row>
    <row r="1030" spans="6:13">
      <c r="F1030" s="4"/>
      <c r="G1030" s="6"/>
      <c r="H1030" s="6"/>
      <c r="I1030" s="6"/>
      <c r="J1030" s="6"/>
      <c r="K1030" s="6"/>
      <c r="L1030" s="6"/>
      <c r="M1030" s="6"/>
    </row>
    <row r="1031" spans="6:13">
      <c r="F1031" s="4"/>
      <c r="G1031" s="6"/>
      <c r="H1031" s="6"/>
      <c r="I1031" s="6"/>
      <c r="J1031" s="6"/>
      <c r="K1031" s="6"/>
      <c r="L1031" s="6"/>
      <c r="M1031" s="6"/>
    </row>
    <row r="1032" spans="6:13">
      <c r="F1032" s="4"/>
      <c r="G1032" s="6"/>
      <c r="H1032" s="6"/>
      <c r="I1032" s="6"/>
      <c r="J1032" s="6"/>
      <c r="K1032" s="6"/>
      <c r="L1032" s="6"/>
      <c r="M1032" s="6"/>
    </row>
    <row r="1033" spans="6:13">
      <c r="F1033" s="4"/>
      <c r="G1033" s="6"/>
      <c r="H1033" s="6"/>
      <c r="I1033" s="6"/>
      <c r="J1033" s="6"/>
      <c r="K1033" s="6"/>
      <c r="L1033" s="6"/>
      <c r="M1033" s="6"/>
    </row>
    <row r="1034" spans="6:13">
      <c r="F1034" s="4"/>
      <c r="G1034" s="6"/>
      <c r="H1034" s="6"/>
      <c r="I1034" s="6"/>
      <c r="J1034" s="6"/>
      <c r="K1034" s="6"/>
      <c r="L1034" s="6"/>
      <c r="M1034" s="6"/>
    </row>
    <row r="1035" spans="6:13">
      <c r="F1035" s="4"/>
      <c r="G1035" s="6"/>
      <c r="H1035" s="6"/>
      <c r="I1035" s="6"/>
      <c r="J1035" s="6"/>
      <c r="K1035" s="6"/>
      <c r="L1035" s="6"/>
      <c r="M1035" s="6"/>
    </row>
    <row r="1036" spans="6:13">
      <c r="F1036" s="4"/>
      <c r="G1036" s="6"/>
      <c r="H1036" s="6"/>
      <c r="I1036" s="6"/>
      <c r="J1036" s="6"/>
      <c r="K1036" s="6"/>
      <c r="L1036" s="6"/>
      <c r="M1036" s="6"/>
    </row>
    <row r="1037" spans="6:13">
      <c r="F1037" s="4"/>
      <c r="G1037" s="6"/>
      <c r="H1037" s="6"/>
      <c r="I1037" s="6"/>
      <c r="J1037" s="6"/>
      <c r="K1037" s="6"/>
      <c r="L1037" s="6"/>
      <c r="M1037" s="6"/>
    </row>
    <row r="1038" spans="6:13">
      <c r="F1038" s="4"/>
      <c r="G1038" s="6"/>
      <c r="H1038" s="6"/>
      <c r="I1038" s="6"/>
      <c r="J1038" s="6"/>
      <c r="K1038" s="6"/>
      <c r="L1038" s="6"/>
      <c r="M1038" s="6"/>
    </row>
    <row r="1039" spans="6:13">
      <c r="F1039" s="4"/>
      <c r="G1039" s="6"/>
      <c r="H1039" s="6"/>
      <c r="I1039" s="6"/>
      <c r="J1039" s="6"/>
      <c r="K1039" s="6"/>
      <c r="L1039" s="6"/>
      <c r="M1039" s="6"/>
    </row>
    <row r="1040" spans="6:13">
      <c r="F1040" s="4"/>
      <c r="G1040" s="6"/>
      <c r="H1040" s="6"/>
      <c r="I1040" s="6"/>
      <c r="J1040" s="6"/>
      <c r="K1040" s="6"/>
      <c r="L1040" s="6"/>
      <c r="M1040" s="6"/>
    </row>
    <row r="1041" spans="6:13">
      <c r="F1041" s="4"/>
      <c r="G1041" s="6"/>
      <c r="H1041" s="6"/>
      <c r="I1041" s="6"/>
      <c r="J1041" s="6"/>
      <c r="K1041" s="6"/>
      <c r="L1041" s="6"/>
      <c r="M1041" s="6"/>
    </row>
    <row r="1042" spans="6:13">
      <c r="G1042" s="6"/>
      <c r="H1042" s="6"/>
      <c r="I1042" s="6"/>
      <c r="J1042" s="6"/>
      <c r="K1042" s="6"/>
      <c r="L1042" s="6"/>
      <c r="M1042" s="6"/>
    </row>
    <row r="1043" spans="6:13">
      <c r="G1043" s="6"/>
      <c r="H1043" s="6"/>
      <c r="I1043" s="6"/>
      <c r="J1043" s="6"/>
      <c r="K1043" s="6"/>
      <c r="L1043" s="6"/>
      <c r="M1043" s="6"/>
    </row>
    <row r="1044" spans="6:13">
      <c r="G1044" s="6"/>
      <c r="H1044" s="6"/>
      <c r="I1044" s="6"/>
      <c r="J1044" s="6"/>
      <c r="K1044" s="6"/>
      <c r="L1044" s="6"/>
      <c r="M1044" s="6"/>
    </row>
    <row r="1045" spans="6:13">
      <c r="G1045" s="6"/>
      <c r="H1045" s="6"/>
      <c r="I1045" s="6"/>
      <c r="J1045" s="6"/>
      <c r="K1045" s="6"/>
      <c r="L1045" s="6"/>
      <c r="M1045" s="6"/>
    </row>
    <row r="1046" spans="6:13">
      <c r="G1046" s="6"/>
      <c r="H1046" s="6"/>
      <c r="I1046" s="6"/>
      <c r="J1046" s="6"/>
      <c r="K1046" s="6"/>
      <c r="L1046" s="6"/>
      <c r="M1046" s="6"/>
    </row>
    <row r="1047" spans="6:13">
      <c r="G1047" s="6"/>
      <c r="H1047" s="6"/>
      <c r="I1047" s="6"/>
      <c r="J1047" s="6"/>
      <c r="K1047" s="6"/>
      <c r="L1047" s="6"/>
      <c r="M1047" s="6"/>
    </row>
    <row r="1048" spans="6:13">
      <c r="G1048" s="6"/>
      <c r="H1048" s="6"/>
      <c r="I1048" s="6"/>
      <c r="J1048" s="6"/>
      <c r="K1048" s="6"/>
      <c r="L1048" s="6"/>
      <c r="M1048" s="6"/>
    </row>
    <row r="1049" spans="6:13">
      <c r="G1049" s="6"/>
      <c r="H1049" s="6"/>
      <c r="I1049" s="6"/>
      <c r="J1049" s="6"/>
      <c r="K1049" s="6"/>
      <c r="L1049" s="6"/>
      <c r="M1049" s="6"/>
    </row>
    <row r="1050" spans="6:13">
      <c r="G1050" s="6"/>
      <c r="H1050" s="6"/>
      <c r="I1050" s="6"/>
      <c r="J1050" s="6"/>
      <c r="K1050" s="6"/>
      <c r="L1050" s="6"/>
      <c r="M1050" s="6"/>
    </row>
    <row r="1051" spans="6:13">
      <c r="G1051" s="6"/>
      <c r="H1051" s="6"/>
      <c r="I1051" s="6"/>
      <c r="J1051" s="6"/>
      <c r="K1051" s="6"/>
      <c r="L1051" s="6"/>
      <c r="M1051" s="6"/>
    </row>
  </sheetData>
  <mergeCells count="10">
    <mergeCell ref="A1:F1"/>
    <mergeCell ref="A2:F2"/>
    <mergeCell ref="A7:B7"/>
    <mergeCell ref="A9:F9"/>
    <mergeCell ref="D11:E11"/>
    <mergeCell ref="G14:I14"/>
    <mergeCell ref="H20:I20"/>
    <mergeCell ref="A26:F26"/>
    <mergeCell ref="D28:E28"/>
    <mergeCell ref="A59:F59"/>
  </mergeCells>
  <dataValidations count="4">
    <dataValidation type="list" allowBlank="1" showErrorMessage="1" sqref="A8" xr:uid="{00000000-0002-0000-1700-000000000000}">
      <formula1>$M$3:$M$4</formula1>
    </dataValidation>
    <dataValidation type="list" allowBlank="1" showErrorMessage="1" sqref="E16 E33 E42 E51" xr:uid="{00000000-0002-0000-1700-000001000000}">
      <formula1>$M$9:$M$10</formula1>
    </dataValidation>
    <dataValidation type="list" allowBlank="1" showErrorMessage="1" sqref="H15" xr:uid="{00000000-0002-0000-1700-000002000000}">
      <formula1>$M$37:$M$38</formula1>
    </dataValidation>
    <dataValidation type="list" allowBlank="1" showErrorMessage="1" sqref="I17:I19" xr:uid="{00000000-0002-0000-1700-000003000000}">
      <formula1>$M$15:$M$35</formula1>
    </dataValidation>
  </dataValidations>
  <pageMargins left="0" right="0" top="0" bottom="0" header="0" footer="0"/>
  <legacy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outlinePr summaryBelow="0" summaryRight="0"/>
  </sheetPr>
  <dimension ref="A1:Y1051"/>
  <sheetViews>
    <sheetView workbookViewId="0"/>
  </sheetViews>
  <sheetFormatPr defaultColWidth="12.5703125" defaultRowHeight="15.75" customHeight="1"/>
  <cols>
    <col min="1" max="1" width="38.7109375" customWidth="1"/>
    <col min="2" max="2" width="8.140625" customWidth="1"/>
    <col min="3" max="3" width="15" customWidth="1"/>
    <col min="4" max="4" width="22.85546875" customWidth="1"/>
    <col min="5" max="5" width="23.85546875" customWidth="1"/>
    <col min="6" max="6" width="22.140625" customWidth="1"/>
    <col min="7" max="7" width="14.42578125" customWidth="1"/>
    <col min="8" max="8" width="15.140625" customWidth="1"/>
    <col min="9" max="9" width="15.85546875" customWidth="1"/>
    <col min="13" max="13" width="12.5703125" hidden="1"/>
  </cols>
  <sheetData>
    <row r="1" spans="1:25">
      <c r="A1" s="147" t="s">
        <v>6</v>
      </c>
      <c r="B1" s="159"/>
      <c r="C1" s="159"/>
      <c r="D1" s="159"/>
      <c r="E1" s="159"/>
      <c r="F1" s="159"/>
      <c r="G1" s="6"/>
      <c r="H1" s="6"/>
      <c r="I1" s="6"/>
      <c r="J1" s="6"/>
      <c r="K1" s="6"/>
      <c r="L1" s="6"/>
      <c r="M1" s="5" t="s">
        <v>27</v>
      </c>
    </row>
    <row r="2" spans="1:25">
      <c r="A2" s="153" t="s">
        <v>28</v>
      </c>
      <c r="B2" s="159"/>
      <c r="C2" s="159"/>
      <c r="D2" s="159"/>
      <c r="E2" s="159"/>
      <c r="F2" s="159"/>
      <c r="G2" s="6"/>
      <c r="H2" s="6"/>
      <c r="I2" s="6"/>
      <c r="J2" s="6"/>
      <c r="K2" s="6"/>
      <c r="L2" s="6"/>
      <c r="M2" s="7" t="s">
        <v>29</v>
      </c>
    </row>
    <row r="3" spans="1:25">
      <c r="A3" s="8" t="s">
        <v>30</v>
      </c>
      <c r="B3" s="8" t="s">
        <v>31</v>
      </c>
      <c r="C3" s="8" t="s">
        <v>32</v>
      </c>
      <c r="D3" s="8" t="s">
        <v>33</v>
      </c>
      <c r="E3" s="8"/>
      <c r="F3" s="9"/>
      <c r="G3" s="6"/>
      <c r="H3" s="6"/>
      <c r="I3" s="6"/>
      <c r="J3" s="6"/>
      <c r="K3" s="6"/>
      <c r="L3" s="6"/>
      <c r="M3" s="6" t="s">
        <v>34</v>
      </c>
    </row>
    <row r="4" spans="1:25">
      <c r="A4" s="10" t="s">
        <v>149</v>
      </c>
      <c r="B4" s="82">
        <v>1E-4</v>
      </c>
      <c r="C4" s="11">
        <v>6.25</v>
      </c>
      <c r="D4" s="11">
        <v>62500</v>
      </c>
      <c r="E4" s="7" t="s">
        <v>39</v>
      </c>
      <c r="F4" s="12" t="s">
        <v>118</v>
      </c>
      <c r="G4" s="6"/>
      <c r="H4" s="6"/>
      <c r="I4" s="6"/>
      <c r="J4" s="6"/>
      <c r="K4" s="6"/>
      <c r="L4" s="6"/>
      <c r="M4" s="6" t="s">
        <v>37</v>
      </c>
      <c r="N4" s="6"/>
      <c r="O4" s="6"/>
      <c r="P4" s="6"/>
      <c r="Q4" s="6"/>
      <c r="R4" s="6"/>
      <c r="S4" s="6"/>
      <c r="T4" s="6"/>
      <c r="U4" s="6"/>
      <c r="V4" s="6"/>
      <c r="W4" s="6"/>
      <c r="X4" s="6"/>
      <c r="Y4" s="6"/>
    </row>
    <row r="5" spans="1:25">
      <c r="A5" s="10"/>
      <c r="B5" s="10"/>
      <c r="C5" s="10"/>
      <c r="D5" s="11"/>
      <c r="E5" s="7"/>
      <c r="F5" s="12"/>
      <c r="G5" s="6"/>
      <c r="H5" s="6"/>
      <c r="I5" s="6"/>
      <c r="J5" s="6"/>
      <c r="K5" s="6"/>
      <c r="L5" s="6"/>
      <c r="M5" s="5" t="s">
        <v>40</v>
      </c>
    </row>
    <row r="6" spans="1:25">
      <c r="A6" s="10"/>
      <c r="B6" s="10"/>
      <c r="C6" s="10"/>
      <c r="D6" s="11"/>
      <c r="E6" s="8"/>
      <c r="F6" s="9"/>
      <c r="G6" s="6"/>
      <c r="H6" s="6"/>
      <c r="I6" s="6"/>
      <c r="J6" s="6"/>
      <c r="K6" s="6"/>
      <c r="L6" s="6"/>
      <c r="M6" s="6" t="s">
        <v>41</v>
      </c>
    </row>
    <row r="7" spans="1:25">
      <c r="A7" s="152" t="s">
        <v>42</v>
      </c>
      <c r="B7" s="159"/>
      <c r="C7" s="6"/>
      <c r="D7" s="13" t="s">
        <v>43</v>
      </c>
      <c r="E7" s="6"/>
      <c r="F7" s="7" t="s">
        <v>44</v>
      </c>
      <c r="G7" s="6"/>
      <c r="H7" s="6"/>
      <c r="I7" s="6"/>
      <c r="J7" s="6"/>
      <c r="K7" s="6"/>
      <c r="L7" s="6"/>
      <c r="M7" s="67">
        <v>1E-4</v>
      </c>
    </row>
    <row r="8" spans="1:25">
      <c r="A8" s="6" t="s">
        <v>34</v>
      </c>
      <c r="B8" s="95">
        <v>5.8E-4</v>
      </c>
      <c r="C8" s="6"/>
      <c r="D8" s="83">
        <v>1.2722</v>
      </c>
      <c r="E8" s="68"/>
      <c r="F8" s="84">
        <v>1.2710999999999999</v>
      </c>
      <c r="G8" s="6"/>
      <c r="H8" s="6"/>
      <c r="I8" s="6"/>
      <c r="J8" s="6"/>
      <c r="K8" s="6"/>
      <c r="L8" s="6"/>
      <c r="M8" s="7" t="s">
        <v>45</v>
      </c>
    </row>
    <row r="9" spans="1:25">
      <c r="A9" s="146" t="s">
        <v>2</v>
      </c>
      <c r="B9" s="159"/>
      <c r="C9" s="159"/>
      <c r="D9" s="159"/>
      <c r="E9" s="159"/>
      <c r="F9" s="159"/>
      <c r="G9" s="6"/>
      <c r="H9" s="6"/>
      <c r="I9" s="6"/>
      <c r="J9" s="6"/>
      <c r="K9" s="6"/>
      <c r="L9" s="6"/>
      <c r="M9" s="6" t="s">
        <v>47</v>
      </c>
    </row>
    <row r="10" spans="1:25">
      <c r="A10" s="6"/>
      <c r="B10" s="17"/>
      <c r="C10" s="6"/>
      <c r="D10" s="6"/>
      <c r="E10" s="98" t="s">
        <v>48</v>
      </c>
      <c r="F10" s="6"/>
      <c r="G10" s="6"/>
      <c r="H10" s="6"/>
      <c r="I10" s="6"/>
      <c r="J10" s="6"/>
      <c r="K10" s="6"/>
      <c r="L10" s="6"/>
      <c r="M10" s="6" t="s">
        <v>49</v>
      </c>
    </row>
    <row r="11" spans="1:25">
      <c r="A11" s="6"/>
      <c r="B11" s="17"/>
      <c r="C11" s="6"/>
      <c r="D11" s="150" t="s">
        <v>50</v>
      </c>
      <c r="E11" s="159"/>
      <c r="F11" s="6"/>
      <c r="G11" s="6"/>
      <c r="H11" s="6"/>
      <c r="I11" s="6"/>
      <c r="J11" s="6"/>
      <c r="K11" s="6"/>
      <c r="L11" s="6"/>
      <c r="M11" s="5" t="s">
        <v>51</v>
      </c>
    </row>
    <row r="12" spans="1:25">
      <c r="A12" s="6"/>
      <c r="B12" s="17"/>
      <c r="C12" s="6"/>
      <c r="D12" s="99" t="s">
        <v>52</v>
      </c>
      <c r="E12" s="20">
        <v>5000</v>
      </c>
      <c r="F12" s="6"/>
      <c r="G12" s="6"/>
      <c r="H12" s="6"/>
      <c r="I12" s="6"/>
      <c r="J12" s="6"/>
      <c r="K12" s="6"/>
      <c r="L12" s="6"/>
      <c r="M12" s="6" t="s">
        <v>53</v>
      </c>
    </row>
    <row r="13" spans="1:25">
      <c r="A13" s="6"/>
      <c r="B13" s="17"/>
      <c r="C13" s="6"/>
      <c r="D13" s="99" t="s">
        <v>54</v>
      </c>
      <c r="E13" s="54">
        <v>0.1</v>
      </c>
      <c r="F13" s="6"/>
      <c r="G13" s="6"/>
      <c r="H13" s="6"/>
      <c r="I13" s="6"/>
      <c r="J13" s="6"/>
      <c r="K13" s="6"/>
      <c r="L13" s="6"/>
      <c r="M13" s="6" t="s">
        <v>55</v>
      </c>
    </row>
    <row r="14" spans="1:25">
      <c r="A14" s="6"/>
      <c r="B14" s="17"/>
      <c r="C14" s="6"/>
      <c r="D14" s="99" t="s">
        <v>56</v>
      </c>
      <c r="E14" s="46">
        <f>E12*E13</f>
        <v>500</v>
      </c>
      <c r="F14" s="6"/>
      <c r="G14" s="150" t="s">
        <v>57</v>
      </c>
      <c r="H14" s="159"/>
      <c r="I14" s="159"/>
      <c r="J14" s="6"/>
      <c r="K14" s="6"/>
      <c r="L14" s="6"/>
      <c r="M14" s="5" t="s">
        <v>58</v>
      </c>
    </row>
    <row r="15" spans="1:25">
      <c r="A15" s="5" t="s">
        <v>59</v>
      </c>
      <c r="B15" s="17"/>
      <c r="C15" s="6"/>
      <c r="D15" s="41" t="s">
        <v>60</v>
      </c>
      <c r="E15" s="13" t="s">
        <v>45</v>
      </c>
      <c r="F15" s="40" t="s">
        <v>61</v>
      </c>
      <c r="G15" s="6"/>
      <c r="H15" s="7" t="s">
        <v>62</v>
      </c>
      <c r="I15" s="6"/>
      <c r="J15" s="6"/>
      <c r="K15" s="6"/>
      <c r="L15" s="6"/>
      <c r="M15" s="14">
        <v>0</v>
      </c>
    </row>
    <row r="16" spans="1:25">
      <c r="A16" s="24" t="s">
        <v>63</v>
      </c>
      <c r="B16" s="94">
        <f>IF(A8="ATR-Actual",B8*1.15,B8*0.0115*25)</f>
        <v>6.6699999999999995E-4</v>
      </c>
      <c r="C16" s="6"/>
      <c r="D16" s="32" t="s">
        <v>119</v>
      </c>
      <c r="E16" s="13" t="s">
        <v>47</v>
      </c>
      <c r="F16" s="33" t="s">
        <v>119</v>
      </c>
      <c r="G16" s="5" t="s">
        <v>65</v>
      </c>
      <c r="H16" s="67">
        <f>IF(H15="Long",D17,IF(H15="Short",F17))</f>
        <v>1.2729000000000001</v>
      </c>
      <c r="I16" s="5" t="s">
        <v>58</v>
      </c>
      <c r="J16" s="6"/>
      <c r="K16" s="6"/>
      <c r="L16" s="6"/>
      <c r="M16" s="14">
        <v>1</v>
      </c>
    </row>
    <row r="17" spans="1:25">
      <c r="A17" s="6"/>
      <c r="B17" s="94"/>
      <c r="C17" s="6"/>
      <c r="D17" s="100">
        <f>MROUND((SUM($D$8+B16)),$M$7)</f>
        <v>1.2729000000000001</v>
      </c>
      <c r="E17" s="82">
        <f>IF(E16="Risk in Points",D17-D19,(D17-D19)/0.0001)</f>
        <v>2.5000000000001688E-3</v>
      </c>
      <c r="F17" s="101">
        <f>MROUND((SUM($F$8-B16)),$M$7)</f>
        <v>1.2704</v>
      </c>
      <c r="G17" s="5" t="s">
        <v>66</v>
      </c>
      <c r="H17" s="102"/>
      <c r="I17" s="14">
        <v>0</v>
      </c>
      <c r="J17" s="6"/>
      <c r="K17" s="6"/>
      <c r="L17" s="6"/>
      <c r="M17" s="14">
        <v>2</v>
      </c>
      <c r="N17" s="6"/>
      <c r="O17" s="6"/>
      <c r="P17" s="6"/>
      <c r="Q17" s="6"/>
      <c r="R17" s="6"/>
      <c r="S17" s="6"/>
      <c r="T17" s="6"/>
      <c r="U17" s="6"/>
      <c r="V17" s="6"/>
      <c r="W17" s="6"/>
      <c r="X17" s="6"/>
      <c r="Y17" s="6"/>
    </row>
    <row r="18" spans="1:25">
      <c r="A18" s="6"/>
      <c r="B18" s="103"/>
      <c r="C18" s="6"/>
      <c r="D18" s="104" t="s">
        <v>67</v>
      </c>
      <c r="E18" s="91" t="s">
        <v>150</v>
      </c>
      <c r="F18" s="105" t="s">
        <v>67</v>
      </c>
      <c r="G18" s="5" t="s">
        <v>69</v>
      </c>
      <c r="H18" s="102"/>
      <c r="I18" s="14">
        <v>0</v>
      </c>
      <c r="J18" s="6"/>
      <c r="K18" s="6"/>
      <c r="L18" s="6"/>
      <c r="M18" s="14">
        <v>3</v>
      </c>
    </row>
    <row r="19" spans="1:25">
      <c r="A19" s="6"/>
      <c r="B19" s="103"/>
      <c r="C19" s="6"/>
      <c r="D19" s="100">
        <f>MROUND((SUM($F$8-B16)),$M$7)</f>
        <v>1.2704</v>
      </c>
      <c r="E19" s="70">
        <f>IF(E16="Risk in Points",E14/E17/625000,(E14/E17/625000)/0.0001)</f>
        <v>0.31999999999997841</v>
      </c>
      <c r="F19" s="101">
        <f>MROUND((SUM($D$8+B16)),$M$7)</f>
        <v>1.2729000000000001</v>
      </c>
      <c r="G19" s="5" t="s">
        <v>70</v>
      </c>
      <c r="H19" s="102"/>
      <c r="I19" s="14">
        <v>0</v>
      </c>
      <c r="J19" s="6"/>
      <c r="K19" s="6"/>
      <c r="L19" s="6"/>
      <c r="M19" s="14">
        <v>4</v>
      </c>
    </row>
    <row r="20" spans="1:25">
      <c r="A20" s="17"/>
      <c r="B20" s="103"/>
      <c r="C20" s="6"/>
      <c r="D20" s="104" t="s">
        <v>71</v>
      </c>
      <c r="E20" s="31"/>
      <c r="F20" s="105" t="s">
        <v>71</v>
      </c>
      <c r="G20" s="5" t="s">
        <v>51</v>
      </c>
      <c r="H20" s="151" t="e">
        <f>IF(H15="Short",(H16-((H17*I17)+(H18*I18)+(H19*I19))/SUM(I17:I19))/(F19-F17),IF(H15="Long",((((H17*I17)+(H18*I18)+(H19*I19))/SUM(I17:I19)-H16)/(D17-D19))))</f>
        <v>#DIV/0!</v>
      </c>
      <c r="I20" s="159"/>
      <c r="J20" s="6"/>
      <c r="K20" s="6"/>
      <c r="L20" s="6"/>
      <c r="M20" s="14">
        <v>5</v>
      </c>
    </row>
    <row r="21" spans="1:25">
      <c r="A21" s="6"/>
      <c r="B21" s="103"/>
      <c r="C21" s="6"/>
      <c r="D21" s="100">
        <f>MROUND((SUM($D$8+B8)),$M$7)</f>
        <v>1.2728000000000002</v>
      </c>
      <c r="E21" s="70"/>
      <c r="F21" s="101">
        <f>MROUND((SUM($F$8-B8)),$M$7)</f>
        <v>1.2705</v>
      </c>
      <c r="G21" s="6"/>
      <c r="H21" s="6"/>
      <c r="I21" s="6"/>
      <c r="J21" s="6"/>
      <c r="K21" s="6"/>
      <c r="L21" s="6"/>
      <c r="M21" s="14">
        <v>6</v>
      </c>
    </row>
    <row r="22" spans="1:25">
      <c r="A22" s="17" t="s">
        <v>73</v>
      </c>
      <c r="B22" s="103"/>
      <c r="C22" s="6"/>
      <c r="D22" s="104" t="s">
        <v>73</v>
      </c>
      <c r="E22" s="70"/>
      <c r="F22" s="105" t="s">
        <v>73</v>
      </c>
      <c r="G22" s="6"/>
      <c r="H22" s="6"/>
      <c r="I22" s="6"/>
      <c r="J22" s="6"/>
      <c r="K22" s="6"/>
      <c r="L22" s="6"/>
      <c r="M22" s="14">
        <v>7</v>
      </c>
    </row>
    <row r="23" spans="1:25">
      <c r="A23" s="6">
        <f>A17</f>
        <v>0</v>
      </c>
      <c r="B23" s="94">
        <f>IF(A8="ATR-Actual",B8*0.1,B8*0.001*25)</f>
        <v>5.8E-5</v>
      </c>
      <c r="C23" s="6"/>
      <c r="D23" s="100">
        <f>MROUND((SUM($D$8+B23)),$M$7)</f>
        <v>1.2723</v>
      </c>
      <c r="E23" s="70"/>
      <c r="F23" s="101">
        <f>MROUND((SUM($F$8-B23)),$M$7)</f>
        <v>1.2710000000000001</v>
      </c>
      <c r="G23" s="6"/>
      <c r="H23" s="6"/>
      <c r="I23" s="6"/>
      <c r="J23" s="6"/>
      <c r="K23" s="6"/>
      <c r="L23" s="6"/>
      <c r="M23" s="14">
        <v>8</v>
      </c>
    </row>
    <row r="24" spans="1:25">
      <c r="A24" s="6"/>
      <c r="B24" s="6"/>
      <c r="C24" s="6"/>
      <c r="D24" s="104" t="s">
        <v>74</v>
      </c>
      <c r="E24" s="70"/>
      <c r="F24" s="105" t="s">
        <v>76</v>
      </c>
      <c r="G24" s="6"/>
      <c r="H24" s="6"/>
      <c r="I24" s="6"/>
      <c r="J24" s="6"/>
      <c r="K24" s="6"/>
      <c r="L24" s="6"/>
      <c r="M24" s="14">
        <v>9</v>
      </c>
    </row>
    <row r="25" spans="1:25">
      <c r="A25" s="6"/>
      <c r="B25" s="6"/>
      <c r="C25" s="6"/>
      <c r="D25" s="100">
        <f>MROUND((SUM($F$8-B8)),$M$7)</f>
        <v>1.2705</v>
      </c>
      <c r="E25" s="70"/>
      <c r="F25" s="101">
        <f>MROUND((SUM($D$8+B8)),$M$7)</f>
        <v>1.2728000000000002</v>
      </c>
      <c r="G25" s="6"/>
      <c r="H25" s="6"/>
      <c r="I25" s="6"/>
      <c r="J25" s="6"/>
      <c r="K25" s="6"/>
      <c r="L25" s="6"/>
      <c r="M25" s="14">
        <v>10</v>
      </c>
    </row>
    <row r="26" spans="1:25">
      <c r="A26" s="146" t="s">
        <v>77</v>
      </c>
      <c r="B26" s="159"/>
      <c r="C26" s="159"/>
      <c r="D26" s="159"/>
      <c r="E26" s="159"/>
      <c r="F26" s="159"/>
      <c r="G26" s="6"/>
      <c r="H26" s="6"/>
      <c r="I26" s="6"/>
      <c r="J26" s="6"/>
      <c r="K26" s="6"/>
      <c r="L26" s="81"/>
      <c r="M26" s="14">
        <v>11</v>
      </c>
    </row>
    <row r="27" spans="1:25">
      <c r="A27" s="6"/>
      <c r="B27" s="17"/>
      <c r="C27" s="6"/>
      <c r="D27" s="6"/>
      <c r="E27" s="98" t="s">
        <v>48</v>
      </c>
      <c r="F27" s="6"/>
      <c r="G27" s="6"/>
      <c r="H27" s="6"/>
      <c r="I27" s="6"/>
      <c r="J27" s="6"/>
      <c r="K27" s="6"/>
      <c r="L27" s="6"/>
      <c r="M27" s="14">
        <v>12</v>
      </c>
    </row>
    <row r="28" spans="1:25">
      <c r="A28" s="6"/>
      <c r="B28" s="17"/>
      <c r="C28" s="6"/>
      <c r="D28" s="160" t="s">
        <v>78</v>
      </c>
      <c r="E28" s="159"/>
      <c r="F28" s="6"/>
      <c r="G28" s="6"/>
      <c r="H28" s="6"/>
      <c r="I28" s="6"/>
      <c r="J28" s="6"/>
      <c r="K28" s="6"/>
      <c r="L28" s="6"/>
      <c r="M28" s="14">
        <v>13</v>
      </c>
    </row>
    <row r="29" spans="1:25">
      <c r="A29" s="6"/>
      <c r="B29" s="17"/>
      <c r="C29" s="6"/>
      <c r="D29" s="99" t="s">
        <v>52</v>
      </c>
      <c r="E29" s="20">
        <v>4000</v>
      </c>
      <c r="F29" s="6"/>
      <c r="G29" s="6"/>
      <c r="H29" s="6"/>
      <c r="I29" s="6"/>
      <c r="J29" s="6"/>
      <c r="K29" s="6"/>
      <c r="L29" s="6"/>
      <c r="M29" s="14">
        <v>14</v>
      </c>
    </row>
    <row r="30" spans="1:25">
      <c r="A30" s="6"/>
      <c r="B30" s="17"/>
      <c r="C30" s="6"/>
      <c r="D30" s="99" t="s">
        <v>54</v>
      </c>
      <c r="E30" s="21">
        <v>2.5000000000000001E-2</v>
      </c>
      <c r="F30" s="6"/>
      <c r="G30" s="6"/>
      <c r="H30" s="6"/>
      <c r="I30" s="6"/>
      <c r="J30" s="6"/>
      <c r="K30" s="6"/>
      <c r="L30" s="6"/>
      <c r="M30" s="14">
        <v>15</v>
      </c>
    </row>
    <row r="31" spans="1:25">
      <c r="A31" s="6"/>
      <c r="B31" s="17"/>
      <c r="C31" s="6"/>
      <c r="D31" s="99" t="s">
        <v>56</v>
      </c>
      <c r="E31" s="25">
        <f>E29*E30</f>
        <v>100</v>
      </c>
      <c r="F31" s="6"/>
      <c r="G31" s="6"/>
      <c r="H31" s="6"/>
      <c r="I31" s="6"/>
      <c r="J31" s="6"/>
      <c r="K31" s="6"/>
      <c r="L31" s="6"/>
      <c r="M31" s="14">
        <v>16</v>
      </c>
    </row>
    <row r="32" spans="1:25">
      <c r="A32" s="5" t="s">
        <v>79</v>
      </c>
      <c r="B32" s="17"/>
      <c r="C32" s="6"/>
      <c r="D32" s="35" t="s">
        <v>80</v>
      </c>
      <c r="E32" s="13" t="s">
        <v>45</v>
      </c>
      <c r="F32" s="36" t="s">
        <v>81</v>
      </c>
      <c r="G32" s="6"/>
      <c r="H32" s="6"/>
      <c r="I32" s="6"/>
      <c r="J32" s="6"/>
      <c r="K32" s="6"/>
      <c r="L32" s="6"/>
      <c r="M32" s="14">
        <v>17</v>
      </c>
    </row>
    <row r="33" spans="1:13">
      <c r="A33" s="24" t="s">
        <v>65</v>
      </c>
      <c r="B33" s="17"/>
      <c r="C33" s="6"/>
      <c r="D33" s="30" t="s">
        <v>119</v>
      </c>
      <c r="E33" s="13" t="s">
        <v>47</v>
      </c>
      <c r="F33" s="37" t="s">
        <v>119</v>
      </c>
      <c r="G33" s="6"/>
      <c r="H33" s="6"/>
      <c r="I33" s="6"/>
      <c r="J33" s="6"/>
      <c r="K33" s="6"/>
      <c r="L33" s="6"/>
      <c r="M33" s="14">
        <v>18</v>
      </c>
    </row>
    <row r="34" spans="1:13">
      <c r="A34" s="6"/>
      <c r="B34" s="94">
        <f>IF(A8="ATR-Actual",B8*0.9,B11*0.009*25)</f>
        <v>5.22E-4</v>
      </c>
      <c r="C34" s="6"/>
      <c r="D34" s="101">
        <f>MROUND((SUM($D$8+B34)),$M$7)</f>
        <v>1.2727000000000002</v>
      </c>
      <c r="E34" s="82">
        <f>IF(E33="Risk in Points",D36-D34,(D36-D34)/0.0001)</f>
        <v>6.9999999999992291E-4</v>
      </c>
      <c r="F34" s="100">
        <f>MROUND((SUM($F$8-B34)),$M$7)</f>
        <v>1.2706</v>
      </c>
      <c r="G34" s="6"/>
      <c r="H34" s="6"/>
      <c r="I34" s="6"/>
      <c r="J34" s="6"/>
      <c r="K34" s="6"/>
      <c r="L34" s="6"/>
      <c r="M34" s="14">
        <v>19</v>
      </c>
    </row>
    <row r="35" spans="1:13">
      <c r="A35" s="6" t="s">
        <v>82</v>
      </c>
      <c r="B35" s="103"/>
      <c r="C35" s="6"/>
      <c r="D35" s="105" t="s">
        <v>67</v>
      </c>
      <c r="E35" s="31" t="s">
        <v>150</v>
      </c>
      <c r="F35" s="104" t="s">
        <v>67</v>
      </c>
      <c r="G35" s="6"/>
      <c r="H35" s="6"/>
      <c r="I35" s="6"/>
      <c r="J35" s="6"/>
      <c r="K35" s="6"/>
      <c r="L35" s="6"/>
      <c r="M35" s="14">
        <v>20</v>
      </c>
    </row>
    <row r="36" spans="1:13">
      <c r="A36" s="6">
        <f>A34</f>
        <v>0</v>
      </c>
      <c r="B36" s="94">
        <f>IF(A8="ATR-Actual",B8*1.05*2,B8*0.0105*2*25)</f>
        <v>1.2180000000000001E-3</v>
      </c>
      <c r="C36" s="6"/>
      <c r="D36" s="101">
        <f>MROUND((SUM($D$8+B36)),$M$7)</f>
        <v>1.2734000000000001</v>
      </c>
      <c r="E36" s="70">
        <f>IF(E33="Risk in Points",E31/E34/625000,(E31/E34/625000)/0.0001)</f>
        <v>0.22857142857145374</v>
      </c>
      <c r="F36" s="100">
        <f>MROUND((SUM($F$8-B36)),$M$7)</f>
        <v>1.2699</v>
      </c>
      <c r="G36" s="6"/>
      <c r="H36" s="6"/>
      <c r="I36" s="6"/>
      <c r="J36" s="6"/>
      <c r="K36" s="6"/>
      <c r="L36" s="6"/>
      <c r="M36" s="7" t="s">
        <v>83</v>
      </c>
    </row>
    <row r="37" spans="1:13">
      <c r="A37" s="6" t="s">
        <v>84</v>
      </c>
      <c r="B37" s="103"/>
      <c r="C37" s="6"/>
      <c r="D37" s="105" t="s">
        <v>85</v>
      </c>
      <c r="E37" s="31"/>
      <c r="F37" s="104" t="s">
        <v>85</v>
      </c>
      <c r="G37" s="6"/>
      <c r="H37" s="6"/>
      <c r="I37" s="6"/>
      <c r="J37" s="6"/>
      <c r="K37" s="6"/>
      <c r="L37" s="6"/>
      <c r="M37" s="6" t="s">
        <v>86</v>
      </c>
    </row>
    <row r="38" spans="1:13">
      <c r="A38" s="6">
        <f>A34</f>
        <v>0</v>
      </c>
      <c r="B38" s="94">
        <f>IF(A8="ATR-Actual",B8*0.1,B8*0.001*25)</f>
        <v>5.8E-5</v>
      </c>
      <c r="C38" s="6"/>
      <c r="D38" s="101">
        <f>MROUND((SUM($D$8+B38)),$M$7)</f>
        <v>1.2723</v>
      </c>
      <c r="E38" s="70"/>
      <c r="F38" s="100">
        <f>MROUND((SUM($F$8-B38)),$M$7)</f>
        <v>1.2710000000000001</v>
      </c>
      <c r="G38" s="6"/>
      <c r="H38" s="6"/>
      <c r="I38" s="6"/>
      <c r="J38" s="6"/>
      <c r="K38" s="6"/>
      <c r="L38" s="6"/>
      <c r="M38" s="6" t="s">
        <v>62</v>
      </c>
    </row>
    <row r="39" spans="1:13">
      <c r="A39" s="6"/>
      <c r="B39" s="103"/>
      <c r="C39" s="6"/>
      <c r="D39" s="105" t="s">
        <v>76</v>
      </c>
      <c r="E39" s="70"/>
      <c r="F39" s="104" t="s">
        <v>74</v>
      </c>
      <c r="G39" s="6"/>
      <c r="H39" s="6"/>
      <c r="I39" s="6"/>
      <c r="J39" s="6"/>
      <c r="K39" s="6"/>
      <c r="L39" s="6"/>
      <c r="M39" s="6"/>
    </row>
    <row r="40" spans="1:13">
      <c r="A40" s="6"/>
      <c r="B40" s="103"/>
      <c r="C40" s="6"/>
      <c r="D40" s="101">
        <f>MROUND((SUM($F$8-B8)),$M$7)</f>
        <v>1.2705</v>
      </c>
      <c r="E40" s="70"/>
      <c r="F40" s="100">
        <f>MROUND((SUM($D$8+B8)),$M$7)</f>
        <v>1.2728000000000002</v>
      </c>
      <c r="G40" s="6"/>
      <c r="H40" s="6"/>
      <c r="I40" s="6"/>
      <c r="J40" s="6"/>
      <c r="K40" s="6"/>
      <c r="L40" s="6"/>
      <c r="M40" s="6"/>
    </row>
    <row r="41" spans="1:13">
      <c r="A41" s="5" t="s">
        <v>87</v>
      </c>
      <c r="B41" s="103"/>
      <c r="C41" s="6"/>
      <c r="D41" s="106" t="s">
        <v>88</v>
      </c>
      <c r="E41" s="13" t="s">
        <v>45</v>
      </c>
      <c r="F41" s="107" t="s">
        <v>89</v>
      </c>
      <c r="G41" s="6"/>
      <c r="H41" s="6"/>
      <c r="I41" s="6"/>
      <c r="J41" s="6"/>
      <c r="K41" s="6"/>
      <c r="L41" s="6"/>
      <c r="M41" s="6"/>
    </row>
    <row r="42" spans="1:13">
      <c r="A42" s="6" t="s">
        <v>65</v>
      </c>
      <c r="B42" s="103"/>
      <c r="C42" s="6"/>
      <c r="D42" s="105" t="s">
        <v>119</v>
      </c>
      <c r="E42" s="13" t="s">
        <v>47</v>
      </c>
      <c r="F42" s="104" t="s">
        <v>119</v>
      </c>
      <c r="G42" s="6"/>
      <c r="H42" s="6"/>
      <c r="I42" s="6"/>
      <c r="J42" s="6"/>
      <c r="K42" s="6"/>
      <c r="L42" s="6"/>
      <c r="M42" s="6"/>
    </row>
    <row r="43" spans="1:13">
      <c r="A43" s="6">
        <f>A34</f>
        <v>0</v>
      </c>
      <c r="B43" s="94">
        <f>IF(A8="ATR-Actual",B8*0.9*2,B8*0.009*2*25)</f>
        <v>1.044E-3</v>
      </c>
      <c r="C43" s="6"/>
      <c r="D43" s="101">
        <f>MROUND((SUM($D$8+B43)),$M$7)</f>
        <v>1.2732000000000001</v>
      </c>
      <c r="E43" s="82">
        <f>IF(E42="Risk in Points",D45-D43,(D45-D43)/0.0001)</f>
        <v>7.9999999999991189E-4</v>
      </c>
      <c r="F43" s="100">
        <f>MROUND((SUM($F$8-B43)),$M$7)</f>
        <v>1.2701</v>
      </c>
      <c r="G43" s="6"/>
      <c r="H43" s="6"/>
      <c r="I43" s="6"/>
      <c r="J43" s="6"/>
      <c r="K43" s="6"/>
      <c r="L43" s="6"/>
      <c r="M43" s="6"/>
    </row>
    <row r="44" spans="1:13">
      <c r="A44" s="6" t="s">
        <v>82</v>
      </c>
      <c r="B44" s="108"/>
      <c r="C44" s="6"/>
      <c r="D44" s="105" t="s">
        <v>67</v>
      </c>
      <c r="E44" s="31" t="s">
        <v>150</v>
      </c>
      <c r="F44" s="104" t="s">
        <v>67</v>
      </c>
      <c r="G44" s="6"/>
      <c r="H44" s="6"/>
      <c r="I44" s="6"/>
      <c r="J44" s="6"/>
      <c r="K44" s="6"/>
      <c r="L44" s="6"/>
      <c r="M44" s="6"/>
    </row>
    <row r="45" spans="1:13">
      <c r="A45" s="6">
        <f>A43</f>
        <v>0</v>
      </c>
      <c r="B45" s="94">
        <f>IF(A8="ATR-Actual",B8*1.01*3,B8*0.0101*3*25)</f>
        <v>1.7574000000000001E-3</v>
      </c>
      <c r="C45" s="6"/>
      <c r="D45" s="101">
        <f>MROUND((SUM($D$8+B45)),$M$7)</f>
        <v>1.274</v>
      </c>
      <c r="E45" s="70">
        <f>IF(E42="Risk in Points",E31/E43/625000,(E31/E43/625000)/0.0001)</f>
        <v>0.20000000000002202</v>
      </c>
      <c r="F45" s="100">
        <f>MROUND((SUM($F$8-B45)),$M$7)</f>
        <v>1.2693000000000001</v>
      </c>
      <c r="G45" s="6"/>
      <c r="H45" s="6"/>
      <c r="I45" s="6"/>
      <c r="J45" s="6"/>
      <c r="K45" s="6"/>
      <c r="L45" s="6"/>
      <c r="M45" s="6"/>
    </row>
    <row r="46" spans="1:13">
      <c r="A46" s="6" t="s">
        <v>84</v>
      </c>
      <c r="B46" s="103"/>
      <c r="C46" s="6"/>
      <c r="D46" s="105" t="s">
        <v>85</v>
      </c>
      <c r="E46" s="31"/>
      <c r="F46" s="104" t="s">
        <v>85</v>
      </c>
      <c r="G46" s="6"/>
      <c r="H46" s="6"/>
      <c r="I46" s="6"/>
      <c r="J46" s="6"/>
      <c r="K46" s="6"/>
      <c r="L46" s="6"/>
      <c r="M46" s="6"/>
    </row>
    <row r="47" spans="1:13">
      <c r="A47" s="6">
        <f>A43</f>
        <v>0</v>
      </c>
      <c r="B47" s="94">
        <f>IF(A8="ATR-Actual",B8*0.1,B8*0.001*25)</f>
        <v>5.8E-5</v>
      </c>
      <c r="C47" s="6"/>
      <c r="D47" s="101">
        <f>MROUND((SUM($D$8+B47)),$M$7)</f>
        <v>1.2723</v>
      </c>
      <c r="E47" s="70"/>
      <c r="F47" s="100">
        <f>MROUND((SUM($F$8-B47)),$M$7)</f>
        <v>1.2710000000000001</v>
      </c>
      <c r="G47" s="6"/>
      <c r="H47" s="6"/>
      <c r="I47" s="6"/>
      <c r="J47" s="6"/>
      <c r="K47" s="6"/>
      <c r="L47" s="6"/>
      <c r="M47" s="6"/>
    </row>
    <row r="48" spans="1:13">
      <c r="A48" s="6"/>
      <c r="B48" s="94"/>
      <c r="C48" s="6"/>
      <c r="D48" s="105" t="s">
        <v>76</v>
      </c>
      <c r="E48" s="70"/>
      <c r="F48" s="104" t="s">
        <v>74</v>
      </c>
      <c r="G48" s="6"/>
      <c r="H48" s="6"/>
      <c r="I48" s="6"/>
      <c r="J48" s="6"/>
      <c r="K48" s="6"/>
      <c r="L48" s="6"/>
      <c r="M48" s="6"/>
    </row>
    <row r="49" spans="1:25">
      <c r="A49" s="6"/>
      <c r="B49" s="94"/>
      <c r="C49" s="6"/>
      <c r="D49" s="101">
        <f>MROUND((SUM($F$8-B8)),$M$7)</f>
        <v>1.2705</v>
      </c>
      <c r="E49" s="70"/>
      <c r="F49" s="100">
        <f>MROUND((SUM($D$8+B8)),$M$7)</f>
        <v>1.2728000000000002</v>
      </c>
      <c r="G49" s="6"/>
      <c r="H49" s="6"/>
      <c r="I49" s="6"/>
      <c r="J49" s="6"/>
      <c r="K49" s="6"/>
      <c r="L49" s="6"/>
      <c r="M49" s="6"/>
    </row>
    <row r="50" spans="1:25">
      <c r="A50" s="5" t="s">
        <v>90</v>
      </c>
      <c r="B50" s="103"/>
      <c r="C50" s="6"/>
      <c r="D50" s="106" t="s">
        <v>91</v>
      </c>
      <c r="E50" s="13" t="s">
        <v>45</v>
      </c>
      <c r="F50" s="107" t="s">
        <v>92</v>
      </c>
      <c r="G50" s="6"/>
      <c r="H50" s="6"/>
      <c r="I50" s="6"/>
      <c r="J50" s="6"/>
      <c r="K50" s="6"/>
      <c r="L50" s="6"/>
      <c r="M50" s="6"/>
    </row>
    <row r="51" spans="1:25">
      <c r="A51" s="6" t="s">
        <v>65</v>
      </c>
      <c r="B51" s="103"/>
      <c r="C51" s="6"/>
      <c r="D51" s="105" t="s">
        <v>119</v>
      </c>
      <c r="E51" s="13" t="s">
        <v>47</v>
      </c>
      <c r="F51" s="104" t="s">
        <v>119</v>
      </c>
      <c r="G51" s="6"/>
      <c r="H51" s="6"/>
      <c r="I51" s="6"/>
      <c r="J51" s="6"/>
      <c r="K51" s="6"/>
      <c r="L51" s="6"/>
      <c r="M51" s="6"/>
    </row>
    <row r="52" spans="1:25">
      <c r="A52" s="6">
        <f>A43</f>
        <v>0</v>
      </c>
      <c r="B52" s="94">
        <f>IF(A8="ATR-Actual",B8*0.9*3,B8*0.009*3*0.1)</f>
        <v>1.5660000000000001E-3</v>
      </c>
      <c r="C52" s="6"/>
      <c r="D52" s="101">
        <f>MROUND((SUM($D$8+B52)),$M$7)</f>
        <v>1.2738</v>
      </c>
      <c r="E52" s="82">
        <f>IF(E51="Risk in Points",D54-D52,(D54-D52)/0.0001)</f>
        <v>6.9999999999992291E-4</v>
      </c>
      <c r="F52" s="100">
        <f>MROUND((SUM($F$8-B52)),$M$7)</f>
        <v>1.2695000000000001</v>
      </c>
      <c r="G52" s="6"/>
      <c r="H52" s="6"/>
      <c r="I52" s="6"/>
      <c r="J52" s="6"/>
      <c r="K52" s="6"/>
      <c r="L52" s="81"/>
      <c r="M52" s="6"/>
    </row>
    <row r="53" spans="1:25">
      <c r="A53" s="6" t="s">
        <v>82</v>
      </c>
      <c r="B53" s="108"/>
      <c r="C53" s="6"/>
      <c r="D53" s="105" t="s">
        <v>67</v>
      </c>
      <c r="E53" s="31" t="s">
        <v>150</v>
      </c>
      <c r="F53" s="104" t="s">
        <v>67</v>
      </c>
      <c r="G53" s="6"/>
      <c r="H53" s="6"/>
      <c r="I53" s="6"/>
      <c r="J53" s="6"/>
      <c r="K53" s="6"/>
      <c r="L53" s="6"/>
      <c r="M53" s="6"/>
    </row>
    <row r="54" spans="1:25">
      <c r="A54" s="6">
        <f>A52</f>
        <v>0</v>
      </c>
      <c r="B54" s="94">
        <f>IF(A8="ATR-Actual",B8*1.005*4,B8*0.01005*4*0.1)</f>
        <v>2.3315999999999996E-3</v>
      </c>
      <c r="C54" s="6"/>
      <c r="D54" s="101">
        <f>MROUND((SUM($D$8+B54)),$M$7)</f>
        <v>1.2745</v>
      </c>
      <c r="E54" s="70">
        <f>IF(E51="Risk in Points",E31/E52/625000,(E31/E52/625000)/0.0001)</f>
        <v>0.22857142857145374</v>
      </c>
      <c r="F54" s="100">
        <f>MROUND((SUM($F$8-B54)),$M$7)</f>
        <v>1.2688000000000001</v>
      </c>
      <c r="G54" s="6"/>
      <c r="H54" s="6"/>
      <c r="I54" s="6"/>
      <c r="J54" s="6"/>
      <c r="K54" s="6"/>
      <c r="L54" s="6"/>
      <c r="M54" s="6"/>
    </row>
    <row r="55" spans="1:25">
      <c r="A55" s="6" t="s">
        <v>84</v>
      </c>
      <c r="B55" s="103"/>
      <c r="C55" s="6"/>
      <c r="D55" s="105" t="s">
        <v>85</v>
      </c>
      <c r="E55" s="31"/>
      <c r="F55" s="104" t="s">
        <v>85</v>
      </c>
      <c r="G55" s="6"/>
      <c r="H55" s="6"/>
      <c r="I55" s="6"/>
      <c r="J55" s="6"/>
      <c r="K55" s="6"/>
      <c r="L55" s="81"/>
      <c r="M55" s="6"/>
    </row>
    <row r="56" spans="1:25">
      <c r="A56" s="6">
        <f>A52</f>
        <v>0</v>
      </c>
      <c r="B56" s="94">
        <f>IF(A8="ATR-Actual",B8*0.1,B8*0.001*0.1)</f>
        <v>5.8E-5</v>
      </c>
      <c r="C56" s="6"/>
      <c r="D56" s="101">
        <f>MROUND((SUM($D$8+B56)),$M$7)</f>
        <v>1.2723</v>
      </c>
      <c r="E56" s="70"/>
      <c r="F56" s="100">
        <f>MROUND((SUM($F$8-B56)),$M$7)</f>
        <v>1.2710000000000001</v>
      </c>
      <c r="G56" s="6"/>
      <c r="H56" s="6"/>
      <c r="I56" s="6"/>
      <c r="J56" s="6"/>
      <c r="K56" s="6"/>
      <c r="L56" s="81"/>
      <c r="M56" s="6"/>
      <c r="N56" s="6"/>
      <c r="O56" s="6"/>
      <c r="P56" s="6"/>
      <c r="Q56" s="6"/>
      <c r="R56" s="6"/>
      <c r="S56" s="6"/>
      <c r="T56" s="6"/>
      <c r="U56" s="6"/>
      <c r="V56" s="6"/>
      <c r="W56" s="6"/>
      <c r="X56" s="6"/>
      <c r="Y56" s="6"/>
    </row>
    <row r="57" spans="1:25">
      <c r="A57" s="6"/>
      <c r="B57" s="39"/>
      <c r="C57" s="6"/>
      <c r="D57" s="105" t="s">
        <v>76</v>
      </c>
      <c r="E57" s="70"/>
      <c r="F57" s="104" t="s">
        <v>74</v>
      </c>
      <c r="G57" s="6"/>
      <c r="H57" s="6"/>
      <c r="I57" s="6"/>
      <c r="J57" s="6"/>
      <c r="K57" s="6"/>
      <c r="L57" s="81"/>
      <c r="M57" s="6"/>
      <c r="N57" s="6"/>
      <c r="O57" s="6"/>
      <c r="P57" s="6"/>
      <c r="Q57" s="6"/>
      <c r="R57" s="6"/>
      <c r="S57" s="6"/>
      <c r="T57" s="6"/>
      <c r="U57" s="6"/>
      <c r="V57" s="6"/>
      <c r="W57" s="6"/>
      <c r="X57" s="6"/>
      <c r="Y57" s="6"/>
    </row>
    <row r="58" spans="1:25">
      <c r="A58" s="6"/>
      <c r="B58" s="39"/>
      <c r="C58" s="6"/>
      <c r="D58" s="101">
        <f>MROUND((SUM($F$8-B8)),$M$7)</f>
        <v>1.2705</v>
      </c>
      <c r="E58" s="70"/>
      <c r="F58" s="100">
        <f>MROUND((SUM($D$8+B8)),$M$7)</f>
        <v>1.2728000000000002</v>
      </c>
      <c r="G58" s="6"/>
      <c r="H58" s="6"/>
      <c r="I58" s="6"/>
      <c r="J58" s="6"/>
      <c r="K58" s="6"/>
      <c r="L58" s="81"/>
      <c r="M58" s="6"/>
    </row>
    <row r="59" spans="1:25">
      <c r="A59" s="146"/>
      <c r="B59" s="159"/>
      <c r="C59" s="159"/>
      <c r="D59" s="159"/>
      <c r="E59" s="159"/>
      <c r="F59" s="159"/>
      <c r="G59" s="6"/>
      <c r="H59" s="6"/>
      <c r="I59" s="6"/>
      <c r="J59" s="6"/>
      <c r="K59" s="6"/>
      <c r="L59" s="81"/>
      <c r="M59" s="6"/>
    </row>
    <row r="60" spans="1:25">
      <c r="A60" s="5"/>
      <c r="B60" s="17"/>
      <c r="C60" s="6"/>
      <c r="D60" s="6"/>
      <c r="E60" s="6"/>
      <c r="F60" s="6"/>
      <c r="G60" s="6"/>
      <c r="H60" s="6"/>
      <c r="I60" s="6"/>
      <c r="J60" s="6"/>
      <c r="K60" s="6"/>
      <c r="L60" s="81"/>
      <c r="M60" s="6"/>
    </row>
    <row r="61" spans="1:25">
      <c r="A61" s="24"/>
      <c r="B61" s="25"/>
      <c r="C61" s="6"/>
      <c r="D61" s="6"/>
      <c r="E61" s="6"/>
      <c r="F61" s="6"/>
      <c r="G61" s="6"/>
      <c r="H61" s="6"/>
      <c r="I61" s="6"/>
      <c r="J61" s="6"/>
      <c r="K61" s="6"/>
      <c r="L61" s="81"/>
      <c r="M61" s="6"/>
    </row>
    <row r="62" spans="1:25">
      <c r="A62" s="14"/>
      <c r="B62" s="25"/>
      <c r="C62" s="6"/>
      <c r="D62" s="6"/>
      <c r="E62" s="6"/>
      <c r="F62" s="6"/>
      <c r="G62" s="6"/>
      <c r="H62" s="6"/>
      <c r="I62" s="6"/>
      <c r="J62" s="6"/>
      <c r="K62" s="6"/>
      <c r="L62" s="81"/>
      <c r="M62" s="6"/>
    </row>
    <row r="63" spans="1:25">
      <c r="A63" s="6"/>
      <c r="B63" s="11"/>
      <c r="C63" s="6"/>
      <c r="D63" s="6"/>
      <c r="E63" s="6"/>
      <c r="F63" s="6"/>
      <c r="G63" s="6"/>
      <c r="H63" s="6"/>
      <c r="I63" s="6"/>
      <c r="J63" s="6"/>
      <c r="K63" s="6"/>
      <c r="L63" s="81"/>
      <c r="M63" s="6"/>
    </row>
    <row r="64" spans="1:25">
      <c r="C64" s="6"/>
      <c r="D64" s="6"/>
      <c r="E64" s="6"/>
      <c r="F64" s="6"/>
      <c r="G64" s="6"/>
      <c r="H64" s="6"/>
      <c r="I64" s="6"/>
      <c r="J64" s="6"/>
      <c r="K64" s="6"/>
      <c r="L64" s="6"/>
      <c r="M64" s="6"/>
    </row>
    <row r="65" spans="3:25">
      <c r="C65" s="6"/>
      <c r="D65" s="6"/>
      <c r="E65" s="6"/>
      <c r="F65" s="6"/>
      <c r="G65" s="6"/>
      <c r="H65" s="6"/>
      <c r="I65" s="6"/>
      <c r="J65" s="6"/>
      <c r="K65" s="6"/>
      <c r="L65" s="6"/>
      <c r="M65" s="6"/>
    </row>
    <row r="66" spans="3:25">
      <c r="C66" s="6"/>
      <c r="D66" s="6"/>
      <c r="E66" s="6"/>
      <c r="F66" s="6"/>
      <c r="G66" s="6"/>
      <c r="H66" s="6"/>
      <c r="I66" s="6"/>
      <c r="J66" s="6"/>
      <c r="K66" s="6"/>
      <c r="L66" s="6"/>
      <c r="M66" s="6"/>
    </row>
    <row r="67" spans="3:25">
      <c r="G67" s="6"/>
      <c r="H67" s="6"/>
      <c r="I67" s="6"/>
      <c r="J67" s="6"/>
      <c r="K67" s="6"/>
      <c r="L67" s="6"/>
      <c r="M67" s="6"/>
      <c r="N67" s="6"/>
      <c r="O67" s="6"/>
      <c r="P67" s="6"/>
      <c r="Q67" s="6"/>
      <c r="R67" s="6"/>
      <c r="S67" s="6"/>
      <c r="T67" s="6"/>
      <c r="U67" s="6"/>
      <c r="V67" s="6"/>
      <c r="W67" s="6"/>
      <c r="X67" s="6"/>
      <c r="Y67" s="6"/>
    </row>
    <row r="68" spans="3:25">
      <c r="G68" s="6"/>
      <c r="H68" s="6"/>
      <c r="I68" s="6"/>
      <c r="J68" s="6"/>
      <c r="K68" s="6"/>
      <c r="L68" s="6"/>
      <c r="M68" s="6"/>
    </row>
    <row r="69" spans="3:25">
      <c r="G69" s="6"/>
      <c r="H69" s="6"/>
      <c r="I69" s="6"/>
      <c r="J69" s="6"/>
      <c r="K69" s="6"/>
      <c r="L69" s="6"/>
      <c r="M69" s="6"/>
    </row>
    <row r="70" spans="3:25">
      <c r="G70" s="6"/>
      <c r="H70" s="6"/>
      <c r="I70" s="6"/>
      <c r="J70" s="6"/>
      <c r="K70" s="6"/>
      <c r="L70" s="6"/>
      <c r="M70" s="6"/>
    </row>
    <row r="71" spans="3:25">
      <c r="G71" s="6"/>
      <c r="H71" s="6"/>
      <c r="I71" s="6"/>
      <c r="J71" s="6"/>
      <c r="K71" s="6"/>
      <c r="L71" s="6"/>
      <c r="M71" s="6"/>
    </row>
    <row r="72" spans="3:25">
      <c r="G72" s="6"/>
      <c r="H72" s="6"/>
      <c r="I72" s="6"/>
      <c r="J72" s="6"/>
      <c r="K72" s="6"/>
      <c r="L72" s="6"/>
      <c r="M72" s="6"/>
    </row>
    <row r="73" spans="3:25">
      <c r="G73" s="6"/>
      <c r="H73" s="6"/>
      <c r="I73" s="6"/>
      <c r="J73" s="6"/>
      <c r="K73" s="6"/>
      <c r="L73" s="6"/>
      <c r="M73" s="6"/>
    </row>
    <row r="74" spans="3:25">
      <c r="G74" s="6"/>
      <c r="H74" s="6"/>
      <c r="I74" s="6"/>
      <c r="J74" s="6"/>
      <c r="K74" s="6"/>
      <c r="L74" s="6"/>
      <c r="M74" s="6"/>
    </row>
    <row r="75" spans="3:25">
      <c r="G75" s="6"/>
      <c r="H75" s="6"/>
      <c r="I75" s="6"/>
      <c r="J75" s="6"/>
      <c r="K75" s="6"/>
      <c r="L75" s="6"/>
      <c r="M75" s="6"/>
    </row>
    <row r="76" spans="3:25">
      <c r="G76" s="6"/>
      <c r="H76" s="6"/>
      <c r="I76" s="6"/>
      <c r="J76" s="6"/>
      <c r="K76" s="6"/>
      <c r="L76" s="6"/>
      <c r="M76" s="6"/>
    </row>
    <row r="77" spans="3:25">
      <c r="G77" s="6"/>
      <c r="H77" s="6"/>
      <c r="I77" s="6"/>
      <c r="J77" s="6"/>
      <c r="K77" s="6"/>
      <c r="L77" s="6"/>
      <c r="M77" s="6"/>
    </row>
    <row r="78" spans="3:25">
      <c r="G78" s="6"/>
      <c r="H78" s="6"/>
      <c r="I78" s="6"/>
      <c r="J78" s="6"/>
      <c r="K78" s="6"/>
      <c r="L78" s="6"/>
      <c r="M78" s="6"/>
    </row>
    <row r="79" spans="3:25">
      <c r="D79" s="19"/>
      <c r="E79" s="9"/>
      <c r="F79" s="4"/>
      <c r="G79" s="6"/>
      <c r="H79" s="6"/>
      <c r="I79" s="6"/>
      <c r="J79" s="6"/>
      <c r="K79" s="6"/>
      <c r="L79" s="6"/>
      <c r="M79" s="6"/>
    </row>
    <row r="80" spans="3:25">
      <c r="E80" s="18"/>
      <c r="F80" s="4"/>
      <c r="G80" s="6"/>
      <c r="H80" s="6"/>
      <c r="I80" s="6"/>
      <c r="J80" s="6"/>
      <c r="K80" s="6"/>
      <c r="L80" s="6"/>
      <c r="M80" s="6"/>
    </row>
    <row r="81" spans="6:13">
      <c r="F81" s="4"/>
      <c r="G81" s="6"/>
      <c r="H81" s="6"/>
      <c r="I81" s="6"/>
      <c r="J81" s="6"/>
      <c r="K81" s="6"/>
      <c r="L81" s="6"/>
      <c r="M81" s="6"/>
    </row>
    <row r="82" spans="6:13">
      <c r="F82" s="4"/>
      <c r="G82" s="6"/>
      <c r="H82" s="6"/>
      <c r="I82" s="6"/>
      <c r="J82" s="6"/>
      <c r="K82" s="6"/>
      <c r="L82" s="6"/>
      <c r="M82" s="6"/>
    </row>
    <row r="83" spans="6:13">
      <c r="F83" s="4"/>
      <c r="G83" s="6"/>
      <c r="H83" s="6"/>
      <c r="I83" s="6"/>
      <c r="J83" s="6"/>
      <c r="K83" s="6"/>
      <c r="L83" s="6"/>
      <c r="M83" s="6"/>
    </row>
    <row r="84" spans="6:13">
      <c r="F84" s="4"/>
      <c r="G84" s="6"/>
      <c r="H84" s="6"/>
      <c r="I84" s="6"/>
      <c r="J84" s="6"/>
      <c r="K84" s="6"/>
      <c r="L84" s="6"/>
      <c r="M84" s="6"/>
    </row>
    <row r="85" spans="6:13">
      <c r="F85" s="4"/>
      <c r="G85" s="6"/>
      <c r="H85" s="6"/>
      <c r="I85" s="6"/>
      <c r="J85" s="6"/>
      <c r="K85" s="6"/>
      <c r="L85" s="6"/>
      <c r="M85" s="6"/>
    </row>
    <row r="86" spans="6:13">
      <c r="F86" s="4"/>
      <c r="G86" s="6"/>
      <c r="H86" s="6"/>
      <c r="I86" s="6"/>
      <c r="J86" s="6"/>
      <c r="K86" s="6"/>
      <c r="L86" s="6"/>
      <c r="M86" s="6"/>
    </row>
    <row r="87" spans="6:13">
      <c r="F87" s="4"/>
      <c r="G87" s="6"/>
      <c r="H87" s="6"/>
      <c r="I87" s="6"/>
      <c r="J87" s="6"/>
      <c r="K87" s="6"/>
      <c r="L87" s="6"/>
      <c r="M87" s="6"/>
    </row>
    <row r="88" spans="6:13">
      <c r="F88" s="4"/>
      <c r="G88" s="6"/>
      <c r="H88" s="6"/>
      <c r="I88" s="6"/>
      <c r="J88" s="6"/>
      <c r="K88" s="6"/>
      <c r="L88" s="6"/>
      <c r="M88" s="6"/>
    </row>
    <row r="89" spans="6:13">
      <c r="F89" s="4"/>
      <c r="G89" s="6"/>
      <c r="H89" s="6"/>
      <c r="I89" s="6"/>
      <c r="J89" s="6"/>
      <c r="K89" s="6"/>
      <c r="L89" s="6"/>
      <c r="M89" s="6"/>
    </row>
    <row r="90" spans="6:13">
      <c r="F90" s="4"/>
      <c r="G90" s="6"/>
      <c r="H90" s="6"/>
      <c r="I90" s="6"/>
      <c r="J90" s="6"/>
      <c r="K90" s="6"/>
      <c r="L90" s="6"/>
      <c r="M90" s="6"/>
    </row>
    <row r="91" spans="6:13">
      <c r="F91" s="4"/>
      <c r="G91" s="6"/>
      <c r="H91" s="6"/>
      <c r="I91" s="6"/>
      <c r="J91" s="6"/>
      <c r="K91" s="6"/>
      <c r="L91" s="6"/>
      <c r="M91" s="6"/>
    </row>
    <row r="92" spans="6:13">
      <c r="F92" s="4"/>
      <c r="G92" s="6"/>
      <c r="H92" s="6"/>
      <c r="I92" s="6"/>
      <c r="J92" s="6"/>
      <c r="K92" s="6"/>
      <c r="L92" s="6"/>
      <c r="M92" s="6"/>
    </row>
    <row r="93" spans="6:13">
      <c r="F93" s="4"/>
      <c r="G93" s="6"/>
      <c r="H93" s="6"/>
      <c r="I93" s="6"/>
      <c r="J93" s="6"/>
      <c r="K93" s="6"/>
      <c r="L93" s="6"/>
      <c r="M93" s="6"/>
    </row>
    <row r="94" spans="6:13">
      <c r="F94" s="4"/>
      <c r="G94" s="6"/>
      <c r="H94" s="6"/>
      <c r="I94" s="6"/>
      <c r="J94" s="6"/>
      <c r="K94" s="6"/>
      <c r="L94" s="6"/>
      <c r="M94" s="6"/>
    </row>
    <row r="95" spans="6:13">
      <c r="F95" s="4"/>
      <c r="G95" s="6"/>
      <c r="H95" s="6"/>
      <c r="I95" s="6"/>
      <c r="J95" s="6"/>
      <c r="K95" s="6"/>
      <c r="L95" s="6"/>
      <c r="M95" s="6"/>
    </row>
    <row r="96" spans="6:13">
      <c r="F96" s="4"/>
      <c r="G96" s="6"/>
      <c r="H96" s="6"/>
      <c r="I96" s="6"/>
      <c r="J96" s="6"/>
      <c r="K96" s="6"/>
      <c r="L96" s="6"/>
      <c r="M96" s="6"/>
    </row>
    <row r="97" spans="6:13">
      <c r="F97" s="4"/>
      <c r="G97" s="6"/>
      <c r="H97" s="6"/>
      <c r="I97" s="6"/>
      <c r="J97" s="6"/>
      <c r="K97" s="6"/>
      <c r="L97" s="6"/>
      <c r="M97" s="6"/>
    </row>
    <row r="98" spans="6:13">
      <c r="F98" s="4"/>
      <c r="G98" s="6"/>
      <c r="H98" s="6"/>
      <c r="I98" s="6"/>
      <c r="J98" s="6"/>
      <c r="K98" s="6"/>
      <c r="L98" s="6"/>
      <c r="M98" s="6"/>
    </row>
    <row r="99" spans="6:13">
      <c r="F99" s="4"/>
      <c r="G99" s="6"/>
      <c r="H99" s="6"/>
      <c r="I99" s="6"/>
      <c r="J99" s="6"/>
      <c r="K99" s="6"/>
      <c r="L99" s="6"/>
      <c r="M99" s="6"/>
    </row>
    <row r="100" spans="6:13">
      <c r="F100" s="4"/>
      <c r="G100" s="6"/>
      <c r="H100" s="6"/>
      <c r="I100" s="6"/>
      <c r="J100" s="6"/>
      <c r="K100" s="6"/>
      <c r="L100" s="6"/>
      <c r="M100" s="6"/>
    </row>
    <row r="101" spans="6:13">
      <c r="F101" s="4"/>
      <c r="G101" s="6"/>
      <c r="H101" s="6"/>
      <c r="I101" s="6"/>
      <c r="J101" s="6"/>
      <c r="K101" s="6"/>
      <c r="L101" s="6"/>
      <c r="M101" s="6"/>
    </row>
    <row r="102" spans="6:13">
      <c r="F102" s="4"/>
      <c r="G102" s="6"/>
      <c r="H102" s="6"/>
      <c r="I102" s="6"/>
      <c r="J102" s="6"/>
      <c r="K102" s="6"/>
      <c r="L102" s="6"/>
      <c r="M102" s="6"/>
    </row>
    <row r="103" spans="6:13">
      <c r="F103" s="4"/>
      <c r="G103" s="6"/>
      <c r="H103" s="6"/>
      <c r="I103" s="6"/>
      <c r="J103" s="6"/>
      <c r="K103" s="6"/>
      <c r="L103" s="6"/>
      <c r="M103" s="6"/>
    </row>
    <row r="104" spans="6:13">
      <c r="F104" s="4"/>
      <c r="G104" s="6"/>
      <c r="H104" s="6"/>
      <c r="I104" s="6"/>
      <c r="J104" s="6"/>
      <c r="K104" s="6"/>
      <c r="L104" s="6"/>
      <c r="M104" s="6"/>
    </row>
    <row r="105" spans="6:13">
      <c r="F105" s="4"/>
      <c r="G105" s="6"/>
      <c r="H105" s="6"/>
      <c r="I105" s="6"/>
      <c r="J105" s="6"/>
      <c r="K105" s="6"/>
      <c r="L105" s="6"/>
      <c r="M105" s="6"/>
    </row>
    <row r="106" spans="6:13">
      <c r="F106" s="4"/>
      <c r="G106" s="6"/>
      <c r="H106" s="6"/>
      <c r="I106" s="6"/>
      <c r="J106" s="6"/>
      <c r="K106" s="6"/>
      <c r="L106" s="6"/>
      <c r="M106" s="6"/>
    </row>
    <row r="107" spans="6:13">
      <c r="F107" s="4"/>
      <c r="G107" s="6"/>
      <c r="H107" s="6"/>
      <c r="I107" s="6"/>
      <c r="J107" s="6"/>
      <c r="K107" s="6"/>
      <c r="L107" s="6"/>
      <c r="M107" s="6"/>
    </row>
    <row r="108" spans="6:13">
      <c r="F108" s="4"/>
      <c r="G108" s="6"/>
      <c r="H108" s="6"/>
      <c r="I108" s="6"/>
      <c r="J108" s="6"/>
      <c r="K108" s="6"/>
      <c r="L108" s="6"/>
      <c r="M108" s="6"/>
    </row>
    <row r="109" spans="6:13">
      <c r="F109" s="4"/>
      <c r="G109" s="6"/>
      <c r="H109" s="6"/>
      <c r="I109" s="6"/>
      <c r="J109" s="6"/>
      <c r="K109" s="6"/>
      <c r="L109" s="6"/>
      <c r="M109" s="6"/>
    </row>
    <row r="110" spans="6:13">
      <c r="F110" s="4"/>
      <c r="G110" s="6"/>
      <c r="H110" s="6"/>
      <c r="I110" s="6"/>
      <c r="J110" s="6"/>
      <c r="K110" s="6"/>
      <c r="L110" s="6"/>
      <c r="M110" s="6"/>
    </row>
    <row r="111" spans="6:13">
      <c r="F111" s="4"/>
      <c r="G111" s="6"/>
      <c r="H111" s="6"/>
      <c r="I111" s="6"/>
      <c r="J111" s="6"/>
      <c r="K111" s="6"/>
      <c r="L111" s="6"/>
      <c r="M111" s="6"/>
    </row>
    <row r="112" spans="6:13">
      <c r="F112" s="4"/>
      <c r="G112" s="6"/>
      <c r="H112" s="6"/>
      <c r="I112" s="6"/>
      <c r="J112" s="6"/>
      <c r="K112" s="6"/>
      <c r="L112" s="6"/>
      <c r="M112" s="6"/>
    </row>
    <row r="113" spans="6:13">
      <c r="F113" s="4"/>
      <c r="G113" s="6"/>
      <c r="H113" s="6"/>
      <c r="I113" s="6"/>
      <c r="J113" s="6"/>
      <c r="K113" s="6"/>
      <c r="L113" s="6"/>
      <c r="M113" s="6"/>
    </row>
    <row r="114" spans="6:13">
      <c r="F114" s="4"/>
      <c r="G114" s="6"/>
      <c r="H114" s="6"/>
      <c r="I114" s="6"/>
      <c r="J114" s="6"/>
      <c r="K114" s="6"/>
      <c r="L114" s="6"/>
      <c r="M114" s="6"/>
    </row>
    <row r="115" spans="6:13">
      <c r="F115" s="4"/>
      <c r="G115" s="6"/>
      <c r="H115" s="6"/>
      <c r="I115" s="6"/>
      <c r="J115" s="6"/>
      <c r="K115" s="6"/>
      <c r="L115" s="6"/>
      <c r="M115" s="6"/>
    </row>
    <row r="116" spans="6:13">
      <c r="F116" s="4"/>
      <c r="G116" s="6"/>
      <c r="H116" s="6"/>
      <c r="I116" s="6"/>
      <c r="J116" s="6"/>
      <c r="K116" s="6"/>
      <c r="L116" s="6"/>
      <c r="M116" s="6"/>
    </row>
    <row r="117" spans="6:13">
      <c r="F117" s="4"/>
      <c r="G117" s="6"/>
      <c r="H117" s="6"/>
      <c r="I117" s="6"/>
      <c r="J117" s="6"/>
      <c r="K117" s="6"/>
      <c r="L117" s="6"/>
      <c r="M117" s="6"/>
    </row>
    <row r="118" spans="6:13">
      <c r="F118" s="4"/>
      <c r="G118" s="6"/>
      <c r="H118" s="6"/>
      <c r="I118" s="6"/>
      <c r="J118" s="6"/>
      <c r="K118" s="6"/>
      <c r="L118" s="6"/>
      <c r="M118" s="6"/>
    </row>
    <row r="119" spans="6:13">
      <c r="F119" s="4"/>
      <c r="G119" s="6"/>
      <c r="H119" s="6"/>
      <c r="I119" s="6"/>
      <c r="J119" s="6"/>
      <c r="K119" s="6"/>
      <c r="L119" s="6"/>
      <c r="M119" s="6"/>
    </row>
    <row r="120" spans="6:13">
      <c r="F120" s="4"/>
      <c r="G120" s="6"/>
      <c r="H120" s="6"/>
      <c r="I120" s="6"/>
      <c r="J120" s="6"/>
      <c r="K120" s="6"/>
      <c r="L120" s="6"/>
      <c r="M120" s="6"/>
    </row>
    <row r="121" spans="6:13">
      <c r="F121" s="4"/>
      <c r="G121" s="6"/>
      <c r="H121" s="6"/>
      <c r="I121" s="6"/>
      <c r="J121" s="6"/>
      <c r="K121" s="6"/>
      <c r="L121" s="6"/>
      <c r="M121" s="6"/>
    </row>
    <row r="122" spans="6:13">
      <c r="F122" s="4"/>
      <c r="G122" s="6"/>
      <c r="H122" s="6"/>
      <c r="I122" s="6"/>
      <c r="J122" s="6"/>
      <c r="K122" s="6"/>
      <c r="L122" s="6"/>
      <c r="M122" s="6"/>
    </row>
    <row r="123" spans="6:13">
      <c r="F123" s="4"/>
      <c r="G123" s="6"/>
      <c r="H123" s="6"/>
      <c r="I123" s="6"/>
      <c r="J123" s="6"/>
      <c r="K123" s="6"/>
      <c r="L123" s="6"/>
      <c r="M123" s="6"/>
    </row>
    <row r="124" spans="6:13">
      <c r="F124" s="4"/>
      <c r="G124" s="6"/>
      <c r="H124" s="6"/>
      <c r="I124" s="6"/>
      <c r="J124" s="6"/>
      <c r="K124" s="6"/>
      <c r="L124" s="6"/>
      <c r="M124" s="6"/>
    </row>
    <row r="125" spans="6:13">
      <c r="F125" s="4"/>
      <c r="G125" s="6"/>
      <c r="H125" s="6"/>
      <c r="I125" s="6"/>
      <c r="J125" s="6"/>
      <c r="K125" s="6"/>
      <c r="L125" s="6"/>
      <c r="M125" s="6"/>
    </row>
    <row r="126" spans="6:13">
      <c r="F126" s="4"/>
      <c r="G126" s="6"/>
      <c r="H126" s="6"/>
      <c r="I126" s="6"/>
      <c r="J126" s="6"/>
      <c r="K126" s="6"/>
      <c r="L126" s="6"/>
      <c r="M126" s="6"/>
    </row>
    <row r="127" spans="6:13">
      <c r="F127" s="4"/>
      <c r="G127" s="6"/>
      <c r="H127" s="6"/>
      <c r="I127" s="6"/>
      <c r="J127" s="6"/>
      <c r="K127" s="6"/>
      <c r="L127" s="6"/>
      <c r="M127" s="6"/>
    </row>
    <row r="128" spans="6:13">
      <c r="F128" s="4"/>
      <c r="G128" s="6"/>
      <c r="H128" s="6"/>
      <c r="I128" s="6"/>
      <c r="J128" s="6"/>
      <c r="K128" s="6"/>
      <c r="L128" s="6"/>
      <c r="M128" s="6"/>
    </row>
    <row r="129" spans="6:13">
      <c r="F129" s="4"/>
      <c r="G129" s="6"/>
      <c r="H129" s="6"/>
      <c r="I129" s="6"/>
      <c r="J129" s="6"/>
      <c r="K129" s="6"/>
      <c r="L129" s="6"/>
      <c r="M129" s="6"/>
    </row>
    <row r="130" spans="6:13">
      <c r="F130" s="4"/>
      <c r="G130" s="6"/>
      <c r="H130" s="6"/>
      <c r="I130" s="6"/>
      <c r="J130" s="6"/>
      <c r="K130" s="6"/>
      <c r="L130" s="6"/>
      <c r="M130" s="6"/>
    </row>
    <row r="131" spans="6:13">
      <c r="F131" s="4"/>
      <c r="G131" s="6"/>
      <c r="H131" s="6"/>
      <c r="I131" s="6"/>
      <c r="J131" s="6"/>
      <c r="K131" s="6"/>
      <c r="L131" s="6"/>
      <c r="M131" s="6"/>
    </row>
    <row r="132" spans="6:13">
      <c r="F132" s="4"/>
      <c r="G132" s="6"/>
      <c r="H132" s="6"/>
      <c r="I132" s="6"/>
      <c r="J132" s="6"/>
      <c r="K132" s="6"/>
      <c r="L132" s="6"/>
      <c r="M132" s="6"/>
    </row>
    <row r="133" spans="6:13">
      <c r="F133" s="4"/>
      <c r="G133" s="6"/>
      <c r="H133" s="6"/>
      <c r="I133" s="6"/>
      <c r="J133" s="6"/>
      <c r="K133" s="6"/>
      <c r="L133" s="6"/>
      <c r="M133" s="6"/>
    </row>
    <row r="134" spans="6:13">
      <c r="F134" s="4"/>
      <c r="G134" s="6"/>
      <c r="H134" s="6"/>
      <c r="I134" s="6"/>
      <c r="J134" s="6"/>
      <c r="K134" s="6"/>
      <c r="L134" s="6"/>
      <c r="M134" s="6"/>
    </row>
    <row r="135" spans="6:13">
      <c r="F135" s="4"/>
      <c r="G135" s="6"/>
      <c r="H135" s="6"/>
      <c r="I135" s="6"/>
      <c r="J135" s="6"/>
      <c r="K135" s="6"/>
      <c r="L135" s="6"/>
      <c r="M135" s="6"/>
    </row>
    <row r="136" spans="6:13">
      <c r="F136" s="4"/>
      <c r="G136" s="6"/>
      <c r="H136" s="6"/>
      <c r="I136" s="6"/>
      <c r="J136" s="6"/>
      <c r="K136" s="6"/>
      <c r="L136" s="6"/>
      <c r="M136" s="6"/>
    </row>
    <row r="137" spans="6:13">
      <c r="F137" s="4"/>
      <c r="G137" s="6"/>
      <c r="H137" s="6"/>
      <c r="I137" s="6"/>
      <c r="J137" s="6"/>
      <c r="K137" s="6"/>
      <c r="L137" s="6"/>
      <c r="M137" s="6"/>
    </row>
    <row r="138" spans="6:13">
      <c r="F138" s="4"/>
      <c r="G138" s="6"/>
      <c r="H138" s="6"/>
      <c r="I138" s="6"/>
      <c r="J138" s="6"/>
      <c r="K138" s="6"/>
      <c r="L138" s="6"/>
      <c r="M138" s="6"/>
    </row>
    <row r="139" spans="6:13">
      <c r="F139" s="4"/>
      <c r="G139" s="6"/>
      <c r="H139" s="6"/>
      <c r="I139" s="6"/>
      <c r="J139" s="6"/>
      <c r="K139" s="6"/>
      <c r="L139" s="6"/>
      <c r="M139" s="6"/>
    </row>
    <row r="140" spans="6:13">
      <c r="F140" s="4"/>
      <c r="G140" s="6"/>
      <c r="H140" s="6"/>
      <c r="I140" s="6"/>
      <c r="J140" s="6"/>
      <c r="K140" s="6"/>
      <c r="L140" s="6"/>
      <c r="M140" s="6"/>
    </row>
    <row r="141" spans="6:13">
      <c r="F141" s="4"/>
      <c r="G141" s="6"/>
      <c r="H141" s="6"/>
      <c r="I141" s="6"/>
      <c r="J141" s="6"/>
      <c r="K141" s="6"/>
      <c r="L141" s="6"/>
      <c r="M141" s="6"/>
    </row>
    <row r="142" spans="6:13">
      <c r="F142" s="4"/>
      <c r="G142" s="6"/>
      <c r="H142" s="6"/>
      <c r="I142" s="6"/>
      <c r="J142" s="6"/>
      <c r="K142" s="6"/>
      <c r="L142" s="6"/>
      <c r="M142" s="6"/>
    </row>
    <row r="143" spans="6:13">
      <c r="F143" s="4"/>
      <c r="G143" s="6"/>
      <c r="H143" s="6"/>
      <c r="I143" s="6"/>
      <c r="J143" s="6"/>
      <c r="K143" s="6"/>
      <c r="L143" s="6"/>
      <c r="M143" s="6"/>
    </row>
    <row r="144" spans="6:13">
      <c r="F144" s="4"/>
      <c r="G144" s="6"/>
      <c r="H144" s="6"/>
      <c r="I144" s="6"/>
      <c r="J144" s="6"/>
      <c r="K144" s="6"/>
      <c r="L144" s="6"/>
      <c r="M144" s="6"/>
    </row>
    <row r="145" spans="6:13">
      <c r="F145" s="4"/>
      <c r="G145" s="6"/>
      <c r="H145" s="6"/>
      <c r="I145" s="6"/>
      <c r="J145" s="6"/>
      <c r="K145" s="6"/>
      <c r="L145" s="6"/>
      <c r="M145" s="6"/>
    </row>
    <row r="146" spans="6:13">
      <c r="F146" s="4"/>
      <c r="G146" s="6"/>
      <c r="H146" s="6"/>
      <c r="I146" s="6"/>
      <c r="J146" s="6"/>
      <c r="K146" s="6"/>
      <c r="L146" s="6"/>
      <c r="M146" s="6"/>
    </row>
    <row r="147" spans="6:13">
      <c r="F147" s="4"/>
      <c r="G147" s="6"/>
      <c r="H147" s="6"/>
      <c r="I147" s="6"/>
      <c r="J147" s="6"/>
      <c r="K147" s="6"/>
      <c r="L147" s="6"/>
      <c r="M147" s="6"/>
    </row>
    <row r="148" spans="6:13">
      <c r="F148" s="4"/>
      <c r="G148" s="6"/>
      <c r="H148" s="6"/>
      <c r="I148" s="6"/>
      <c r="J148" s="6"/>
      <c r="K148" s="6"/>
      <c r="L148" s="6"/>
      <c r="M148" s="6"/>
    </row>
    <row r="149" spans="6:13">
      <c r="F149" s="4"/>
      <c r="G149" s="6"/>
      <c r="H149" s="6"/>
      <c r="I149" s="6"/>
      <c r="J149" s="6"/>
      <c r="K149" s="6"/>
      <c r="L149" s="6"/>
      <c r="M149" s="6"/>
    </row>
    <row r="150" spans="6:13">
      <c r="F150" s="4"/>
      <c r="G150" s="6"/>
      <c r="H150" s="6"/>
      <c r="I150" s="6"/>
      <c r="J150" s="6"/>
      <c r="K150" s="6"/>
      <c r="L150" s="6"/>
      <c r="M150" s="6"/>
    </row>
    <row r="151" spans="6:13">
      <c r="F151" s="4"/>
      <c r="G151" s="6"/>
      <c r="H151" s="6"/>
      <c r="I151" s="6"/>
      <c r="J151" s="6"/>
      <c r="K151" s="6"/>
      <c r="L151" s="6"/>
      <c r="M151" s="6"/>
    </row>
    <row r="152" spans="6:13">
      <c r="F152" s="4"/>
      <c r="G152" s="6"/>
      <c r="H152" s="6"/>
      <c r="I152" s="6"/>
      <c r="J152" s="6"/>
      <c r="K152" s="6"/>
      <c r="L152" s="6"/>
      <c r="M152" s="6"/>
    </row>
    <row r="153" spans="6:13">
      <c r="F153" s="4"/>
      <c r="G153" s="6"/>
      <c r="H153" s="6"/>
      <c r="I153" s="6"/>
      <c r="J153" s="6"/>
      <c r="K153" s="6"/>
      <c r="L153" s="6"/>
      <c r="M153" s="6"/>
    </row>
    <row r="154" spans="6:13">
      <c r="F154" s="4"/>
      <c r="G154" s="6"/>
      <c r="H154" s="6"/>
      <c r="I154" s="6"/>
      <c r="J154" s="6"/>
      <c r="K154" s="6"/>
      <c r="L154" s="6"/>
      <c r="M154" s="6"/>
    </row>
    <row r="155" spans="6:13">
      <c r="F155" s="4"/>
      <c r="G155" s="6"/>
      <c r="H155" s="6"/>
      <c r="I155" s="6"/>
      <c r="J155" s="6"/>
      <c r="K155" s="6"/>
      <c r="L155" s="6"/>
      <c r="M155" s="6"/>
    </row>
    <row r="156" spans="6:13">
      <c r="F156" s="4"/>
      <c r="G156" s="6"/>
      <c r="H156" s="6"/>
      <c r="I156" s="6"/>
      <c r="J156" s="6"/>
      <c r="K156" s="6"/>
      <c r="L156" s="6"/>
      <c r="M156" s="6"/>
    </row>
    <row r="157" spans="6:13">
      <c r="F157" s="4"/>
      <c r="G157" s="6"/>
      <c r="H157" s="6"/>
      <c r="I157" s="6"/>
      <c r="J157" s="6"/>
      <c r="K157" s="6"/>
      <c r="L157" s="6"/>
      <c r="M157" s="6"/>
    </row>
    <row r="158" spans="6:13">
      <c r="F158" s="4"/>
      <c r="G158" s="6"/>
      <c r="H158" s="6"/>
      <c r="I158" s="6"/>
      <c r="J158" s="6"/>
      <c r="K158" s="6"/>
      <c r="L158" s="6"/>
      <c r="M158" s="6"/>
    </row>
    <row r="159" spans="6:13">
      <c r="F159" s="4"/>
      <c r="G159" s="6"/>
      <c r="H159" s="6"/>
      <c r="I159" s="6"/>
      <c r="J159" s="6"/>
      <c r="K159" s="6"/>
      <c r="L159" s="6"/>
      <c r="M159" s="6"/>
    </row>
    <row r="160" spans="6:13">
      <c r="F160" s="4"/>
      <c r="G160" s="6"/>
      <c r="H160" s="6"/>
      <c r="I160" s="6"/>
      <c r="J160" s="6"/>
      <c r="K160" s="6"/>
      <c r="L160" s="6"/>
      <c r="M160" s="6"/>
    </row>
    <row r="161" spans="6:13">
      <c r="F161" s="4"/>
      <c r="G161" s="6"/>
      <c r="H161" s="6"/>
      <c r="I161" s="6"/>
      <c r="J161" s="6"/>
      <c r="K161" s="6"/>
      <c r="L161" s="6"/>
      <c r="M161" s="6"/>
    </row>
    <row r="162" spans="6:13">
      <c r="F162" s="4"/>
      <c r="G162" s="6"/>
      <c r="H162" s="6"/>
      <c r="I162" s="6"/>
      <c r="J162" s="6"/>
      <c r="K162" s="6"/>
      <c r="L162" s="6"/>
      <c r="M162" s="6"/>
    </row>
    <row r="163" spans="6:13">
      <c r="F163" s="4"/>
      <c r="G163" s="6"/>
      <c r="H163" s="6"/>
      <c r="I163" s="6"/>
      <c r="J163" s="6"/>
      <c r="K163" s="6"/>
      <c r="L163" s="6"/>
      <c r="M163" s="6"/>
    </row>
    <row r="164" spans="6:13">
      <c r="F164" s="4"/>
      <c r="G164" s="6"/>
      <c r="H164" s="6"/>
      <c r="I164" s="6"/>
      <c r="J164" s="6"/>
      <c r="K164" s="6"/>
      <c r="L164" s="6"/>
      <c r="M164" s="6"/>
    </row>
    <row r="165" spans="6:13">
      <c r="F165" s="4"/>
      <c r="G165" s="6"/>
      <c r="H165" s="6"/>
      <c r="I165" s="6"/>
      <c r="J165" s="6"/>
      <c r="K165" s="6"/>
      <c r="L165" s="6"/>
      <c r="M165" s="6"/>
    </row>
    <row r="166" spans="6:13">
      <c r="F166" s="4"/>
      <c r="G166" s="6"/>
      <c r="H166" s="6"/>
      <c r="I166" s="6"/>
      <c r="J166" s="6"/>
      <c r="K166" s="6"/>
      <c r="L166" s="6"/>
      <c r="M166" s="6"/>
    </row>
    <row r="167" spans="6:13">
      <c r="F167" s="4"/>
      <c r="G167" s="6"/>
      <c r="H167" s="6"/>
      <c r="I167" s="6"/>
      <c r="J167" s="6"/>
      <c r="K167" s="6"/>
      <c r="L167" s="6"/>
      <c r="M167" s="6"/>
    </row>
    <row r="168" spans="6:13">
      <c r="F168" s="4"/>
      <c r="G168" s="6"/>
      <c r="H168" s="6"/>
      <c r="I168" s="6"/>
      <c r="J168" s="6"/>
      <c r="K168" s="6"/>
      <c r="L168" s="6"/>
      <c r="M168" s="6"/>
    </row>
    <row r="169" spans="6:13">
      <c r="F169" s="4"/>
      <c r="G169" s="6"/>
      <c r="H169" s="6"/>
      <c r="I169" s="6"/>
      <c r="J169" s="6"/>
      <c r="K169" s="6"/>
      <c r="L169" s="6"/>
      <c r="M169" s="6"/>
    </row>
    <row r="170" spans="6:13">
      <c r="F170" s="4"/>
      <c r="G170" s="6"/>
      <c r="H170" s="6"/>
      <c r="I170" s="6"/>
      <c r="J170" s="6"/>
      <c r="K170" s="6"/>
      <c r="L170" s="6"/>
      <c r="M170" s="6"/>
    </row>
    <row r="171" spans="6:13">
      <c r="F171" s="4"/>
      <c r="G171" s="6"/>
      <c r="H171" s="6"/>
      <c r="I171" s="6"/>
      <c r="J171" s="6"/>
      <c r="K171" s="6"/>
      <c r="L171" s="6"/>
      <c r="M171" s="6"/>
    </row>
    <row r="172" spans="6:13">
      <c r="F172" s="4"/>
      <c r="G172" s="6"/>
      <c r="H172" s="6"/>
      <c r="I172" s="6"/>
      <c r="J172" s="6"/>
      <c r="K172" s="6"/>
      <c r="L172" s="6"/>
      <c r="M172" s="6"/>
    </row>
    <row r="173" spans="6:13">
      <c r="F173" s="4"/>
      <c r="G173" s="6"/>
      <c r="H173" s="6"/>
      <c r="I173" s="6"/>
      <c r="J173" s="6"/>
      <c r="K173" s="6"/>
      <c r="L173" s="6"/>
      <c r="M173" s="6"/>
    </row>
    <row r="174" spans="6:13">
      <c r="F174" s="4"/>
      <c r="G174" s="6"/>
      <c r="H174" s="6"/>
      <c r="I174" s="6"/>
      <c r="J174" s="6"/>
      <c r="K174" s="6"/>
      <c r="L174" s="6"/>
      <c r="M174" s="6"/>
    </row>
    <row r="175" spans="6:13">
      <c r="F175" s="4"/>
      <c r="G175" s="6"/>
      <c r="H175" s="6"/>
      <c r="I175" s="6"/>
      <c r="J175" s="6"/>
      <c r="K175" s="6"/>
      <c r="L175" s="6"/>
      <c r="M175" s="6"/>
    </row>
    <row r="176" spans="6:13">
      <c r="F176" s="4"/>
      <c r="G176" s="6"/>
      <c r="H176" s="6"/>
      <c r="I176" s="6"/>
      <c r="J176" s="6"/>
      <c r="K176" s="6"/>
      <c r="L176" s="6"/>
      <c r="M176" s="6"/>
    </row>
    <row r="177" spans="6:13">
      <c r="F177" s="4"/>
      <c r="G177" s="6"/>
      <c r="H177" s="6"/>
      <c r="I177" s="6"/>
      <c r="J177" s="6"/>
      <c r="K177" s="6"/>
      <c r="L177" s="6"/>
      <c r="M177" s="6"/>
    </row>
    <row r="178" spans="6:13">
      <c r="F178" s="4"/>
      <c r="G178" s="6"/>
      <c r="H178" s="6"/>
      <c r="I178" s="6"/>
      <c r="J178" s="6"/>
      <c r="K178" s="6"/>
      <c r="L178" s="6"/>
      <c r="M178" s="6"/>
    </row>
    <row r="179" spans="6:13">
      <c r="F179" s="4"/>
      <c r="G179" s="6"/>
      <c r="H179" s="6"/>
      <c r="I179" s="6"/>
      <c r="J179" s="6"/>
      <c r="K179" s="6"/>
      <c r="L179" s="6"/>
      <c r="M179" s="6"/>
    </row>
    <row r="180" spans="6:13">
      <c r="F180" s="4"/>
      <c r="G180" s="6"/>
      <c r="H180" s="6"/>
      <c r="I180" s="6"/>
      <c r="J180" s="6"/>
      <c r="K180" s="6"/>
      <c r="L180" s="6"/>
      <c r="M180" s="6"/>
    </row>
    <row r="181" spans="6:13">
      <c r="F181" s="4"/>
      <c r="G181" s="6"/>
      <c r="H181" s="6"/>
      <c r="I181" s="6"/>
      <c r="J181" s="6"/>
      <c r="K181" s="6"/>
      <c r="L181" s="6"/>
      <c r="M181" s="6"/>
    </row>
    <row r="182" spans="6:13">
      <c r="F182" s="4"/>
      <c r="G182" s="6"/>
      <c r="H182" s="6"/>
      <c r="I182" s="6"/>
      <c r="J182" s="6"/>
      <c r="K182" s="6"/>
      <c r="L182" s="6"/>
      <c r="M182" s="6"/>
    </row>
    <row r="183" spans="6:13">
      <c r="F183" s="4"/>
      <c r="G183" s="6"/>
      <c r="H183" s="6"/>
      <c r="I183" s="6"/>
      <c r="J183" s="6"/>
      <c r="K183" s="6"/>
      <c r="L183" s="6"/>
      <c r="M183" s="6"/>
    </row>
    <row r="184" spans="6:13">
      <c r="F184" s="4"/>
      <c r="G184" s="6"/>
      <c r="H184" s="6"/>
      <c r="I184" s="6"/>
      <c r="J184" s="6"/>
      <c r="K184" s="6"/>
      <c r="L184" s="6"/>
      <c r="M184" s="6"/>
    </row>
    <row r="185" spans="6:13">
      <c r="F185" s="4"/>
      <c r="G185" s="6"/>
      <c r="H185" s="6"/>
      <c r="I185" s="6"/>
      <c r="J185" s="6"/>
      <c r="K185" s="6"/>
      <c r="L185" s="6"/>
      <c r="M185" s="6"/>
    </row>
    <row r="186" spans="6:13">
      <c r="F186" s="4"/>
      <c r="G186" s="6"/>
      <c r="H186" s="6"/>
      <c r="I186" s="6"/>
      <c r="J186" s="6"/>
      <c r="K186" s="6"/>
      <c r="L186" s="6"/>
      <c r="M186" s="6"/>
    </row>
    <row r="187" spans="6:13">
      <c r="F187" s="4"/>
      <c r="G187" s="6"/>
      <c r="H187" s="6"/>
      <c r="I187" s="6"/>
      <c r="J187" s="6"/>
      <c r="K187" s="6"/>
      <c r="L187" s="6"/>
      <c r="M187" s="6"/>
    </row>
    <row r="188" spans="6:13">
      <c r="F188" s="4"/>
      <c r="G188" s="6"/>
      <c r="H188" s="6"/>
      <c r="I188" s="6"/>
      <c r="J188" s="6"/>
      <c r="K188" s="6"/>
      <c r="L188" s="6"/>
      <c r="M188" s="6"/>
    </row>
    <row r="189" spans="6:13">
      <c r="F189" s="4"/>
      <c r="G189" s="6"/>
      <c r="H189" s="6"/>
      <c r="I189" s="6"/>
      <c r="J189" s="6"/>
      <c r="K189" s="6"/>
      <c r="L189" s="6"/>
      <c r="M189" s="6"/>
    </row>
    <row r="190" spans="6:13">
      <c r="F190" s="4"/>
      <c r="G190" s="6"/>
      <c r="H190" s="6"/>
      <c r="I190" s="6"/>
      <c r="J190" s="6"/>
      <c r="K190" s="6"/>
      <c r="L190" s="6"/>
      <c r="M190" s="6"/>
    </row>
    <row r="191" spans="6:13">
      <c r="F191" s="4"/>
      <c r="G191" s="6"/>
      <c r="H191" s="6"/>
      <c r="I191" s="6"/>
      <c r="J191" s="6"/>
      <c r="K191" s="6"/>
      <c r="L191" s="6"/>
      <c r="M191" s="6"/>
    </row>
    <row r="192" spans="6:13">
      <c r="F192" s="4"/>
      <c r="G192" s="6"/>
      <c r="H192" s="6"/>
      <c r="I192" s="6"/>
      <c r="J192" s="6"/>
      <c r="K192" s="6"/>
      <c r="L192" s="6"/>
      <c r="M192" s="6"/>
    </row>
    <row r="193" spans="6:13">
      <c r="F193" s="4"/>
      <c r="G193" s="6"/>
      <c r="H193" s="6"/>
      <c r="I193" s="6"/>
      <c r="J193" s="6"/>
      <c r="K193" s="6"/>
      <c r="L193" s="6"/>
      <c r="M193" s="6"/>
    </row>
    <row r="194" spans="6:13">
      <c r="F194" s="4"/>
      <c r="G194" s="6"/>
      <c r="H194" s="6"/>
      <c r="I194" s="6"/>
      <c r="J194" s="6"/>
      <c r="K194" s="6"/>
      <c r="L194" s="6"/>
      <c r="M194" s="6"/>
    </row>
    <row r="195" spans="6:13">
      <c r="F195" s="4"/>
      <c r="G195" s="6"/>
      <c r="H195" s="6"/>
      <c r="I195" s="6"/>
      <c r="J195" s="6"/>
      <c r="K195" s="6"/>
      <c r="L195" s="6"/>
      <c r="M195" s="6"/>
    </row>
    <row r="196" spans="6:13">
      <c r="F196" s="4"/>
      <c r="G196" s="6"/>
      <c r="H196" s="6"/>
      <c r="I196" s="6"/>
      <c r="J196" s="6"/>
      <c r="K196" s="6"/>
      <c r="L196" s="6"/>
      <c r="M196" s="6"/>
    </row>
    <row r="197" spans="6:13">
      <c r="F197" s="4"/>
      <c r="G197" s="6"/>
      <c r="H197" s="6"/>
      <c r="I197" s="6"/>
      <c r="J197" s="6"/>
      <c r="K197" s="6"/>
      <c r="L197" s="6"/>
      <c r="M197" s="6"/>
    </row>
    <row r="198" spans="6:13">
      <c r="F198" s="4"/>
      <c r="G198" s="6"/>
      <c r="H198" s="6"/>
      <c r="I198" s="6"/>
      <c r="J198" s="6"/>
      <c r="K198" s="6"/>
      <c r="L198" s="6"/>
      <c r="M198" s="6"/>
    </row>
    <row r="199" spans="6:13">
      <c r="F199" s="4"/>
      <c r="G199" s="6"/>
      <c r="H199" s="6"/>
      <c r="I199" s="6"/>
      <c r="J199" s="6"/>
      <c r="K199" s="6"/>
      <c r="L199" s="6"/>
      <c r="M199" s="6"/>
    </row>
    <row r="200" spans="6:13">
      <c r="F200" s="4"/>
      <c r="G200" s="6"/>
      <c r="H200" s="6"/>
      <c r="I200" s="6"/>
      <c r="J200" s="6"/>
      <c r="K200" s="6"/>
      <c r="L200" s="6"/>
      <c r="M200" s="6"/>
    </row>
    <row r="201" spans="6:13">
      <c r="F201" s="4"/>
      <c r="G201" s="6"/>
      <c r="H201" s="6"/>
      <c r="I201" s="6"/>
      <c r="J201" s="6"/>
      <c r="K201" s="6"/>
      <c r="L201" s="6"/>
      <c r="M201" s="6"/>
    </row>
    <row r="202" spans="6:13">
      <c r="F202" s="4"/>
      <c r="G202" s="6"/>
      <c r="H202" s="6"/>
      <c r="I202" s="6"/>
      <c r="J202" s="6"/>
      <c r="K202" s="6"/>
      <c r="L202" s="6"/>
      <c r="M202" s="6"/>
    </row>
    <row r="203" spans="6:13">
      <c r="F203" s="4"/>
      <c r="G203" s="6"/>
      <c r="H203" s="6"/>
      <c r="I203" s="6"/>
      <c r="J203" s="6"/>
      <c r="K203" s="6"/>
      <c r="L203" s="6"/>
      <c r="M203" s="6"/>
    </row>
    <row r="204" spans="6:13">
      <c r="F204" s="4"/>
      <c r="G204" s="6"/>
      <c r="H204" s="6"/>
      <c r="I204" s="6"/>
      <c r="J204" s="6"/>
      <c r="K204" s="6"/>
      <c r="L204" s="6"/>
      <c r="M204" s="6"/>
    </row>
    <row r="205" spans="6:13">
      <c r="F205" s="4"/>
      <c r="G205" s="6"/>
      <c r="H205" s="6"/>
      <c r="I205" s="6"/>
      <c r="J205" s="6"/>
      <c r="K205" s="6"/>
      <c r="L205" s="6"/>
      <c r="M205" s="6"/>
    </row>
    <row r="206" spans="6:13">
      <c r="F206" s="4"/>
      <c r="G206" s="6"/>
      <c r="H206" s="6"/>
      <c r="I206" s="6"/>
      <c r="J206" s="6"/>
      <c r="K206" s="6"/>
      <c r="L206" s="6"/>
      <c r="M206" s="6"/>
    </row>
    <row r="207" spans="6:13">
      <c r="F207" s="4"/>
      <c r="G207" s="6"/>
      <c r="H207" s="6"/>
      <c r="I207" s="6"/>
      <c r="J207" s="6"/>
      <c r="K207" s="6"/>
      <c r="L207" s="6"/>
      <c r="M207" s="6"/>
    </row>
    <row r="208" spans="6:13">
      <c r="F208" s="4"/>
      <c r="G208" s="6"/>
      <c r="H208" s="6"/>
      <c r="I208" s="6"/>
      <c r="J208" s="6"/>
      <c r="K208" s="6"/>
      <c r="L208" s="6"/>
      <c r="M208" s="6"/>
    </row>
    <row r="209" spans="6:13">
      <c r="F209" s="4"/>
      <c r="G209" s="6"/>
      <c r="H209" s="6"/>
      <c r="I209" s="6"/>
      <c r="J209" s="6"/>
      <c r="K209" s="6"/>
      <c r="L209" s="6"/>
      <c r="M209" s="6"/>
    </row>
    <row r="210" spans="6:13">
      <c r="F210" s="4"/>
      <c r="G210" s="6"/>
      <c r="H210" s="6"/>
      <c r="I210" s="6"/>
      <c r="J210" s="6"/>
      <c r="K210" s="6"/>
      <c r="L210" s="6"/>
      <c r="M210" s="6"/>
    </row>
    <row r="211" spans="6:13">
      <c r="F211" s="4"/>
      <c r="G211" s="6"/>
      <c r="H211" s="6"/>
      <c r="I211" s="6"/>
      <c r="J211" s="6"/>
      <c r="K211" s="6"/>
      <c r="L211" s="6"/>
      <c r="M211" s="6"/>
    </row>
    <row r="212" spans="6:13">
      <c r="F212" s="4"/>
      <c r="G212" s="6"/>
      <c r="H212" s="6"/>
      <c r="I212" s="6"/>
      <c r="J212" s="6"/>
      <c r="K212" s="6"/>
      <c r="L212" s="6"/>
      <c r="M212" s="6"/>
    </row>
    <row r="213" spans="6:13">
      <c r="F213" s="4"/>
      <c r="G213" s="6"/>
      <c r="H213" s="6"/>
      <c r="I213" s="6"/>
      <c r="J213" s="6"/>
      <c r="K213" s="6"/>
      <c r="L213" s="6"/>
      <c r="M213" s="6"/>
    </row>
    <row r="214" spans="6:13">
      <c r="F214" s="4"/>
      <c r="G214" s="6"/>
      <c r="H214" s="6"/>
      <c r="I214" s="6"/>
      <c r="J214" s="6"/>
      <c r="K214" s="6"/>
      <c r="L214" s="6"/>
      <c r="M214" s="6"/>
    </row>
    <row r="215" spans="6:13">
      <c r="F215" s="4"/>
      <c r="G215" s="6"/>
      <c r="H215" s="6"/>
      <c r="I215" s="6"/>
      <c r="J215" s="6"/>
      <c r="K215" s="6"/>
      <c r="L215" s="6"/>
      <c r="M215" s="6"/>
    </row>
    <row r="216" spans="6:13">
      <c r="F216" s="4"/>
      <c r="G216" s="6"/>
      <c r="H216" s="6"/>
      <c r="I216" s="6"/>
      <c r="J216" s="6"/>
      <c r="K216" s="6"/>
      <c r="L216" s="6"/>
      <c r="M216" s="6"/>
    </row>
    <row r="217" spans="6:13">
      <c r="F217" s="4"/>
      <c r="G217" s="6"/>
      <c r="H217" s="6"/>
      <c r="I217" s="6"/>
      <c r="J217" s="6"/>
      <c r="K217" s="6"/>
      <c r="L217" s="6"/>
      <c r="M217" s="6"/>
    </row>
    <row r="218" spans="6:13">
      <c r="F218" s="4"/>
      <c r="G218" s="6"/>
      <c r="H218" s="6"/>
      <c r="I218" s="6"/>
      <c r="J218" s="6"/>
      <c r="K218" s="6"/>
      <c r="L218" s="6"/>
      <c r="M218" s="6"/>
    </row>
    <row r="219" spans="6:13">
      <c r="F219" s="4"/>
      <c r="G219" s="6"/>
      <c r="H219" s="6"/>
      <c r="I219" s="6"/>
      <c r="J219" s="6"/>
      <c r="K219" s="6"/>
      <c r="L219" s="6"/>
      <c r="M219" s="6"/>
    </row>
    <row r="220" spans="6:13">
      <c r="F220" s="4"/>
      <c r="G220" s="6"/>
      <c r="H220" s="6"/>
      <c r="I220" s="6"/>
      <c r="J220" s="6"/>
      <c r="K220" s="6"/>
      <c r="L220" s="6"/>
      <c r="M220" s="6"/>
    </row>
    <row r="221" spans="6:13">
      <c r="F221" s="4"/>
      <c r="G221" s="6"/>
      <c r="H221" s="6"/>
      <c r="I221" s="6"/>
      <c r="J221" s="6"/>
      <c r="K221" s="6"/>
      <c r="L221" s="6"/>
      <c r="M221" s="6"/>
    </row>
    <row r="222" spans="6:13">
      <c r="F222" s="4"/>
      <c r="G222" s="6"/>
      <c r="H222" s="6"/>
      <c r="I222" s="6"/>
      <c r="J222" s="6"/>
      <c r="K222" s="6"/>
      <c r="L222" s="6"/>
      <c r="M222" s="6"/>
    </row>
    <row r="223" spans="6:13">
      <c r="F223" s="4"/>
      <c r="G223" s="6"/>
      <c r="H223" s="6"/>
      <c r="I223" s="6"/>
      <c r="J223" s="6"/>
      <c r="K223" s="6"/>
      <c r="L223" s="6"/>
      <c r="M223" s="6"/>
    </row>
    <row r="224" spans="6:13">
      <c r="F224" s="4"/>
      <c r="G224" s="6"/>
      <c r="H224" s="6"/>
      <c r="I224" s="6"/>
      <c r="J224" s="6"/>
      <c r="K224" s="6"/>
      <c r="L224" s="6"/>
      <c r="M224" s="6"/>
    </row>
    <row r="225" spans="6:13">
      <c r="F225" s="4"/>
      <c r="G225" s="6"/>
      <c r="H225" s="6"/>
      <c r="I225" s="6"/>
      <c r="J225" s="6"/>
      <c r="K225" s="6"/>
      <c r="L225" s="6"/>
      <c r="M225" s="6"/>
    </row>
    <row r="226" spans="6:13">
      <c r="F226" s="4"/>
      <c r="G226" s="6"/>
      <c r="H226" s="6"/>
      <c r="I226" s="6"/>
      <c r="J226" s="6"/>
      <c r="K226" s="6"/>
      <c r="L226" s="6"/>
      <c r="M226" s="6"/>
    </row>
    <row r="227" spans="6:13">
      <c r="F227" s="4"/>
      <c r="G227" s="6"/>
      <c r="H227" s="6"/>
      <c r="I227" s="6"/>
      <c r="J227" s="6"/>
      <c r="K227" s="6"/>
      <c r="L227" s="6"/>
      <c r="M227" s="6"/>
    </row>
    <row r="228" spans="6:13">
      <c r="F228" s="4"/>
      <c r="G228" s="6"/>
      <c r="H228" s="6"/>
      <c r="I228" s="6"/>
      <c r="J228" s="6"/>
      <c r="K228" s="6"/>
      <c r="L228" s="6"/>
      <c r="M228" s="6"/>
    </row>
    <row r="229" spans="6:13">
      <c r="F229" s="4"/>
      <c r="G229" s="6"/>
      <c r="H229" s="6"/>
      <c r="I229" s="6"/>
      <c r="J229" s="6"/>
      <c r="K229" s="6"/>
      <c r="L229" s="6"/>
      <c r="M229" s="6"/>
    </row>
    <row r="230" spans="6:13">
      <c r="F230" s="4"/>
      <c r="G230" s="6"/>
      <c r="H230" s="6"/>
      <c r="I230" s="6"/>
      <c r="J230" s="6"/>
      <c r="K230" s="6"/>
      <c r="L230" s="6"/>
      <c r="M230" s="6"/>
    </row>
    <row r="231" spans="6:13">
      <c r="F231" s="4"/>
      <c r="G231" s="6"/>
      <c r="H231" s="6"/>
      <c r="I231" s="6"/>
      <c r="J231" s="6"/>
      <c r="K231" s="6"/>
      <c r="L231" s="6"/>
      <c r="M231" s="6"/>
    </row>
    <row r="232" spans="6:13">
      <c r="F232" s="4"/>
      <c r="G232" s="6"/>
      <c r="H232" s="6"/>
      <c r="I232" s="6"/>
      <c r="J232" s="6"/>
      <c r="K232" s="6"/>
      <c r="L232" s="6"/>
      <c r="M232" s="6"/>
    </row>
    <row r="233" spans="6:13">
      <c r="F233" s="4"/>
      <c r="G233" s="6"/>
      <c r="H233" s="6"/>
      <c r="I233" s="6"/>
      <c r="J233" s="6"/>
      <c r="K233" s="6"/>
      <c r="L233" s="6"/>
      <c r="M233" s="6"/>
    </row>
    <row r="234" spans="6:13">
      <c r="F234" s="4"/>
      <c r="G234" s="6"/>
      <c r="H234" s="6"/>
      <c r="I234" s="6"/>
      <c r="J234" s="6"/>
      <c r="K234" s="6"/>
      <c r="L234" s="6"/>
      <c r="M234" s="6"/>
    </row>
    <row r="235" spans="6:13">
      <c r="F235" s="4"/>
      <c r="G235" s="6"/>
      <c r="H235" s="6"/>
      <c r="I235" s="6"/>
      <c r="J235" s="6"/>
      <c r="K235" s="6"/>
      <c r="L235" s="6"/>
      <c r="M235" s="6"/>
    </row>
    <row r="236" spans="6:13">
      <c r="F236" s="4"/>
      <c r="G236" s="6"/>
      <c r="H236" s="6"/>
      <c r="I236" s="6"/>
      <c r="J236" s="6"/>
      <c r="K236" s="6"/>
      <c r="L236" s="6"/>
      <c r="M236" s="6"/>
    </row>
    <row r="237" spans="6:13">
      <c r="F237" s="4"/>
      <c r="G237" s="6"/>
      <c r="H237" s="6"/>
      <c r="I237" s="6"/>
      <c r="J237" s="6"/>
      <c r="K237" s="6"/>
      <c r="L237" s="6"/>
      <c r="M237" s="6"/>
    </row>
    <row r="238" spans="6:13">
      <c r="F238" s="4"/>
      <c r="G238" s="6"/>
      <c r="H238" s="6"/>
      <c r="I238" s="6"/>
      <c r="J238" s="6"/>
      <c r="K238" s="6"/>
      <c r="L238" s="6"/>
      <c r="M238" s="6"/>
    </row>
    <row r="239" spans="6:13">
      <c r="F239" s="4"/>
      <c r="G239" s="6"/>
      <c r="H239" s="6"/>
      <c r="I239" s="6"/>
      <c r="J239" s="6"/>
      <c r="K239" s="6"/>
      <c r="L239" s="6"/>
      <c r="M239" s="6"/>
    </row>
    <row r="240" spans="6:13">
      <c r="F240" s="4"/>
      <c r="G240" s="6"/>
      <c r="H240" s="6"/>
      <c r="I240" s="6"/>
      <c r="J240" s="6"/>
      <c r="K240" s="6"/>
      <c r="L240" s="6"/>
      <c r="M240" s="6"/>
    </row>
    <row r="241" spans="6:13">
      <c r="F241" s="4"/>
      <c r="G241" s="6"/>
      <c r="H241" s="6"/>
      <c r="I241" s="6"/>
      <c r="J241" s="6"/>
      <c r="K241" s="6"/>
      <c r="L241" s="6"/>
      <c r="M241" s="6"/>
    </row>
    <row r="242" spans="6:13">
      <c r="F242" s="4"/>
      <c r="G242" s="6"/>
      <c r="H242" s="6"/>
      <c r="I242" s="6"/>
      <c r="J242" s="6"/>
      <c r="K242" s="6"/>
      <c r="L242" s="6"/>
      <c r="M242" s="6"/>
    </row>
    <row r="243" spans="6:13">
      <c r="F243" s="4"/>
      <c r="G243" s="6"/>
      <c r="H243" s="6"/>
      <c r="I243" s="6"/>
      <c r="J243" s="6"/>
      <c r="K243" s="6"/>
      <c r="L243" s="6"/>
      <c r="M243" s="6"/>
    </row>
    <row r="244" spans="6:13">
      <c r="F244" s="4"/>
      <c r="G244" s="6"/>
      <c r="H244" s="6"/>
      <c r="I244" s="6"/>
      <c r="J244" s="6"/>
      <c r="K244" s="6"/>
      <c r="L244" s="6"/>
      <c r="M244" s="6"/>
    </row>
    <row r="245" spans="6:13">
      <c r="F245" s="4"/>
      <c r="G245" s="6"/>
      <c r="H245" s="6"/>
      <c r="I245" s="6"/>
      <c r="J245" s="6"/>
      <c r="K245" s="6"/>
      <c r="L245" s="6"/>
      <c r="M245" s="6"/>
    </row>
    <row r="246" spans="6:13">
      <c r="F246" s="4"/>
      <c r="G246" s="6"/>
      <c r="H246" s="6"/>
      <c r="I246" s="6"/>
      <c r="J246" s="6"/>
      <c r="K246" s="6"/>
      <c r="L246" s="6"/>
      <c r="M246" s="6"/>
    </row>
    <row r="247" spans="6:13">
      <c r="F247" s="4"/>
      <c r="G247" s="6"/>
      <c r="H247" s="6"/>
      <c r="I247" s="6"/>
      <c r="J247" s="6"/>
      <c r="K247" s="6"/>
      <c r="L247" s="6"/>
      <c r="M247" s="6"/>
    </row>
    <row r="248" spans="6:13">
      <c r="F248" s="4"/>
      <c r="G248" s="6"/>
      <c r="H248" s="6"/>
      <c r="I248" s="6"/>
      <c r="J248" s="6"/>
      <c r="K248" s="6"/>
      <c r="L248" s="6"/>
      <c r="M248" s="6"/>
    </row>
    <row r="249" spans="6:13">
      <c r="F249" s="4"/>
      <c r="G249" s="6"/>
      <c r="H249" s="6"/>
      <c r="I249" s="6"/>
      <c r="J249" s="6"/>
      <c r="K249" s="6"/>
      <c r="L249" s="6"/>
      <c r="M249" s="6"/>
    </row>
    <row r="250" spans="6:13">
      <c r="F250" s="4"/>
      <c r="G250" s="6"/>
      <c r="H250" s="6"/>
      <c r="I250" s="6"/>
      <c r="J250" s="6"/>
      <c r="K250" s="6"/>
      <c r="L250" s="6"/>
      <c r="M250" s="6"/>
    </row>
    <row r="251" spans="6:13">
      <c r="F251" s="4"/>
      <c r="G251" s="6"/>
      <c r="H251" s="6"/>
      <c r="I251" s="6"/>
      <c r="J251" s="6"/>
      <c r="K251" s="6"/>
      <c r="L251" s="6"/>
      <c r="M251" s="6"/>
    </row>
    <row r="252" spans="6:13">
      <c r="F252" s="4"/>
      <c r="G252" s="6"/>
      <c r="H252" s="6"/>
      <c r="I252" s="6"/>
      <c r="J252" s="6"/>
      <c r="K252" s="6"/>
      <c r="L252" s="6"/>
      <c r="M252" s="6"/>
    </row>
    <row r="253" spans="6:13">
      <c r="F253" s="4"/>
      <c r="G253" s="6"/>
      <c r="H253" s="6"/>
      <c r="I253" s="6"/>
      <c r="J253" s="6"/>
      <c r="K253" s="6"/>
      <c r="L253" s="6"/>
      <c r="M253" s="6"/>
    </row>
    <row r="254" spans="6:13">
      <c r="F254" s="4"/>
      <c r="G254" s="6"/>
      <c r="H254" s="6"/>
      <c r="I254" s="6"/>
      <c r="J254" s="6"/>
      <c r="K254" s="6"/>
      <c r="L254" s="6"/>
      <c r="M254" s="6"/>
    </row>
    <row r="255" spans="6:13">
      <c r="F255" s="4"/>
      <c r="G255" s="6"/>
      <c r="H255" s="6"/>
      <c r="I255" s="6"/>
      <c r="J255" s="6"/>
      <c r="K255" s="6"/>
      <c r="L255" s="6"/>
      <c r="M255" s="6"/>
    </row>
    <row r="256" spans="6:13">
      <c r="F256" s="4"/>
      <c r="G256" s="6"/>
      <c r="H256" s="6"/>
      <c r="I256" s="6"/>
      <c r="J256" s="6"/>
      <c r="K256" s="6"/>
      <c r="L256" s="6"/>
      <c r="M256" s="6"/>
    </row>
    <row r="257" spans="6:13">
      <c r="F257" s="4"/>
      <c r="G257" s="6"/>
      <c r="H257" s="6"/>
      <c r="I257" s="6"/>
      <c r="J257" s="6"/>
      <c r="K257" s="6"/>
      <c r="L257" s="6"/>
      <c r="M257" s="6"/>
    </row>
    <row r="258" spans="6:13">
      <c r="F258" s="4"/>
      <c r="G258" s="6"/>
      <c r="H258" s="6"/>
      <c r="I258" s="6"/>
      <c r="J258" s="6"/>
      <c r="K258" s="6"/>
      <c r="L258" s="6"/>
      <c r="M258" s="6"/>
    </row>
    <row r="259" spans="6:13">
      <c r="F259" s="4"/>
      <c r="G259" s="6"/>
      <c r="H259" s="6"/>
      <c r="I259" s="6"/>
      <c r="J259" s="6"/>
      <c r="K259" s="6"/>
      <c r="L259" s="6"/>
      <c r="M259" s="6"/>
    </row>
    <row r="260" spans="6:13">
      <c r="F260" s="4"/>
      <c r="G260" s="6"/>
      <c r="H260" s="6"/>
      <c r="I260" s="6"/>
      <c r="J260" s="6"/>
      <c r="K260" s="6"/>
      <c r="L260" s="6"/>
      <c r="M260" s="6"/>
    </row>
    <row r="261" spans="6:13">
      <c r="F261" s="4"/>
      <c r="G261" s="6"/>
      <c r="H261" s="6"/>
      <c r="I261" s="6"/>
      <c r="J261" s="6"/>
      <c r="K261" s="6"/>
      <c r="L261" s="6"/>
      <c r="M261" s="6"/>
    </row>
    <row r="262" spans="6:13">
      <c r="F262" s="4"/>
      <c r="G262" s="6"/>
      <c r="H262" s="6"/>
      <c r="I262" s="6"/>
      <c r="J262" s="6"/>
      <c r="K262" s="6"/>
      <c r="L262" s="6"/>
      <c r="M262" s="6"/>
    </row>
    <row r="263" spans="6:13">
      <c r="F263" s="4"/>
      <c r="G263" s="6"/>
      <c r="H263" s="6"/>
      <c r="I263" s="6"/>
      <c r="J263" s="6"/>
      <c r="K263" s="6"/>
      <c r="L263" s="6"/>
      <c r="M263" s="6"/>
    </row>
    <row r="264" spans="6:13">
      <c r="F264" s="4"/>
      <c r="G264" s="6"/>
      <c r="H264" s="6"/>
      <c r="I264" s="6"/>
      <c r="J264" s="6"/>
      <c r="K264" s="6"/>
      <c r="L264" s="6"/>
      <c r="M264" s="6"/>
    </row>
    <row r="265" spans="6:13">
      <c r="F265" s="4"/>
      <c r="G265" s="6"/>
      <c r="H265" s="6"/>
      <c r="I265" s="6"/>
      <c r="J265" s="6"/>
      <c r="K265" s="6"/>
      <c r="L265" s="6"/>
      <c r="M265" s="6"/>
    </row>
    <row r="266" spans="6:13">
      <c r="F266" s="4"/>
      <c r="G266" s="6"/>
      <c r="H266" s="6"/>
      <c r="I266" s="6"/>
      <c r="J266" s="6"/>
      <c r="K266" s="6"/>
      <c r="L266" s="6"/>
      <c r="M266" s="6"/>
    </row>
    <row r="267" spans="6:13">
      <c r="F267" s="4"/>
      <c r="G267" s="6"/>
      <c r="H267" s="6"/>
      <c r="I267" s="6"/>
      <c r="J267" s="6"/>
      <c r="K267" s="6"/>
      <c r="L267" s="6"/>
      <c r="M267" s="6"/>
    </row>
    <row r="268" spans="6:13">
      <c r="F268" s="4"/>
      <c r="G268" s="6"/>
      <c r="H268" s="6"/>
      <c r="I268" s="6"/>
      <c r="J268" s="6"/>
      <c r="K268" s="6"/>
      <c r="L268" s="6"/>
      <c r="M268" s="6"/>
    </row>
    <row r="269" spans="6:13">
      <c r="F269" s="4"/>
      <c r="G269" s="6"/>
      <c r="H269" s="6"/>
      <c r="I269" s="6"/>
      <c r="J269" s="6"/>
      <c r="K269" s="6"/>
      <c r="L269" s="6"/>
      <c r="M269" s="6"/>
    </row>
    <row r="270" spans="6:13">
      <c r="F270" s="4"/>
      <c r="G270" s="6"/>
      <c r="H270" s="6"/>
      <c r="I270" s="6"/>
      <c r="J270" s="6"/>
      <c r="K270" s="6"/>
      <c r="L270" s="6"/>
      <c r="M270" s="6"/>
    </row>
    <row r="271" spans="6:13">
      <c r="F271" s="4"/>
      <c r="G271" s="6"/>
      <c r="H271" s="6"/>
      <c r="I271" s="6"/>
      <c r="J271" s="6"/>
      <c r="K271" s="6"/>
      <c r="L271" s="6"/>
      <c r="M271" s="6"/>
    </row>
    <row r="272" spans="6:13">
      <c r="F272" s="4"/>
      <c r="G272" s="6"/>
      <c r="H272" s="6"/>
      <c r="I272" s="6"/>
      <c r="J272" s="6"/>
      <c r="K272" s="6"/>
      <c r="L272" s="6"/>
      <c r="M272" s="6"/>
    </row>
    <row r="273" spans="6:13">
      <c r="F273" s="4"/>
      <c r="G273" s="6"/>
      <c r="H273" s="6"/>
      <c r="I273" s="6"/>
      <c r="J273" s="6"/>
      <c r="K273" s="6"/>
      <c r="L273" s="6"/>
      <c r="M273" s="6"/>
    </row>
    <row r="274" spans="6:13">
      <c r="F274" s="4"/>
      <c r="G274" s="6"/>
      <c r="H274" s="6"/>
      <c r="I274" s="6"/>
      <c r="J274" s="6"/>
      <c r="K274" s="6"/>
      <c r="L274" s="6"/>
      <c r="M274" s="6"/>
    </row>
    <row r="275" spans="6:13">
      <c r="F275" s="4"/>
      <c r="G275" s="6"/>
      <c r="H275" s="6"/>
      <c r="I275" s="6"/>
      <c r="J275" s="6"/>
      <c r="K275" s="6"/>
      <c r="L275" s="6"/>
      <c r="M275" s="6"/>
    </row>
    <row r="276" spans="6:13">
      <c r="F276" s="4"/>
      <c r="G276" s="6"/>
      <c r="H276" s="6"/>
      <c r="I276" s="6"/>
      <c r="J276" s="6"/>
      <c r="K276" s="6"/>
      <c r="L276" s="6"/>
      <c r="M276" s="6"/>
    </row>
    <row r="277" spans="6:13">
      <c r="F277" s="4"/>
      <c r="G277" s="6"/>
      <c r="H277" s="6"/>
      <c r="I277" s="6"/>
      <c r="J277" s="6"/>
      <c r="K277" s="6"/>
      <c r="L277" s="6"/>
      <c r="M277" s="6"/>
    </row>
    <row r="278" spans="6:13">
      <c r="F278" s="4"/>
      <c r="G278" s="6"/>
      <c r="H278" s="6"/>
      <c r="I278" s="6"/>
      <c r="J278" s="6"/>
      <c r="K278" s="6"/>
      <c r="L278" s="6"/>
      <c r="M278" s="6"/>
    </row>
    <row r="279" spans="6:13">
      <c r="F279" s="4"/>
      <c r="G279" s="6"/>
      <c r="H279" s="6"/>
      <c r="I279" s="6"/>
      <c r="J279" s="6"/>
      <c r="K279" s="6"/>
      <c r="L279" s="6"/>
      <c r="M279" s="6"/>
    </row>
    <row r="280" spans="6:13">
      <c r="F280" s="4"/>
      <c r="G280" s="6"/>
      <c r="H280" s="6"/>
      <c r="I280" s="6"/>
      <c r="J280" s="6"/>
      <c r="K280" s="6"/>
      <c r="L280" s="6"/>
      <c r="M280" s="6"/>
    </row>
    <row r="281" spans="6:13">
      <c r="F281" s="4"/>
      <c r="G281" s="6"/>
      <c r="H281" s="6"/>
      <c r="I281" s="6"/>
      <c r="J281" s="6"/>
      <c r="K281" s="6"/>
      <c r="L281" s="6"/>
      <c r="M281" s="6"/>
    </row>
    <row r="282" spans="6:13">
      <c r="F282" s="4"/>
      <c r="G282" s="6"/>
      <c r="H282" s="6"/>
      <c r="I282" s="6"/>
      <c r="J282" s="6"/>
      <c r="K282" s="6"/>
      <c r="L282" s="6"/>
      <c r="M282" s="6"/>
    </row>
    <row r="283" spans="6:13">
      <c r="F283" s="4"/>
      <c r="G283" s="6"/>
      <c r="H283" s="6"/>
      <c r="I283" s="6"/>
      <c r="J283" s="6"/>
      <c r="K283" s="6"/>
      <c r="L283" s="6"/>
      <c r="M283" s="6"/>
    </row>
    <row r="284" spans="6:13">
      <c r="F284" s="4"/>
      <c r="G284" s="6"/>
      <c r="H284" s="6"/>
      <c r="I284" s="6"/>
      <c r="J284" s="6"/>
      <c r="K284" s="6"/>
      <c r="L284" s="6"/>
      <c r="M284" s="6"/>
    </row>
    <row r="285" spans="6:13">
      <c r="F285" s="4"/>
      <c r="G285" s="6"/>
      <c r="H285" s="6"/>
      <c r="I285" s="6"/>
      <c r="J285" s="6"/>
      <c r="K285" s="6"/>
      <c r="L285" s="6"/>
      <c r="M285" s="6"/>
    </row>
    <row r="286" spans="6:13">
      <c r="F286" s="4"/>
      <c r="G286" s="6"/>
      <c r="H286" s="6"/>
      <c r="I286" s="6"/>
      <c r="J286" s="6"/>
      <c r="K286" s="6"/>
      <c r="L286" s="6"/>
      <c r="M286" s="6"/>
    </row>
    <row r="287" spans="6:13">
      <c r="F287" s="4"/>
      <c r="G287" s="6"/>
      <c r="H287" s="6"/>
      <c r="I287" s="6"/>
      <c r="J287" s="6"/>
      <c r="K287" s="6"/>
      <c r="L287" s="6"/>
      <c r="M287" s="6"/>
    </row>
    <row r="288" spans="6:13">
      <c r="F288" s="4"/>
      <c r="G288" s="6"/>
      <c r="H288" s="6"/>
      <c r="I288" s="6"/>
      <c r="J288" s="6"/>
      <c r="K288" s="6"/>
      <c r="L288" s="6"/>
      <c r="M288" s="6"/>
    </row>
    <row r="289" spans="6:13">
      <c r="F289" s="4"/>
      <c r="G289" s="6"/>
      <c r="H289" s="6"/>
      <c r="I289" s="6"/>
      <c r="J289" s="6"/>
      <c r="K289" s="6"/>
      <c r="L289" s="6"/>
      <c r="M289" s="6"/>
    </row>
    <row r="290" spans="6:13">
      <c r="F290" s="4"/>
      <c r="G290" s="6"/>
      <c r="H290" s="6"/>
      <c r="I290" s="6"/>
      <c r="J290" s="6"/>
      <c r="K290" s="6"/>
      <c r="L290" s="6"/>
      <c r="M290" s="6"/>
    </row>
    <row r="291" spans="6:13">
      <c r="F291" s="4"/>
      <c r="G291" s="6"/>
      <c r="H291" s="6"/>
      <c r="I291" s="6"/>
      <c r="J291" s="6"/>
      <c r="K291" s="6"/>
      <c r="L291" s="6"/>
      <c r="M291" s="6"/>
    </row>
    <row r="292" spans="6:13">
      <c r="F292" s="4"/>
      <c r="G292" s="6"/>
      <c r="H292" s="6"/>
      <c r="I292" s="6"/>
      <c r="J292" s="6"/>
      <c r="K292" s="6"/>
      <c r="L292" s="6"/>
      <c r="M292" s="6"/>
    </row>
    <row r="293" spans="6:13">
      <c r="F293" s="4"/>
      <c r="G293" s="6"/>
      <c r="H293" s="6"/>
      <c r="I293" s="6"/>
      <c r="J293" s="6"/>
      <c r="K293" s="6"/>
      <c r="L293" s="6"/>
      <c r="M293" s="6"/>
    </row>
    <row r="294" spans="6:13">
      <c r="F294" s="4"/>
      <c r="G294" s="6"/>
      <c r="H294" s="6"/>
      <c r="I294" s="6"/>
      <c r="J294" s="6"/>
      <c r="K294" s="6"/>
      <c r="L294" s="6"/>
      <c r="M294" s="6"/>
    </row>
    <row r="295" spans="6:13">
      <c r="F295" s="4"/>
      <c r="G295" s="6"/>
      <c r="H295" s="6"/>
      <c r="I295" s="6"/>
      <c r="J295" s="6"/>
      <c r="K295" s="6"/>
      <c r="L295" s="6"/>
      <c r="M295" s="6"/>
    </row>
    <row r="296" spans="6:13">
      <c r="F296" s="4"/>
      <c r="G296" s="6"/>
      <c r="H296" s="6"/>
      <c r="I296" s="6"/>
      <c r="J296" s="6"/>
      <c r="K296" s="6"/>
      <c r="L296" s="6"/>
      <c r="M296" s="6"/>
    </row>
    <row r="297" spans="6:13">
      <c r="F297" s="4"/>
      <c r="G297" s="6"/>
      <c r="H297" s="6"/>
      <c r="I297" s="6"/>
      <c r="J297" s="6"/>
      <c r="K297" s="6"/>
      <c r="L297" s="6"/>
      <c r="M297" s="6"/>
    </row>
    <row r="298" spans="6:13">
      <c r="F298" s="4"/>
      <c r="G298" s="6"/>
      <c r="H298" s="6"/>
      <c r="I298" s="6"/>
      <c r="J298" s="6"/>
      <c r="K298" s="6"/>
      <c r="L298" s="6"/>
      <c r="M298" s="6"/>
    </row>
    <row r="299" spans="6:13">
      <c r="F299" s="4"/>
      <c r="G299" s="6"/>
      <c r="H299" s="6"/>
      <c r="I299" s="6"/>
      <c r="J299" s="6"/>
      <c r="K299" s="6"/>
      <c r="L299" s="6"/>
      <c r="M299" s="6"/>
    </row>
    <row r="300" spans="6:13">
      <c r="F300" s="4"/>
      <c r="G300" s="6"/>
      <c r="H300" s="6"/>
      <c r="I300" s="6"/>
      <c r="J300" s="6"/>
      <c r="K300" s="6"/>
      <c r="L300" s="6"/>
      <c r="M300" s="6"/>
    </row>
    <row r="301" spans="6:13">
      <c r="F301" s="4"/>
      <c r="G301" s="6"/>
      <c r="H301" s="6"/>
      <c r="I301" s="6"/>
      <c r="J301" s="6"/>
      <c r="K301" s="6"/>
      <c r="L301" s="6"/>
      <c r="M301" s="6"/>
    </row>
    <row r="302" spans="6:13">
      <c r="F302" s="4"/>
      <c r="G302" s="6"/>
      <c r="H302" s="6"/>
      <c r="I302" s="6"/>
      <c r="J302" s="6"/>
      <c r="K302" s="6"/>
      <c r="L302" s="6"/>
      <c r="M302" s="6"/>
    </row>
    <row r="303" spans="6:13">
      <c r="F303" s="4"/>
      <c r="G303" s="6"/>
      <c r="H303" s="6"/>
      <c r="I303" s="6"/>
      <c r="J303" s="6"/>
      <c r="K303" s="6"/>
      <c r="L303" s="6"/>
      <c r="M303" s="6"/>
    </row>
    <row r="304" spans="6:13">
      <c r="F304" s="4"/>
      <c r="G304" s="6"/>
      <c r="H304" s="6"/>
      <c r="I304" s="6"/>
      <c r="J304" s="6"/>
      <c r="K304" s="6"/>
      <c r="L304" s="6"/>
      <c r="M304" s="6"/>
    </row>
    <row r="305" spans="6:13">
      <c r="F305" s="4"/>
      <c r="G305" s="6"/>
      <c r="H305" s="6"/>
      <c r="I305" s="6"/>
      <c r="J305" s="6"/>
      <c r="K305" s="6"/>
      <c r="L305" s="6"/>
      <c r="M305" s="6"/>
    </row>
    <row r="306" spans="6:13">
      <c r="F306" s="4"/>
      <c r="G306" s="6"/>
      <c r="H306" s="6"/>
      <c r="I306" s="6"/>
      <c r="J306" s="6"/>
      <c r="K306" s="6"/>
      <c r="L306" s="6"/>
      <c r="M306" s="6"/>
    </row>
    <row r="307" spans="6:13">
      <c r="F307" s="4"/>
      <c r="G307" s="6"/>
      <c r="H307" s="6"/>
      <c r="I307" s="6"/>
      <c r="J307" s="6"/>
      <c r="K307" s="6"/>
      <c r="L307" s="6"/>
      <c r="M307" s="6"/>
    </row>
    <row r="308" spans="6:13">
      <c r="F308" s="4"/>
      <c r="G308" s="6"/>
      <c r="H308" s="6"/>
      <c r="I308" s="6"/>
      <c r="J308" s="6"/>
      <c r="K308" s="6"/>
      <c r="L308" s="6"/>
      <c r="M308" s="6"/>
    </row>
    <row r="309" spans="6:13">
      <c r="F309" s="4"/>
      <c r="G309" s="6"/>
      <c r="H309" s="6"/>
      <c r="I309" s="6"/>
      <c r="J309" s="6"/>
      <c r="K309" s="6"/>
      <c r="L309" s="6"/>
      <c r="M309" s="6"/>
    </row>
    <row r="310" spans="6:13">
      <c r="F310" s="4"/>
      <c r="G310" s="6"/>
      <c r="H310" s="6"/>
      <c r="I310" s="6"/>
      <c r="J310" s="6"/>
      <c r="K310" s="6"/>
      <c r="L310" s="6"/>
      <c r="M310" s="6"/>
    </row>
    <row r="311" spans="6:13">
      <c r="F311" s="4"/>
      <c r="G311" s="6"/>
      <c r="H311" s="6"/>
      <c r="I311" s="6"/>
      <c r="J311" s="6"/>
      <c r="K311" s="6"/>
      <c r="L311" s="6"/>
      <c r="M311" s="6"/>
    </row>
    <row r="312" spans="6:13">
      <c r="F312" s="4"/>
      <c r="G312" s="6"/>
      <c r="H312" s="6"/>
      <c r="I312" s="6"/>
      <c r="J312" s="6"/>
      <c r="K312" s="6"/>
      <c r="L312" s="6"/>
      <c r="M312" s="6"/>
    </row>
    <row r="313" spans="6:13">
      <c r="F313" s="4"/>
      <c r="G313" s="6"/>
      <c r="H313" s="6"/>
      <c r="I313" s="6"/>
      <c r="J313" s="6"/>
      <c r="K313" s="6"/>
      <c r="L313" s="6"/>
      <c r="M313" s="6"/>
    </row>
    <row r="314" spans="6:13">
      <c r="F314" s="4"/>
      <c r="G314" s="6"/>
      <c r="H314" s="6"/>
      <c r="I314" s="6"/>
      <c r="J314" s="6"/>
      <c r="K314" s="6"/>
      <c r="L314" s="6"/>
      <c r="M314" s="6"/>
    </row>
    <row r="315" spans="6:13">
      <c r="F315" s="4"/>
      <c r="G315" s="6"/>
      <c r="H315" s="6"/>
      <c r="I315" s="6"/>
      <c r="J315" s="6"/>
      <c r="K315" s="6"/>
      <c r="L315" s="6"/>
      <c r="M315" s="6"/>
    </row>
    <row r="316" spans="6:13">
      <c r="F316" s="4"/>
      <c r="G316" s="6"/>
      <c r="H316" s="6"/>
      <c r="I316" s="6"/>
      <c r="J316" s="6"/>
      <c r="K316" s="6"/>
      <c r="L316" s="6"/>
      <c r="M316" s="6"/>
    </row>
    <row r="317" spans="6:13">
      <c r="F317" s="4"/>
      <c r="G317" s="6"/>
      <c r="H317" s="6"/>
      <c r="I317" s="6"/>
      <c r="J317" s="6"/>
      <c r="K317" s="6"/>
      <c r="L317" s="6"/>
      <c r="M317" s="6"/>
    </row>
    <row r="318" spans="6:13">
      <c r="F318" s="4"/>
      <c r="G318" s="6"/>
      <c r="H318" s="6"/>
      <c r="I318" s="6"/>
      <c r="J318" s="6"/>
      <c r="K318" s="6"/>
      <c r="L318" s="6"/>
      <c r="M318" s="6"/>
    </row>
    <row r="319" spans="6:13">
      <c r="F319" s="4"/>
      <c r="G319" s="6"/>
      <c r="H319" s="6"/>
      <c r="I319" s="6"/>
      <c r="J319" s="6"/>
      <c r="K319" s="6"/>
      <c r="L319" s="6"/>
      <c r="M319" s="6"/>
    </row>
    <row r="320" spans="6:13">
      <c r="F320" s="4"/>
      <c r="G320" s="6"/>
      <c r="H320" s="6"/>
      <c r="I320" s="6"/>
      <c r="J320" s="6"/>
      <c r="K320" s="6"/>
      <c r="L320" s="6"/>
      <c r="M320" s="6"/>
    </row>
    <row r="321" spans="6:13">
      <c r="F321" s="4"/>
      <c r="G321" s="6"/>
      <c r="H321" s="6"/>
      <c r="I321" s="6"/>
      <c r="J321" s="6"/>
      <c r="K321" s="6"/>
      <c r="L321" s="6"/>
      <c r="M321" s="6"/>
    </row>
    <row r="322" spans="6:13">
      <c r="F322" s="4"/>
      <c r="G322" s="6"/>
      <c r="H322" s="6"/>
      <c r="I322" s="6"/>
      <c r="J322" s="6"/>
      <c r="K322" s="6"/>
      <c r="L322" s="6"/>
      <c r="M322" s="6"/>
    </row>
    <row r="323" spans="6:13">
      <c r="F323" s="4"/>
      <c r="G323" s="6"/>
      <c r="H323" s="6"/>
      <c r="I323" s="6"/>
      <c r="J323" s="6"/>
      <c r="K323" s="6"/>
      <c r="L323" s="6"/>
      <c r="M323" s="6"/>
    </row>
    <row r="324" spans="6:13">
      <c r="F324" s="4"/>
      <c r="G324" s="6"/>
      <c r="H324" s="6"/>
      <c r="I324" s="6"/>
      <c r="J324" s="6"/>
      <c r="K324" s="6"/>
      <c r="L324" s="6"/>
      <c r="M324" s="6"/>
    </row>
    <row r="325" spans="6:13">
      <c r="F325" s="4"/>
      <c r="G325" s="6"/>
      <c r="H325" s="6"/>
      <c r="I325" s="6"/>
      <c r="J325" s="6"/>
      <c r="K325" s="6"/>
      <c r="L325" s="6"/>
      <c r="M325" s="6"/>
    </row>
    <row r="326" spans="6:13">
      <c r="F326" s="4"/>
      <c r="G326" s="6"/>
      <c r="H326" s="6"/>
      <c r="I326" s="6"/>
      <c r="J326" s="6"/>
      <c r="K326" s="6"/>
      <c r="L326" s="6"/>
      <c r="M326" s="6"/>
    </row>
    <row r="327" spans="6:13">
      <c r="F327" s="4"/>
      <c r="G327" s="6"/>
      <c r="H327" s="6"/>
      <c r="I327" s="6"/>
      <c r="J327" s="6"/>
      <c r="K327" s="6"/>
      <c r="L327" s="6"/>
      <c r="M327" s="6"/>
    </row>
    <row r="328" spans="6:13">
      <c r="F328" s="4"/>
      <c r="G328" s="6"/>
      <c r="H328" s="6"/>
      <c r="I328" s="6"/>
      <c r="J328" s="6"/>
      <c r="K328" s="6"/>
      <c r="L328" s="6"/>
      <c r="M328" s="6"/>
    </row>
    <row r="329" spans="6:13">
      <c r="F329" s="4"/>
      <c r="G329" s="6"/>
      <c r="H329" s="6"/>
      <c r="I329" s="6"/>
      <c r="J329" s="6"/>
      <c r="K329" s="6"/>
      <c r="L329" s="6"/>
      <c r="M329" s="6"/>
    </row>
    <row r="330" spans="6:13">
      <c r="F330" s="4"/>
      <c r="G330" s="6"/>
      <c r="H330" s="6"/>
      <c r="I330" s="6"/>
      <c r="J330" s="6"/>
      <c r="K330" s="6"/>
      <c r="L330" s="6"/>
      <c r="M330" s="6"/>
    </row>
    <row r="331" spans="6:13">
      <c r="F331" s="4"/>
      <c r="G331" s="6"/>
      <c r="H331" s="6"/>
      <c r="I331" s="6"/>
      <c r="J331" s="6"/>
      <c r="K331" s="6"/>
      <c r="L331" s="6"/>
      <c r="M331" s="6"/>
    </row>
    <row r="332" spans="6:13">
      <c r="F332" s="4"/>
      <c r="G332" s="6"/>
      <c r="H332" s="6"/>
      <c r="I332" s="6"/>
      <c r="J332" s="6"/>
      <c r="K332" s="6"/>
      <c r="L332" s="6"/>
      <c r="M332" s="6"/>
    </row>
    <row r="333" spans="6:13">
      <c r="F333" s="4"/>
      <c r="G333" s="6"/>
      <c r="H333" s="6"/>
      <c r="I333" s="6"/>
      <c r="J333" s="6"/>
      <c r="K333" s="6"/>
      <c r="L333" s="6"/>
      <c r="M333" s="6"/>
    </row>
    <row r="334" spans="6:13">
      <c r="F334" s="4"/>
      <c r="G334" s="6"/>
      <c r="H334" s="6"/>
      <c r="I334" s="6"/>
      <c r="J334" s="6"/>
      <c r="K334" s="6"/>
      <c r="L334" s="6"/>
      <c r="M334" s="6"/>
    </row>
    <row r="335" spans="6:13">
      <c r="F335" s="4"/>
      <c r="G335" s="6"/>
      <c r="H335" s="6"/>
      <c r="I335" s="6"/>
      <c r="J335" s="6"/>
      <c r="K335" s="6"/>
      <c r="L335" s="6"/>
      <c r="M335" s="6"/>
    </row>
    <row r="336" spans="6:13">
      <c r="F336" s="4"/>
      <c r="G336" s="6"/>
      <c r="H336" s="6"/>
      <c r="I336" s="6"/>
      <c r="J336" s="6"/>
      <c r="K336" s="6"/>
      <c r="L336" s="6"/>
      <c r="M336" s="6"/>
    </row>
    <row r="337" spans="6:13">
      <c r="F337" s="4"/>
      <c r="G337" s="6"/>
      <c r="H337" s="6"/>
      <c r="I337" s="6"/>
      <c r="J337" s="6"/>
      <c r="K337" s="6"/>
      <c r="L337" s="6"/>
      <c r="M337" s="6"/>
    </row>
    <row r="338" spans="6:13">
      <c r="F338" s="4"/>
      <c r="G338" s="6"/>
      <c r="H338" s="6"/>
      <c r="I338" s="6"/>
      <c r="J338" s="6"/>
      <c r="K338" s="6"/>
      <c r="L338" s="6"/>
      <c r="M338" s="6"/>
    </row>
    <row r="339" spans="6:13">
      <c r="F339" s="4"/>
      <c r="G339" s="6"/>
      <c r="H339" s="6"/>
      <c r="I339" s="6"/>
      <c r="J339" s="6"/>
      <c r="K339" s="6"/>
      <c r="L339" s="6"/>
      <c r="M339" s="6"/>
    </row>
    <row r="340" spans="6:13">
      <c r="F340" s="4"/>
      <c r="G340" s="6"/>
      <c r="H340" s="6"/>
      <c r="I340" s="6"/>
      <c r="J340" s="6"/>
      <c r="K340" s="6"/>
      <c r="L340" s="6"/>
      <c r="M340" s="6"/>
    </row>
    <row r="341" spans="6:13">
      <c r="F341" s="4"/>
      <c r="G341" s="6"/>
      <c r="H341" s="6"/>
      <c r="I341" s="6"/>
      <c r="J341" s="6"/>
      <c r="K341" s="6"/>
      <c r="L341" s="6"/>
      <c r="M341" s="6"/>
    </row>
    <row r="342" spans="6:13">
      <c r="F342" s="4"/>
      <c r="G342" s="6"/>
      <c r="H342" s="6"/>
      <c r="I342" s="6"/>
      <c r="J342" s="6"/>
      <c r="K342" s="6"/>
      <c r="L342" s="6"/>
      <c r="M342" s="6"/>
    </row>
    <row r="343" spans="6:13">
      <c r="F343" s="4"/>
      <c r="G343" s="6"/>
      <c r="H343" s="6"/>
      <c r="I343" s="6"/>
      <c r="J343" s="6"/>
      <c r="K343" s="6"/>
      <c r="L343" s="6"/>
      <c r="M343" s="6"/>
    </row>
    <row r="344" spans="6:13">
      <c r="F344" s="4"/>
      <c r="G344" s="6"/>
      <c r="H344" s="6"/>
      <c r="I344" s="6"/>
      <c r="J344" s="6"/>
      <c r="K344" s="6"/>
      <c r="L344" s="6"/>
      <c r="M344" s="6"/>
    </row>
    <row r="345" spans="6:13">
      <c r="F345" s="4"/>
      <c r="G345" s="6"/>
      <c r="H345" s="6"/>
      <c r="I345" s="6"/>
      <c r="J345" s="6"/>
      <c r="K345" s="6"/>
      <c r="L345" s="6"/>
      <c r="M345" s="6"/>
    </row>
    <row r="346" spans="6:13">
      <c r="F346" s="4"/>
      <c r="G346" s="6"/>
      <c r="H346" s="6"/>
      <c r="I346" s="6"/>
      <c r="J346" s="6"/>
      <c r="K346" s="6"/>
      <c r="L346" s="6"/>
      <c r="M346" s="6"/>
    </row>
    <row r="347" spans="6:13">
      <c r="F347" s="4"/>
      <c r="G347" s="6"/>
      <c r="H347" s="6"/>
      <c r="I347" s="6"/>
      <c r="J347" s="6"/>
      <c r="K347" s="6"/>
      <c r="L347" s="6"/>
      <c r="M347" s="6"/>
    </row>
    <row r="348" spans="6:13">
      <c r="F348" s="4"/>
      <c r="G348" s="6"/>
      <c r="H348" s="6"/>
      <c r="I348" s="6"/>
      <c r="J348" s="6"/>
      <c r="K348" s="6"/>
      <c r="L348" s="6"/>
      <c r="M348" s="6"/>
    </row>
    <row r="349" spans="6:13">
      <c r="F349" s="4"/>
      <c r="G349" s="6"/>
      <c r="H349" s="6"/>
      <c r="I349" s="6"/>
      <c r="J349" s="6"/>
      <c r="K349" s="6"/>
      <c r="L349" s="6"/>
      <c r="M349" s="6"/>
    </row>
    <row r="350" spans="6:13">
      <c r="F350" s="4"/>
      <c r="G350" s="6"/>
      <c r="H350" s="6"/>
      <c r="I350" s="6"/>
      <c r="J350" s="6"/>
      <c r="K350" s="6"/>
      <c r="L350" s="6"/>
      <c r="M350" s="6"/>
    </row>
    <row r="351" spans="6:13">
      <c r="F351" s="4"/>
      <c r="G351" s="6"/>
      <c r="H351" s="6"/>
      <c r="I351" s="6"/>
      <c r="J351" s="6"/>
      <c r="K351" s="6"/>
      <c r="L351" s="6"/>
      <c r="M351" s="6"/>
    </row>
    <row r="352" spans="6:13">
      <c r="F352" s="4"/>
      <c r="G352" s="6"/>
      <c r="H352" s="6"/>
      <c r="I352" s="6"/>
      <c r="J352" s="6"/>
      <c r="K352" s="6"/>
      <c r="L352" s="6"/>
      <c r="M352" s="6"/>
    </row>
    <row r="353" spans="6:13">
      <c r="F353" s="4"/>
      <c r="G353" s="6"/>
      <c r="H353" s="6"/>
      <c r="I353" s="6"/>
      <c r="J353" s="6"/>
      <c r="K353" s="6"/>
      <c r="L353" s="6"/>
      <c r="M353" s="6"/>
    </row>
    <row r="354" spans="6:13">
      <c r="F354" s="4"/>
      <c r="G354" s="6"/>
      <c r="H354" s="6"/>
      <c r="I354" s="6"/>
      <c r="J354" s="6"/>
      <c r="K354" s="6"/>
      <c r="L354" s="6"/>
      <c r="M354" s="6"/>
    </row>
    <row r="355" spans="6:13">
      <c r="F355" s="4"/>
      <c r="G355" s="6"/>
      <c r="H355" s="6"/>
      <c r="I355" s="6"/>
      <c r="J355" s="6"/>
      <c r="K355" s="6"/>
      <c r="L355" s="6"/>
      <c r="M355" s="6"/>
    </row>
    <row r="356" spans="6:13">
      <c r="F356" s="4"/>
      <c r="G356" s="6"/>
      <c r="H356" s="6"/>
      <c r="I356" s="6"/>
      <c r="J356" s="6"/>
      <c r="K356" s="6"/>
      <c r="L356" s="6"/>
      <c r="M356" s="6"/>
    </row>
    <row r="357" spans="6:13">
      <c r="F357" s="4"/>
      <c r="G357" s="6"/>
      <c r="H357" s="6"/>
      <c r="I357" s="6"/>
      <c r="J357" s="6"/>
      <c r="K357" s="6"/>
      <c r="L357" s="6"/>
      <c r="M357" s="6"/>
    </row>
    <row r="358" spans="6:13">
      <c r="F358" s="4"/>
      <c r="G358" s="6"/>
      <c r="H358" s="6"/>
      <c r="I358" s="6"/>
      <c r="J358" s="6"/>
      <c r="K358" s="6"/>
      <c r="L358" s="6"/>
      <c r="M358" s="6"/>
    </row>
    <row r="359" spans="6:13">
      <c r="F359" s="4"/>
      <c r="G359" s="6"/>
      <c r="H359" s="6"/>
      <c r="I359" s="6"/>
      <c r="J359" s="6"/>
      <c r="K359" s="6"/>
      <c r="L359" s="6"/>
      <c r="M359" s="6"/>
    </row>
    <row r="360" spans="6:13">
      <c r="F360" s="4"/>
      <c r="G360" s="6"/>
      <c r="H360" s="6"/>
      <c r="I360" s="6"/>
      <c r="J360" s="6"/>
      <c r="K360" s="6"/>
      <c r="L360" s="6"/>
      <c r="M360" s="6"/>
    </row>
    <row r="361" spans="6:13">
      <c r="F361" s="4"/>
      <c r="G361" s="6"/>
      <c r="H361" s="6"/>
      <c r="I361" s="6"/>
      <c r="J361" s="6"/>
      <c r="K361" s="6"/>
      <c r="L361" s="6"/>
      <c r="M361" s="6"/>
    </row>
    <row r="362" spans="6:13">
      <c r="F362" s="4"/>
      <c r="G362" s="6"/>
      <c r="H362" s="6"/>
      <c r="I362" s="6"/>
      <c r="J362" s="6"/>
      <c r="K362" s="6"/>
      <c r="L362" s="6"/>
      <c r="M362" s="6"/>
    </row>
    <row r="363" spans="6:13">
      <c r="F363" s="4"/>
      <c r="G363" s="6"/>
      <c r="H363" s="6"/>
      <c r="I363" s="6"/>
      <c r="J363" s="6"/>
      <c r="K363" s="6"/>
      <c r="L363" s="6"/>
      <c r="M363" s="6"/>
    </row>
    <row r="364" spans="6:13">
      <c r="F364" s="4"/>
      <c r="G364" s="6"/>
      <c r="H364" s="6"/>
      <c r="I364" s="6"/>
      <c r="J364" s="6"/>
      <c r="K364" s="6"/>
      <c r="L364" s="6"/>
      <c r="M364" s="6"/>
    </row>
    <row r="365" spans="6:13">
      <c r="F365" s="4"/>
      <c r="G365" s="6"/>
      <c r="H365" s="6"/>
      <c r="I365" s="6"/>
      <c r="J365" s="6"/>
      <c r="K365" s="6"/>
      <c r="L365" s="6"/>
      <c r="M365" s="6"/>
    </row>
    <row r="366" spans="6:13">
      <c r="F366" s="4"/>
      <c r="G366" s="6"/>
      <c r="H366" s="6"/>
      <c r="I366" s="6"/>
      <c r="J366" s="6"/>
      <c r="K366" s="6"/>
      <c r="L366" s="6"/>
      <c r="M366" s="6"/>
    </row>
    <row r="367" spans="6:13">
      <c r="F367" s="4"/>
      <c r="G367" s="6"/>
      <c r="H367" s="6"/>
      <c r="I367" s="6"/>
      <c r="J367" s="6"/>
      <c r="K367" s="6"/>
      <c r="L367" s="6"/>
      <c r="M367" s="6"/>
    </row>
    <row r="368" spans="6:13">
      <c r="F368" s="4"/>
      <c r="G368" s="6"/>
      <c r="H368" s="6"/>
      <c r="I368" s="6"/>
      <c r="J368" s="6"/>
      <c r="K368" s="6"/>
      <c r="L368" s="6"/>
      <c r="M368" s="6"/>
    </row>
    <row r="369" spans="6:13">
      <c r="F369" s="4"/>
      <c r="G369" s="6"/>
      <c r="H369" s="6"/>
      <c r="I369" s="6"/>
      <c r="J369" s="6"/>
      <c r="K369" s="6"/>
      <c r="L369" s="6"/>
      <c r="M369" s="6"/>
    </row>
    <row r="370" spans="6:13">
      <c r="F370" s="4"/>
      <c r="G370" s="6"/>
      <c r="H370" s="6"/>
      <c r="I370" s="6"/>
      <c r="J370" s="6"/>
      <c r="K370" s="6"/>
      <c r="L370" s="6"/>
      <c r="M370" s="6"/>
    </row>
    <row r="371" spans="6:13">
      <c r="F371" s="4"/>
      <c r="G371" s="6"/>
      <c r="H371" s="6"/>
      <c r="I371" s="6"/>
      <c r="J371" s="6"/>
      <c r="K371" s="6"/>
      <c r="L371" s="6"/>
      <c r="M371" s="6"/>
    </row>
    <row r="372" spans="6:13">
      <c r="F372" s="4"/>
      <c r="G372" s="6"/>
      <c r="H372" s="6"/>
      <c r="I372" s="6"/>
      <c r="J372" s="6"/>
      <c r="K372" s="6"/>
      <c r="L372" s="6"/>
      <c r="M372" s="6"/>
    </row>
    <row r="373" spans="6:13">
      <c r="F373" s="4"/>
      <c r="G373" s="6"/>
      <c r="H373" s="6"/>
      <c r="I373" s="6"/>
      <c r="J373" s="6"/>
      <c r="K373" s="6"/>
      <c r="L373" s="6"/>
      <c r="M373" s="6"/>
    </row>
    <row r="374" spans="6:13">
      <c r="F374" s="4"/>
      <c r="G374" s="6"/>
      <c r="H374" s="6"/>
      <c r="I374" s="6"/>
      <c r="J374" s="6"/>
      <c r="K374" s="6"/>
      <c r="L374" s="6"/>
      <c r="M374" s="6"/>
    </row>
    <row r="375" spans="6:13">
      <c r="F375" s="4"/>
      <c r="G375" s="6"/>
      <c r="H375" s="6"/>
      <c r="I375" s="6"/>
      <c r="J375" s="6"/>
      <c r="K375" s="6"/>
      <c r="L375" s="6"/>
      <c r="M375" s="6"/>
    </row>
    <row r="376" spans="6:13">
      <c r="F376" s="4"/>
      <c r="G376" s="6"/>
      <c r="H376" s="6"/>
      <c r="I376" s="6"/>
      <c r="J376" s="6"/>
      <c r="K376" s="6"/>
      <c r="L376" s="6"/>
      <c r="M376" s="6"/>
    </row>
    <row r="377" spans="6:13">
      <c r="F377" s="4"/>
      <c r="G377" s="6"/>
      <c r="H377" s="6"/>
      <c r="I377" s="6"/>
      <c r="J377" s="6"/>
      <c r="K377" s="6"/>
      <c r="L377" s="6"/>
      <c r="M377" s="6"/>
    </row>
    <row r="378" spans="6:13">
      <c r="F378" s="4"/>
      <c r="G378" s="6"/>
      <c r="H378" s="6"/>
      <c r="I378" s="6"/>
      <c r="J378" s="6"/>
      <c r="K378" s="6"/>
      <c r="L378" s="6"/>
      <c r="M378" s="6"/>
    </row>
    <row r="379" spans="6:13">
      <c r="F379" s="4"/>
      <c r="G379" s="6"/>
      <c r="H379" s="6"/>
      <c r="I379" s="6"/>
      <c r="J379" s="6"/>
      <c r="K379" s="6"/>
      <c r="L379" s="6"/>
      <c r="M379" s="6"/>
    </row>
    <row r="380" spans="6:13">
      <c r="F380" s="4"/>
      <c r="G380" s="6"/>
      <c r="H380" s="6"/>
      <c r="I380" s="6"/>
      <c r="J380" s="6"/>
      <c r="K380" s="6"/>
      <c r="L380" s="6"/>
      <c r="M380" s="6"/>
    </row>
    <row r="381" spans="6:13">
      <c r="F381" s="4"/>
      <c r="G381" s="6"/>
      <c r="H381" s="6"/>
      <c r="I381" s="6"/>
      <c r="J381" s="6"/>
      <c r="K381" s="6"/>
      <c r="L381" s="6"/>
      <c r="M381" s="6"/>
    </row>
    <row r="382" spans="6:13">
      <c r="F382" s="4"/>
      <c r="G382" s="6"/>
      <c r="H382" s="6"/>
      <c r="I382" s="6"/>
      <c r="J382" s="6"/>
      <c r="K382" s="6"/>
      <c r="L382" s="6"/>
      <c r="M382" s="6"/>
    </row>
    <row r="383" spans="6:13">
      <c r="F383" s="4"/>
      <c r="G383" s="6"/>
      <c r="H383" s="6"/>
      <c r="I383" s="6"/>
      <c r="J383" s="6"/>
      <c r="K383" s="6"/>
      <c r="L383" s="6"/>
      <c r="M383" s="6"/>
    </row>
    <row r="384" spans="6:13">
      <c r="F384" s="4"/>
      <c r="G384" s="6"/>
      <c r="H384" s="6"/>
      <c r="I384" s="6"/>
      <c r="J384" s="6"/>
      <c r="K384" s="6"/>
      <c r="L384" s="6"/>
      <c r="M384" s="6"/>
    </row>
    <row r="385" spans="6:13">
      <c r="F385" s="4"/>
      <c r="G385" s="6"/>
      <c r="H385" s="6"/>
      <c r="I385" s="6"/>
      <c r="J385" s="6"/>
      <c r="K385" s="6"/>
      <c r="L385" s="6"/>
      <c r="M385" s="6"/>
    </row>
    <row r="386" spans="6:13">
      <c r="F386" s="4"/>
      <c r="G386" s="6"/>
      <c r="H386" s="6"/>
      <c r="I386" s="6"/>
      <c r="J386" s="6"/>
      <c r="K386" s="6"/>
      <c r="L386" s="6"/>
      <c r="M386" s="6"/>
    </row>
    <row r="387" spans="6:13">
      <c r="F387" s="4"/>
      <c r="G387" s="6"/>
      <c r="H387" s="6"/>
      <c r="I387" s="6"/>
      <c r="J387" s="6"/>
      <c r="K387" s="6"/>
      <c r="L387" s="6"/>
      <c r="M387" s="6"/>
    </row>
    <row r="388" spans="6:13">
      <c r="F388" s="4"/>
      <c r="G388" s="6"/>
      <c r="H388" s="6"/>
      <c r="I388" s="6"/>
      <c r="J388" s="6"/>
      <c r="K388" s="6"/>
      <c r="L388" s="6"/>
      <c r="M388" s="6"/>
    </row>
    <row r="389" spans="6:13">
      <c r="F389" s="4"/>
      <c r="G389" s="6"/>
      <c r="H389" s="6"/>
      <c r="I389" s="6"/>
      <c r="J389" s="6"/>
      <c r="K389" s="6"/>
      <c r="L389" s="6"/>
      <c r="M389" s="6"/>
    </row>
    <row r="390" spans="6:13">
      <c r="F390" s="4"/>
      <c r="G390" s="6"/>
      <c r="H390" s="6"/>
      <c r="I390" s="6"/>
      <c r="J390" s="6"/>
      <c r="K390" s="6"/>
      <c r="L390" s="6"/>
      <c r="M390" s="6"/>
    </row>
    <row r="391" spans="6:13">
      <c r="F391" s="4"/>
      <c r="G391" s="6"/>
      <c r="H391" s="6"/>
      <c r="I391" s="6"/>
      <c r="J391" s="6"/>
      <c r="K391" s="6"/>
      <c r="L391" s="6"/>
      <c r="M391" s="6"/>
    </row>
    <row r="392" spans="6:13">
      <c r="F392" s="4"/>
      <c r="G392" s="6"/>
      <c r="H392" s="6"/>
      <c r="I392" s="6"/>
      <c r="J392" s="6"/>
      <c r="K392" s="6"/>
      <c r="L392" s="6"/>
      <c r="M392" s="6"/>
    </row>
    <row r="393" spans="6:13">
      <c r="F393" s="4"/>
      <c r="G393" s="6"/>
      <c r="H393" s="6"/>
      <c r="I393" s="6"/>
      <c r="J393" s="6"/>
      <c r="K393" s="6"/>
      <c r="L393" s="6"/>
      <c r="M393" s="6"/>
    </row>
    <row r="394" spans="6:13">
      <c r="F394" s="4"/>
      <c r="G394" s="6"/>
      <c r="H394" s="6"/>
      <c r="I394" s="6"/>
      <c r="J394" s="6"/>
      <c r="K394" s="6"/>
      <c r="L394" s="6"/>
      <c r="M394" s="6"/>
    </row>
    <row r="395" spans="6:13">
      <c r="F395" s="4"/>
      <c r="G395" s="6"/>
      <c r="H395" s="6"/>
      <c r="I395" s="6"/>
      <c r="J395" s="6"/>
      <c r="K395" s="6"/>
      <c r="L395" s="6"/>
      <c r="M395" s="6"/>
    </row>
    <row r="396" spans="6:13">
      <c r="F396" s="4"/>
      <c r="G396" s="6"/>
      <c r="H396" s="6"/>
      <c r="I396" s="6"/>
      <c r="J396" s="6"/>
      <c r="K396" s="6"/>
      <c r="L396" s="6"/>
      <c r="M396" s="6"/>
    </row>
    <row r="397" spans="6:13">
      <c r="F397" s="4"/>
      <c r="G397" s="6"/>
      <c r="H397" s="6"/>
      <c r="I397" s="6"/>
      <c r="J397" s="6"/>
      <c r="K397" s="6"/>
      <c r="L397" s="6"/>
      <c r="M397" s="6"/>
    </row>
    <row r="398" spans="6:13">
      <c r="F398" s="4"/>
      <c r="G398" s="6"/>
      <c r="H398" s="6"/>
      <c r="I398" s="6"/>
      <c r="J398" s="6"/>
      <c r="K398" s="6"/>
      <c r="L398" s="6"/>
      <c r="M398" s="6"/>
    </row>
    <row r="399" spans="6:13">
      <c r="F399" s="4"/>
      <c r="G399" s="6"/>
      <c r="H399" s="6"/>
      <c r="I399" s="6"/>
      <c r="J399" s="6"/>
      <c r="K399" s="6"/>
      <c r="L399" s="6"/>
      <c r="M399" s="6"/>
    </row>
    <row r="400" spans="6:13">
      <c r="F400" s="4"/>
      <c r="G400" s="6"/>
      <c r="H400" s="6"/>
      <c r="I400" s="6"/>
      <c r="J400" s="6"/>
      <c r="K400" s="6"/>
      <c r="L400" s="6"/>
      <c r="M400" s="6"/>
    </row>
    <row r="401" spans="6:13">
      <c r="F401" s="4"/>
      <c r="G401" s="6"/>
      <c r="H401" s="6"/>
      <c r="I401" s="6"/>
      <c r="J401" s="6"/>
      <c r="K401" s="6"/>
      <c r="L401" s="6"/>
      <c r="M401" s="6"/>
    </row>
    <row r="402" spans="6:13">
      <c r="F402" s="4"/>
      <c r="G402" s="6"/>
      <c r="H402" s="6"/>
      <c r="I402" s="6"/>
      <c r="J402" s="6"/>
      <c r="K402" s="6"/>
      <c r="L402" s="6"/>
      <c r="M402" s="6"/>
    </row>
    <row r="403" spans="6:13">
      <c r="F403" s="4"/>
      <c r="G403" s="6"/>
      <c r="H403" s="6"/>
      <c r="I403" s="6"/>
      <c r="J403" s="6"/>
      <c r="K403" s="6"/>
      <c r="L403" s="6"/>
      <c r="M403" s="6"/>
    </row>
    <row r="404" spans="6:13">
      <c r="F404" s="4"/>
      <c r="G404" s="6"/>
      <c r="H404" s="6"/>
      <c r="I404" s="6"/>
      <c r="J404" s="6"/>
      <c r="K404" s="6"/>
      <c r="L404" s="6"/>
      <c r="M404" s="6"/>
    </row>
    <row r="405" spans="6:13">
      <c r="F405" s="4"/>
      <c r="G405" s="6"/>
      <c r="H405" s="6"/>
      <c r="I405" s="6"/>
      <c r="J405" s="6"/>
      <c r="K405" s="6"/>
      <c r="L405" s="6"/>
      <c r="M405" s="6"/>
    </row>
    <row r="406" spans="6:13">
      <c r="F406" s="4"/>
      <c r="G406" s="6"/>
      <c r="H406" s="6"/>
      <c r="I406" s="6"/>
      <c r="J406" s="6"/>
      <c r="K406" s="6"/>
      <c r="L406" s="6"/>
      <c r="M406" s="6"/>
    </row>
    <row r="407" spans="6:13">
      <c r="F407" s="4"/>
      <c r="G407" s="6"/>
      <c r="H407" s="6"/>
      <c r="I407" s="6"/>
      <c r="J407" s="6"/>
      <c r="K407" s="6"/>
      <c r="L407" s="6"/>
      <c r="M407" s="6"/>
    </row>
    <row r="408" spans="6:13">
      <c r="F408" s="4"/>
      <c r="G408" s="6"/>
      <c r="H408" s="6"/>
      <c r="I408" s="6"/>
      <c r="J408" s="6"/>
      <c r="K408" s="6"/>
      <c r="L408" s="6"/>
      <c r="M408" s="6"/>
    </row>
    <row r="409" spans="6:13">
      <c r="F409" s="4"/>
      <c r="G409" s="6"/>
      <c r="H409" s="6"/>
      <c r="I409" s="6"/>
      <c r="J409" s="6"/>
      <c r="K409" s="6"/>
      <c r="L409" s="6"/>
      <c r="M409" s="6"/>
    </row>
    <row r="410" spans="6:13">
      <c r="F410" s="4"/>
      <c r="G410" s="6"/>
      <c r="H410" s="6"/>
      <c r="I410" s="6"/>
      <c r="J410" s="6"/>
      <c r="K410" s="6"/>
      <c r="L410" s="6"/>
      <c r="M410" s="6"/>
    </row>
    <row r="411" spans="6:13">
      <c r="F411" s="4"/>
      <c r="G411" s="6"/>
      <c r="H411" s="6"/>
      <c r="I411" s="6"/>
      <c r="J411" s="6"/>
      <c r="K411" s="6"/>
      <c r="L411" s="6"/>
      <c r="M411" s="6"/>
    </row>
    <row r="412" spans="6:13">
      <c r="F412" s="4"/>
      <c r="G412" s="6"/>
      <c r="H412" s="6"/>
      <c r="I412" s="6"/>
      <c r="J412" s="6"/>
      <c r="K412" s="6"/>
      <c r="L412" s="6"/>
      <c r="M412" s="6"/>
    </row>
    <row r="413" spans="6:13">
      <c r="F413" s="4"/>
      <c r="G413" s="6"/>
      <c r="H413" s="6"/>
      <c r="I413" s="6"/>
      <c r="J413" s="6"/>
      <c r="K413" s="6"/>
      <c r="L413" s="6"/>
      <c r="M413" s="6"/>
    </row>
    <row r="414" spans="6:13">
      <c r="F414" s="4"/>
      <c r="G414" s="6"/>
      <c r="H414" s="6"/>
      <c r="I414" s="6"/>
      <c r="J414" s="6"/>
      <c r="K414" s="6"/>
      <c r="L414" s="6"/>
      <c r="M414" s="6"/>
    </row>
    <row r="415" spans="6:13">
      <c r="F415" s="4"/>
      <c r="G415" s="6"/>
      <c r="H415" s="6"/>
      <c r="I415" s="6"/>
      <c r="J415" s="6"/>
      <c r="K415" s="6"/>
      <c r="L415" s="6"/>
      <c r="M415" s="6"/>
    </row>
    <row r="416" spans="6:13">
      <c r="F416" s="4"/>
      <c r="G416" s="6"/>
      <c r="H416" s="6"/>
      <c r="I416" s="6"/>
      <c r="J416" s="6"/>
      <c r="K416" s="6"/>
      <c r="L416" s="6"/>
      <c r="M416" s="6"/>
    </row>
    <row r="417" spans="6:13">
      <c r="F417" s="4"/>
      <c r="G417" s="6"/>
      <c r="H417" s="6"/>
      <c r="I417" s="6"/>
      <c r="J417" s="6"/>
      <c r="K417" s="6"/>
      <c r="L417" s="6"/>
      <c r="M417" s="6"/>
    </row>
    <row r="418" spans="6:13">
      <c r="F418" s="4"/>
      <c r="G418" s="6"/>
      <c r="H418" s="6"/>
      <c r="I418" s="6"/>
      <c r="J418" s="6"/>
      <c r="K418" s="6"/>
      <c r="L418" s="6"/>
      <c r="M418" s="6"/>
    </row>
    <row r="419" spans="6:13">
      <c r="F419" s="4"/>
      <c r="G419" s="6"/>
      <c r="H419" s="6"/>
      <c r="I419" s="6"/>
      <c r="J419" s="6"/>
      <c r="K419" s="6"/>
      <c r="L419" s="6"/>
      <c r="M419" s="6"/>
    </row>
    <row r="420" spans="6:13">
      <c r="F420" s="4"/>
      <c r="G420" s="6"/>
      <c r="H420" s="6"/>
      <c r="I420" s="6"/>
      <c r="J420" s="6"/>
      <c r="K420" s="6"/>
      <c r="L420" s="6"/>
      <c r="M420" s="6"/>
    </row>
    <row r="421" spans="6:13">
      <c r="F421" s="4"/>
      <c r="G421" s="6"/>
      <c r="H421" s="6"/>
      <c r="I421" s="6"/>
      <c r="J421" s="6"/>
      <c r="K421" s="6"/>
      <c r="L421" s="6"/>
      <c r="M421" s="6"/>
    </row>
    <row r="422" spans="6:13">
      <c r="F422" s="4"/>
      <c r="G422" s="6"/>
      <c r="H422" s="6"/>
      <c r="I422" s="6"/>
      <c r="J422" s="6"/>
      <c r="K422" s="6"/>
      <c r="L422" s="6"/>
      <c r="M422" s="6"/>
    </row>
    <row r="423" spans="6:13">
      <c r="F423" s="4"/>
      <c r="G423" s="6"/>
      <c r="H423" s="6"/>
      <c r="I423" s="6"/>
      <c r="J423" s="6"/>
      <c r="K423" s="6"/>
      <c r="L423" s="6"/>
      <c r="M423" s="6"/>
    </row>
    <row r="424" spans="6:13">
      <c r="F424" s="4"/>
      <c r="G424" s="6"/>
      <c r="H424" s="6"/>
      <c r="I424" s="6"/>
      <c r="J424" s="6"/>
      <c r="K424" s="6"/>
      <c r="L424" s="6"/>
      <c r="M424" s="6"/>
    </row>
    <row r="425" spans="6:13">
      <c r="F425" s="4"/>
      <c r="G425" s="6"/>
      <c r="H425" s="6"/>
      <c r="I425" s="6"/>
      <c r="J425" s="6"/>
      <c r="K425" s="6"/>
      <c r="L425" s="6"/>
      <c r="M425" s="6"/>
    </row>
    <row r="426" spans="6:13">
      <c r="F426" s="4"/>
      <c r="G426" s="6"/>
      <c r="H426" s="6"/>
      <c r="I426" s="6"/>
      <c r="J426" s="6"/>
      <c r="K426" s="6"/>
      <c r="L426" s="6"/>
      <c r="M426" s="6"/>
    </row>
    <row r="427" spans="6:13">
      <c r="F427" s="4"/>
      <c r="G427" s="6"/>
      <c r="H427" s="6"/>
      <c r="I427" s="6"/>
      <c r="J427" s="6"/>
      <c r="K427" s="6"/>
      <c r="L427" s="6"/>
      <c r="M427" s="6"/>
    </row>
    <row r="428" spans="6:13">
      <c r="F428" s="4"/>
      <c r="G428" s="6"/>
      <c r="H428" s="6"/>
      <c r="I428" s="6"/>
      <c r="J428" s="6"/>
      <c r="K428" s="6"/>
      <c r="L428" s="6"/>
      <c r="M428" s="6"/>
    </row>
    <row r="429" spans="6:13">
      <c r="F429" s="4"/>
      <c r="G429" s="6"/>
      <c r="H429" s="6"/>
      <c r="I429" s="6"/>
      <c r="J429" s="6"/>
      <c r="K429" s="6"/>
      <c r="L429" s="6"/>
      <c r="M429" s="6"/>
    </row>
    <row r="430" spans="6:13">
      <c r="F430" s="4"/>
      <c r="G430" s="6"/>
      <c r="H430" s="6"/>
      <c r="I430" s="6"/>
      <c r="J430" s="6"/>
      <c r="K430" s="6"/>
      <c r="L430" s="6"/>
      <c r="M430" s="6"/>
    </row>
    <row r="431" spans="6:13">
      <c r="F431" s="4"/>
      <c r="G431" s="6"/>
      <c r="H431" s="6"/>
      <c r="I431" s="6"/>
      <c r="J431" s="6"/>
      <c r="K431" s="6"/>
      <c r="L431" s="6"/>
      <c r="M431" s="6"/>
    </row>
    <row r="432" spans="6:13">
      <c r="F432" s="4"/>
      <c r="G432" s="6"/>
      <c r="H432" s="6"/>
      <c r="I432" s="6"/>
      <c r="J432" s="6"/>
      <c r="K432" s="6"/>
      <c r="L432" s="6"/>
      <c r="M432" s="6"/>
    </row>
    <row r="433" spans="6:13">
      <c r="F433" s="4"/>
      <c r="G433" s="6"/>
      <c r="H433" s="6"/>
      <c r="I433" s="6"/>
      <c r="J433" s="6"/>
      <c r="K433" s="6"/>
      <c r="L433" s="6"/>
      <c r="M433" s="6"/>
    </row>
    <row r="434" spans="6:13">
      <c r="F434" s="4"/>
      <c r="G434" s="6"/>
      <c r="H434" s="6"/>
      <c r="I434" s="6"/>
      <c r="J434" s="6"/>
      <c r="K434" s="6"/>
      <c r="L434" s="6"/>
      <c r="M434" s="6"/>
    </row>
    <row r="435" spans="6:13">
      <c r="F435" s="4"/>
      <c r="G435" s="6"/>
      <c r="H435" s="6"/>
      <c r="I435" s="6"/>
      <c r="J435" s="6"/>
      <c r="K435" s="6"/>
      <c r="L435" s="6"/>
      <c r="M435" s="6"/>
    </row>
    <row r="436" spans="6:13">
      <c r="F436" s="4"/>
      <c r="G436" s="6"/>
      <c r="H436" s="6"/>
      <c r="I436" s="6"/>
      <c r="J436" s="6"/>
      <c r="K436" s="6"/>
      <c r="L436" s="6"/>
      <c r="M436" s="6"/>
    </row>
    <row r="437" spans="6:13">
      <c r="F437" s="4"/>
      <c r="G437" s="6"/>
      <c r="H437" s="6"/>
      <c r="I437" s="6"/>
      <c r="J437" s="6"/>
      <c r="K437" s="6"/>
      <c r="L437" s="6"/>
      <c r="M437" s="6"/>
    </row>
    <row r="438" spans="6:13">
      <c r="F438" s="4"/>
      <c r="G438" s="6"/>
      <c r="H438" s="6"/>
      <c r="I438" s="6"/>
      <c r="J438" s="6"/>
      <c r="K438" s="6"/>
      <c r="L438" s="6"/>
      <c r="M438" s="6"/>
    </row>
    <row r="439" spans="6:13">
      <c r="F439" s="4"/>
      <c r="G439" s="6"/>
      <c r="H439" s="6"/>
      <c r="I439" s="6"/>
      <c r="J439" s="6"/>
      <c r="K439" s="6"/>
      <c r="L439" s="6"/>
      <c r="M439" s="6"/>
    </row>
    <row r="440" spans="6:13">
      <c r="F440" s="4"/>
      <c r="G440" s="6"/>
      <c r="H440" s="6"/>
      <c r="I440" s="6"/>
      <c r="J440" s="6"/>
      <c r="K440" s="6"/>
      <c r="L440" s="6"/>
      <c r="M440" s="6"/>
    </row>
    <row r="441" spans="6:13">
      <c r="F441" s="4"/>
      <c r="G441" s="6"/>
      <c r="H441" s="6"/>
      <c r="I441" s="6"/>
      <c r="J441" s="6"/>
      <c r="K441" s="6"/>
      <c r="L441" s="6"/>
      <c r="M441" s="6"/>
    </row>
    <row r="442" spans="6:13">
      <c r="F442" s="4"/>
      <c r="G442" s="6"/>
      <c r="H442" s="6"/>
      <c r="I442" s="6"/>
      <c r="J442" s="6"/>
      <c r="K442" s="6"/>
      <c r="L442" s="6"/>
      <c r="M442" s="6"/>
    </row>
    <row r="443" spans="6:13">
      <c r="F443" s="4"/>
      <c r="G443" s="6"/>
      <c r="H443" s="6"/>
      <c r="I443" s="6"/>
      <c r="J443" s="6"/>
      <c r="K443" s="6"/>
      <c r="L443" s="6"/>
      <c r="M443" s="6"/>
    </row>
    <row r="444" spans="6:13">
      <c r="F444" s="4"/>
      <c r="G444" s="6"/>
      <c r="H444" s="6"/>
      <c r="I444" s="6"/>
      <c r="J444" s="6"/>
      <c r="K444" s="6"/>
      <c r="L444" s="6"/>
      <c r="M444" s="6"/>
    </row>
    <row r="445" spans="6:13">
      <c r="F445" s="4"/>
      <c r="G445" s="6"/>
      <c r="H445" s="6"/>
      <c r="I445" s="6"/>
      <c r="J445" s="6"/>
      <c r="K445" s="6"/>
      <c r="L445" s="6"/>
      <c r="M445" s="6"/>
    </row>
    <row r="446" spans="6:13">
      <c r="F446" s="4"/>
      <c r="G446" s="6"/>
      <c r="H446" s="6"/>
      <c r="I446" s="6"/>
      <c r="J446" s="6"/>
      <c r="K446" s="6"/>
      <c r="L446" s="6"/>
      <c r="M446" s="6"/>
    </row>
    <row r="447" spans="6:13">
      <c r="F447" s="4"/>
      <c r="G447" s="6"/>
      <c r="H447" s="6"/>
      <c r="I447" s="6"/>
      <c r="J447" s="6"/>
      <c r="K447" s="6"/>
      <c r="L447" s="6"/>
      <c r="M447" s="6"/>
    </row>
    <row r="448" spans="6:13">
      <c r="F448" s="4"/>
      <c r="G448" s="6"/>
      <c r="H448" s="6"/>
      <c r="I448" s="6"/>
      <c r="J448" s="6"/>
      <c r="K448" s="6"/>
      <c r="L448" s="6"/>
      <c r="M448" s="6"/>
    </row>
    <row r="449" spans="6:13">
      <c r="F449" s="4"/>
      <c r="G449" s="6"/>
      <c r="H449" s="6"/>
      <c r="I449" s="6"/>
      <c r="J449" s="6"/>
      <c r="K449" s="6"/>
      <c r="L449" s="6"/>
      <c r="M449" s="6"/>
    </row>
    <row r="450" spans="6:13">
      <c r="F450" s="4"/>
      <c r="G450" s="6"/>
      <c r="H450" s="6"/>
      <c r="I450" s="6"/>
      <c r="J450" s="6"/>
      <c r="K450" s="6"/>
      <c r="L450" s="6"/>
      <c r="M450" s="6"/>
    </row>
    <row r="451" spans="6:13">
      <c r="F451" s="4"/>
      <c r="G451" s="6"/>
      <c r="H451" s="6"/>
      <c r="I451" s="6"/>
      <c r="J451" s="6"/>
      <c r="K451" s="6"/>
      <c r="L451" s="6"/>
      <c r="M451" s="6"/>
    </row>
    <row r="452" spans="6:13">
      <c r="F452" s="4"/>
      <c r="G452" s="6"/>
      <c r="H452" s="6"/>
      <c r="I452" s="6"/>
      <c r="J452" s="6"/>
      <c r="K452" s="6"/>
      <c r="L452" s="6"/>
      <c r="M452" s="6"/>
    </row>
    <row r="453" spans="6:13">
      <c r="F453" s="4"/>
      <c r="G453" s="6"/>
      <c r="H453" s="6"/>
      <c r="I453" s="6"/>
      <c r="J453" s="6"/>
      <c r="K453" s="6"/>
      <c r="L453" s="6"/>
      <c r="M453" s="6"/>
    </row>
    <row r="454" spans="6:13">
      <c r="F454" s="4"/>
      <c r="G454" s="6"/>
      <c r="H454" s="6"/>
      <c r="I454" s="6"/>
      <c r="J454" s="6"/>
      <c r="K454" s="6"/>
      <c r="L454" s="6"/>
      <c r="M454" s="6"/>
    </row>
    <row r="455" spans="6:13">
      <c r="F455" s="4"/>
      <c r="G455" s="6"/>
      <c r="H455" s="6"/>
      <c r="I455" s="6"/>
      <c r="J455" s="6"/>
      <c r="K455" s="6"/>
      <c r="L455" s="6"/>
      <c r="M455" s="6"/>
    </row>
    <row r="456" spans="6:13">
      <c r="F456" s="4"/>
      <c r="G456" s="6"/>
      <c r="H456" s="6"/>
      <c r="I456" s="6"/>
      <c r="J456" s="6"/>
      <c r="K456" s="6"/>
      <c r="L456" s="6"/>
      <c r="M456" s="6"/>
    </row>
    <row r="457" spans="6:13">
      <c r="F457" s="4"/>
      <c r="G457" s="6"/>
      <c r="H457" s="6"/>
      <c r="I457" s="6"/>
      <c r="J457" s="6"/>
      <c r="K457" s="6"/>
      <c r="L457" s="6"/>
      <c r="M457" s="6"/>
    </row>
    <row r="458" spans="6:13">
      <c r="F458" s="4"/>
      <c r="G458" s="6"/>
      <c r="H458" s="6"/>
      <c r="I458" s="6"/>
      <c r="J458" s="6"/>
      <c r="K458" s="6"/>
      <c r="L458" s="6"/>
      <c r="M458" s="6"/>
    </row>
    <row r="459" spans="6:13">
      <c r="F459" s="4"/>
      <c r="G459" s="6"/>
      <c r="H459" s="6"/>
      <c r="I459" s="6"/>
      <c r="J459" s="6"/>
      <c r="K459" s="6"/>
      <c r="L459" s="6"/>
      <c r="M459" s="6"/>
    </row>
    <row r="460" spans="6:13">
      <c r="F460" s="4"/>
      <c r="G460" s="6"/>
      <c r="H460" s="6"/>
      <c r="I460" s="6"/>
      <c r="J460" s="6"/>
      <c r="K460" s="6"/>
      <c r="L460" s="6"/>
      <c r="M460" s="6"/>
    </row>
    <row r="461" spans="6:13">
      <c r="F461" s="4"/>
      <c r="G461" s="6"/>
      <c r="H461" s="6"/>
      <c r="I461" s="6"/>
      <c r="J461" s="6"/>
      <c r="K461" s="6"/>
      <c r="L461" s="6"/>
      <c r="M461" s="6"/>
    </row>
    <row r="462" spans="6:13">
      <c r="F462" s="4"/>
      <c r="G462" s="6"/>
      <c r="H462" s="6"/>
      <c r="I462" s="6"/>
      <c r="J462" s="6"/>
      <c r="K462" s="6"/>
      <c r="L462" s="6"/>
      <c r="M462" s="6"/>
    </row>
    <row r="463" spans="6:13">
      <c r="F463" s="4"/>
      <c r="G463" s="6"/>
      <c r="H463" s="6"/>
      <c r="I463" s="6"/>
      <c r="J463" s="6"/>
      <c r="K463" s="6"/>
      <c r="L463" s="6"/>
      <c r="M463" s="6"/>
    </row>
    <row r="464" spans="6:13">
      <c r="F464" s="4"/>
      <c r="G464" s="6"/>
      <c r="H464" s="6"/>
      <c r="I464" s="6"/>
      <c r="J464" s="6"/>
      <c r="K464" s="6"/>
      <c r="L464" s="6"/>
      <c r="M464" s="6"/>
    </row>
    <row r="465" spans="6:13">
      <c r="F465" s="4"/>
      <c r="G465" s="6"/>
      <c r="H465" s="6"/>
      <c r="I465" s="6"/>
      <c r="J465" s="6"/>
      <c r="K465" s="6"/>
      <c r="L465" s="6"/>
      <c r="M465" s="6"/>
    </row>
    <row r="466" spans="6:13">
      <c r="F466" s="4"/>
      <c r="G466" s="6"/>
      <c r="H466" s="6"/>
      <c r="I466" s="6"/>
      <c r="J466" s="6"/>
      <c r="K466" s="6"/>
      <c r="L466" s="6"/>
      <c r="M466" s="6"/>
    </row>
    <row r="467" spans="6:13">
      <c r="F467" s="4"/>
      <c r="G467" s="6"/>
      <c r="H467" s="6"/>
      <c r="I467" s="6"/>
      <c r="J467" s="6"/>
      <c r="K467" s="6"/>
      <c r="L467" s="6"/>
      <c r="M467" s="6"/>
    </row>
    <row r="468" spans="6:13">
      <c r="F468" s="4"/>
      <c r="G468" s="6"/>
      <c r="H468" s="6"/>
      <c r="I468" s="6"/>
      <c r="J468" s="6"/>
      <c r="K468" s="6"/>
      <c r="L468" s="6"/>
      <c r="M468" s="6"/>
    </row>
    <row r="469" spans="6:13">
      <c r="F469" s="4"/>
      <c r="G469" s="6"/>
      <c r="H469" s="6"/>
      <c r="I469" s="6"/>
      <c r="J469" s="6"/>
      <c r="K469" s="6"/>
      <c r="L469" s="6"/>
      <c r="M469" s="6"/>
    </row>
    <row r="470" spans="6:13">
      <c r="F470" s="4"/>
      <c r="G470" s="6"/>
      <c r="H470" s="6"/>
      <c r="I470" s="6"/>
      <c r="J470" s="6"/>
      <c r="K470" s="6"/>
      <c r="L470" s="6"/>
      <c r="M470" s="6"/>
    </row>
    <row r="471" spans="6:13">
      <c r="F471" s="4"/>
      <c r="G471" s="6"/>
      <c r="H471" s="6"/>
      <c r="I471" s="6"/>
      <c r="J471" s="6"/>
      <c r="K471" s="6"/>
      <c r="L471" s="6"/>
      <c r="M471" s="6"/>
    </row>
    <row r="472" spans="6:13">
      <c r="F472" s="4"/>
      <c r="G472" s="6"/>
      <c r="H472" s="6"/>
      <c r="I472" s="6"/>
      <c r="J472" s="6"/>
      <c r="K472" s="6"/>
      <c r="L472" s="6"/>
      <c r="M472" s="6"/>
    </row>
    <row r="473" spans="6:13">
      <c r="F473" s="4"/>
      <c r="G473" s="6"/>
      <c r="H473" s="6"/>
      <c r="I473" s="6"/>
      <c r="J473" s="6"/>
      <c r="K473" s="6"/>
      <c r="L473" s="6"/>
      <c r="M473" s="6"/>
    </row>
    <row r="474" spans="6:13">
      <c r="F474" s="4"/>
      <c r="G474" s="6"/>
      <c r="H474" s="6"/>
      <c r="I474" s="6"/>
      <c r="J474" s="6"/>
      <c r="K474" s="6"/>
      <c r="L474" s="6"/>
      <c r="M474" s="6"/>
    </row>
    <row r="475" spans="6:13">
      <c r="F475" s="4"/>
      <c r="G475" s="6"/>
      <c r="H475" s="6"/>
      <c r="I475" s="6"/>
      <c r="J475" s="6"/>
      <c r="K475" s="6"/>
      <c r="L475" s="6"/>
      <c r="M475" s="6"/>
    </row>
    <row r="476" spans="6:13">
      <c r="F476" s="4"/>
      <c r="G476" s="6"/>
      <c r="H476" s="6"/>
      <c r="I476" s="6"/>
      <c r="J476" s="6"/>
      <c r="K476" s="6"/>
      <c r="L476" s="6"/>
      <c r="M476" s="6"/>
    </row>
    <row r="477" spans="6:13">
      <c r="F477" s="4"/>
      <c r="G477" s="6"/>
      <c r="H477" s="6"/>
      <c r="I477" s="6"/>
      <c r="J477" s="6"/>
      <c r="K477" s="6"/>
      <c r="L477" s="6"/>
      <c r="M477" s="6"/>
    </row>
    <row r="478" spans="6:13">
      <c r="F478" s="4"/>
      <c r="G478" s="6"/>
      <c r="H478" s="6"/>
      <c r="I478" s="6"/>
      <c r="J478" s="6"/>
      <c r="K478" s="6"/>
      <c r="L478" s="6"/>
      <c r="M478" s="6"/>
    </row>
    <row r="479" spans="6:13">
      <c r="F479" s="4"/>
      <c r="G479" s="6"/>
      <c r="H479" s="6"/>
      <c r="I479" s="6"/>
      <c r="J479" s="6"/>
      <c r="K479" s="6"/>
      <c r="L479" s="6"/>
      <c r="M479" s="6"/>
    </row>
    <row r="480" spans="6:13">
      <c r="F480" s="4"/>
      <c r="G480" s="6"/>
      <c r="H480" s="6"/>
      <c r="I480" s="6"/>
      <c r="J480" s="6"/>
      <c r="K480" s="6"/>
      <c r="L480" s="6"/>
      <c r="M480" s="6"/>
    </row>
    <row r="481" spans="6:13">
      <c r="F481" s="4"/>
      <c r="G481" s="6"/>
      <c r="H481" s="6"/>
      <c r="I481" s="6"/>
      <c r="J481" s="6"/>
      <c r="K481" s="6"/>
      <c r="L481" s="6"/>
      <c r="M481" s="6"/>
    </row>
    <row r="482" spans="6:13">
      <c r="F482" s="4"/>
      <c r="G482" s="6"/>
      <c r="H482" s="6"/>
      <c r="I482" s="6"/>
      <c r="J482" s="6"/>
      <c r="K482" s="6"/>
      <c r="L482" s="6"/>
      <c r="M482" s="6"/>
    </row>
    <row r="483" spans="6:13">
      <c r="F483" s="4"/>
      <c r="G483" s="6"/>
      <c r="H483" s="6"/>
      <c r="I483" s="6"/>
      <c r="J483" s="6"/>
      <c r="K483" s="6"/>
      <c r="L483" s="6"/>
      <c r="M483" s="6"/>
    </row>
    <row r="484" spans="6:13">
      <c r="F484" s="4"/>
      <c r="G484" s="6"/>
      <c r="H484" s="6"/>
      <c r="I484" s="6"/>
      <c r="J484" s="6"/>
      <c r="K484" s="6"/>
      <c r="L484" s="6"/>
      <c r="M484" s="6"/>
    </row>
    <row r="485" spans="6:13">
      <c r="F485" s="4"/>
      <c r="G485" s="6"/>
      <c r="H485" s="6"/>
      <c r="I485" s="6"/>
      <c r="J485" s="6"/>
      <c r="K485" s="6"/>
      <c r="L485" s="6"/>
      <c r="M485" s="6"/>
    </row>
    <row r="486" spans="6:13">
      <c r="F486" s="4"/>
      <c r="G486" s="6"/>
      <c r="H486" s="6"/>
      <c r="I486" s="6"/>
      <c r="J486" s="6"/>
      <c r="K486" s="6"/>
      <c r="L486" s="6"/>
      <c r="M486" s="6"/>
    </row>
    <row r="487" spans="6:13">
      <c r="F487" s="4"/>
      <c r="G487" s="6"/>
      <c r="H487" s="6"/>
      <c r="I487" s="6"/>
      <c r="J487" s="6"/>
      <c r="K487" s="6"/>
      <c r="L487" s="6"/>
      <c r="M487" s="6"/>
    </row>
    <row r="488" spans="6:13">
      <c r="F488" s="4"/>
      <c r="G488" s="6"/>
      <c r="H488" s="6"/>
      <c r="I488" s="6"/>
      <c r="J488" s="6"/>
      <c r="K488" s="6"/>
      <c r="L488" s="6"/>
      <c r="M488" s="6"/>
    </row>
    <row r="489" spans="6:13">
      <c r="F489" s="4"/>
      <c r="G489" s="6"/>
      <c r="H489" s="6"/>
      <c r="I489" s="6"/>
      <c r="J489" s="6"/>
      <c r="K489" s="6"/>
      <c r="L489" s="6"/>
      <c r="M489" s="6"/>
    </row>
    <row r="490" spans="6:13">
      <c r="F490" s="4"/>
      <c r="G490" s="6"/>
      <c r="H490" s="6"/>
      <c r="I490" s="6"/>
      <c r="J490" s="6"/>
      <c r="K490" s="6"/>
      <c r="L490" s="6"/>
      <c r="M490" s="6"/>
    </row>
    <row r="491" spans="6:13">
      <c r="F491" s="4"/>
      <c r="G491" s="6"/>
      <c r="H491" s="6"/>
      <c r="I491" s="6"/>
      <c r="J491" s="6"/>
      <c r="K491" s="6"/>
      <c r="L491" s="6"/>
      <c r="M491" s="6"/>
    </row>
    <row r="492" spans="6:13">
      <c r="F492" s="4"/>
      <c r="G492" s="6"/>
      <c r="H492" s="6"/>
      <c r="I492" s="6"/>
      <c r="J492" s="6"/>
      <c r="K492" s="6"/>
      <c r="L492" s="6"/>
      <c r="M492" s="6"/>
    </row>
    <row r="493" spans="6:13">
      <c r="F493" s="4"/>
      <c r="G493" s="6"/>
      <c r="H493" s="6"/>
      <c r="I493" s="6"/>
      <c r="J493" s="6"/>
      <c r="K493" s="6"/>
      <c r="L493" s="6"/>
      <c r="M493" s="6"/>
    </row>
    <row r="494" spans="6:13">
      <c r="F494" s="4"/>
      <c r="G494" s="6"/>
      <c r="H494" s="6"/>
      <c r="I494" s="6"/>
      <c r="J494" s="6"/>
      <c r="K494" s="6"/>
      <c r="L494" s="6"/>
      <c r="M494" s="6"/>
    </row>
    <row r="495" spans="6:13">
      <c r="F495" s="4"/>
      <c r="G495" s="6"/>
      <c r="H495" s="6"/>
      <c r="I495" s="6"/>
      <c r="J495" s="6"/>
      <c r="K495" s="6"/>
      <c r="L495" s="6"/>
      <c r="M495" s="6"/>
    </row>
    <row r="496" spans="6:13">
      <c r="F496" s="4"/>
      <c r="G496" s="6"/>
      <c r="H496" s="6"/>
      <c r="I496" s="6"/>
      <c r="J496" s="6"/>
      <c r="K496" s="6"/>
      <c r="L496" s="6"/>
      <c r="M496" s="6"/>
    </row>
    <row r="497" spans="6:13">
      <c r="F497" s="4"/>
      <c r="G497" s="6"/>
      <c r="H497" s="6"/>
      <c r="I497" s="6"/>
      <c r="J497" s="6"/>
      <c r="K497" s="6"/>
      <c r="L497" s="6"/>
      <c r="M497" s="6"/>
    </row>
    <row r="498" spans="6:13">
      <c r="F498" s="4"/>
      <c r="G498" s="6"/>
      <c r="H498" s="6"/>
      <c r="I498" s="6"/>
      <c r="J498" s="6"/>
      <c r="K498" s="6"/>
      <c r="L498" s="6"/>
      <c r="M498" s="6"/>
    </row>
    <row r="499" spans="6:13">
      <c r="F499" s="4"/>
      <c r="G499" s="6"/>
      <c r="H499" s="6"/>
      <c r="I499" s="6"/>
      <c r="J499" s="6"/>
      <c r="K499" s="6"/>
      <c r="L499" s="6"/>
      <c r="M499" s="6"/>
    </row>
    <row r="500" spans="6:13">
      <c r="F500" s="4"/>
      <c r="G500" s="6"/>
      <c r="H500" s="6"/>
      <c r="I500" s="6"/>
      <c r="J500" s="6"/>
      <c r="K500" s="6"/>
      <c r="L500" s="6"/>
      <c r="M500" s="6"/>
    </row>
    <row r="501" spans="6:13">
      <c r="F501" s="4"/>
      <c r="G501" s="6"/>
      <c r="H501" s="6"/>
      <c r="I501" s="6"/>
      <c r="J501" s="6"/>
      <c r="K501" s="6"/>
      <c r="L501" s="6"/>
      <c r="M501" s="6"/>
    </row>
    <row r="502" spans="6:13">
      <c r="F502" s="4"/>
      <c r="G502" s="6"/>
      <c r="H502" s="6"/>
      <c r="I502" s="6"/>
      <c r="J502" s="6"/>
      <c r="K502" s="6"/>
      <c r="L502" s="6"/>
      <c r="M502" s="6"/>
    </row>
    <row r="503" spans="6:13">
      <c r="F503" s="4"/>
      <c r="G503" s="6"/>
      <c r="H503" s="6"/>
      <c r="I503" s="6"/>
      <c r="J503" s="6"/>
      <c r="K503" s="6"/>
      <c r="L503" s="6"/>
      <c r="M503" s="6"/>
    </row>
    <row r="504" spans="6:13">
      <c r="F504" s="4"/>
      <c r="G504" s="6"/>
      <c r="H504" s="6"/>
      <c r="I504" s="6"/>
      <c r="J504" s="6"/>
      <c r="K504" s="6"/>
      <c r="L504" s="6"/>
      <c r="M504" s="6"/>
    </row>
    <row r="505" spans="6:13">
      <c r="F505" s="4"/>
      <c r="G505" s="6"/>
      <c r="H505" s="6"/>
      <c r="I505" s="6"/>
      <c r="J505" s="6"/>
      <c r="K505" s="6"/>
      <c r="L505" s="6"/>
      <c r="M505" s="6"/>
    </row>
    <row r="506" spans="6:13">
      <c r="F506" s="4"/>
      <c r="G506" s="6"/>
      <c r="H506" s="6"/>
      <c r="I506" s="6"/>
      <c r="J506" s="6"/>
      <c r="K506" s="6"/>
      <c r="L506" s="6"/>
      <c r="M506" s="6"/>
    </row>
    <row r="507" spans="6:13">
      <c r="F507" s="4"/>
      <c r="G507" s="6"/>
      <c r="H507" s="6"/>
      <c r="I507" s="6"/>
      <c r="J507" s="6"/>
      <c r="K507" s="6"/>
      <c r="L507" s="6"/>
      <c r="M507" s="6"/>
    </row>
    <row r="508" spans="6:13">
      <c r="F508" s="4"/>
      <c r="G508" s="6"/>
      <c r="H508" s="6"/>
      <c r="I508" s="6"/>
      <c r="J508" s="6"/>
      <c r="K508" s="6"/>
      <c r="L508" s="6"/>
      <c r="M508" s="6"/>
    </row>
    <row r="509" spans="6:13">
      <c r="F509" s="4"/>
      <c r="G509" s="6"/>
      <c r="H509" s="6"/>
      <c r="I509" s="6"/>
      <c r="J509" s="6"/>
      <c r="K509" s="6"/>
      <c r="L509" s="6"/>
      <c r="M509" s="6"/>
    </row>
    <row r="510" spans="6:13">
      <c r="F510" s="4"/>
      <c r="G510" s="6"/>
      <c r="H510" s="6"/>
      <c r="I510" s="6"/>
      <c r="J510" s="6"/>
      <c r="K510" s="6"/>
      <c r="L510" s="6"/>
      <c r="M510" s="6"/>
    </row>
    <row r="511" spans="6:13">
      <c r="F511" s="4"/>
      <c r="G511" s="6"/>
      <c r="H511" s="6"/>
      <c r="I511" s="6"/>
      <c r="J511" s="6"/>
      <c r="K511" s="6"/>
      <c r="L511" s="6"/>
      <c r="M511" s="6"/>
    </row>
    <row r="512" spans="6:13">
      <c r="F512" s="4"/>
      <c r="G512" s="6"/>
      <c r="H512" s="6"/>
      <c r="I512" s="6"/>
      <c r="J512" s="6"/>
      <c r="K512" s="6"/>
      <c r="L512" s="6"/>
      <c r="M512" s="6"/>
    </row>
    <row r="513" spans="6:13">
      <c r="F513" s="4"/>
      <c r="G513" s="6"/>
      <c r="H513" s="6"/>
      <c r="I513" s="6"/>
      <c r="J513" s="6"/>
      <c r="K513" s="6"/>
      <c r="L513" s="6"/>
      <c r="M513" s="6"/>
    </row>
    <row r="514" spans="6:13">
      <c r="F514" s="4"/>
      <c r="G514" s="6"/>
      <c r="H514" s="6"/>
      <c r="I514" s="6"/>
      <c r="J514" s="6"/>
      <c r="K514" s="6"/>
      <c r="L514" s="6"/>
      <c r="M514" s="6"/>
    </row>
    <row r="515" spans="6:13">
      <c r="F515" s="4"/>
      <c r="G515" s="6"/>
      <c r="H515" s="6"/>
      <c r="I515" s="6"/>
      <c r="J515" s="6"/>
      <c r="K515" s="6"/>
      <c r="L515" s="6"/>
      <c r="M515" s="6"/>
    </row>
    <row r="516" spans="6:13">
      <c r="F516" s="4"/>
      <c r="G516" s="6"/>
      <c r="H516" s="6"/>
      <c r="I516" s="6"/>
      <c r="J516" s="6"/>
      <c r="K516" s="6"/>
      <c r="L516" s="6"/>
      <c r="M516" s="6"/>
    </row>
    <row r="517" spans="6:13">
      <c r="F517" s="4"/>
      <c r="G517" s="6"/>
      <c r="H517" s="6"/>
      <c r="I517" s="6"/>
      <c r="J517" s="6"/>
      <c r="K517" s="6"/>
      <c r="L517" s="6"/>
      <c r="M517" s="6"/>
    </row>
    <row r="518" spans="6:13">
      <c r="F518" s="4"/>
      <c r="G518" s="6"/>
      <c r="H518" s="6"/>
      <c r="I518" s="6"/>
      <c r="J518" s="6"/>
      <c r="K518" s="6"/>
      <c r="L518" s="6"/>
      <c r="M518" s="6"/>
    </row>
    <row r="519" spans="6:13">
      <c r="F519" s="4"/>
      <c r="G519" s="6"/>
      <c r="H519" s="6"/>
      <c r="I519" s="6"/>
      <c r="J519" s="6"/>
      <c r="K519" s="6"/>
      <c r="L519" s="6"/>
      <c r="M519" s="6"/>
    </row>
    <row r="520" spans="6:13">
      <c r="F520" s="4"/>
      <c r="G520" s="6"/>
      <c r="H520" s="6"/>
      <c r="I520" s="6"/>
      <c r="J520" s="6"/>
      <c r="K520" s="6"/>
      <c r="L520" s="6"/>
      <c r="M520" s="6"/>
    </row>
    <row r="521" spans="6:13">
      <c r="F521" s="4"/>
      <c r="G521" s="6"/>
      <c r="H521" s="6"/>
      <c r="I521" s="6"/>
      <c r="J521" s="6"/>
      <c r="K521" s="6"/>
      <c r="L521" s="6"/>
      <c r="M521" s="6"/>
    </row>
    <row r="522" spans="6:13">
      <c r="F522" s="4"/>
      <c r="G522" s="6"/>
      <c r="H522" s="6"/>
      <c r="I522" s="6"/>
      <c r="J522" s="6"/>
      <c r="K522" s="6"/>
      <c r="L522" s="6"/>
      <c r="M522" s="6"/>
    </row>
    <row r="523" spans="6:13">
      <c r="F523" s="4"/>
      <c r="G523" s="6"/>
      <c r="H523" s="6"/>
      <c r="I523" s="6"/>
      <c r="J523" s="6"/>
      <c r="K523" s="6"/>
      <c r="L523" s="6"/>
      <c r="M523" s="6"/>
    </row>
    <row r="524" spans="6:13">
      <c r="F524" s="4"/>
      <c r="G524" s="6"/>
      <c r="H524" s="6"/>
      <c r="I524" s="6"/>
      <c r="J524" s="6"/>
      <c r="K524" s="6"/>
      <c r="L524" s="6"/>
      <c r="M524" s="6"/>
    </row>
    <row r="525" spans="6:13">
      <c r="F525" s="4"/>
      <c r="G525" s="6"/>
      <c r="H525" s="6"/>
      <c r="I525" s="6"/>
      <c r="J525" s="6"/>
      <c r="K525" s="6"/>
      <c r="L525" s="6"/>
      <c r="M525" s="6"/>
    </row>
    <row r="526" spans="6:13">
      <c r="F526" s="4"/>
      <c r="G526" s="6"/>
      <c r="H526" s="6"/>
      <c r="I526" s="6"/>
      <c r="J526" s="6"/>
      <c r="K526" s="6"/>
      <c r="L526" s="6"/>
      <c r="M526" s="6"/>
    </row>
    <row r="527" spans="6:13">
      <c r="F527" s="4"/>
      <c r="G527" s="6"/>
      <c r="H527" s="6"/>
      <c r="I527" s="6"/>
      <c r="J527" s="6"/>
      <c r="K527" s="6"/>
      <c r="L527" s="6"/>
      <c r="M527" s="6"/>
    </row>
    <row r="528" spans="6:13">
      <c r="F528" s="4"/>
      <c r="G528" s="6"/>
      <c r="H528" s="6"/>
      <c r="I528" s="6"/>
      <c r="J528" s="6"/>
      <c r="K528" s="6"/>
      <c r="L528" s="6"/>
      <c r="M528" s="6"/>
    </row>
    <row r="529" spans="6:13">
      <c r="F529" s="4"/>
      <c r="G529" s="6"/>
      <c r="H529" s="6"/>
      <c r="I529" s="6"/>
      <c r="J529" s="6"/>
      <c r="K529" s="6"/>
      <c r="L529" s="6"/>
      <c r="M529" s="6"/>
    </row>
    <row r="530" spans="6:13">
      <c r="F530" s="4"/>
      <c r="G530" s="6"/>
      <c r="H530" s="6"/>
      <c r="I530" s="6"/>
      <c r="J530" s="6"/>
      <c r="K530" s="6"/>
      <c r="L530" s="6"/>
      <c r="M530" s="6"/>
    </row>
    <row r="531" spans="6:13">
      <c r="F531" s="4"/>
      <c r="G531" s="6"/>
      <c r="H531" s="6"/>
      <c r="I531" s="6"/>
      <c r="J531" s="6"/>
      <c r="K531" s="6"/>
      <c r="L531" s="6"/>
      <c r="M531" s="6"/>
    </row>
    <row r="532" spans="6:13">
      <c r="F532" s="4"/>
      <c r="G532" s="6"/>
      <c r="H532" s="6"/>
      <c r="I532" s="6"/>
      <c r="J532" s="6"/>
      <c r="K532" s="6"/>
      <c r="L532" s="6"/>
      <c r="M532" s="6"/>
    </row>
    <row r="533" spans="6:13">
      <c r="F533" s="4"/>
      <c r="G533" s="6"/>
      <c r="H533" s="6"/>
      <c r="I533" s="6"/>
      <c r="J533" s="6"/>
      <c r="K533" s="6"/>
      <c r="L533" s="6"/>
      <c r="M533" s="6"/>
    </row>
    <row r="534" spans="6:13">
      <c r="F534" s="4"/>
      <c r="G534" s="6"/>
      <c r="H534" s="6"/>
      <c r="I534" s="6"/>
      <c r="J534" s="6"/>
      <c r="K534" s="6"/>
      <c r="L534" s="6"/>
      <c r="M534" s="6"/>
    </row>
    <row r="535" spans="6:13">
      <c r="F535" s="4"/>
      <c r="G535" s="6"/>
      <c r="H535" s="6"/>
      <c r="I535" s="6"/>
      <c r="J535" s="6"/>
      <c r="K535" s="6"/>
      <c r="L535" s="6"/>
      <c r="M535" s="6"/>
    </row>
    <row r="536" spans="6:13">
      <c r="F536" s="4"/>
      <c r="G536" s="6"/>
      <c r="H536" s="6"/>
      <c r="I536" s="6"/>
      <c r="J536" s="6"/>
      <c r="K536" s="6"/>
      <c r="L536" s="6"/>
      <c r="M536" s="6"/>
    </row>
    <row r="537" spans="6:13">
      <c r="F537" s="4"/>
      <c r="G537" s="6"/>
      <c r="H537" s="6"/>
      <c r="I537" s="6"/>
      <c r="J537" s="6"/>
      <c r="K537" s="6"/>
      <c r="L537" s="6"/>
      <c r="M537" s="6"/>
    </row>
    <row r="538" spans="6:13">
      <c r="F538" s="4"/>
      <c r="G538" s="6"/>
      <c r="H538" s="6"/>
      <c r="I538" s="6"/>
      <c r="J538" s="6"/>
      <c r="K538" s="6"/>
      <c r="L538" s="6"/>
      <c r="M538" s="6"/>
    </row>
    <row r="539" spans="6:13">
      <c r="F539" s="4"/>
      <c r="G539" s="6"/>
      <c r="H539" s="6"/>
      <c r="I539" s="6"/>
      <c r="J539" s="6"/>
      <c r="K539" s="6"/>
      <c r="L539" s="6"/>
      <c r="M539" s="6"/>
    </row>
    <row r="540" spans="6:13">
      <c r="F540" s="4"/>
      <c r="G540" s="6"/>
      <c r="H540" s="6"/>
      <c r="I540" s="6"/>
      <c r="J540" s="6"/>
      <c r="K540" s="6"/>
      <c r="L540" s="6"/>
      <c r="M540" s="6"/>
    </row>
    <row r="541" spans="6:13">
      <c r="F541" s="4"/>
      <c r="G541" s="6"/>
      <c r="H541" s="6"/>
      <c r="I541" s="6"/>
      <c r="J541" s="6"/>
      <c r="K541" s="6"/>
      <c r="L541" s="6"/>
      <c r="M541" s="6"/>
    </row>
    <row r="542" spans="6:13">
      <c r="F542" s="4"/>
      <c r="G542" s="6"/>
      <c r="H542" s="6"/>
      <c r="I542" s="6"/>
      <c r="J542" s="6"/>
      <c r="K542" s="6"/>
      <c r="L542" s="6"/>
      <c r="M542" s="6"/>
    </row>
    <row r="543" spans="6:13">
      <c r="F543" s="4"/>
      <c r="G543" s="6"/>
      <c r="H543" s="6"/>
      <c r="I543" s="6"/>
      <c r="J543" s="6"/>
      <c r="K543" s="6"/>
      <c r="L543" s="6"/>
      <c r="M543" s="6"/>
    </row>
    <row r="544" spans="6:13">
      <c r="F544" s="4"/>
      <c r="G544" s="6"/>
      <c r="H544" s="6"/>
      <c r="I544" s="6"/>
      <c r="J544" s="6"/>
      <c r="K544" s="6"/>
      <c r="L544" s="6"/>
      <c r="M544" s="6"/>
    </row>
    <row r="545" spans="6:13">
      <c r="F545" s="4"/>
      <c r="G545" s="6"/>
      <c r="H545" s="6"/>
      <c r="I545" s="6"/>
      <c r="J545" s="6"/>
      <c r="K545" s="6"/>
      <c r="L545" s="6"/>
      <c r="M545" s="6"/>
    </row>
    <row r="546" spans="6:13">
      <c r="F546" s="4"/>
      <c r="G546" s="6"/>
      <c r="H546" s="6"/>
      <c r="I546" s="6"/>
      <c r="J546" s="6"/>
      <c r="K546" s="6"/>
      <c r="L546" s="6"/>
      <c r="M546" s="6"/>
    </row>
    <row r="547" spans="6:13">
      <c r="F547" s="4"/>
      <c r="G547" s="6"/>
      <c r="H547" s="6"/>
      <c r="I547" s="6"/>
      <c r="J547" s="6"/>
      <c r="K547" s="6"/>
      <c r="L547" s="6"/>
      <c r="M547" s="6"/>
    </row>
    <row r="548" spans="6:13">
      <c r="F548" s="4"/>
      <c r="G548" s="6"/>
      <c r="H548" s="6"/>
      <c r="I548" s="6"/>
      <c r="J548" s="6"/>
      <c r="K548" s="6"/>
      <c r="L548" s="6"/>
      <c r="M548" s="6"/>
    </row>
    <row r="549" spans="6:13">
      <c r="F549" s="4"/>
      <c r="G549" s="6"/>
      <c r="H549" s="6"/>
      <c r="I549" s="6"/>
      <c r="J549" s="6"/>
      <c r="K549" s="6"/>
      <c r="L549" s="6"/>
      <c r="M549" s="6"/>
    </row>
    <row r="550" spans="6:13">
      <c r="F550" s="4"/>
      <c r="G550" s="6"/>
      <c r="H550" s="6"/>
      <c r="I550" s="6"/>
      <c r="J550" s="6"/>
      <c r="K550" s="6"/>
      <c r="L550" s="6"/>
      <c r="M550" s="6"/>
    </row>
    <row r="551" spans="6:13">
      <c r="F551" s="4"/>
      <c r="G551" s="6"/>
      <c r="H551" s="6"/>
      <c r="I551" s="6"/>
      <c r="J551" s="6"/>
      <c r="K551" s="6"/>
      <c r="L551" s="6"/>
      <c r="M551" s="6"/>
    </row>
    <row r="552" spans="6:13">
      <c r="F552" s="4"/>
      <c r="G552" s="6"/>
      <c r="H552" s="6"/>
      <c r="I552" s="6"/>
      <c r="J552" s="6"/>
      <c r="K552" s="6"/>
      <c r="L552" s="6"/>
      <c r="M552" s="6"/>
    </row>
    <row r="553" spans="6:13">
      <c r="F553" s="4"/>
      <c r="G553" s="6"/>
      <c r="H553" s="6"/>
      <c r="I553" s="6"/>
      <c r="J553" s="6"/>
      <c r="K553" s="6"/>
      <c r="L553" s="6"/>
      <c r="M553" s="6"/>
    </row>
    <row r="554" spans="6:13">
      <c r="F554" s="4"/>
      <c r="G554" s="6"/>
      <c r="H554" s="6"/>
      <c r="I554" s="6"/>
      <c r="J554" s="6"/>
      <c r="K554" s="6"/>
      <c r="L554" s="6"/>
      <c r="M554" s="6"/>
    </row>
    <row r="555" spans="6:13">
      <c r="F555" s="4"/>
      <c r="G555" s="6"/>
      <c r="H555" s="6"/>
      <c r="I555" s="6"/>
      <c r="J555" s="6"/>
      <c r="K555" s="6"/>
      <c r="L555" s="6"/>
      <c r="M555" s="6"/>
    </row>
    <row r="556" spans="6:13">
      <c r="F556" s="4"/>
      <c r="G556" s="6"/>
      <c r="H556" s="6"/>
      <c r="I556" s="6"/>
      <c r="J556" s="6"/>
      <c r="K556" s="6"/>
      <c r="L556" s="6"/>
      <c r="M556" s="6"/>
    </row>
    <row r="557" spans="6:13">
      <c r="F557" s="4"/>
      <c r="G557" s="6"/>
      <c r="H557" s="6"/>
      <c r="I557" s="6"/>
      <c r="J557" s="6"/>
      <c r="K557" s="6"/>
      <c r="L557" s="6"/>
      <c r="M557" s="6"/>
    </row>
    <row r="558" spans="6:13">
      <c r="F558" s="4"/>
      <c r="G558" s="6"/>
      <c r="H558" s="6"/>
      <c r="I558" s="6"/>
      <c r="J558" s="6"/>
      <c r="K558" s="6"/>
      <c r="L558" s="6"/>
      <c r="M558" s="6"/>
    </row>
    <row r="559" spans="6:13">
      <c r="F559" s="4"/>
      <c r="G559" s="6"/>
      <c r="H559" s="6"/>
      <c r="I559" s="6"/>
      <c r="J559" s="6"/>
      <c r="K559" s="6"/>
      <c r="L559" s="6"/>
      <c r="M559" s="6"/>
    </row>
    <row r="560" spans="6:13">
      <c r="F560" s="4"/>
      <c r="G560" s="6"/>
      <c r="H560" s="6"/>
      <c r="I560" s="6"/>
      <c r="J560" s="6"/>
      <c r="K560" s="6"/>
      <c r="L560" s="6"/>
      <c r="M560" s="6"/>
    </row>
    <row r="561" spans="6:13">
      <c r="F561" s="4"/>
      <c r="G561" s="6"/>
      <c r="H561" s="6"/>
      <c r="I561" s="6"/>
      <c r="J561" s="6"/>
      <c r="K561" s="6"/>
      <c r="L561" s="6"/>
      <c r="M561" s="6"/>
    </row>
    <row r="562" spans="6:13">
      <c r="F562" s="4"/>
      <c r="G562" s="6"/>
      <c r="H562" s="6"/>
      <c r="I562" s="6"/>
      <c r="J562" s="6"/>
      <c r="K562" s="6"/>
      <c r="L562" s="6"/>
      <c r="M562" s="6"/>
    </row>
    <row r="563" spans="6:13">
      <c r="F563" s="4"/>
      <c r="G563" s="6"/>
      <c r="H563" s="6"/>
      <c r="I563" s="6"/>
      <c r="J563" s="6"/>
      <c r="K563" s="6"/>
      <c r="L563" s="6"/>
      <c r="M563" s="6"/>
    </row>
    <row r="564" spans="6:13">
      <c r="F564" s="4"/>
      <c r="G564" s="6"/>
      <c r="H564" s="6"/>
      <c r="I564" s="6"/>
      <c r="J564" s="6"/>
      <c r="K564" s="6"/>
      <c r="L564" s="6"/>
      <c r="M564" s="6"/>
    </row>
    <row r="565" spans="6:13">
      <c r="F565" s="4"/>
      <c r="G565" s="6"/>
      <c r="H565" s="6"/>
      <c r="I565" s="6"/>
      <c r="J565" s="6"/>
      <c r="K565" s="6"/>
      <c r="L565" s="6"/>
      <c r="M565" s="6"/>
    </row>
    <row r="566" spans="6:13">
      <c r="F566" s="4"/>
      <c r="G566" s="6"/>
      <c r="H566" s="6"/>
      <c r="I566" s="6"/>
      <c r="J566" s="6"/>
      <c r="K566" s="6"/>
      <c r="L566" s="6"/>
      <c r="M566" s="6"/>
    </row>
    <row r="567" spans="6:13">
      <c r="F567" s="4"/>
      <c r="G567" s="6"/>
      <c r="H567" s="6"/>
      <c r="I567" s="6"/>
      <c r="J567" s="6"/>
      <c r="K567" s="6"/>
      <c r="L567" s="6"/>
      <c r="M567" s="6"/>
    </row>
    <row r="568" spans="6:13">
      <c r="F568" s="4"/>
      <c r="G568" s="6"/>
      <c r="H568" s="6"/>
      <c r="I568" s="6"/>
      <c r="J568" s="6"/>
      <c r="K568" s="6"/>
      <c r="L568" s="6"/>
      <c r="M568" s="6"/>
    </row>
    <row r="569" spans="6:13">
      <c r="F569" s="4"/>
      <c r="G569" s="6"/>
      <c r="H569" s="6"/>
      <c r="I569" s="6"/>
      <c r="J569" s="6"/>
      <c r="K569" s="6"/>
      <c r="L569" s="6"/>
      <c r="M569" s="6"/>
    </row>
    <row r="570" spans="6:13">
      <c r="F570" s="4"/>
      <c r="G570" s="6"/>
      <c r="H570" s="6"/>
      <c r="I570" s="6"/>
      <c r="J570" s="6"/>
      <c r="K570" s="6"/>
      <c r="L570" s="6"/>
      <c r="M570" s="6"/>
    </row>
    <row r="571" spans="6:13">
      <c r="F571" s="4"/>
      <c r="G571" s="6"/>
      <c r="H571" s="6"/>
      <c r="I571" s="6"/>
      <c r="J571" s="6"/>
      <c r="K571" s="6"/>
      <c r="L571" s="6"/>
      <c r="M571" s="6"/>
    </row>
    <row r="572" spans="6:13">
      <c r="F572" s="4"/>
      <c r="G572" s="6"/>
      <c r="H572" s="6"/>
      <c r="I572" s="6"/>
      <c r="J572" s="6"/>
      <c r="K572" s="6"/>
      <c r="L572" s="6"/>
      <c r="M572" s="6"/>
    </row>
    <row r="573" spans="6:13">
      <c r="F573" s="4"/>
      <c r="G573" s="6"/>
      <c r="H573" s="6"/>
      <c r="I573" s="6"/>
      <c r="J573" s="6"/>
      <c r="K573" s="6"/>
      <c r="L573" s="6"/>
      <c r="M573" s="6"/>
    </row>
    <row r="574" spans="6:13">
      <c r="F574" s="4"/>
      <c r="G574" s="6"/>
      <c r="H574" s="6"/>
      <c r="I574" s="6"/>
      <c r="J574" s="6"/>
      <c r="K574" s="6"/>
      <c r="L574" s="6"/>
      <c r="M574" s="6"/>
    </row>
    <row r="575" spans="6:13">
      <c r="F575" s="4"/>
      <c r="G575" s="6"/>
      <c r="H575" s="6"/>
      <c r="I575" s="6"/>
      <c r="J575" s="6"/>
      <c r="K575" s="6"/>
      <c r="L575" s="6"/>
      <c r="M575" s="6"/>
    </row>
    <row r="576" spans="6:13">
      <c r="F576" s="4"/>
      <c r="G576" s="6"/>
      <c r="H576" s="6"/>
      <c r="I576" s="6"/>
      <c r="J576" s="6"/>
      <c r="K576" s="6"/>
      <c r="L576" s="6"/>
      <c r="M576" s="6"/>
    </row>
    <row r="577" spans="6:13">
      <c r="F577" s="4"/>
      <c r="G577" s="6"/>
      <c r="H577" s="6"/>
      <c r="I577" s="6"/>
      <c r="J577" s="6"/>
      <c r="K577" s="6"/>
      <c r="L577" s="6"/>
      <c r="M577" s="6"/>
    </row>
    <row r="578" spans="6:13">
      <c r="F578" s="4"/>
      <c r="G578" s="6"/>
      <c r="H578" s="6"/>
      <c r="I578" s="6"/>
      <c r="J578" s="6"/>
      <c r="K578" s="6"/>
      <c r="L578" s="6"/>
      <c r="M578" s="6"/>
    </row>
    <row r="579" spans="6:13">
      <c r="F579" s="4"/>
      <c r="G579" s="6"/>
      <c r="H579" s="6"/>
      <c r="I579" s="6"/>
      <c r="J579" s="6"/>
      <c r="K579" s="6"/>
      <c r="L579" s="6"/>
      <c r="M579" s="6"/>
    </row>
    <row r="580" spans="6:13">
      <c r="F580" s="4"/>
      <c r="G580" s="6"/>
      <c r="H580" s="6"/>
      <c r="I580" s="6"/>
      <c r="J580" s="6"/>
      <c r="K580" s="6"/>
      <c r="L580" s="6"/>
      <c r="M580" s="6"/>
    </row>
    <row r="581" spans="6:13">
      <c r="F581" s="4"/>
      <c r="G581" s="6"/>
      <c r="H581" s="6"/>
      <c r="I581" s="6"/>
      <c r="J581" s="6"/>
      <c r="K581" s="6"/>
      <c r="L581" s="6"/>
      <c r="M581" s="6"/>
    </row>
    <row r="582" spans="6:13">
      <c r="F582" s="4"/>
      <c r="G582" s="6"/>
      <c r="H582" s="6"/>
      <c r="I582" s="6"/>
      <c r="J582" s="6"/>
      <c r="K582" s="6"/>
      <c r="L582" s="6"/>
      <c r="M582" s="6"/>
    </row>
    <row r="583" spans="6:13">
      <c r="F583" s="4"/>
      <c r="G583" s="6"/>
      <c r="H583" s="6"/>
      <c r="I583" s="6"/>
      <c r="J583" s="6"/>
      <c r="K583" s="6"/>
      <c r="L583" s="6"/>
      <c r="M583" s="6"/>
    </row>
    <row r="584" spans="6:13">
      <c r="F584" s="4"/>
      <c r="G584" s="6"/>
      <c r="H584" s="6"/>
      <c r="I584" s="6"/>
      <c r="J584" s="6"/>
      <c r="K584" s="6"/>
      <c r="L584" s="6"/>
      <c r="M584" s="6"/>
    </row>
    <row r="585" spans="6:13">
      <c r="F585" s="4"/>
      <c r="G585" s="6"/>
      <c r="H585" s="6"/>
      <c r="I585" s="6"/>
      <c r="J585" s="6"/>
      <c r="K585" s="6"/>
      <c r="L585" s="6"/>
      <c r="M585" s="6"/>
    </row>
    <row r="586" spans="6:13">
      <c r="F586" s="4"/>
      <c r="G586" s="6"/>
      <c r="H586" s="6"/>
      <c r="I586" s="6"/>
      <c r="J586" s="6"/>
      <c r="K586" s="6"/>
      <c r="L586" s="6"/>
      <c r="M586" s="6"/>
    </row>
    <row r="587" spans="6:13">
      <c r="F587" s="4"/>
      <c r="G587" s="6"/>
      <c r="H587" s="6"/>
      <c r="I587" s="6"/>
      <c r="J587" s="6"/>
      <c r="K587" s="6"/>
      <c r="L587" s="6"/>
      <c r="M587" s="6"/>
    </row>
    <row r="588" spans="6:13">
      <c r="F588" s="4"/>
      <c r="G588" s="6"/>
      <c r="H588" s="6"/>
      <c r="I588" s="6"/>
      <c r="J588" s="6"/>
      <c r="K588" s="6"/>
      <c r="L588" s="6"/>
      <c r="M588" s="6"/>
    </row>
    <row r="589" spans="6:13">
      <c r="F589" s="4"/>
      <c r="G589" s="6"/>
      <c r="H589" s="6"/>
      <c r="I589" s="6"/>
      <c r="J589" s="6"/>
      <c r="K589" s="6"/>
      <c r="L589" s="6"/>
      <c r="M589" s="6"/>
    </row>
    <row r="590" spans="6:13">
      <c r="F590" s="4"/>
      <c r="G590" s="6"/>
      <c r="H590" s="6"/>
      <c r="I590" s="6"/>
      <c r="J590" s="6"/>
      <c r="K590" s="6"/>
      <c r="L590" s="6"/>
      <c r="M590" s="6"/>
    </row>
    <row r="591" spans="6:13">
      <c r="F591" s="4"/>
      <c r="G591" s="6"/>
      <c r="H591" s="6"/>
      <c r="I591" s="6"/>
      <c r="J591" s="6"/>
      <c r="K591" s="6"/>
      <c r="L591" s="6"/>
      <c r="M591" s="6"/>
    </row>
    <row r="592" spans="6:13">
      <c r="F592" s="4"/>
      <c r="G592" s="6"/>
      <c r="H592" s="6"/>
      <c r="I592" s="6"/>
      <c r="J592" s="6"/>
      <c r="K592" s="6"/>
      <c r="L592" s="6"/>
      <c r="M592" s="6"/>
    </row>
    <row r="593" spans="6:13">
      <c r="F593" s="4"/>
      <c r="G593" s="6"/>
      <c r="H593" s="6"/>
      <c r="I593" s="6"/>
      <c r="J593" s="6"/>
      <c r="K593" s="6"/>
      <c r="L593" s="6"/>
      <c r="M593" s="6"/>
    </row>
    <row r="594" spans="6:13">
      <c r="F594" s="4"/>
      <c r="G594" s="6"/>
      <c r="H594" s="6"/>
      <c r="I594" s="6"/>
      <c r="J594" s="6"/>
      <c r="K594" s="6"/>
      <c r="L594" s="6"/>
      <c r="M594" s="6"/>
    </row>
    <row r="595" spans="6:13">
      <c r="F595" s="4"/>
      <c r="G595" s="6"/>
      <c r="H595" s="6"/>
      <c r="I595" s="6"/>
      <c r="J595" s="6"/>
      <c r="K595" s="6"/>
      <c r="L595" s="6"/>
      <c r="M595" s="6"/>
    </row>
    <row r="596" spans="6:13">
      <c r="F596" s="4"/>
      <c r="G596" s="6"/>
      <c r="H596" s="6"/>
      <c r="I596" s="6"/>
      <c r="J596" s="6"/>
      <c r="K596" s="6"/>
      <c r="L596" s="6"/>
      <c r="M596" s="6"/>
    </row>
    <row r="597" spans="6:13">
      <c r="F597" s="4"/>
      <c r="G597" s="6"/>
      <c r="H597" s="6"/>
      <c r="I597" s="6"/>
      <c r="J597" s="6"/>
      <c r="K597" s="6"/>
      <c r="L597" s="6"/>
      <c r="M597" s="6"/>
    </row>
    <row r="598" spans="6:13">
      <c r="F598" s="4"/>
      <c r="G598" s="6"/>
      <c r="H598" s="6"/>
      <c r="I598" s="6"/>
      <c r="J598" s="6"/>
      <c r="K598" s="6"/>
      <c r="L598" s="6"/>
      <c r="M598" s="6"/>
    </row>
    <row r="599" spans="6:13">
      <c r="F599" s="4"/>
      <c r="G599" s="6"/>
      <c r="H599" s="6"/>
      <c r="I599" s="6"/>
      <c r="J599" s="6"/>
      <c r="K599" s="6"/>
      <c r="L599" s="6"/>
      <c r="M599" s="6"/>
    </row>
    <row r="600" spans="6:13">
      <c r="F600" s="4"/>
      <c r="G600" s="6"/>
      <c r="H600" s="6"/>
      <c r="I600" s="6"/>
      <c r="J600" s="6"/>
      <c r="K600" s="6"/>
      <c r="L600" s="6"/>
      <c r="M600" s="6"/>
    </row>
    <row r="601" spans="6:13">
      <c r="F601" s="4"/>
      <c r="G601" s="6"/>
      <c r="H601" s="6"/>
      <c r="I601" s="6"/>
      <c r="J601" s="6"/>
      <c r="K601" s="6"/>
      <c r="L601" s="6"/>
      <c r="M601" s="6"/>
    </row>
    <row r="602" spans="6:13">
      <c r="F602" s="4"/>
      <c r="G602" s="6"/>
      <c r="H602" s="6"/>
      <c r="I602" s="6"/>
      <c r="J602" s="6"/>
      <c r="K602" s="6"/>
      <c r="L602" s="6"/>
      <c r="M602" s="6"/>
    </row>
    <row r="603" spans="6:13">
      <c r="F603" s="4"/>
      <c r="G603" s="6"/>
      <c r="H603" s="6"/>
      <c r="I603" s="6"/>
      <c r="J603" s="6"/>
      <c r="K603" s="6"/>
      <c r="L603" s="6"/>
      <c r="M603" s="6"/>
    </row>
    <row r="604" spans="6:13">
      <c r="F604" s="4"/>
      <c r="G604" s="6"/>
      <c r="H604" s="6"/>
      <c r="I604" s="6"/>
      <c r="J604" s="6"/>
      <c r="K604" s="6"/>
      <c r="L604" s="6"/>
      <c r="M604" s="6"/>
    </row>
    <row r="605" spans="6:13">
      <c r="F605" s="4"/>
      <c r="G605" s="6"/>
      <c r="H605" s="6"/>
      <c r="I605" s="6"/>
      <c r="J605" s="6"/>
      <c r="K605" s="6"/>
      <c r="L605" s="6"/>
      <c r="M605" s="6"/>
    </row>
    <row r="606" spans="6:13">
      <c r="F606" s="4"/>
      <c r="G606" s="6"/>
      <c r="H606" s="6"/>
      <c r="I606" s="6"/>
      <c r="J606" s="6"/>
      <c r="K606" s="6"/>
      <c r="L606" s="6"/>
      <c r="M606" s="6"/>
    </row>
    <row r="607" spans="6:13">
      <c r="F607" s="4"/>
      <c r="G607" s="6"/>
      <c r="H607" s="6"/>
      <c r="I607" s="6"/>
      <c r="J607" s="6"/>
      <c r="K607" s="6"/>
      <c r="L607" s="6"/>
      <c r="M607" s="6"/>
    </row>
    <row r="608" spans="6:13">
      <c r="F608" s="4"/>
      <c r="G608" s="6"/>
      <c r="H608" s="6"/>
      <c r="I608" s="6"/>
      <c r="J608" s="6"/>
      <c r="K608" s="6"/>
      <c r="L608" s="6"/>
      <c r="M608" s="6"/>
    </row>
    <row r="609" spans="6:13">
      <c r="F609" s="4"/>
      <c r="G609" s="6"/>
      <c r="H609" s="6"/>
      <c r="I609" s="6"/>
      <c r="J609" s="6"/>
      <c r="K609" s="6"/>
      <c r="L609" s="6"/>
      <c r="M609" s="6"/>
    </row>
    <row r="610" spans="6:13">
      <c r="F610" s="4"/>
      <c r="G610" s="6"/>
      <c r="H610" s="6"/>
      <c r="I610" s="6"/>
      <c r="J610" s="6"/>
      <c r="K610" s="6"/>
      <c r="L610" s="6"/>
      <c r="M610" s="6"/>
    </row>
    <row r="611" spans="6:13">
      <c r="F611" s="4"/>
      <c r="G611" s="6"/>
      <c r="H611" s="6"/>
      <c r="I611" s="6"/>
      <c r="J611" s="6"/>
      <c r="K611" s="6"/>
      <c r="L611" s="6"/>
      <c r="M611" s="6"/>
    </row>
    <row r="612" spans="6:13">
      <c r="F612" s="4"/>
      <c r="G612" s="6"/>
      <c r="H612" s="6"/>
      <c r="I612" s="6"/>
      <c r="J612" s="6"/>
      <c r="K612" s="6"/>
      <c r="L612" s="6"/>
      <c r="M612" s="6"/>
    </row>
    <row r="613" spans="6:13">
      <c r="F613" s="4"/>
      <c r="G613" s="6"/>
      <c r="H613" s="6"/>
      <c r="I613" s="6"/>
      <c r="J613" s="6"/>
      <c r="K613" s="6"/>
      <c r="L613" s="6"/>
      <c r="M613" s="6"/>
    </row>
    <row r="614" spans="6:13">
      <c r="F614" s="4"/>
      <c r="G614" s="6"/>
      <c r="H614" s="6"/>
      <c r="I614" s="6"/>
      <c r="J614" s="6"/>
      <c r="K614" s="6"/>
      <c r="L614" s="6"/>
      <c r="M614" s="6"/>
    </row>
    <row r="615" spans="6:13">
      <c r="F615" s="4"/>
      <c r="G615" s="6"/>
      <c r="H615" s="6"/>
      <c r="I615" s="6"/>
      <c r="J615" s="6"/>
      <c r="K615" s="6"/>
      <c r="L615" s="6"/>
      <c r="M615" s="6"/>
    </row>
    <row r="616" spans="6:13">
      <c r="F616" s="4"/>
      <c r="G616" s="6"/>
      <c r="H616" s="6"/>
      <c r="I616" s="6"/>
      <c r="J616" s="6"/>
      <c r="K616" s="6"/>
      <c r="L616" s="6"/>
      <c r="M616" s="6"/>
    </row>
    <row r="617" spans="6:13">
      <c r="F617" s="4"/>
      <c r="G617" s="6"/>
      <c r="H617" s="6"/>
      <c r="I617" s="6"/>
      <c r="J617" s="6"/>
      <c r="K617" s="6"/>
      <c r="L617" s="6"/>
      <c r="M617" s="6"/>
    </row>
    <row r="618" spans="6:13">
      <c r="F618" s="4"/>
      <c r="G618" s="6"/>
      <c r="H618" s="6"/>
      <c r="I618" s="6"/>
      <c r="J618" s="6"/>
      <c r="K618" s="6"/>
      <c r="L618" s="6"/>
      <c r="M618" s="6"/>
    </row>
    <row r="619" spans="6:13">
      <c r="F619" s="4"/>
      <c r="G619" s="6"/>
      <c r="H619" s="6"/>
      <c r="I619" s="6"/>
      <c r="J619" s="6"/>
      <c r="K619" s="6"/>
      <c r="L619" s="6"/>
      <c r="M619" s="6"/>
    </row>
    <row r="620" spans="6:13">
      <c r="F620" s="4"/>
      <c r="G620" s="6"/>
      <c r="H620" s="6"/>
      <c r="I620" s="6"/>
      <c r="J620" s="6"/>
      <c r="K620" s="6"/>
      <c r="L620" s="6"/>
      <c r="M620" s="6"/>
    </row>
    <row r="621" spans="6:13">
      <c r="F621" s="4"/>
      <c r="G621" s="6"/>
      <c r="H621" s="6"/>
      <c r="I621" s="6"/>
      <c r="J621" s="6"/>
      <c r="K621" s="6"/>
      <c r="L621" s="6"/>
      <c r="M621" s="6"/>
    </row>
    <row r="622" spans="6:13">
      <c r="F622" s="4"/>
      <c r="G622" s="6"/>
      <c r="H622" s="6"/>
      <c r="I622" s="6"/>
      <c r="J622" s="6"/>
      <c r="K622" s="6"/>
      <c r="L622" s="6"/>
      <c r="M622" s="6"/>
    </row>
    <row r="623" spans="6:13">
      <c r="F623" s="4"/>
      <c r="G623" s="6"/>
      <c r="H623" s="6"/>
      <c r="I623" s="6"/>
      <c r="J623" s="6"/>
      <c r="K623" s="6"/>
      <c r="L623" s="6"/>
      <c r="M623" s="6"/>
    </row>
    <row r="624" spans="6:13">
      <c r="F624" s="4"/>
      <c r="G624" s="6"/>
      <c r="H624" s="6"/>
      <c r="I624" s="6"/>
      <c r="J624" s="6"/>
      <c r="K624" s="6"/>
      <c r="L624" s="6"/>
      <c r="M624" s="6"/>
    </row>
    <row r="625" spans="6:13">
      <c r="F625" s="4"/>
      <c r="G625" s="6"/>
      <c r="H625" s="6"/>
      <c r="I625" s="6"/>
      <c r="J625" s="6"/>
      <c r="K625" s="6"/>
      <c r="L625" s="6"/>
      <c r="M625" s="6"/>
    </row>
    <row r="626" spans="6:13">
      <c r="F626" s="4"/>
      <c r="G626" s="6"/>
      <c r="H626" s="6"/>
      <c r="I626" s="6"/>
      <c r="J626" s="6"/>
      <c r="K626" s="6"/>
      <c r="L626" s="6"/>
      <c r="M626" s="6"/>
    </row>
    <row r="627" spans="6:13">
      <c r="F627" s="4"/>
      <c r="G627" s="6"/>
      <c r="H627" s="6"/>
      <c r="I627" s="6"/>
      <c r="J627" s="6"/>
      <c r="K627" s="6"/>
      <c r="L627" s="6"/>
      <c r="M627" s="6"/>
    </row>
    <row r="628" spans="6:13">
      <c r="F628" s="4"/>
      <c r="G628" s="6"/>
      <c r="H628" s="6"/>
      <c r="I628" s="6"/>
      <c r="J628" s="6"/>
      <c r="K628" s="6"/>
      <c r="L628" s="6"/>
      <c r="M628" s="6"/>
    </row>
    <row r="629" spans="6:13">
      <c r="F629" s="4"/>
      <c r="G629" s="6"/>
      <c r="H629" s="6"/>
      <c r="I629" s="6"/>
      <c r="J629" s="6"/>
      <c r="K629" s="6"/>
      <c r="L629" s="6"/>
      <c r="M629" s="6"/>
    </row>
    <row r="630" spans="6:13">
      <c r="F630" s="4"/>
      <c r="G630" s="6"/>
      <c r="H630" s="6"/>
      <c r="I630" s="6"/>
      <c r="J630" s="6"/>
      <c r="K630" s="6"/>
      <c r="L630" s="6"/>
      <c r="M630" s="6"/>
    </row>
    <row r="631" spans="6:13">
      <c r="F631" s="4"/>
      <c r="G631" s="6"/>
      <c r="H631" s="6"/>
      <c r="I631" s="6"/>
      <c r="J631" s="6"/>
      <c r="K631" s="6"/>
      <c r="L631" s="6"/>
      <c r="M631" s="6"/>
    </row>
    <row r="632" spans="6:13">
      <c r="F632" s="4"/>
      <c r="G632" s="6"/>
      <c r="H632" s="6"/>
      <c r="I632" s="6"/>
      <c r="J632" s="6"/>
      <c r="K632" s="6"/>
      <c r="L632" s="6"/>
      <c r="M632" s="6"/>
    </row>
    <row r="633" spans="6:13">
      <c r="F633" s="4"/>
      <c r="G633" s="6"/>
      <c r="H633" s="6"/>
      <c r="I633" s="6"/>
      <c r="J633" s="6"/>
      <c r="K633" s="6"/>
      <c r="L633" s="6"/>
      <c r="M633" s="6"/>
    </row>
    <row r="634" spans="6:13">
      <c r="F634" s="4"/>
      <c r="G634" s="6"/>
      <c r="H634" s="6"/>
      <c r="I634" s="6"/>
      <c r="J634" s="6"/>
      <c r="K634" s="6"/>
      <c r="L634" s="6"/>
      <c r="M634" s="6"/>
    </row>
    <row r="635" spans="6:13">
      <c r="F635" s="4"/>
      <c r="G635" s="6"/>
      <c r="H635" s="6"/>
      <c r="I635" s="6"/>
      <c r="J635" s="6"/>
      <c r="K635" s="6"/>
      <c r="L635" s="6"/>
      <c r="M635" s="6"/>
    </row>
    <row r="636" spans="6:13">
      <c r="F636" s="4"/>
      <c r="G636" s="6"/>
      <c r="H636" s="6"/>
      <c r="I636" s="6"/>
      <c r="J636" s="6"/>
      <c r="K636" s="6"/>
      <c r="L636" s="6"/>
      <c r="M636" s="6"/>
    </row>
    <row r="637" spans="6:13">
      <c r="F637" s="4"/>
      <c r="G637" s="6"/>
      <c r="H637" s="6"/>
      <c r="I637" s="6"/>
      <c r="J637" s="6"/>
      <c r="K637" s="6"/>
      <c r="L637" s="6"/>
      <c r="M637" s="6"/>
    </row>
    <row r="638" spans="6:13">
      <c r="F638" s="4"/>
      <c r="G638" s="6"/>
      <c r="H638" s="6"/>
      <c r="I638" s="6"/>
      <c r="J638" s="6"/>
      <c r="K638" s="6"/>
      <c r="L638" s="6"/>
      <c r="M638" s="6"/>
    </row>
    <row r="639" spans="6:13">
      <c r="F639" s="4"/>
      <c r="G639" s="6"/>
      <c r="H639" s="6"/>
      <c r="I639" s="6"/>
      <c r="J639" s="6"/>
      <c r="K639" s="6"/>
      <c r="L639" s="6"/>
      <c r="M639" s="6"/>
    </row>
    <row r="640" spans="6:13">
      <c r="F640" s="4"/>
      <c r="G640" s="6"/>
      <c r="H640" s="6"/>
      <c r="I640" s="6"/>
      <c r="J640" s="6"/>
      <c r="K640" s="6"/>
      <c r="L640" s="6"/>
      <c r="M640" s="6"/>
    </row>
    <row r="641" spans="6:13">
      <c r="F641" s="4"/>
      <c r="G641" s="6"/>
      <c r="H641" s="6"/>
      <c r="I641" s="6"/>
      <c r="J641" s="6"/>
      <c r="K641" s="6"/>
      <c r="L641" s="6"/>
      <c r="M641" s="6"/>
    </row>
    <row r="642" spans="6:13">
      <c r="F642" s="4"/>
      <c r="G642" s="6"/>
      <c r="H642" s="6"/>
      <c r="I642" s="6"/>
      <c r="J642" s="6"/>
      <c r="K642" s="6"/>
      <c r="L642" s="6"/>
      <c r="M642" s="6"/>
    </row>
    <row r="643" spans="6:13">
      <c r="F643" s="4"/>
      <c r="G643" s="6"/>
      <c r="H643" s="6"/>
      <c r="I643" s="6"/>
      <c r="J643" s="6"/>
      <c r="K643" s="6"/>
      <c r="L643" s="6"/>
      <c r="M643" s="6"/>
    </row>
    <row r="644" spans="6:13">
      <c r="F644" s="4"/>
      <c r="G644" s="6"/>
      <c r="H644" s="6"/>
      <c r="I644" s="6"/>
      <c r="J644" s="6"/>
      <c r="K644" s="6"/>
      <c r="L644" s="6"/>
      <c r="M644" s="6"/>
    </row>
    <row r="645" spans="6:13">
      <c r="F645" s="4"/>
      <c r="G645" s="6"/>
      <c r="H645" s="6"/>
      <c r="I645" s="6"/>
      <c r="J645" s="6"/>
      <c r="K645" s="6"/>
      <c r="L645" s="6"/>
      <c r="M645" s="6"/>
    </row>
    <row r="646" spans="6:13">
      <c r="F646" s="4"/>
      <c r="G646" s="6"/>
      <c r="H646" s="6"/>
      <c r="I646" s="6"/>
      <c r="J646" s="6"/>
      <c r="K646" s="6"/>
      <c r="L646" s="6"/>
      <c r="M646" s="6"/>
    </row>
    <row r="647" spans="6:13">
      <c r="F647" s="4"/>
      <c r="G647" s="6"/>
      <c r="H647" s="6"/>
      <c r="I647" s="6"/>
      <c r="J647" s="6"/>
      <c r="K647" s="6"/>
      <c r="L647" s="6"/>
      <c r="M647" s="6"/>
    </row>
    <row r="648" spans="6:13">
      <c r="F648" s="4"/>
      <c r="G648" s="6"/>
      <c r="H648" s="6"/>
      <c r="I648" s="6"/>
      <c r="J648" s="6"/>
      <c r="K648" s="6"/>
      <c r="L648" s="6"/>
      <c r="M648" s="6"/>
    </row>
    <row r="649" spans="6:13">
      <c r="F649" s="4"/>
      <c r="G649" s="6"/>
      <c r="H649" s="6"/>
      <c r="I649" s="6"/>
      <c r="J649" s="6"/>
      <c r="K649" s="6"/>
      <c r="L649" s="6"/>
      <c r="M649" s="6"/>
    </row>
    <row r="650" spans="6:13">
      <c r="F650" s="4"/>
      <c r="G650" s="6"/>
      <c r="H650" s="6"/>
      <c r="I650" s="6"/>
      <c r="J650" s="6"/>
      <c r="K650" s="6"/>
      <c r="L650" s="6"/>
      <c r="M650" s="6"/>
    </row>
    <row r="651" spans="6:13">
      <c r="F651" s="4"/>
      <c r="G651" s="6"/>
      <c r="H651" s="6"/>
      <c r="I651" s="6"/>
      <c r="J651" s="6"/>
      <c r="K651" s="6"/>
      <c r="L651" s="6"/>
      <c r="M651" s="6"/>
    </row>
    <row r="652" spans="6:13">
      <c r="F652" s="4"/>
      <c r="G652" s="6"/>
      <c r="H652" s="6"/>
      <c r="I652" s="6"/>
      <c r="J652" s="6"/>
      <c r="K652" s="6"/>
      <c r="L652" s="6"/>
      <c r="M652" s="6"/>
    </row>
    <row r="653" spans="6:13">
      <c r="F653" s="4"/>
      <c r="G653" s="6"/>
      <c r="H653" s="6"/>
      <c r="I653" s="6"/>
      <c r="J653" s="6"/>
      <c r="K653" s="6"/>
      <c r="L653" s="6"/>
      <c r="M653" s="6"/>
    </row>
    <row r="654" spans="6:13">
      <c r="F654" s="4"/>
      <c r="G654" s="6"/>
      <c r="H654" s="6"/>
      <c r="I654" s="6"/>
      <c r="J654" s="6"/>
      <c r="K654" s="6"/>
      <c r="L654" s="6"/>
      <c r="M654" s="6"/>
    </row>
    <row r="655" spans="6:13">
      <c r="F655" s="4"/>
      <c r="G655" s="6"/>
      <c r="H655" s="6"/>
      <c r="I655" s="6"/>
      <c r="J655" s="6"/>
      <c r="K655" s="6"/>
      <c r="L655" s="6"/>
      <c r="M655" s="6"/>
    </row>
    <row r="656" spans="6:13">
      <c r="F656" s="4"/>
      <c r="G656" s="6"/>
      <c r="H656" s="6"/>
      <c r="I656" s="6"/>
      <c r="J656" s="6"/>
      <c r="K656" s="6"/>
      <c r="L656" s="6"/>
      <c r="M656" s="6"/>
    </row>
    <row r="657" spans="6:13">
      <c r="F657" s="4"/>
      <c r="G657" s="6"/>
      <c r="H657" s="6"/>
      <c r="I657" s="6"/>
      <c r="J657" s="6"/>
      <c r="K657" s="6"/>
      <c r="L657" s="6"/>
      <c r="M657" s="6"/>
    </row>
    <row r="658" spans="6:13">
      <c r="F658" s="4"/>
      <c r="G658" s="6"/>
      <c r="H658" s="6"/>
      <c r="I658" s="6"/>
      <c r="J658" s="6"/>
      <c r="K658" s="6"/>
      <c r="L658" s="6"/>
      <c r="M658" s="6"/>
    </row>
    <row r="659" spans="6:13">
      <c r="F659" s="4"/>
      <c r="G659" s="6"/>
      <c r="H659" s="6"/>
      <c r="I659" s="6"/>
      <c r="J659" s="6"/>
      <c r="K659" s="6"/>
      <c r="L659" s="6"/>
      <c r="M659" s="6"/>
    </row>
    <row r="660" spans="6:13">
      <c r="F660" s="4"/>
      <c r="G660" s="6"/>
      <c r="H660" s="6"/>
      <c r="I660" s="6"/>
      <c r="J660" s="6"/>
      <c r="K660" s="6"/>
      <c r="L660" s="6"/>
      <c r="M660" s="6"/>
    </row>
    <row r="661" spans="6:13">
      <c r="F661" s="4"/>
      <c r="G661" s="6"/>
      <c r="H661" s="6"/>
      <c r="I661" s="6"/>
      <c r="J661" s="6"/>
      <c r="K661" s="6"/>
      <c r="L661" s="6"/>
      <c r="M661" s="6"/>
    </row>
    <row r="662" spans="6:13">
      <c r="F662" s="4"/>
      <c r="G662" s="6"/>
      <c r="H662" s="6"/>
      <c r="I662" s="6"/>
      <c r="J662" s="6"/>
      <c r="K662" s="6"/>
      <c r="L662" s="6"/>
      <c r="M662" s="6"/>
    </row>
    <row r="663" spans="6:13">
      <c r="F663" s="4"/>
      <c r="G663" s="6"/>
      <c r="H663" s="6"/>
      <c r="I663" s="6"/>
      <c r="J663" s="6"/>
      <c r="K663" s="6"/>
      <c r="L663" s="6"/>
      <c r="M663" s="6"/>
    </row>
    <row r="664" spans="6:13">
      <c r="F664" s="4"/>
      <c r="G664" s="6"/>
      <c r="H664" s="6"/>
      <c r="I664" s="6"/>
      <c r="J664" s="6"/>
      <c r="K664" s="6"/>
      <c r="L664" s="6"/>
      <c r="M664" s="6"/>
    </row>
    <row r="665" spans="6:13">
      <c r="F665" s="4"/>
      <c r="G665" s="6"/>
      <c r="H665" s="6"/>
      <c r="I665" s="6"/>
      <c r="J665" s="6"/>
      <c r="K665" s="6"/>
      <c r="L665" s="6"/>
      <c r="M665" s="6"/>
    </row>
    <row r="666" spans="6:13">
      <c r="F666" s="4"/>
      <c r="G666" s="6"/>
      <c r="H666" s="6"/>
      <c r="I666" s="6"/>
      <c r="J666" s="6"/>
      <c r="K666" s="6"/>
      <c r="L666" s="6"/>
      <c r="M666" s="6"/>
    </row>
    <row r="667" spans="6:13">
      <c r="F667" s="4"/>
      <c r="G667" s="6"/>
      <c r="H667" s="6"/>
      <c r="I667" s="6"/>
      <c r="J667" s="6"/>
      <c r="K667" s="6"/>
      <c r="L667" s="6"/>
      <c r="M667" s="6"/>
    </row>
    <row r="668" spans="6:13">
      <c r="F668" s="4"/>
      <c r="G668" s="6"/>
      <c r="H668" s="6"/>
      <c r="I668" s="6"/>
      <c r="J668" s="6"/>
      <c r="K668" s="6"/>
      <c r="L668" s="6"/>
      <c r="M668" s="6"/>
    </row>
    <row r="669" spans="6:13">
      <c r="F669" s="4"/>
      <c r="G669" s="6"/>
      <c r="H669" s="6"/>
      <c r="I669" s="6"/>
      <c r="J669" s="6"/>
      <c r="K669" s="6"/>
      <c r="L669" s="6"/>
      <c r="M669" s="6"/>
    </row>
    <row r="670" spans="6:13">
      <c r="F670" s="4"/>
      <c r="G670" s="6"/>
      <c r="H670" s="6"/>
      <c r="I670" s="6"/>
      <c r="J670" s="6"/>
      <c r="K670" s="6"/>
      <c r="L670" s="6"/>
      <c r="M670" s="6"/>
    </row>
    <row r="671" spans="6:13">
      <c r="F671" s="4"/>
      <c r="G671" s="6"/>
      <c r="H671" s="6"/>
      <c r="I671" s="6"/>
      <c r="J671" s="6"/>
      <c r="K671" s="6"/>
      <c r="L671" s="6"/>
      <c r="M671" s="6"/>
    </row>
    <row r="672" spans="6:13">
      <c r="F672" s="4"/>
      <c r="G672" s="6"/>
      <c r="H672" s="6"/>
      <c r="I672" s="6"/>
      <c r="J672" s="6"/>
      <c r="K672" s="6"/>
      <c r="L672" s="6"/>
      <c r="M672" s="6"/>
    </row>
    <row r="673" spans="6:13">
      <c r="F673" s="4"/>
      <c r="G673" s="6"/>
      <c r="H673" s="6"/>
      <c r="I673" s="6"/>
      <c r="J673" s="6"/>
      <c r="K673" s="6"/>
      <c r="L673" s="6"/>
      <c r="M673" s="6"/>
    </row>
    <row r="674" spans="6:13">
      <c r="F674" s="4"/>
      <c r="G674" s="6"/>
      <c r="H674" s="6"/>
      <c r="I674" s="6"/>
      <c r="J674" s="6"/>
      <c r="K674" s="6"/>
      <c r="L674" s="6"/>
      <c r="M674" s="6"/>
    </row>
    <row r="675" spans="6:13">
      <c r="F675" s="4"/>
      <c r="G675" s="6"/>
      <c r="H675" s="6"/>
      <c r="I675" s="6"/>
      <c r="J675" s="6"/>
      <c r="K675" s="6"/>
      <c r="L675" s="6"/>
      <c r="M675" s="6"/>
    </row>
    <row r="676" spans="6:13">
      <c r="F676" s="4"/>
      <c r="G676" s="6"/>
      <c r="H676" s="6"/>
      <c r="I676" s="6"/>
      <c r="J676" s="6"/>
      <c r="K676" s="6"/>
      <c r="L676" s="6"/>
      <c r="M676" s="6"/>
    </row>
    <row r="677" spans="6:13">
      <c r="F677" s="4"/>
      <c r="G677" s="6"/>
      <c r="H677" s="6"/>
      <c r="I677" s="6"/>
      <c r="J677" s="6"/>
      <c r="K677" s="6"/>
      <c r="L677" s="6"/>
      <c r="M677" s="6"/>
    </row>
    <row r="678" spans="6:13">
      <c r="F678" s="4"/>
      <c r="G678" s="6"/>
      <c r="H678" s="6"/>
      <c r="I678" s="6"/>
      <c r="J678" s="6"/>
      <c r="K678" s="6"/>
      <c r="L678" s="6"/>
      <c r="M678" s="6"/>
    </row>
    <row r="679" spans="6:13">
      <c r="F679" s="4"/>
      <c r="G679" s="6"/>
      <c r="H679" s="6"/>
      <c r="I679" s="6"/>
      <c r="J679" s="6"/>
      <c r="K679" s="6"/>
      <c r="L679" s="6"/>
      <c r="M679" s="6"/>
    </row>
    <row r="680" spans="6:13">
      <c r="F680" s="4"/>
      <c r="G680" s="6"/>
      <c r="H680" s="6"/>
      <c r="I680" s="6"/>
      <c r="J680" s="6"/>
      <c r="K680" s="6"/>
      <c r="L680" s="6"/>
      <c r="M680" s="6"/>
    </row>
    <row r="681" spans="6:13">
      <c r="F681" s="4"/>
      <c r="G681" s="6"/>
      <c r="H681" s="6"/>
      <c r="I681" s="6"/>
      <c r="J681" s="6"/>
      <c r="K681" s="6"/>
      <c r="L681" s="6"/>
      <c r="M681" s="6"/>
    </row>
    <row r="682" spans="6:13">
      <c r="F682" s="4"/>
      <c r="G682" s="6"/>
      <c r="H682" s="6"/>
      <c r="I682" s="6"/>
      <c r="J682" s="6"/>
      <c r="K682" s="6"/>
      <c r="L682" s="6"/>
      <c r="M682" s="6"/>
    </row>
    <row r="683" spans="6:13">
      <c r="F683" s="4"/>
      <c r="G683" s="6"/>
      <c r="H683" s="6"/>
      <c r="I683" s="6"/>
      <c r="J683" s="6"/>
      <c r="K683" s="6"/>
      <c r="L683" s="6"/>
      <c r="M683" s="6"/>
    </row>
    <row r="684" spans="6:13">
      <c r="F684" s="4"/>
      <c r="G684" s="6"/>
      <c r="H684" s="6"/>
      <c r="I684" s="6"/>
      <c r="J684" s="6"/>
      <c r="K684" s="6"/>
      <c r="L684" s="6"/>
      <c r="M684" s="6"/>
    </row>
    <row r="685" spans="6:13">
      <c r="F685" s="4"/>
      <c r="G685" s="6"/>
      <c r="H685" s="6"/>
      <c r="I685" s="6"/>
      <c r="J685" s="6"/>
      <c r="K685" s="6"/>
      <c r="L685" s="6"/>
      <c r="M685" s="6"/>
    </row>
    <row r="686" spans="6:13">
      <c r="F686" s="4"/>
      <c r="G686" s="6"/>
      <c r="H686" s="6"/>
      <c r="I686" s="6"/>
      <c r="J686" s="6"/>
      <c r="K686" s="6"/>
      <c r="L686" s="6"/>
      <c r="M686" s="6"/>
    </row>
    <row r="687" spans="6:13">
      <c r="F687" s="4"/>
      <c r="G687" s="6"/>
      <c r="H687" s="6"/>
      <c r="I687" s="6"/>
      <c r="J687" s="6"/>
      <c r="K687" s="6"/>
      <c r="L687" s="6"/>
      <c r="M687" s="6"/>
    </row>
    <row r="688" spans="6:13">
      <c r="F688" s="4"/>
      <c r="G688" s="6"/>
      <c r="H688" s="6"/>
      <c r="I688" s="6"/>
      <c r="J688" s="6"/>
      <c r="K688" s="6"/>
      <c r="L688" s="6"/>
      <c r="M688" s="6"/>
    </row>
    <row r="689" spans="6:13">
      <c r="F689" s="4"/>
      <c r="G689" s="6"/>
      <c r="H689" s="6"/>
      <c r="I689" s="6"/>
      <c r="J689" s="6"/>
      <c r="K689" s="6"/>
      <c r="L689" s="6"/>
      <c r="M689" s="6"/>
    </row>
    <row r="690" spans="6:13">
      <c r="F690" s="4"/>
      <c r="G690" s="6"/>
      <c r="H690" s="6"/>
      <c r="I690" s="6"/>
      <c r="J690" s="6"/>
      <c r="K690" s="6"/>
      <c r="L690" s="6"/>
      <c r="M690" s="6"/>
    </row>
    <row r="691" spans="6:13">
      <c r="F691" s="4"/>
      <c r="G691" s="6"/>
      <c r="H691" s="6"/>
      <c r="I691" s="6"/>
      <c r="J691" s="6"/>
      <c r="K691" s="6"/>
      <c r="L691" s="6"/>
      <c r="M691" s="6"/>
    </row>
    <row r="692" spans="6:13">
      <c r="F692" s="4"/>
      <c r="G692" s="6"/>
      <c r="H692" s="6"/>
      <c r="I692" s="6"/>
      <c r="J692" s="6"/>
      <c r="K692" s="6"/>
      <c r="L692" s="6"/>
      <c r="M692" s="6"/>
    </row>
    <row r="693" spans="6:13">
      <c r="F693" s="4"/>
      <c r="G693" s="6"/>
      <c r="H693" s="6"/>
      <c r="I693" s="6"/>
      <c r="J693" s="6"/>
      <c r="K693" s="6"/>
      <c r="L693" s="6"/>
      <c r="M693" s="6"/>
    </row>
    <row r="694" spans="6:13">
      <c r="F694" s="4"/>
      <c r="G694" s="6"/>
      <c r="H694" s="6"/>
      <c r="I694" s="6"/>
      <c r="J694" s="6"/>
      <c r="K694" s="6"/>
      <c r="L694" s="6"/>
      <c r="M694" s="6"/>
    </row>
    <row r="695" spans="6:13">
      <c r="F695" s="4"/>
      <c r="G695" s="6"/>
      <c r="H695" s="6"/>
      <c r="I695" s="6"/>
      <c r="J695" s="6"/>
      <c r="K695" s="6"/>
      <c r="L695" s="6"/>
      <c r="M695" s="6"/>
    </row>
    <row r="696" spans="6:13">
      <c r="F696" s="4"/>
      <c r="G696" s="6"/>
      <c r="H696" s="6"/>
      <c r="I696" s="6"/>
      <c r="J696" s="6"/>
      <c r="K696" s="6"/>
      <c r="L696" s="6"/>
      <c r="M696" s="6"/>
    </row>
    <row r="697" spans="6:13">
      <c r="F697" s="4"/>
      <c r="G697" s="6"/>
      <c r="H697" s="6"/>
      <c r="I697" s="6"/>
      <c r="J697" s="6"/>
      <c r="K697" s="6"/>
      <c r="L697" s="6"/>
      <c r="M697" s="6"/>
    </row>
    <row r="698" spans="6:13">
      <c r="F698" s="4"/>
      <c r="G698" s="6"/>
      <c r="H698" s="6"/>
      <c r="I698" s="6"/>
      <c r="J698" s="6"/>
      <c r="K698" s="6"/>
      <c r="L698" s="6"/>
      <c r="M698" s="6"/>
    </row>
    <row r="699" spans="6:13">
      <c r="F699" s="4"/>
      <c r="G699" s="6"/>
      <c r="H699" s="6"/>
      <c r="I699" s="6"/>
      <c r="J699" s="6"/>
      <c r="K699" s="6"/>
      <c r="L699" s="6"/>
      <c r="M699" s="6"/>
    </row>
    <row r="700" spans="6:13">
      <c r="F700" s="4"/>
      <c r="G700" s="6"/>
      <c r="H700" s="6"/>
      <c r="I700" s="6"/>
      <c r="J700" s="6"/>
      <c r="K700" s="6"/>
      <c r="L700" s="6"/>
      <c r="M700" s="6"/>
    </row>
    <row r="701" spans="6:13">
      <c r="F701" s="4"/>
      <c r="G701" s="6"/>
      <c r="H701" s="6"/>
      <c r="I701" s="6"/>
      <c r="J701" s="6"/>
      <c r="K701" s="6"/>
      <c r="L701" s="6"/>
      <c r="M701" s="6"/>
    </row>
    <row r="702" spans="6:13">
      <c r="F702" s="4"/>
      <c r="G702" s="6"/>
      <c r="H702" s="6"/>
      <c r="I702" s="6"/>
      <c r="J702" s="6"/>
      <c r="K702" s="6"/>
      <c r="L702" s="6"/>
      <c r="M702" s="6"/>
    </row>
    <row r="703" spans="6:13">
      <c r="F703" s="4"/>
      <c r="G703" s="6"/>
      <c r="H703" s="6"/>
      <c r="I703" s="6"/>
      <c r="J703" s="6"/>
      <c r="K703" s="6"/>
      <c r="L703" s="6"/>
      <c r="M703" s="6"/>
    </row>
    <row r="704" spans="6:13">
      <c r="F704" s="4"/>
      <c r="G704" s="6"/>
      <c r="H704" s="6"/>
      <c r="I704" s="6"/>
      <c r="J704" s="6"/>
      <c r="K704" s="6"/>
      <c r="L704" s="6"/>
      <c r="M704" s="6"/>
    </row>
    <row r="705" spans="6:13">
      <c r="F705" s="4"/>
      <c r="G705" s="6"/>
      <c r="H705" s="6"/>
      <c r="I705" s="6"/>
      <c r="J705" s="6"/>
      <c r="K705" s="6"/>
      <c r="L705" s="6"/>
      <c r="M705" s="6"/>
    </row>
    <row r="706" spans="6:13">
      <c r="F706" s="4"/>
      <c r="G706" s="6"/>
      <c r="H706" s="6"/>
      <c r="I706" s="6"/>
      <c r="J706" s="6"/>
      <c r="K706" s="6"/>
      <c r="L706" s="6"/>
      <c r="M706" s="6"/>
    </row>
    <row r="707" spans="6:13">
      <c r="F707" s="4"/>
      <c r="G707" s="6"/>
      <c r="H707" s="6"/>
      <c r="I707" s="6"/>
      <c r="J707" s="6"/>
      <c r="K707" s="6"/>
      <c r="L707" s="6"/>
      <c r="M707" s="6"/>
    </row>
    <row r="708" spans="6:13">
      <c r="F708" s="4"/>
      <c r="G708" s="6"/>
      <c r="H708" s="6"/>
      <c r="I708" s="6"/>
      <c r="J708" s="6"/>
      <c r="K708" s="6"/>
      <c r="L708" s="6"/>
      <c r="M708" s="6"/>
    </row>
    <row r="709" spans="6:13">
      <c r="F709" s="4"/>
      <c r="G709" s="6"/>
      <c r="H709" s="6"/>
      <c r="I709" s="6"/>
      <c r="J709" s="6"/>
      <c r="K709" s="6"/>
      <c r="L709" s="6"/>
      <c r="M709" s="6"/>
    </row>
    <row r="710" spans="6:13">
      <c r="F710" s="4"/>
      <c r="G710" s="6"/>
      <c r="H710" s="6"/>
      <c r="I710" s="6"/>
      <c r="J710" s="6"/>
      <c r="K710" s="6"/>
      <c r="L710" s="6"/>
      <c r="M710" s="6"/>
    </row>
    <row r="711" spans="6:13">
      <c r="F711" s="4"/>
      <c r="G711" s="6"/>
      <c r="H711" s="6"/>
      <c r="I711" s="6"/>
      <c r="J711" s="6"/>
      <c r="K711" s="6"/>
      <c r="L711" s="6"/>
      <c r="M711" s="6"/>
    </row>
    <row r="712" spans="6:13">
      <c r="F712" s="4"/>
      <c r="G712" s="6"/>
      <c r="H712" s="6"/>
      <c r="I712" s="6"/>
      <c r="J712" s="6"/>
      <c r="K712" s="6"/>
      <c r="L712" s="6"/>
      <c r="M712" s="6"/>
    </row>
    <row r="713" spans="6:13">
      <c r="F713" s="4"/>
      <c r="G713" s="6"/>
      <c r="H713" s="6"/>
      <c r="I713" s="6"/>
      <c r="J713" s="6"/>
      <c r="K713" s="6"/>
      <c r="L713" s="6"/>
      <c r="M713" s="6"/>
    </row>
    <row r="714" spans="6:13">
      <c r="F714" s="4"/>
      <c r="G714" s="6"/>
      <c r="H714" s="6"/>
      <c r="I714" s="6"/>
      <c r="J714" s="6"/>
      <c r="K714" s="6"/>
      <c r="L714" s="6"/>
      <c r="M714" s="6"/>
    </row>
    <row r="715" spans="6:13">
      <c r="F715" s="4"/>
      <c r="G715" s="6"/>
      <c r="H715" s="6"/>
      <c r="I715" s="6"/>
      <c r="J715" s="6"/>
      <c r="K715" s="6"/>
      <c r="L715" s="6"/>
      <c r="M715" s="6"/>
    </row>
    <row r="716" spans="6:13">
      <c r="F716" s="4"/>
      <c r="G716" s="6"/>
      <c r="H716" s="6"/>
      <c r="I716" s="6"/>
      <c r="J716" s="6"/>
      <c r="K716" s="6"/>
      <c r="L716" s="6"/>
      <c r="M716" s="6"/>
    </row>
    <row r="717" spans="6:13">
      <c r="F717" s="4"/>
      <c r="G717" s="6"/>
      <c r="H717" s="6"/>
      <c r="I717" s="6"/>
      <c r="J717" s="6"/>
      <c r="K717" s="6"/>
      <c r="L717" s="6"/>
      <c r="M717" s="6"/>
    </row>
    <row r="718" spans="6:13">
      <c r="F718" s="4"/>
      <c r="G718" s="6"/>
      <c r="H718" s="6"/>
      <c r="I718" s="6"/>
      <c r="J718" s="6"/>
      <c r="K718" s="6"/>
      <c r="L718" s="6"/>
      <c r="M718" s="6"/>
    </row>
    <row r="719" spans="6:13">
      <c r="F719" s="4"/>
      <c r="G719" s="6"/>
      <c r="H719" s="6"/>
      <c r="I719" s="6"/>
      <c r="J719" s="6"/>
      <c r="K719" s="6"/>
      <c r="L719" s="6"/>
      <c r="M719" s="6"/>
    </row>
    <row r="720" spans="6:13">
      <c r="F720" s="4"/>
      <c r="G720" s="6"/>
      <c r="H720" s="6"/>
      <c r="I720" s="6"/>
      <c r="J720" s="6"/>
      <c r="K720" s="6"/>
      <c r="L720" s="6"/>
      <c r="M720" s="6"/>
    </row>
    <row r="721" spans="6:13">
      <c r="F721" s="4"/>
      <c r="G721" s="6"/>
      <c r="H721" s="6"/>
      <c r="I721" s="6"/>
      <c r="J721" s="6"/>
      <c r="K721" s="6"/>
      <c r="L721" s="6"/>
      <c r="M721" s="6"/>
    </row>
    <row r="722" spans="6:13">
      <c r="F722" s="4"/>
      <c r="G722" s="6"/>
      <c r="H722" s="6"/>
      <c r="I722" s="6"/>
      <c r="J722" s="6"/>
      <c r="K722" s="6"/>
      <c r="L722" s="6"/>
      <c r="M722" s="6"/>
    </row>
    <row r="723" spans="6:13">
      <c r="F723" s="4"/>
      <c r="G723" s="6"/>
      <c r="H723" s="6"/>
      <c r="I723" s="6"/>
      <c r="J723" s="6"/>
      <c r="K723" s="6"/>
      <c r="L723" s="6"/>
      <c r="M723" s="6"/>
    </row>
    <row r="724" spans="6:13">
      <c r="F724" s="4"/>
      <c r="G724" s="6"/>
      <c r="H724" s="6"/>
      <c r="I724" s="6"/>
      <c r="J724" s="6"/>
      <c r="K724" s="6"/>
      <c r="L724" s="6"/>
      <c r="M724" s="6"/>
    </row>
    <row r="725" spans="6:13">
      <c r="F725" s="4"/>
      <c r="G725" s="6"/>
      <c r="H725" s="6"/>
      <c r="I725" s="6"/>
      <c r="J725" s="6"/>
      <c r="K725" s="6"/>
      <c r="L725" s="6"/>
      <c r="M725" s="6"/>
    </row>
    <row r="726" spans="6:13">
      <c r="F726" s="4"/>
      <c r="G726" s="6"/>
      <c r="H726" s="6"/>
      <c r="I726" s="6"/>
      <c r="J726" s="6"/>
      <c r="K726" s="6"/>
      <c r="L726" s="6"/>
      <c r="M726" s="6"/>
    </row>
    <row r="727" spans="6:13">
      <c r="F727" s="4"/>
      <c r="G727" s="6"/>
      <c r="H727" s="6"/>
      <c r="I727" s="6"/>
      <c r="J727" s="6"/>
      <c r="K727" s="6"/>
      <c r="L727" s="6"/>
      <c r="M727" s="6"/>
    </row>
    <row r="728" spans="6:13">
      <c r="F728" s="4"/>
      <c r="G728" s="6"/>
      <c r="H728" s="6"/>
      <c r="I728" s="6"/>
      <c r="J728" s="6"/>
      <c r="K728" s="6"/>
      <c r="L728" s="6"/>
      <c r="M728" s="6"/>
    </row>
    <row r="729" spans="6:13">
      <c r="F729" s="4"/>
      <c r="G729" s="6"/>
      <c r="H729" s="6"/>
      <c r="I729" s="6"/>
      <c r="J729" s="6"/>
      <c r="K729" s="6"/>
      <c r="L729" s="6"/>
      <c r="M729" s="6"/>
    </row>
    <row r="730" spans="6:13">
      <c r="F730" s="4"/>
      <c r="G730" s="6"/>
      <c r="H730" s="6"/>
      <c r="I730" s="6"/>
      <c r="J730" s="6"/>
      <c r="K730" s="6"/>
      <c r="L730" s="6"/>
      <c r="M730" s="6"/>
    </row>
    <row r="731" spans="6:13">
      <c r="F731" s="4"/>
      <c r="G731" s="6"/>
      <c r="H731" s="6"/>
      <c r="I731" s="6"/>
      <c r="J731" s="6"/>
      <c r="K731" s="6"/>
      <c r="L731" s="6"/>
      <c r="M731" s="6"/>
    </row>
    <row r="732" spans="6:13">
      <c r="F732" s="4"/>
      <c r="G732" s="6"/>
      <c r="H732" s="6"/>
      <c r="I732" s="6"/>
      <c r="J732" s="6"/>
      <c r="K732" s="6"/>
      <c r="L732" s="6"/>
      <c r="M732" s="6"/>
    </row>
    <row r="733" spans="6:13">
      <c r="F733" s="4"/>
      <c r="G733" s="6"/>
      <c r="H733" s="6"/>
      <c r="I733" s="6"/>
      <c r="J733" s="6"/>
      <c r="K733" s="6"/>
      <c r="L733" s="6"/>
      <c r="M733" s="6"/>
    </row>
    <row r="734" spans="6:13">
      <c r="F734" s="4"/>
      <c r="G734" s="6"/>
      <c r="H734" s="6"/>
      <c r="I734" s="6"/>
      <c r="J734" s="6"/>
      <c r="K734" s="6"/>
      <c r="L734" s="6"/>
      <c r="M734" s="6"/>
    </row>
    <row r="735" spans="6:13">
      <c r="F735" s="4"/>
      <c r="G735" s="6"/>
      <c r="H735" s="6"/>
      <c r="I735" s="6"/>
      <c r="J735" s="6"/>
      <c r="K735" s="6"/>
      <c r="L735" s="6"/>
      <c r="M735" s="6"/>
    </row>
    <row r="736" spans="6:13">
      <c r="F736" s="4"/>
      <c r="G736" s="6"/>
      <c r="H736" s="6"/>
      <c r="I736" s="6"/>
      <c r="J736" s="6"/>
      <c r="K736" s="6"/>
      <c r="L736" s="6"/>
      <c r="M736" s="6"/>
    </row>
    <row r="737" spans="6:13">
      <c r="F737" s="4"/>
      <c r="G737" s="6"/>
      <c r="H737" s="6"/>
      <c r="I737" s="6"/>
      <c r="J737" s="6"/>
      <c r="K737" s="6"/>
      <c r="L737" s="6"/>
      <c r="M737" s="6"/>
    </row>
    <row r="738" spans="6:13">
      <c r="F738" s="4"/>
      <c r="G738" s="6"/>
      <c r="H738" s="6"/>
      <c r="I738" s="6"/>
      <c r="J738" s="6"/>
      <c r="K738" s="6"/>
      <c r="L738" s="6"/>
      <c r="M738" s="6"/>
    </row>
    <row r="739" spans="6:13">
      <c r="F739" s="4"/>
      <c r="G739" s="6"/>
      <c r="H739" s="6"/>
      <c r="I739" s="6"/>
      <c r="J739" s="6"/>
      <c r="K739" s="6"/>
      <c r="L739" s="6"/>
      <c r="M739" s="6"/>
    </row>
    <row r="740" spans="6:13">
      <c r="F740" s="4"/>
      <c r="G740" s="6"/>
      <c r="H740" s="6"/>
      <c r="I740" s="6"/>
      <c r="J740" s="6"/>
      <c r="K740" s="6"/>
      <c r="L740" s="6"/>
      <c r="M740" s="6"/>
    </row>
    <row r="741" spans="6:13">
      <c r="F741" s="4"/>
      <c r="G741" s="6"/>
      <c r="H741" s="6"/>
      <c r="I741" s="6"/>
      <c r="J741" s="6"/>
      <c r="K741" s="6"/>
      <c r="L741" s="6"/>
      <c r="M741" s="6"/>
    </row>
    <row r="742" spans="6:13">
      <c r="F742" s="4"/>
      <c r="G742" s="6"/>
      <c r="H742" s="6"/>
      <c r="I742" s="6"/>
      <c r="J742" s="6"/>
      <c r="K742" s="6"/>
      <c r="L742" s="6"/>
      <c r="M742" s="6"/>
    </row>
    <row r="743" spans="6:13">
      <c r="F743" s="4"/>
      <c r="G743" s="6"/>
      <c r="H743" s="6"/>
      <c r="I743" s="6"/>
      <c r="J743" s="6"/>
      <c r="K743" s="6"/>
      <c r="L743" s="6"/>
      <c r="M743" s="6"/>
    </row>
    <row r="744" spans="6:13">
      <c r="F744" s="4"/>
      <c r="G744" s="6"/>
      <c r="H744" s="6"/>
      <c r="I744" s="6"/>
      <c r="J744" s="6"/>
      <c r="K744" s="6"/>
      <c r="L744" s="6"/>
      <c r="M744" s="6"/>
    </row>
    <row r="745" spans="6:13">
      <c r="F745" s="4"/>
      <c r="G745" s="6"/>
      <c r="H745" s="6"/>
      <c r="I745" s="6"/>
      <c r="J745" s="6"/>
      <c r="K745" s="6"/>
      <c r="L745" s="6"/>
      <c r="M745" s="6"/>
    </row>
    <row r="746" spans="6:13">
      <c r="F746" s="4"/>
      <c r="G746" s="6"/>
      <c r="H746" s="6"/>
      <c r="I746" s="6"/>
      <c r="J746" s="6"/>
      <c r="K746" s="6"/>
      <c r="L746" s="6"/>
      <c r="M746" s="6"/>
    </row>
    <row r="747" spans="6:13">
      <c r="F747" s="4"/>
      <c r="G747" s="6"/>
      <c r="H747" s="6"/>
      <c r="I747" s="6"/>
      <c r="J747" s="6"/>
      <c r="K747" s="6"/>
      <c r="L747" s="6"/>
      <c r="M747" s="6"/>
    </row>
    <row r="748" spans="6:13">
      <c r="F748" s="4"/>
      <c r="G748" s="6"/>
      <c r="H748" s="6"/>
      <c r="I748" s="6"/>
      <c r="J748" s="6"/>
      <c r="K748" s="6"/>
      <c r="L748" s="6"/>
      <c r="M748" s="6"/>
    </row>
    <row r="749" spans="6:13">
      <c r="F749" s="4"/>
      <c r="G749" s="6"/>
      <c r="H749" s="6"/>
      <c r="I749" s="6"/>
      <c r="J749" s="6"/>
      <c r="K749" s="6"/>
      <c r="L749" s="6"/>
      <c r="M749" s="6"/>
    </row>
    <row r="750" spans="6:13">
      <c r="F750" s="4"/>
      <c r="G750" s="6"/>
      <c r="H750" s="6"/>
      <c r="I750" s="6"/>
      <c r="J750" s="6"/>
      <c r="K750" s="6"/>
      <c r="L750" s="6"/>
      <c r="M750" s="6"/>
    </row>
    <row r="751" spans="6:13">
      <c r="F751" s="4"/>
      <c r="G751" s="6"/>
      <c r="H751" s="6"/>
      <c r="I751" s="6"/>
      <c r="J751" s="6"/>
      <c r="K751" s="6"/>
      <c r="L751" s="6"/>
      <c r="M751" s="6"/>
    </row>
    <row r="752" spans="6:13">
      <c r="F752" s="4"/>
      <c r="G752" s="6"/>
      <c r="H752" s="6"/>
      <c r="I752" s="6"/>
      <c r="J752" s="6"/>
      <c r="K752" s="6"/>
      <c r="L752" s="6"/>
      <c r="M752" s="6"/>
    </row>
    <row r="753" spans="6:13">
      <c r="F753" s="4"/>
      <c r="G753" s="6"/>
      <c r="H753" s="6"/>
      <c r="I753" s="6"/>
      <c r="J753" s="6"/>
      <c r="K753" s="6"/>
      <c r="L753" s="6"/>
      <c r="M753" s="6"/>
    </row>
    <row r="754" spans="6:13">
      <c r="F754" s="4"/>
      <c r="G754" s="6"/>
      <c r="H754" s="6"/>
      <c r="I754" s="6"/>
      <c r="J754" s="6"/>
      <c r="K754" s="6"/>
      <c r="L754" s="6"/>
      <c r="M754" s="6"/>
    </row>
    <row r="755" spans="6:13">
      <c r="F755" s="4"/>
      <c r="G755" s="6"/>
      <c r="H755" s="6"/>
      <c r="I755" s="6"/>
      <c r="J755" s="6"/>
      <c r="K755" s="6"/>
      <c r="L755" s="6"/>
      <c r="M755" s="6"/>
    </row>
    <row r="756" spans="6:13">
      <c r="F756" s="4"/>
      <c r="G756" s="6"/>
      <c r="H756" s="6"/>
      <c r="I756" s="6"/>
      <c r="J756" s="6"/>
      <c r="K756" s="6"/>
      <c r="L756" s="6"/>
      <c r="M756" s="6"/>
    </row>
    <row r="757" spans="6:13">
      <c r="F757" s="4"/>
      <c r="G757" s="6"/>
      <c r="H757" s="6"/>
      <c r="I757" s="6"/>
      <c r="J757" s="6"/>
      <c r="K757" s="6"/>
      <c r="L757" s="6"/>
      <c r="M757" s="6"/>
    </row>
    <row r="758" spans="6:13">
      <c r="F758" s="4"/>
      <c r="G758" s="6"/>
      <c r="H758" s="6"/>
      <c r="I758" s="6"/>
      <c r="J758" s="6"/>
      <c r="K758" s="6"/>
      <c r="L758" s="6"/>
      <c r="M758" s="6"/>
    </row>
    <row r="759" spans="6:13">
      <c r="F759" s="4"/>
      <c r="G759" s="6"/>
      <c r="H759" s="6"/>
      <c r="I759" s="6"/>
      <c r="J759" s="6"/>
      <c r="K759" s="6"/>
      <c r="L759" s="6"/>
      <c r="M759" s="6"/>
    </row>
    <row r="760" spans="6:13">
      <c r="F760" s="4"/>
      <c r="G760" s="6"/>
      <c r="H760" s="6"/>
      <c r="I760" s="6"/>
      <c r="J760" s="6"/>
      <c r="K760" s="6"/>
      <c r="L760" s="6"/>
      <c r="M760" s="6"/>
    </row>
    <row r="761" spans="6:13">
      <c r="F761" s="4"/>
      <c r="G761" s="6"/>
      <c r="H761" s="6"/>
      <c r="I761" s="6"/>
      <c r="J761" s="6"/>
      <c r="K761" s="6"/>
      <c r="L761" s="6"/>
      <c r="M761" s="6"/>
    </row>
    <row r="762" spans="6:13">
      <c r="F762" s="4"/>
      <c r="G762" s="6"/>
      <c r="H762" s="6"/>
      <c r="I762" s="6"/>
      <c r="J762" s="6"/>
      <c r="K762" s="6"/>
      <c r="L762" s="6"/>
      <c r="M762" s="6"/>
    </row>
    <row r="763" spans="6:13">
      <c r="F763" s="4"/>
      <c r="G763" s="6"/>
      <c r="H763" s="6"/>
      <c r="I763" s="6"/>
      <c r="J763" s="6"/>
      <c r="K763" s="6"/>
      <c r="L763" s="6"/>
      <c r="M763" s="6"/>
    </row>
    <row r="764" spans="6:13">
      <c r="F764" s="4"/>
      <c r="G764" s="6"/>
      <c r="H764" s="6"/>
      <c r="I764" s="6"/>
      <c r="J764" s="6"/>
      <c r="K764" s="6"/>
      <c r="L764" s="6"/>
      <c r="M764" s="6"/>
    </row>
    <row r="765" spans="6:13">
      <c r="F765" s="4"/>
      <c r="G765" s="6"/>
      <c r="H765" s="6"/>
      <c r="I765" s="6"/>
      <c r="J765" s="6"/>
      <c r="K765" s="6"/>
      <c r="L765" s="6"/>
      <c r="M765" s="6"/>
    </row>
    <row r="766" spans="6:13">
      <c r="F766" s="4"/>
      <c r="G766" s="6"/>
      <c r="H766" s="6"/>
      <c r="I766" s="6"/>
      <c r="J766" s="6"/>
      <c r="K766" s="6"/>
      <c r="L766" s="6"/>
      <c r="M766" s="6"/>
    </row>
    <row r="767" spans="6:13">
      <c r="F767" s="4"/>
      <c r="G767" s="6"/>
      <c r="H767" s="6"/>
      <c r="I767" s="6"/>
      <c r="J767" s="6"/>
      <c r="K767" s="6"/>
      <c r="L767" s="6"/>
      <c r="M767" s="6"/>
    </row>
    <row r="768" spans="6:13">
      <c r="F768" s="4"/>
      <c r="G768" s="6"/>
      <c r="H768" s="6"/>
      <c r="I768" s="6"/>
      <c r="J768" s="6"/>
      <c r="K768" s="6"/>
      <c r="L768" s="6"/>
      <c r="M768" s="6"/>
    </row>
    <row r="769" spans="6:13">
      <c r="F769" s="4"/>
      <c r="G769" s="6"/>
      <c r="H769" s="6"/>
      <c r="I769" s="6"/>
      <c r="J769" s="6"/>
      <c r="K769" s="6"/>
      <c r="L769" s="6"/>
      <c r="M769" s="6"/>
    </row>
    <row r="770" spans="6:13">
      <c r="F770" s="4"/>
      <c r="G770" s="6"/>
      <c r="H770" s="6"/>
      <c r="I770" s="6"/>
      <c r="J770" s="6"/>
      <c r="K770" s="6"/>
      <c r="L770" s="6"/>
      <c r="M770" s="6"/>
    </row>
    <row r="771" spans="6:13">
      <c r="F771" s="4"/>
      <c r="G771" s="6"/>
      <c r="H771" s="6"/>
      <c r="I771" s="6"/>
      <c r="J771" s="6"/>
      <c r="K771" s="6"/>
      <c r="L771" s="6"/>
      <c r="M771" s="6"/>
    </row>
    <row r="772" spans="6:13">
      <c r="F772" s="4"/>
      <c r="G772" s="6"/>
      <c r="H772" s="6"/>
      <c r="I772" s="6"/>
      <c r="J772" s="6"/>
      <c r="K772" s="6"/>
      <c r="L772" s="6"/>
      <c r="M772" s="6"/>
    </row>
    <row r="773" spans="6:13">
      <c r="F773" s="4"/>
      <c r="G773" s="6"/>
      <c r="H773" s="6"/>
      <c r="I773" s="6"/>
      <c r="J773" s="6"/>
      <c r="K773" s="6"/>
      <c r="L773" s="6"/>
      <c r="M773" s="6"/>
    </row>
    <row r="774" spans="6:13">
      <c r="F774" s="4"/>
      <c r="G774" s="6"/>
      <c r="H774" s="6"/>
      <c r="I774" s="6"/>
      <c r="J774" s="6"/>
      <c r="K774" s="6"/>
      <c r="L774" s="6"/>
      <c r="M774" s="6"/>
    </row>
    <row r="775" spans="6:13">
      <c r="F775" s="4"/>
      <c r="G775" s="6"/>
      <c r="H775" s="6"/>
      <c r="I775" s="6"/>
      <c r="J775" s="6"/>
      <c r="K775" s="6"/>
      <c r="L775" s="6"/>
      <c r="M775" s="6"/>
    </row>
    <row r="776" spans="6:13">
      <c r="F776" s="4"/>
      <c r="G776" s="6"/>
      <c r="H776" s="6"/>
      <c r="I776" s="6"/>
      <c r="J776" s="6"/>
      <c r="K776" s="6"/>
      <c r="L776" s="6"/>
      <c r="M776" s="6"/>
    </row>
    <row r="777" spans="6:13">
      <c r="F777" s="4"/>
      <c r="G777" s="6"/>
      <c r="H777" s="6"/>
      <c r="I777" s="6"/>
      <c r="J777" s="6"/>
      <c r="K777" s="6"/>
      <c r="L777" s="6"/>
      <c r="M777" s="6"/>
    </row>
    <row r="778" spans="6:13">
      <c r="F778" s="4"/>
      <c r="G778" s="6"/>
      <c r="H778" s="6"/>
      <c r="I778" s="6"/>
      <c r="J778" s="6"/>
      <c r="K778" s="6"/>
      <c r="L778" s="6"/>
      <c r="M778" s="6"/>
    </row>
    <row r="779" spans="6:13">
      <c r="F779" s="4"/>
      <c r="G779" s="6"/>
      <c r="H779" s="6"/>
      <c r="I779" s="6"/>
      <c r="J779" s="6"/>
      <c r="K779" s="6"/>
      <c r="L779" s="6"/>
      <c r="M779" s="6"/>
    </row>
    <row r="780" spans="6:13">
      <c r="F780" s="4"/>
      <c r="G780" s="6"/>
      <c r="H780" s="6"/>
      <c r="I780" s="6"/>
      <c r="J780" s="6"/>
      <c r="K780" s="6"/>
      <c r="L780" s="6"/>
      <c r="M780" s="6"/>
    </row>
    <row r="781" spans="6:13">
      <c r="F781" s="4"/>
      <c r="G781" s="6"/>
      <c r="H781" s="6"/>
      <c r="I781" s="6"/>
      <c r="J781" s="6"/>
      <c r="K781" s="6"/>
      <c r="L781" s="6"/>
      <c r="M781" s="6"/>
    </row>
    <row r="782" spans="6:13">
      <c r="F782" s="4"/>
      <c r="G782" s="6"/>
      <c r="H782" s="6"/>
      <c r="I782" s="6"/>
      <c r="J782" s="6"/>
      <c r="K782" s="6"/>
      <c r="L782" s="6"/>
      <c r="M782" s="6"/>
    </row>
    <row r="783" spans="6:13">
      <c r="F783" s="4"/>
      <c r="G783" s="6"/>
      <c r="H783" s="6"/>
      <c r="I783" s="6"/>
      <c r="J783" s="6"/>
      <c r="K783" s="6"/>
      <c r="L783" s="6"/>
      <c r="M783" s="6"/>
    </row>
    <row r="784" spans="6:13">
      <c r="F784" s="4"/>
      <c r="G784" s="6"/>
      <c r="H784" s="6"/>
      <c r="I784" s="6"/>
      <c r="J784" s="6"/>
      <c r="K784" s="6"/>
      <c r="L784" s="6"/>
      <c r="M784" s="6"/>
    </row>
    <row r="785" spans="6:13">
      <c r="F785" s="4"/>
      <c r="G785" s="6"/>
      <c r="H785" s="6"/>
      <c r="I785" s="6"/>
      <c r="J785" s="6"/>
      <c r="K785" s="6"/>
      <c r="L785" s="6"/>
      <c r="M785" s="6"/>
    </row>
    <row r="786" spans="6:13">
      <c r="F786" s="4"/>
      <c r="G786" s="6"/>
      <c r="H786" s="6"/>
      <c r="I786" s="6"/>
      <c r="J786" s="6"/>
      <c r="K786" s="6"/>
      <c r="L786" s="6"/>
      <c r="M786" s="6"/>
    </row>
    <row r="787" spans="6:13">
      <c r="F787" s="4"/>
      <c r="G787" s="6"/>
      <c r="H787" s="6"/>
      <c r="I787" s="6"/>
      <c r="J787" s="6"/>
      <c r="K787" s="6"/>
      <c r="L787" s="6"/>
      <c r="M787" s="6"/>
    </row>
    <row r="788" spans="6:13">
      <c r="F788" s="4"/>
      <c r="G788" s="6"/>
      <c r="H788" s="6"/>
      <c r="I788" s="6"/>
      <c r="J788" s="6"/>
      <c r="K788" s="6"/>
      <c r="L788" s="6"/>
      <c r="M788" s="6"/>
    </row>
    <row r="789" spans="6:13">
      <c r="F789" s="4"/>
      <c r="G789" s="6"/>
      <c r="H789" s="6"/>
      <c r="I789" s="6"/>
      <c r="J789" s="6"/>
      <c r="K789" s="6"/>
      <c r="L789" s="6"/>
      <c r="M789" s="6"/>
    </row>
    <row r="790" spans="6:13">
      <c r="F790" s="4"/>
      <c r="G790" s="6"/>
      <c r="H790" s="6"/>
      <c r="I790" s="6"/>
      <c r="J790" s="6"/>
      <c r="K790" s="6"/>
      <c r="L790" s="6"/>
      <c r="M790" s="6"/>
    </row>
    <row r="791" spans="6:13">
      <c r="F791" s="4"/>
      <c r="G791" s="6"/>
      <c r="H791" s="6"/>
      <c r="I791" s="6"/>
      <c r="J791" s="6"/>
      <c r="K791" s="6"/>
      <c r="L791" s="6"/>
      <c r="M791" s="6"/>
    </row>
    <row r="792" spans="6:13">
      <c r="F792" s="4"/>
      <c r="G792" s="6"/>
      <c r="H792" s="6"/>
      <c r="I792" s="6"/>
      <c r="J792" s="6"/>
      <c r="K792" s="6"/>
      <c r="L792" s="6"/>
      <c r="M792" s="6"/>
    </row>
    <row r="793" spans="6:13">
      <c r="F793" s="4"/>
      <c r="G793" s="6"/>
      <c r="H793" s="6"/>
      <c r="I793" s="6"/>
      <c r="J793" s="6"/>
      <c r="K793" s="6"/>
      <c r="L793" s="6"/>
      <c r="M793" s="6"/>
    </row>
    <row r="794" spans="6:13">
      <c r="F794" s="4"/>
      <c r="G794" s="6"/>
      <c r="H794" s="6"/>
      <c r="I794" s="6"/>
      <c r="J794" s="6"/>
      <c r="K794" s="6"/>
      <c r="L794" s="6"/>
      <c r="M794" s="6"/>
    </row>
    <row r="795" spans="6:13">
      <c r="F795" s="4"/>
      <c r="G795" s="6"/>
      <c r="H795" s="6"/>
      <c r="I795" s="6"/>
      <c r="J795" s="6"/>
      <c r="K795" s="6"/>
      <c r="L795" s="6"/>
      <c r="M795" s="6"/>
    </row>
    <row r="796" spans="6:13">
      <c r="F796" s="4"/>
      <c r="G796" s="6"/>
      <c r="H796" s="6"/>
      <c r="I796" s="6"/>
      <c r="J796" s="6"/>
      <c r="K796" s="6"/>
      <c r="L796" s="6"/>
      <c r="M796" s="6"/>
    </row>
    <row r="797" spans="6:13">
      <c r="F797" s="4"/>
      <c r="G797" s="6"/>
      <c r="H797" s="6"/>
      <c r="I797" s="6"/>
      <c r="J797" s="6"/>
      <c r="K797" s="6"/>
      <c r="L797" s="6"/>
      <c r="M797" s="6"/>
    </row>
    <row r="798" spans="6:13">
      <c r="F798" s="4"/>
      <c r="G798" s="6"/>
      <c r="H798" s="6"/>
      <c r="I798" s="6"/>
      <c r="J798" s="6"/>
      <c r="K798" s="6"/>
      <c r="L798" s="6"/>
      <c r="M798" s="6"/>
    </row>
    <row r="799" spans="6:13">
      <c r="F799" s="4"/>
      <c r="G799" s="6"/>
      <c r="H799" s="6"/>
      <c r="I799" s="6"/>
      <c r="J799" s="6"/>
      <c r="K799" s="6"/>
      <c r="L799" s="6"/>
      <c r="M799" s="6"/>
    </row>
    <row r="800" spans="6:13">
      <c r="F800" s="4"/>
      <c r="G800" s="6"/>
      <c r="H800" s="6"/>
      <c r="I800" s="6"/>
      <c r="J800" s="6"/>
      <c r="K800" s="6"/>
      <c r="L800" s="6"/>
      <c r="M800" s="6"/>
    </row>
    <row r="801" spans="6:13">
      <c r="F801" s="4"/>
      <c r="G801" s="6"/>
      <c r="H801" s="6"/>
      <c r="I801" s="6"/>
      <c r="J801" s="6"/>
      <c r="K801" s="6"/>
      <c r="L801" s="6"/>
      <c r="M801" s="6"/>
    </row>
    <row r="802" spans="6:13">
      <c r="F802" s="4"/>
      <c r="G802" s="6"/>
      <c r="H802" s="6"/>
      <c r="I802" s="6"/>
      <c r="J802" s="6"/>
      <c r="K802" s="6"/>
      <c r="L802" s="6"/>
      <c r="M802" s="6"/>
    </row>
    <row r="803" spans="6:13">
      <c r="F803" s="4"/>
      <c r="G803" s="6"/>
      <c r="H803" s="6"/>
      <c r="I803" s="6"/>
      <c r="J803" s="6"/>
      <c r="K803" s="6"/>
      <c r="L803" s="6"/>
      <c r="M803" s="6"/>
    </row>
    <row r="804" spans="6:13">
      <c r="F804" s="4"/>
      <c r="G804" s="6"/>
      <c r="H804" s="6"/>
      <c r="I804" s="6"/>
      <c r="J804" s="6"/>
      <c r="K804" s="6"/>
      <c r="L804" s="6"/>
      <c r="M804" s="6"/>
    </row>
    <row r="805" spans="6:13">
      <c r="F805" s="4"/>
      <c r="G805" s="6"/>
      <c r="H805" s="6"/>
      <c r="I805" s="6"/>
      <c r="J805" s="6"/>
      <c r="K805" s="6"/>
      <c r="L805" s="6"/>
      <c r="M805" s="6"/>
    </row>
    <row r="806" spans="6:13">
      <c r="F806" s="4"/>
      <c r="G806" s="6"/>
      <c r="H806" s="6"/>
      <c r="I806" s="6"/>
      <c r="J806" s="6"/>
      <c r="K806" s="6"/>
      <c r="L806" s="6"/>
      <c r="M806" s="6"/>
    </row>
    <row r="807" spans="6:13">
      <c r="F807" s="4"/>
      <c r="G807" s="6"/>
      <c r="H807" s="6"/>
      <c r="I807" s="6"/>
      <c r="J807" s="6"/>
      <c r="K807" s="6"/>
      <c r="L807" s="6"/>
      <c r="M807" s="6"/>
    </row>
    <row r="808" spans="6:13">
      <c r="F808" s="4"/>
      <c r="G808" s="6"/>
      <c r="H808" s="6"/>
      <c r="I808" s="6"/>
      <c r="J808" s="6"/>
      <c r="K808" s="6"/>
      <c r="L808" s="6"/>
      <c r="M808" s="6"/>
    </row>
    <row r="809" spans="6:13">
      <c r="F809" s="4"/>
      <c r="G809" s="6"/>
      <c r="H809" s="6"/>
      <c r="I809" s="6"/>
      <c r="J809" s="6"/>
      <c r="K809" s="6"/>
      <c r="L809" s="6"/>
      <c r="M809" s="6"/>
    </row>
    <row r="810" spans="6:13">
      <c r="F810" s="4"/>
      <c r="G810" s="6"/>
      <c r="H810" s="6"/>
      <c r="I810" s="6"/>
      <c r="J810" s="6"/>
      <c r="K810" s="6"/>
      <c r="L810" s="6"/>
      <c r="M810" s="6"/>
    </row>
    <row r="811" spans="6:13">
      <c r="F811" s="4"/>
      <c r="G811" s="6"/>
      <c r="H811" s="6"/>
      <c r="I811" s="6"/>
      <c r="J811" s="6"/>
      <c r="K811" s="6"/>
      <c r="L811" s="6"/>
      <c r="M811" s="6"/>
    </row>
    <row r="812" spans="6:13">
      <c r="F812" s="4"/>
      <c r="G812" s="6"/>
      <c r="H812" s="6"/>
      <c r="I812" s="6"/>
      <c r="J812" s="6"/>
      <c r="K812" s="6"/>
      <c r="L812" s="6"/>
      <c r="M812" s="6"/>
    </row>
    <row r="813" spans="6:13">
      <c r="F813" s="4"/>
      <c r="G813" s="6"/>
      <c r="H813" s="6"/>
      <c r="I813" s="6"/>
      <c r="J813" s="6"/>
      <c r="K813" s="6"/>
      <c r="L813" s="6"/>
      <c r="M813" s="6"/>
    </row>
    <row r="814" spans="6:13">
      <c r="F814" s="4"/>
      <c r="G814" s="6"/>
      <c r="H814" s="6"/>
      <c r="I814" s="6"/>
      <c r="J814" s="6"/>
      <c r="K814" s="6"/>
      <c r="L814" s="6"/>
      <c r="M814" s="6"/>
    </row>
    <row r="815" spans="6:13">
      <c r="F815" s="4"/>
      <c r="G815" s="6"/>
      <c r="H815" s="6"/>
      <c r="I815" s="6"/>
      <c r="J815" s="6"/>
      <c r="K815" s="6"/>
      <c r="L815" s="6"/>
      <c r="M815" s="6"/>
    </row>
    <row r="816" spans="6:13">
      <c r="F816" s="4"/>
      <c r="G816" s="6"/>
      <c r="H816" s="6"/>
      <c r="I816" s="6"/>
      <c r="J816" s="6"/>
      <c r="K816" s="6"/>
      <c r="L816" s="6"/>
      <c r="M816" s="6"/>
    </row>
    <row r="817" spans="6:13">
      <c r="F817" s="4"/>
      <c r="G817" s="6"/>
      <c r="H817" s="6"/>
      <c r="I817" s="6"/>
      <c r="J817" s="6"/>
      <c r="K817" s="6"/>
      <c r="L817" s="6"/>
      <c r="M817" s="6"/>
    </row>
    <row r="818" spans="6:13">
      <c r="F818" s="4"/>
      <c r="G818" s="6"/>
      <c r="H818" s="6"/>
      <c r="I818" s="6"/>
      <c r="J818" s="6"/>
      <c r="K818" s="6"/>
      <c r="L818" s="6"/>
      <c r="M818" s="6"/>
    </row>
    <row r="819" spans="6:13">
      <c r="F819" s="4"/>
      <c r="G819" s="6"/>
      <c r="H819" s="6"/>
      <c r="I819" s="6"/>
      <c r="J819" s="6"/>
      <c r="K819" s="6"/>
      <c r="L819" s="6"/>
      <c r="M819" s="6"/>
    </row>
    <row r="820" spans="6:13">
      <c r="F820" s="4"/>
      <c r="G820" s="6"/>
      <c r="H820" s="6"/>
      <c r="I820" s="6"/>
      <c r="J820" s="6"/>
      <c r="K820" s="6"/>
      <c r="L820" s="6"/>
      <c r="M820" s="6"/>
    </row>
    <row r="821" spans="6:13">
      <c r="F821" s="4"/>
      <c r="G821" s="6"/>
      <c r="H821" s="6"/>
      <c r="I821" s="6"/>
      <c r="J821" s="6"/>
      <c r="K821" s="6"/>
      <c r="L821" s="6"/>
      <c r="M821" s="6"/>
    </row>
    <row r="822" spans="6:13">
      <c r="F822" s="4"/>
      <c r="G822" s="6"/>
      <c r="H822" s="6"/>
      <c r="I822" s="6"/>
      <c r="J822" s="6"/>
      <c r="K822" s="6"/>
      <c r="L822" s="6"/>
      <c r="M822" s="6"/>
    </row>
    <row r="823" spans="6:13">
      <c r="F823" s="4"/>
      <c r="G823" s="6"/>
      <c r="H823" s="6"/>
      <c r="I823" s="6"/>
      <c r="J823" s="6"/>
      <c r="K823" s="6"/>
      <c r="L823" s="6"/>
      <c r="M823" s="6"/>
    </row>
    <row r="824" spans="6:13">
      <c r="F824" s="4"/>
      <c r="G824" s="6"/>
      <c r="H824" s="6"/>
      <c r="I824" s="6"/>
      <c r="J824" s="6"/>
      <c r="K824" s="6"/>
      <c r="L824" s="6"/>
      <c r="M824" s="6"/>
    </row>
    <row r="825" spans="6:13">
      <c r="F825" s="4"/>
      <c r="G825" s="6"/>
      <c r="H825" s="6"/>
      <c r="I825" s="6"/>
      <c r="J825" s="6"/>
      <c r="K825" s="6"/>
      <c r="L825" s="6"/>
      <c r="M825" s="6"/>
    </row>
    <row r="826" spans="6:13">
      <c r="F826" s="4"/>
      <c r="G826" s="6"/>
      <c r="H826" s="6"/>
      <c r="I826" s="6"/>
      <c r="J826" s="6"/>
      <c r="K826" s="6"/>
      <c r="L826" s="6"/>
      <c r="M826" s="6"/>
    </row>
    <row r="827" spans="6:13">
      <c r="F827" s="4"/>
      <c r="G827" s="6"/>
      <c r="H827" s="6"/>
      <c r="I827" s="6"/>
      <c r="J827" s="6"/>
      <c r="K827" s="6"/>
      <c r="L827" s="6"/>
      <c r="M827" s="6"/>
    </row>
    <row r="828" spans="6:13">
      <c r="F828" s="4"/>
      <c r="G828" s="6"/>
      <c r="H828" s="6"/>
      <c r="I828" s="6"/>
      <c r="J828" s="6"/>
      <c r="K828" s="6"/>
      <c r="L828" s="6"/>
      <c r="M828" s="6"/>
    </row>
    <row r="829" spans="6:13">
      <c r="F829" s="4"/>
      <c r="G829" s="6"/>
      <c r="H829" s="6"/>
      <c r="I829" s="6"/>
      <c r="J829" s="6"/>
      <c r="K829" s="6"/>
      <c r="L829" s="6"/>
      <c r="M829" s="6"/>
    </row>
    <row r="830" spans="6:13">
      <c r="F830" s="4"/>
      <c r="G830" s="6"/>
      <c r="H830" s="6"/>
      <c r="I830" s="6"/>
      <c r="J830" s="6"/>
      <c r="K830" s="6"/>
      <c r="L830" s="6"/>
      <c r="M830" s="6"/>
    </row>
    <row r="831" spans="6:13">
      <c r="F831" s="4"/>
      <c r="G831" s="6"/>
      <c r="H831" s="6"/>
      <c r="I831" s="6"/>
      <c r="J831" s="6"/>
      <c r="K831" s="6"/>
      <c r="L831" s="6"/>
      <c r="M831" s="6"/>
    </row>
    <row r="832" spans="6:13">
      <c r="F832" s="4"/>
      <c r="G832" s="6"/>
      <c r="H832" s="6"/>
      <c r="I832" s="6"/>
      <c r="J832" s="6"/>
      <c r="K832" s="6"/>
      <c r="L832" s="6"/>
      <c r="M832" s="6"/>
    </row>
    <row r="833" spans="6:13">
      <c r="F833" s="4"/>
      <c r="G833" s="6"/>
      <c r="H833" s="6"/>
      <c r="I833" s="6"/>
      <c r="J833" s="6"/>
      <c r="K833" s="6"/>
      <c r="L833" s="6"/>
      <c r="M833" s="6"/>
    </row>
    <row r="834" spans="6:13">
      <c r="F834" s="4"/>
      <c r="G834" s="6"/>
      <c r="H834" s="6"/>
      <c r="I834" s="6"/>
      <c r="J834" s="6"/>
      <c r="K834" s="6"/>
      <c r="L834" s="6"/>
      <c r="M834" s="6"/>
    </row>
    <row r="835" spans="6:13">
      <c r="F835" s="4"/>
      <c r="G835" s="6"/>
      <c r="H835" s="6"/>
      <c r="I835" s="6"/>
      <c r="J835" s="6"/>
      <c r="K835" s="6"/>
      <c r="L835" s="6"/>
      <c r="M835" s="6"/>
    </row>
    <row r="836" spans="6:13">
      <c r="F836" s="4"/>
      <c r="G836" s="6"/>
      <c r="H836" s="6"/>
      <c r="I836" s="6"/>
      <c r="J836" s="6"/>
      <c r="K836" s="6"/>
      <c r="L836" s="6"/>
      <c r="M836" s="6"/>
    </row>
    <row r="837" spans="6:13">
      <c r="F837" s="4"/>
      <c r="G837" s="6"/>
      <c r="H837" s="6"/>
      <c r="I837" s="6"/>
      <c r="J837" s="6"/>
      <c r="K837" s="6"/>
      <c r="L837" s="6"/>
      <c r="M837" s="6"/>
    </row>
    <row r="838" spans="6:13">
      <c r="F838" s="4"/>
      <c r="G838" s="6"/>
      <c r="H838" s="6"/>
      <c r="I838" s="6"/>
      <c r="J838" s="6"/>
      <c r="K838" s="6"/>
      <c r="L838" s="6"/>
      <c r="M838" s="6"/>
    </row>
    <row r="839" spans="6:13">
      <c r="F839" s="4"/>
      <c r="G839" s="6"/>
      <c r="H839" s="6"/>
      <c r="I839" s="6"/>
      <c r="J839" s="6"/>
      <c r="K839" s="6"/>
      <c r="L839" s="6"/>
      <c r="M839" s="6"/>
    </row>
    <row r="840" spans="6:13">
      <c r="F840" s="4"/>
      <c r="G840" s="6"/>
      <c r="H840" s="6"/>
      <c r="I840" s="6"/>
      <c r="J840" s="6"/>
      <c r="K840" s="6"/>
      <c r="L840" s="6"/>
      <c r="M840" s="6"/>
    </row>
    <row r="841" spans="6:13">
      <c r="F841" s="4"/>
      <c r="G841" s="6"/>
      <c r="H841" s="6"/>
      <c r="I841" s="6"/>
      <c r="J841" s="6"/>
      <c r="K841" s="6"/>
      <c r="L841" s="6"/>
      <c r="M841" s="6"/>
    </row>
    <row r="842" spans="6:13">
      <c r="F842" s="4"/>
      <c r="G842" s="6"/>
      <c r="H842" s="6"/>
      <c r="I842" s="6"/>
      <c r="J842" s="6"/>
      <c r="K842" s="6"/>
      <c r="L842" s="6"/>
      <c r="M842" s="6"/>
    </row>
    <row r="843" spans="6:13">
      <c r="F843" s="4"/>
      <c r="G843" s="6"/>
      <c r="H843" s="6"/>
      <c r="I843" s="6"/>
      <c r="J843" s="6"/>
      <c r="K843" s="6"/>
      <c r="L843" s="6"/>
      <c r="M843" s="6"/>
    </row>
    <row r="844" spans="6:13">
      <c r="F844" s="4"/>
      <c r="G844" s="6"/>
      <c r="H844" s="6"/>
      <c r="I844" s="6"/>
      <c r="J844" s="6"/>
      <c r="K844" s="6"/>
      <c r="L844" s="6"/>
      <c r="M844" s="6"/>
    </row>
    <row r="845" spans="6:13">
      <c r="F845" s="4"/>
      <c r="G845" s="6"/>
      <c r="H845" s="6"/>
      <c r="I845" s="6"/>
      <c r="J845" s="6"/>
      <c r="K845" s="6"/>
      <c r="L845" s="6"/>
      <c r="M845" s="6"/>
    </row>
    <row r="846" spans="6:13">
      <c r="F846" s="4"/>
      <c r="G846" s="6"/>
      <c r="H846" s="6"/>
      <c r="I846" s="6"/>
      <c r="J846" s="6"/>
      <c r="K846" s="6"/>
      <c r="L846" s="6"/>
      <c r="M846" s="6"/>
    </row>
    <row r="847" spans="6:13">
      <c r="F847" s="4"/>
      <c r="G847" s="6"/>
      <c r="H847" s="6"/>
      <c r="I847" s="6"/>
      <c r="J847" s="6"/>
      <c r="K847" s="6"/>
      <c r="L847" s="6"/>
      <c r="M847" s="6"/>
    </row>
    <row r="848" spans="6:13">
      <c r="F848" s="4"/>
      <c r="G848" s="6"/>
      <c r="H848" s="6"/>
      <c r="I848" s="6"/>
      <c r="J848" s="6"/>
      <c r="K848" s="6"/>
      <c r="L848" s="6"/>
      <c r="M848" s="6"/>
    </row>
    <row r="849" spans="6:13">
      <c r="F849" s="4"/>
      <c r="G849" s="6"/>
      <c r="H849" s="6"/>
      <c r="I849" s="6"/>
      <c r="J849" s="6"/>
      <c r="K849" s="6"/>
      <c r="L849" s="6"/>
      <c r="M849" s="6"/>
    </row>
    <row r="850" spans="6:13">
      <c r="F850" s="4"/>
      <c r="G850" s="6"/>
      <c r="H850" s="6"/>
      <c r="I850" s="6"/>
      <c r="J850" s="6"/>
      <c r="K850" s="6"/>
      <c r="L850" s="6"/>
      <c r="M850" s="6"/>
    </row>
    <row r="851" spans="6:13">
      <c r="F851" s="4"/>
      <c r="G851" s="6"/>
      <c r="H851" s="6"/>
      <c r="I851" s="6"/>
      <c r="J851" s="6"/>
      <c r="K851" s="6"/>
      <c r="L851" s="6"/>
      <c r="M851" s="6"/>
    </row>
    <row r="852" spans="6:13">
      <c r="F852" s="4"/>
      <c r="G852" s="6"/>
      <c r="H852" s="6"/>
      <c r="I852" s="6"/>
      <c r="J852" s="6"/>
      <c r="K852" s="6"/>
      <c r="L852" s="6"/>
      <c r="M852" s="6"/>
    </row>
    <row r="853" spans="6:13">
      <c r="F853" s="4"/>
      <c r="G853" s="6"/>
      <c r="H853" s="6"/>
      <c r="I853" s="6"/>
      <c r="J853" s="6"/>
      <c r="K853" s="6"/>
      <c r="L853" s="6"/>
      <c r="M853" s="6"/>
    </row>
    <row r="854" spans="6:13">
      <c r="F854" s="4"/>
      <c r="G854" s="6"/>
      <c r="H854" s="6"/>
      <c r="I854" s="6"/>
      <c r="J854" s="6"/>
      <c r="K854" s="6"/>
      <c r="L854" s="6"/>
      <c r="M854" s="6"/>
    </row>
    <row r="855" spans="6:13">
      <c r="F855" s="4"/>
      <c r="G855" s="6"/>
      <c r="H855" s="6"/>
      <c r="I855" s="6"/>
      <c r="J855" s="6"/>
      <c r="K855" s="6"/>
      <c r="L855" s="6"/>
      <c r="M855" s="6"/>
    </row>
    <row r="856" spans="6:13">
      <c r="F856" s="4"/>
      <c r="G856" s="6"/>
      <c r="H856" s="6"/>
      <c r="I856" s="6"/>
      <c r="J856" s="6"/>
      <c r="K856" s="6"/>
      <c r="L856" s="6"/>
      <c r="M856" s="6"/>
    </row>
    <row r="857" spans="6:13">
      <c r="F857" s="4"/>
      <c r="G857" s="6"/>
      <c r="H857" s="6"/>
      <c r="I857" s="6"/>
      <c r="J857" s="6"/>
      <c r="K857" s="6"/>
      <c r="L857" s="6"/>
      <c r="M857" s="6"/>
    </row>
    <row r="858" spans="6:13">
      <c r="F858" s="4"/>
      <c r="G858" s="6"/>
      <c r="H858" s="6"/>
      <c r="I858" s="6"/>
      <c r="J858" s="6"/>
      <c r="K858" s="6"/>
      <c r="L858" s="6"/>
      <c r="M858" s="6"/>
    </row>
    <row r="859" spans="6:13">
      <c r="F859" s="4"/>
      <c r="G859" s="6"/>
      <c r="H859" s="6"/>
      <c r="I859" s="6"/>
      <c r="J859" s="6"/>
      <c r="K859" s="6"/>
      <c r="L859" s="6"/>
      <c r="M859" s="6"/>
    </row>
    <row r="860" spans="6:13">
      <c r="F860" s="4"/>
      <c r="G860" s="6"/>
      <c r="H860" s="6"/>
      <c r="I860" s="6"/>
      <c r="J860" s="6"/>
      <c r="K860" s="6"/>
      <c r="L860" s="6"/>
      <c r="M860" s="6"/>
    </row>
    <row r="861" spans="6:13">
      <c r="F861" s="4"/>
      <c r="G861" s="6"/>
      <c r="H861" s="6"/>
      <c r="I861" s="6"/>
      <c r="J861" s="6"/>
      <c r="K861" s="6"/>
      <c r="L861" s="6"/>
      <c r="M861" s="6"/>
    </row>
    <row r="862" spans="6:13">
      <c r="F862" s="4"/>
      <c r="G862" s="6"/>
      <c r="H862" s="6"/>
      <c r="I862" s="6"/>
      <c r="J862" s="6"/>
      <c r="K862" s="6"/>
      <c r="L862" s="6"/>
      <c r="M862" s="6"/>
    </row>
    <row r="863" spans="6:13">
      <c r="F863" s="4"/>
      <c r="G863" s="6"/>
      <c r="H863" s="6"/>
      <c r="I863" s="6"/>
      <c r="J863" s="6"/>
      <c r="K863" s="6"/>
      <c r="L863" s="6"/>
      <c r="M863" s="6"/>
    </row>
    <row r="864" spans="6:13">
      <c r="F864" s="4"/>
      <c r="G864" s="6"/>
      <c r="H864" s="6"/>
      <c r="I864" s="6"/>
      <c r="J864" s="6"/>
      <c r="K864" s="6"/>
      <c r="L864" s="6"/>
      <c r="M864" s="6"/>
    </row>
    <row r="865" spans="6:13">
      <c r="F865" s="4"/>
      <c r="G865" s="6"/>
      <c r="H865" s="6"/>
      <c r="I865" s="6"/>
      <c r="J865" s="6"/>
      <c r="K865" s="6"/>
      <c r="L865" s="6"/>
      <c r="M865" s="6"/>
    </row>
    <row r="866" spans="6:13">
      <c r="F866" s="4"/>
      <c r="G866" s="6"/>
      <c r="H866" s="6"/>
      <c r="I866" s="6"/>
      <c r="J866" s="6"/>
      <c r="K866" s="6"/>
      <c r="L866" s="6"/>
      <c r="M866" s="6"/>
    </row>
    <row r="867" spans="6:13">
      <c r="F867" s="4"/>
      <c r="G867" s="6"/>
      <c r="H867" s="6"/>
      <c r="I867" s="6"/>
      <c r="J867" s="6"/>
      <c r="K867" s="6"/>
      <c r="L867" s="6"/>
      <c r="M867" s="6"/>
    </row>
    <row r="868" spans="6:13">
      <c r="F868" s="4"/>
      <c r="G868" s="6"/>
      <c r="H868" s="6"/>
      <c r="I868" s="6"/>
      <c r="J868" s="6"/>
      <c r="K868" s="6"/>
      <c r="L868" s="6"/>
      <c r="M868" s="6"/>
    </row>
    <row r="869" spans="6:13">
      <c r="F869" s="4"/>
      <c r="G869" s="6"/>
      <c r="H869" s="6"/>
      <c r="I869" s="6"/>
      <c r="J869" s="6"/>
      <c r="K869" s="6"/>
      <c r="L869" s="6"/>
      <c r="M869" s="6"/>
    </row>
    <row r="870" spans="6:13">
      <c r="F870" s="4"/>
      <c r="G870" s="6"/>
      <c r="H870" s="6"/>
      <c r="I870" s="6"/>
      <c r="J870" s="6"/>
      <c r="K870" s="6"/>
      <c r="L870" s="6"/>
      <c r="M870" s="6"/>
    </row>
    <row r="871" spans="6:13">
      <c r="F871" s="4"/>
      <c r="G871" s="6"/>
      <c r="H871" s="6"/>
      <c r="I871" s="6"/>
      <c r="J871" s="6"/>
      <c r="K871" s="6"/>
      <c r="L871" s="6"/>
      <c r="M871" s="6"/>
    </row>
    <row r="872" spans="6:13">
      <c r="F872" s="4"/>
      <c r="G872" s="6"/>
      <c r="H872" s="6"/>
      <c r="I872" s="6"/>
      <c r="J872" s="6"/>
      <c r="K872" s="6"/>
      <c r="L872" s="6"/>
      <c r="M872" s="6"/>
    </row>
    <row r="873" spans="6:13">
      <c r="F873" s="4"/>
      <c r="G873" s="6"/>
      <c r="H873" s="6"/>
      <c r="I873" s="6"/>
      <c r="J873" s="6"/>
      <c r="K873" s="6"/>
      <c r="L873" s="6"/>
      <c r="M873" s="6"/>
    </row>
    <row r="874" spans="6:13">
      <c r="F874" s="4"/>
      <c r="G874" s="6"/>
      <c r="H874" s="6"/>
      <c r="I874" s="6"/>
      <c r="J874" s="6"/>
      <c r="K874" s="6"/>
      <c r="L874" s="6"/>
      <c r="M874" s="6"/>
    </row>
    <row r="875" spans="6:13">
      <c r="F875" s="4"/>
      <c r="G875" s="6"/>
      <c r="H875" s="6"/>
      <c r="I875" s="6"/>
      <c r="J875" s="6"/>
      <c r="K875" s="6"/>
      <c r="L875" s="6"/>
      <c r="M875" s="6"/>
    </row>
    <row r="876" spans="6:13">
      <c r="F876" s="4"/>
      <c r="G876" s="6"/>
      <c r="H876" s="6"/>
      <c r="I876" s="6"/>
      <c r="J876" s="6"/>
      <c r="K876" s="6"/>
      <c r="L876" s="6"/>
      <c r="M876" s="6"/>
    </row>
    <row r="877" spans="6:13">
      <c r="F877" s="4"/>
      <c r="G877" s="6"/>
      <c r="H877" s="6"/>
      <c r="I877" s="6"/>
      <c r="J877" s="6"/>
      <c r="K877" s="6"/>
      <c r="L877" s="6"/>
      <c r="M877" s="6"/>
    </row>
    <row r="878" spans="6:13">
      <c r="F878" s="4"/>
      <c r="G878" s="6"/>
      <c r="H878" s="6"/>
      <c r="I878" s="6"/>
      <c r="J878" s="6"/>
      <c r="K878" s="6"/>
      <c r="L878" s="6"/>
      <c r="M878" s="6"/>
    </row>
    <row r="879" spans="6:13">
      <c r="F879" s="4"/>
      <c r="G879" s="6"/>
      <c r="H879" s="6"/>
      <c r="I879" s="6"/>
      <c r="J879" s="6"/>
      <c r="K879" s="6"/>
      <c r="L879" s="6"/>
      <c r="M879" s="6"/>
    </row>
    <row r="880" spans="6:13">
      <c r="F880" s="4"/>
      <c r="G880" s="6"/>
      <c r="H880" s="6"/>
      <c r="I880" s="6"/>
      <c r="J880" s="6"/>
      <c r="K880" s="6"/>
      <c r="L880" s="6"/>
      <c r="M880" s="6"/>
    </row>
    <row r="881" spans="6:13">
      <c r="F881" s="4"/>
      <c r="G881" s="6"/>
      <c r="H881" s="6"/>
      <c r="I881" s="6"/>
      <c r="J881" s="6"/>
      <c r="K881" s="6"/>
      <c r="L881" s="6"/>
      <c r="M881" s="6"/>
    </row>
    <row r="882" spans="6:13">
      <c r="F882" s="4"/>
      <c r="G882" s="6"/>
      <c r="H882" s="6"/>
      <c r="I882" s="6"/>
      <c r="J882" s="6"/>
      <c r="K882" s="6"/>
      <c r="L882" s="6"/>
      <c r="M882" s="6"/>
    </row>
    <row r="883" spans="6:13">
      <c r="F883" s="4"/>
      <c r="G883" s="6"/>
      <c r="H883" s="6"/>
      <c r="I883" s="6"/>
      <c r="J883" s="6"/>
      <c r="K883" s="6"/>
      <c r="L883" s="6"/>
      <c r="M883" s="6"/>
    </row>
    <row r="884" spans="6:13">
      <c r="F884" s="4"/>
      <c r="G884" s="6"/>
      <c r="H884" s="6"/>
      <c r="I884" s="6"/>
      <c r="J884" s="6"/>
      <c r="K884" s="6"/>
      <c r="L884" s="6"/>
      <c r="M884" s="6"/>
    </row>
    <row r="885" spans="6:13">
      <c r="F885" s="4"/>
      <c r="G885" s="6"/>
      <c r="H885" s="6"/>
      <c r="I885" s="6"/>
      <c r="J885" s="6"/>
      <c r="K885" s="6"/>
      <c r="L885" s="6"/>
      <c r="M885" s="6"/>
    </row>
    <row r="886" spans="6:13">
      <c r="F886" s="4"/>
      <c r="G886" s="6"/>
      <c r="H886" s="6"/>
      <c r="I886" s="6"/>
      <c r="J886" s="6"/>
      <c r="K886" s="6"/>
      <c r="L886" s="6"/>
      <c r="M886" s="6"/>
    </row>
    <row r="887" spans="6:13">
      <c r="F887" s="4"/>
      <c r="G887" s="6"/>
      <c r="H887" s="6"/>
      <c r="I887" s="6"/>
      <c r="J887" s="6"/>
      <c r="K887" s="6"/>
      <c r="L887" s="6"/>
      <c r="M887" s="6"/>
    </row>
    <row r="888" spans="6:13">
      <c r="F888" s="4"/>
      <c r="G888" s="6"/>
      <c r="H888" s="6"/>
      <c r="I888" s="6"/>
      <c r="J888" s="6"/>
      <c r="K888" s="6"/>
      <c r="L888" s="6"/>
      <c r="M888" s="6"/>
    </row>
    <row r="889" spans="6:13">
      <c r="F889" s="4"/>
      <c r="G889" s="6"/>
      <c r="H889" s="6"/>
      <c r="I889" s="6"/>
      <c r="J889" s="6"/>
      <c r="K889" s="6"/>
      <c r="L889" s="6"/>
      <c r="M889" s="6"/>
    </row>
    <row r="890" spans="6:13">
      <c r="F890" s="4"/>
      <c r="G890" s="6"/>
      <c r="H890" s="6"/>
      <c r="I890" s="6"/>
      <c r="J890" s="6"/>
      <c r="K890" s="6"/>
      <c r="L890" s="6"/>
      <c r="M890" s="6"/>
    </row>
    <row r="891" spans="6:13">
      <c r="F891" s="4"/>
      <c r="G891" s="6"/>
      <c r="H891" s="6"/>
      <c r="I891" s="6"/>
      <c r="J891" s="6"/>
      <c r="K891" s="6"/>
      <c r="L891" s="6"/>
      <c r="M891" s="6"/>
    </row>
    <row r="892" spans="6:13">
      <c r="F892" s="4"/>
      <c r="G892" s="6"/>
      <c r="H892" s="6"/>
      <c r="I892" s="6"/>
      <c r="J892" s="6"/>
      <c r="K892" s="6"/>
      <c r="L892" s="6"/>
      <c r="M892" s="6"/>
    </row>
    <row r="893" spans="6:13">
      <c r="F893" s="4"/>
      <c r="G893" s="6"/>
      <c r="H893" s="6"/>
      <c r="I893" s="6"/>
      <c r="J893" s="6"/>
      <c r="K893" s="6"/>
      <c r="L893" s="6"/>
      <c r="M893" s="6"/>
    </row>
    <row r="894" spans="6:13">
      <c r="F894" s="4"/>
      <c r="G894" s="6"/>
      <c r="H894" s="6"/>
      <c r="I894" s="6"/>
      <c r="J894" s="6"/>
      <c r="K894" s="6"/>
      <c r="L894" s="6"/>
      <c r="M894" s="6"/>
    </row>
    <row r="895" spans="6:13">
      <c r="F895" s="4"/>
      <c r="G895" s="6"/>
      <c r="H895" s="6"/>
      <c r="I895" s="6"/>
      <c r="J895" s="6"/>
      <c r="K895" s="6"/>
      <c r="L895" s="6"/>
      <c r="M895" s="6"/>
    </row>
    <row r="896" spans="6:13">
      <c r="F896" s="4"/>
      <c r="G896" s="6"/>
      <c r="H896" s="6"/>
      <c r="I896" s="6"/>
      <c r="J896" s="6"/>
      <c r="K896" s="6"/>
      <c r="L896" s="6"/>
      <c r="M896" s="6"/>
    </row>
    <row r="897" spans="6:13">
      <c r="F897" s="4"/>
      <c r="G897" s="6"/>
      <c r="H897" s="6"/>
      <c r="I897" s="6"/>
      <c r="J897" s="6"/>
      <c r="K897" s="6"/>
      <c r="L897" s="6"/>
      <c r="M897" s="6"/>
    </row>
    <row r="898" spans="6:13">
      <c r="F898" s="4"/>
      <c r="G898" s="6"/>
      <c r="H898" s="6"/>
      <c r="I898" s="6"/>
      <c r="J898" s="6"/>
      <c r="K898" s="6"/>
      <c r="L898" s="6"/>
      <c r="M898" s="6"/>
    </row>
    <row r="899" spans="6:13">
      <c r="F899" s="4"/>
      <c r="G899" s="6"/>
      <c r="H899" s="6"/>
      <c r="I899" s="6"/>
      <c r="J899" s="6"/>
      <c r="K899" s="6"/>
      <c r="L899" s="6"/>
      <c r="M899" s="6"/>
    </row>
    <row r="900" spans="6:13">
      <c r="F900" s="4"/>
      <c r="G900" s="6"/>
      <c r="H900" s="6"/>
      <c r="I900" s="6"/>
      <c r="J900" s="6"/>
      <c r="K900" s="6"/>
      <c r="L900" s="6"/>
      <c r="M900" s="6"/>
    </row>
    <row r="901" spans="6:13">
      <c r="F901" s="4"/>
      <c r="G901" s="6"/>
      <c r="H901" s="6"/>
      <c r="I901" s="6"/>
      <c r="J901" s="6"/>
      <c r="K901" s="6"/>
      <c r="L901" s="6"/>
      <c r="M901" s="6"/>
    </row>
    <row r="902" spans="6:13">
      <c r="F902" s="4"/>
      <c r="G902" s="6"/>
      <c r="H902" s="6"/>
      <c r="I902" s="6"/>
      <c r="J902" s="6"/>
      <c r="K902" s="6"/>
      <c r="L902" s="6"/>
      <c r="M902" s="6"/>
    </row>
    <row r="903" spans="6:13">
      <c r="F903" s="4"/>
      <c r="G903" s="6"/>
      <c r="H903" s="6"/>
      <c r="I903" s="6"/>
      <c r="J903" s="6"/>
      <c r="K903" s="6"/>
      <c r="L903" s="6"/>
      <c r="M903" s="6"/>
    </row>
    <row r="904" spans="6:13">
      <c r="F904" s="4"/>
      <c r="G904" s="6"/>
      <c r="H904" s="6"/>
      <c r="I904" s="6"/>
      <c r="J904" s="6"/>
      <c r="K904" s="6"/>
      <c r="L904" s="6"/>
      <c r="M904" s="6"/>
    </row>
    <row r="905" spans="6:13">
      <c r="F905" s="4"/>
      <c r="G905" s="6"/>
      <c r="H905" s="6"/>
      <c r="I905" s="6"/>
      <c r="J905" s="6"/>
      <c r="K905" s="6"/>
      <c r="L905" s="6"/>
      <c r="M905" s="6"/>
    </row>
    <row r="906" spans="6:13">
      <c r="F906" s="4"/>
      <c r="G906" s="6"/>
      <c r="H906" s="6"/>
      <c r="I906" s="6"/>
      <c r="J906" s="6"/>
      <c r="K906" s="6"/>
      <c r="L906" s="6"/>
      <c r="M906" s="6"/>
    </row>
    <row r="907" spans="6:13">
      <c r="F907" s="4"/>
      <c r="G907" s="6"/>
      <c r="H907" s="6"/>
      <c r="I907" s="6"/>
      <c r="J907" s="6"/>
      <c r="K907" s="6"/>
      <c r="L907" s="6"/>
      <c r="M907" s="6"/>
    </row>
    <row r="908" spans="6:13">
      <c r="F908" s="4"/>
      <c r="G908" s="6"/>
      <c r="H908" s="6"/>
      <c r="I908" s="6"/>
      <c r="J908" s="6"/>
      <c r="K908" s="6"/>
      <c r="L908" s="6"/>
      <c r="M908" s="6"/>
    </row>
    <row r="909" spans="6:13">
      <c r="F909" s="4"/>
      <c r="G909" s="6"/>
      <c r="H909" s="6"/>
      <c r="I909" s="6"/>
      <c r="J909" s="6"/>
      <c r="K909" s="6"/>
      <c r="L909" s="6"/>
      <c r="M909" s="6"/>
    </row>
    <row r="910" spans="6:13">
      <c r="F910" s="4"/>
      <c r="G910" s="6"/>
      <c r="H910" s="6"/>
      <c r="I910" s="6"/>
      <c r="J910" s="6"/>
      <c r="K910" s="6"/>
      <c r="L910" s="6"/>
      <c r="M910" s="6"/>
    </row>
    <row r="911" spans="6:13">
      <c r="F911" s="4"/>
      <c r="G911" s="6"/>
      <c r="H911" s="6"/>
      <c r="I911" s="6"/>
      <c r="J911" s="6"/>
      <c r="K911" s="6"/>
      <c r="L911" s="6"/>
      <c r="M911" s="6"/>
    </row>
    <row r="912" spans="6:13">
      <c r="F912" s="4"/>
      <c r="G912" s="6"/>
      <c r="H912" s="6"/>
      <c r="I912" s="6"/>
      <c r="J912" s="6"/>
      <c r="K912" s="6"/>
      <c r="L912" s="6"/>
      <c r="M912" s="6"/>
    </row>
    <row r="913" spans="6:13">
      <c r="F913" s="4"/>
      <c r="G913" s="6"/>
      <c r="H913" s="6"/>
      <c r="I913" s="6"/>
      <c r="J913" s="6"/>
      <c r="K913" s="6"/>
      <c r="L913" s="6"/>
      <c r="M913" s="6"/>
    </row>
    <row r="914" spans="6:13">
      <c r="F914" s="4"/>
      <c r="G914" s="6"/>
      <c r="H914" s="6"/>
      <c r="I914" s="6"/>
      <c r="J914" s="6"/>
      <c r="K914" s="6"/>
      <c r="L914" s="6"/>
      <c r="M914" s="6"/>
    </row>
    <row r="915" spans="6:13">
      <c r="F915" s="4"/>
      <c r="G915" s="6"/>
      <c r="H915" s="6"/>
      <c r="I915" s="6"/>
      <c r="J915" s="6"/>
      <c r="K915" s="6"/>
      <c r="L915" s="6"/>
      <c r="M915" s="6"/>
    </row>
    <row r="916" spans="6:13">
      <c r="F916" s="4"/>
      <c r="G916" s="6"/>
      <c r="H916" s="6"/>
      <c r="I916" s="6"/>
      <c r="J916" s="6"/>
      <c r="K916" s="6"/>
      <c r="L916" s="6"/>
      <c r="M916" s="6"/>
    </row>
    <row r="917" spans="6:13">
      <c r="F917" s="4"/>
      <c r="G917" s="6"/>
      <c r="H917" s="6"/>
      <c r="I917" s="6"/>
      <c r="J917" s="6"/>
      <c r="K917" s="6"/>
      <c r="L917" s="6"/>
      <c r="M917" s="6"/>
    </row>
    <row r="918" spans="6:13">
      <c r="F918" s="4"/>
      <c r="G918" s="6"/>
      <c r="H918" s="6"/>
      <c r="I918" s="6"/>
      <c r="J918" s="6"/>
      <c r="K918" s="6"/>
      <c r="L918" s="6"/>
      <c r="M918" s="6"/>
    </row>
    <row r="919" spans="6:13">
      <c r="F919" s="4"/>
      <c r="G919" s="6"/>
      <c r="H919" s="6"/>
      <c r="I919" s="6"/>
      <c r="J919" s="6"/>
      <c r="K919" s="6"/>
      <c r="L919" s="6"/>
      <c r="M919" s="6"/>
    </row>
    <row r="920" spans="6:13">
      <c r="F920" s="4"/>
      <c r="G920" s="6"/>
      <c r="H920" s="6"/>
      <c r="I920" s="6"/>
      <c r="J920" s="6"/>
      <c r="K920" s="6"/>
      <c r="L920" s="6"/>
      <c r="M920" s="6"/>
    </row>
    <row r="921" spans="6:13">
      <c r="F921" s="4"/>
      <c r="G921" s="6"/>
      <c r="H921" s="6"/>
      <c r="I921" s="6"/>
      <c r="J921" s="6"/>
      <c r="K921" s="6"/>
      <c r="L921" s="6"/>
      <c r="M921" s="6"/>
    </row>
    <row r="922" spans="6:13">
      <c r="F922" s="4"/>
      <c r="G922" s="6"/>
      <c r="H922" s="6"/>
      <c r="I922" s="6"/>
      <c r="J922" s="6"/>
      <c r="K922" s="6"/>
      <c r="L922" s="6"/>
      <c r="M922" s="6"/>
    </row>
    <row r="923" spans="6:13">
      <c r="F923" s="4"/>
      <c r="G923" s="6"/>
      <c r="H923" s="6"/>
      <c r="I923" s="6"/>
      <c r="J923" s="6"/>
      <c r="K923" s="6"/>
      <c r="L923" s="6"/>
      <c r="M923" s="6"/>
    </row>
    <row r="924" spans="6:13">
      <c r="F924" s="4"/>
      <c r="G924" s="6"/>
      <c r="H924" s="6"/>
      <c r="I924" s="6"/>
      <c r="J924" s="6"/>
      <c r="K924" s="6"/>
      <c r="L924" s="6"/>
      <c r="M924" s="6"/>
    </row>
    <row r="925" spans="6:13">
      <c r="F925" s="4"/>
      <c r="G925" s="6"/>
      <c r="H925" s="6"/>
      <c r="I925" s="6"/>
      <c r="J925" s="6"/>
      <c r="K925" s="6"/>
      <c r="L925" s="6"/>
      <c r="M925" s="6"/>
    </row>
    <row r="926" spans="6:13">
      <c r="F926" s="4"/>
      <c r="G926" s="6"/>
      <c r="H926" s="6"/>
      <c r="I926" s="6"/>
      <c r="J926" s="6"/>
      <c r="K926" s="6"/>
      <c r="L926" s="6"/>
      <c r="M926" s="6"/>
    </row>
    <row r="927" spans="6:13">
      <c r="F927" s="4"/>
      <c r="G927" s="6"/>
      <c r="H927" s="6"/>
      <c r="I927" s="6"/>
      <c r="J927" s="6"/>
      <c r="K927" s="6"/>
      <c r="L927" s="6"/>
      <c r="M927" s="6"/>
    </row>
    <row r="928" spans="6:13">
      <c r="F928" s="4"/>
      <c r="G928" s="6"/>
      <c r="H928" s="6"/>
      <c r="I928" s="6"/>
      <c r="J928" s="6"/>
      <c r="K928" s="6"/>
      <c r="L928" s="6"/>
      <c r="M928" s="6"/>
    </row>
    <row r="929" spans="6:13">
      <c r="F929" s="4"/>
      <c r="G929" s="6"/>
      <c r="H929" s="6"/>
      <c r="I929" s="6"/>
      <c r="J929" s="6"/>
      <c r="K929" s="6"/>
      <c r="L929" s="6"/>
      <c r="M929" s="6"/>
    </row>
    <row r="930" spans="6:13">
      <c r="F930" s="4"/>
      <c r="G930" s="6"/>
      <c r="H930" s="6"/>
      <c r="I930" s="6"/>
      <c r="J930" s="6"/>
      <c r="K930" s="6"/>
      <c r="L930" s="6"/>
      <c r="M930" s="6"/>
    </row>
    <row r="931" spans="6:13">
      <c r="F931" s="4"/>
      <c r="G931" s="6"/>
      <c r="H931" s="6"/>
      <c r="I931" s="6"/>
      <c r="J931" s="6"/>
      <c r="K931" s="6"/>
      <c r="L931" s="6"/>
      <c r="M931" s="6"/>
    </row>
    <row r="932" spans="6:13">
      <c r="F932" s="4"/>
      <c r="G932" s="6"/>
      <c r="H932" s="6"/>
      <c r="I932" s="6"/>
      <c r="J932" s="6"/>
      <c r="K932" s="6"/>
      <c r="L932" s="6"/>
      <c r="M932" s="6"/>
    </row>
    <row r="933" spans="6:13">
      <c r="F933" s="4"/>
      <c r="G933" s="6"/>
      <c r="H933" s="6"/>
      <c r="I933" s="6"/>
      <c r="J933" s="6"/>
      <c r="K933" s="6"/>
      <c r="L933" s="6"/>
      <c r="M933" s="6"/>
    </row>
    <row r="934" spans="6:13">
      <c r="F934" s="4"/>
      <c r="G934" s="6"/>
      <c r="H934" s="6"/>
      <c r="I934" s="6"/>
      <c r="J934" s="6"/>
      <c r="K934" s="6"/>
      <c r="L934" s="6"/>
      <c r="M934" s="6"/>
    </row>
    <row r="935" spans="6:13">
      <c r="F935" s="4"/>
      <c r="G935" s="6"/>
      <c r="H935" s="6"/>
      <c r="I935" s="6"/>
      <c r="J935" s="6"/>
      <c r="K935" s="6"/>
      <c r="L935" s="6"/>
      <c r="M935" s="6"/>
    </row>
    <row r="936" spans="6:13">
      <c r="F936" s="4"/>
      <c r="G936" s="6"/>
      <c r="H936" s="6"/>
      <c r="I936" s="6"/>
      <c r="J936" s="6"/>
      <c r="K936" s="6"/>
      <c r="L936" s="6"/>
      <c r="M936" s="6"/>
    </row>
    <row r="937" spans="6:13">
      <c r="F937" s="4"/>
      <c r="G937" s="6"/>
      <c r="H937" s="6"/>
      <c r="I937" s="6"/>
      <c r="J937" s="6"/>
      <c r="K937" s="6"/>
      <c r="L937" s="6"/>
      <c r="M937" s="6"/>
    </row>
    <row r="938" spans="6:13">
      <c r="F938" s="4"/>
      <c r="G938" s="6"/>
      <c r="H938" s="6"/>
      <c r="I938" s="6"/>
      <c r="J938" s="6"/>
      <c r="K938" s="6"/>
      <c r="L938" s="6"/>
      <c r="M938" s="6"/>
    </row>
    <row r="939" spans="6:13">
      <c r="F939" s="4"/>
      <c r="G939" s="6"/>
      <c r="H939" s="6"/>
      <c r="I939" s="6"/>
      <c r="J939" s="6"/>
      <c r="K939" s="6"/>
      <c r="L939" s="6"/>
      <c r="M939" s="6"/>
    </row>
    <row r="940" spans="6:13">
      <c r="F940" s="4"/>
      <c r="G940" s="6"/>
      <c r="H940" s="6"/>
      <c r="I940" s="6"/>
      <c r="J940" s="6"/>
      <c r="K940" s="6"/>
      <c r="L940" s="6"/>
      <c r="M940" s="6"/>
    </row>
    <row r="941" spans="6:13">
      <c r="F941" s="4"/>
      <c r="G941" s="6"/>
      <c r="H941" s="6"/>
      <c r="I941" s="6"/>
      <c r="J941" s="6"/>
      <c r="K941" s="6"/>
      <c r="L941" s="6"/>
      <c r="M941" s="6"/>
    </row>
    <row r="942" spans="6:13">
      <c r="F942" s="4"/>
      <c r="G942" s="6"/>
      <c r="H942" s="6"/>
      <c r="I942" s="6"/>
      <c r="J942" s="6"/>
      <c r="K942" s="6"/>
      <c r="L942" s="6"/>
      <c r="M942" s="6"/>
    </row>
    <row r="943" spans="6:13">
      <c r="F943" s="4"/>
      <c r="G943" s="6"/>
      <c r="H943" s="6"/>
      <c r="I943" s="6"/>
      <c r="J943" s="6"/>
      <c r="K943" s="6"/>
      <c r="L943" s="6"/>
      <c r="M943" s="6"/>
    </row>
    <row r="944" spans="6:13">
      <c r="F944" s="4"/>
      <c r="G944" s="6"/>
      <c r="H944" s="6"/>
      <c r="I944" s="6"/>
      <c r="J944" s="6"/>
      <c r="K944" s="6"/>
      <c r="L944" s="6"/>
      <c r="M944" s="6"/>
    </row>
    <row r="945" spans="6:13">
      <c r="F945" s="4"/>
      <c r="G945" s="6"/>
      <c r="H945" s="6"/>
      <c r="I945" s="6"/>
      <c r="J945" s="6"/>
      <c r="K945" s="6"/>
      <c r="L945" s="6"/>
      <c r="M945" s="6"/>
    </row>
    <row r="946" spans="6:13">
      <c r="F946" s="4"/>
      <c r="G946" s="6"/>
      <c r="H946" s="6"/>
      <c r="I946" s="6"/>
      <c r="J946" s="6"/>
      <c r="K946" s="6"/>
      <c r="L946" s="6"/>
      <c r="M946" s="6"/>
    </row>
    <row r="947" spans="6:13">
      <c r="F947" s="4"/>
      <c r="G947" s="6"/>
      <c r="H947" s="6"/>
      <c r="I947" s="6"/>
      <c r="J947" s="6"/>
      <c r="K947" s="6"/>
      <c r="L947" s="6"/>
      <c r="M947" s="6"/>
    </row>
    <row r="948" spans="6:13">
      <c r="F948" s="4"/>
      <c r="G948" s="6"/>
      <c r="H948" s="6"/>
      <c r="I948" s="6"/>
      <c r="J948" s="6"/>
      <c r="K948" s="6"/>
      <c r="L948" s="6"/>
      <c r="M948" s="6"/>
    </row>
    <row r="949" spans="6:13">
      <c r="F949" s="4"/>
      <c r="G949" s="6"/>
      <c r="H949" s="6"/>
      <c r="I949" s="6"/>
      <c r="J949" s="6"/>
      <c r="K949" s="6"/>
      <c r="L949" s="6"/>
      <c r="M949" s="6"/>
    </row>
    <row r="950" spans="6:13">
      <c r="F950" s="4"/>
      <c r="G950" s="6"/>
      <c r="H950" s="6"/>
      <c r="I950" s="6"/>
      <c r="J950" s="6"/>
      <c r="K950" s="6"/>
      <c r="L950" s="6"/>
      <c r="M950" s="6"/>
    </row>
    <row r="951" spans="6:13">
      <c r="F951" s="4"/>
      <c r="G951" s="6"/>
      <c r="H951" s="6"/>
      <c r="I951" s="6"/>
      <c r="J951" s="6"/>
      <c r="K951" s="6"/>
      <c r="L951" s="6"/>
      <c r="M951" s="6"/>
    </row>
    <row r="952" spans="6:13">
      <c r="F952" s="4"/>
      <c r="G952" s="6"/>
      <c r="H952" s="6"/>
      <c r="I952" s="6"/>
      <c r="J952" s="6"/>
      <c r="K952" s="6"/>
      <c r="L952" s="6"/>
      <c r="M952" s="6"/>
    </row>
    <row r="953" spans="6:13">
      <c r="F953" s="4"/>
      <c r="G953" s="6"/>
      <c r="H953" s="6"/>
      <c r="I953" s="6"/>
      <c r="J953" s="6"/>
      <c r="K953" s="6"/>
      <c r="L953" s="6"/>
      <c r="M953" s="6"/>
    </row>
    <row r="954" spans="6:13">
      <c r="F954" s="4"/>
      <c r="G954" s="6"/>
      <c r="H954" s="6"/>
      <c r="I954" s="6"/>
      <c r="J954" s="6"/>
      <c r="K954" s="6"/>
      <c r="L954" s="6"/>
      <c r="M954" s="6"/>
    </row>
    <row r="955" spans="6:13">
      <c r="F955" s="4"/>
      <c r="G955" s="6"/>
      <c r="H955" s="6"/>
      <c r="I955" s="6"/>
      <c r="J955" s="6"/>
      <c r="K955" s="6"/>
      <c r="L955" s="6"/>
      <c r="M955" s="6"/>
    </row>
    <row r="956" spans="6:13">
      <c r="F956" s="4"/>
      <c r="G956" s="6"/>
      <c r="H956" s="6"/>
      <c r="I956" s="6"/>
      <c r="J956" s="6"/>
      <c r="K956" s="6"/>
      <c r="L956" s="6"/>
      <c r="M956" s="6"/>
    </row>
    <row r="957" spans="6:13">
      <c r="F957" s="4"/>
      <c r="G957" s="6"/>
      <c r="H957" s="6"/>
      <c r="I957" s="6"/>
      <c r="J957" s="6"/>
      <c r="K957" s="6"/>
      <c r="L957" s="6"/>
      <c r="M957" s="6"/>
    </row>
    <row r="958" spans="6:13">
      <c r="F958" s="4"/>
      <c r="G958" s="6"/>
      <c r="H958" s="6"/>
      <c r="I958" s="6"/>
      <c r="J958" s="6"/>
      <c r="K958" s="6"/>
      <c r="L958" s="6"/>
      <c r="M958" s="6"/>
    </row>
    <row r="959" spans="6:13">
      <c r="F959" s="4"/>
      <c r="G959" s="6"/>
      <c r="H959" s="6"/>
      <c r="I959" s="6"/>
      <c r="J959" s="6"/>
      <c r="K959" s="6"/>
      <c r="L959" s="6"/>
      <c r="M959" s="6"/>
    </row>
    <row r="960" spans="6:13">
      <c r="F960" s="4"/>
      <c r="G960" s="6"/>
      <c r="H960" s="6"/>
      <c r="I960" s="6"/>
      <c r="J960" s="6"/>
      <c r="K960" s="6"/>
      <c r="L960" s="6"/>
      <c r="M960" s="6"/>
    </row>
    <row r="961" spans="6:13">
      <c r="F961" s="4"/>
      <c r="G961" s="6"/>
      <c r="H961" s="6"/>
      <c r="I961" s="6"/>
      <c r="J961" s="6"/>
      <c r="K961" s="6"/>
      <c r="L961" s="6"/>
      <c r="M961" s="6"/>
    </row>
    <row r="962" spans="6:13">
      <c r="F962" s="4"/>
      <c r="G962" s="6"/>
      <c r="H962" s="6"/>
      <c r="I962" s="6"/>
      <c r="J962" s="6"/>
      <c r="K962" s="6"/>
      <c r="L962" s="6"/>
      <c r="M962" s="6"/>
    </row>
    <row r="963" spans="6:13">
      <c r="F963" s="4"/>
      <c r="G963" s="6"/>
      <c r="H963" s="6"/>
      <c r="I963" s="6"/>
      <c r="J963" s="6"/>
      <c r="K963" s="6"/>
      <c r="L963" s="6"/>
      <c r="M963" s="6"/>
    </row>
    <row r="964" spans="6:13">
      <c r="F964" s="4"/>
      <c r="G964" s="6"/>
      <c r="H964" s="6"/>
      <c r="I964" s="6"/>
      <c r="J964" s="6"/>
      <c r="K964" s="6"/>
      <c r="L964" s="6"/>
      <c r="M964" s="6"/>
    </row>
    <row r="965" spans="6:13">
      <c r="F965" s="4"/>
      <c r="G965" s="6"/>
      <c r="H965" s="6"/>
      <c r="I965" s="6"/>
      <c r="J965" s="6"/>
      <c r="K965" s="6"/>
      <c r="L965" s="6"/>
      <c r="M965" s="6"/>
    </row>
    <row r="966" spans="6:13">
      <c r="F966" s="4"/>
      <c r="G966" s="6"/>
      <c r="H966" s="6"/>
      <c r="I966" s="6"/>
      <c r="J966" s="6"/>
      <c r="K966" s="6"/>
      <c r="L966" s="6"/>
      <c r="M966" s="6"/>
    </row>
    <row r="967" spans="6:13">
      <c r="F967" s="4"/>
      <c r="G967" s="6"/>
      <c r="H967" s="6"/>
      <c r="I967" s="6"/>
      <c r="J967" s="6"/>
      <c r="K967" s="6"/>
      <c r="L967" s="6"/>
      <c r="M967" s="6"/>
    </row>
    <row r="968" spans="6:13">
      <c r="F968" s="4"/>
      <c r="G968" s="6"/>
      <c r="H968" s="6"/>
      <c r="I968" s="6"/>
      <c r="J968" s="6"/>
      <c r="K968" s="6"/>
      <c r="L968" s="6"/>
      <c r="M968" s="6"/>
    </row>
    <row r="969" spans="6:13">
      <c r="F969" s="4"/>
      <c r="G969" s="6"/>
      <c r="H969" s="6"/>
      <c r="I969" s="6"/>
      <c r="J969" s="6"/>
      <c r="K969" s="6"/>
      <c r="L969" s="6"/>
      <c r="M969" s="6"/>
    </row>
    <row r="970" spans="6:13">
      <c r="F970" s="4"/>
      <c r="G970" s="6"/>
      <c r="H970" s="6"/>
      <c r="I970" s="6"/>
      <c r="J970" s="6"/>
      <c r="K970" s="6"/>
      <c r="L970" s="6"/>
      <c r="M970" s="6"/>
    </row>
    <row r="971" spans="6:13">
      <c r="F971" s="4"/>
      <c r="G971" s="6"/>
      <c r="H971" s="6"/>
      <c r="I971" s="6"/>
      <c r="J971" s="6"/>
      <c r="K971" s="6"/>
      <c r="L971" s="6"/>
      <c r="M971" s="6"/>
    </row>
    <row r="972" spans="6:13">
      <c r="F972" s="4"/>
      <c r="G972" s="6"/>
      <c r="H972" s="6"/>
      <c r="I972" s="6"/>
      <c r="J972" s="6"/>
      <c r="K972" s="6"/>
      <c r="L972" s="6"/>
      <c r="M972" s="6"/>
    </row>
    <row r="973" spans="6:13">
      <c r="F973" s="4"/>
      <c r="G973" s="6"/>
      <c r="H973" s="6"/>
      <c r="I973" s="6"/>
      <c r="J973" s="6"/>
      <c r="K973" s="6"/>
      <c r="L973" s="6"/>
      <c r="M973" s="6"/>
    </row>
    <row r="974" spans="6:13">
      <c r="F974" s="4"/>
      <c r="G974" s="6"/>
      <c r="H974" s="6"/>
      <c r="I974" s="6"/>
      <c r="J974" s="6"/>
      <c r="K974" s="6"/>
      <c r="L974" s="6"/>
      <c r="M974" s="6"/>
    </row>
    <row r="975" spans="6:13">
      <c r="F975" s="4"/>
      <c r="G975" s="6"/>
      <c r="H975" s="6"/>
      <c r="I975" s="6"/>
      <c r="J975" s="6"/>
      <c r="K975" s="6"/>
      <c r="L975" s="6"/>
      <c r="M975" s="6"/>
    </row>
    <row r="976" spans="6:13">
      <c r="F976" s="4"/>
      <c r="G976" s="6"/>
      <c r="H976" s="6"/>
      <c r="I976" s="6"/>
      <c r="J976" s="6"/>
      <c r="K976" s="6"/>
      <c r="L976" s="6"/>
      <c r="M976" s="6"/>
    </row>
    <row r="977" spans="6:13">
      <c r="F977" s="4"/>
      <c r="G977" s="6"/>
      <c r="H977" s="6"/>
      <c r="I977" s="6"/>
      <c r="J977" s="6"/>
      <c r="K977" s="6"/>
      <c r="L977" s="6"/>
      <c r="M977" s="6"/>
    </row>
    <row r="978" spans="6:13">
      <c r="F978" s="4"/>
      <c r="G978" s="6"/>
      <c r="H978" s="6"/>
      <c r="I978" s="6"/>
      <c r="J978" s="6"/>
      <c r="K978" s="6"/>
      <c r="L978" s="6"/>
      <c r="M978" s="6"/>
    </row>
    <row r="979" spans="6:13">
      <c r="F979" s="4"/>
      <c r="G979" s="6"/>
      <c r="H979" s="6"/>
      <c r="I979" s="6"/>
      <c r="J979" s="6"/>
      <c r="K979" s="6"/>
      <c r="L979" s="6"/>
      <c r="M979" s="6"/>
    </row>
    <row r="980" spans="6:13">
      <c r="F980" s="4"/>
      <c r="G980" s="6"/>
      <c r="H980" s="6"/>
      <c r="I980" s="6"/>
      <c r="J980" s="6"/>
      <c r="K980" s="6"/>
      <c r="L980" s="6"/>
      <c r="M980" s="6"/>
    </row>
    <row r="981" spans="6:13">
      <c r="F981" s="4"/>
      <c r="G981" s="6"/>
      <c r="H981" s="6"/>
      <c r="I981" s="6"/>
      <c r="J981" s="6"/>
      <c r="K981" s="6"/>
      <c r="L981" s="6"/>
      <c r="M981" s="6"/>
    </row>
    <row r="982" spans="6:13">
      <c r="F982" s="4"/>
      <c r="G982" s="6"/>
      <c r="H982" s="6"/>
      <c r="I982" s="6"/>
      <c r="J982" s="6"/>
      <c r="K982" s="6"/>
      <c r="L982" s="6"/>
      <c r="M982" s="6"/>
    </row>
    <row r="983" spans="6:13">
      <c r="F983" s="4"/>
      <c r="G983" s="6"/>
      <c r="H983" s="6"/>
      <c r="I983" s="6"/>
      <c r="J983" s="6"/>
      <c r="K983" s="6"/>
      <c r="L983" s="6"/>
      <c r="M983" s="6"/>
    </row>
    <row r="984" spans="6:13">
      <c r="F984" s="4"/>
      <c r="G984" s="6"/>
      <c r="H984" s="6"/>
      <c r="I984" s="6"/>
      <c r="J984" s="6"/>
      <c r="K984" s="6"/>
      <c r="L984" s="6"/>
      <c r="M984" s="6"/>
    </row>
    <row r="985" spans="6:13">
      <c r="F985" s="4"/>
      <c r="G985" s="6"/>
      <c r="H985" s="6"/>
      <c r="I985" s="6"/>
      <c r="J985" s="6"/>
      <c r="K985" s="6"/>
      <c r="L985" s="6"/>
      <c r="M985" s="6"/>
    </row>
    <row r="986" spans="6:13">
      <c r="F986" s="4"/>
      <c r="G986" s="6"/>
      <c r="H986" s="6"/>
      <c r="I986" s="6"/>
      <c r="J986" s="6"/>
      <c r="K986" s="6"/>
      <c r="L986" s="6"/>
      <c r="M986" s="6"/>
    </row>
    <row r="987" spans="6:13">
      <c r="F987" s="4"/>
      <c r="G987" s="6"/>
      <c r="H987" s="6"/>
      <c r="I987" s="6"/>
      <c r="J987" s="6"/>
      <c r="K987" s="6"/>
      <c r="L987" s="6"/>
      <c r="M987" s="6"/>
    </row>
    <row r="988" spans="6:13">
      <c r="F988" s="4"/>
      <c r="G988" s="6"/>
      <c r="H988" s="6"/>
      <c r="I988" s="6"/>
      <c r="J988" s="6"/>
      <c r="K988" s="6"/>
      <c r="L988" s="6"/>
      <c r="M988" s="6"/>
    </row>
    <row r="989" spans="6:13">
      <c r="F989" s="4"/>
      <c r="G989" s="6"/>
      <c r="H989" s="6"/>
      <c r="I989" s="6"/>
      <c r="J989" s="6"/>
      <c r="K989" s="6"/>
      <c r="L989" s="6"/>
      <c r="M989" s="6"/>
    </row>
    <row r="990" spans="6:13">
      <c r="F990" s="4"/>
      <c r="G990" s="6"/>
      <c r="H990" s="6"/>
      <c r="I990" s="6"/>
      <c r="J990" s="6"/>
      <c r="K990" s="6"/>
      <c r="L990" s="6"/>
      <c r="M990" s="6"/>
    </row>
    <row r="991" spans="6:13">
      <c r="F991" s="4"/>
      <c r="G991" s="6"/>
      <c r="H991" s="6"/>
      <c r="I991" s="6"/>
      <c r="J991" s="6"/>
      <c r="K991" s="6"/>
      <c r="L991" s="6"/>
      <c r="M991" s="6"/>
    </row>
    <row r="992" spans="6:13">
      <c r="F992" s="4"/>
      <c r="G992" s="6"/>
      <c r="H992" s="6"/>
      <c r="I992" s="6"/>
      <c r="J992" s="6"/>
      <c r="K992" s="6"/>
      <c r="L992" s="6"/>
      <c r="M992" s="6"/>
    </row>
    <row r="993" spans="6:13">
      <c r="F993" s="4"/>
      <c r="G993" s="6"/>
      <c r="H993" s="6"/>
      <c r="I993" s="6"/>
      <c r="J993" s="6"/>
      <c r="K993" s="6"/>
      <c r="L993" s="6"/>
      <c r="M993" s="6"/>
    </row>
    <row r="994" spans="6:13">
      <c r="F994" s="4"/>
      <c r="G994" s="6"/>
      <c r="H994" s="6"/>
      <c r="I994" s="6"/>
      <c r="J994" s="6"/>
      <c r="K994" s="6"/>
      <c r="L994" s="6"/>
      <c r="M994" s="6"/>
    </row>
    <row r="995" spans="6:13">
      <c r="F995" s="4"/>
      <c r="G995" s="6"/>
      <c r="H995" s="6"/>
      <c r="I995" s="6"/>
      <c r="J995" s="6"/>
      <c r="K995" s="6"/>
      <c r="L995" s="6"/>
      <c r="M995" s="6"/>
    </row>
    <row r="996" spans="6:13">
      <c r="F996" s="4"/>
      <c r="G996" s="6"/>
      <c r="H996" s="6"/>
      <c r="I996" s="6"/>
      <c r="J996" s="6"/>
      <c r="K996" s="6"/>
      <c r="L996" s="6"/>
      <c r="M996" s="6"/>
    </row>
    <row r="997" spans="6:13">
      <c r="F997" s="4"/>
      <c r="G997" s="6"/>
      <c r="H997" s="6"/>
      <c r="I997" s="6"/>
      <c r="J997" s="6"/>
      <c r="K997" s="6"/>
      <c r="L997" s="6"/>
      <c r="M997" s="6"/>
    </row>
    <row r="998" spans="6:13">
      <c r="F998" s="4"/>
      <c r="G998" s="6"/>
      <c r="H998" s="6"/>
      <c r="I998" s="6"/>
      <c r="J998" s="6"/>
      <c r="K998" s="6"/>
      <c r="L998" s="6"/>
      <c r="M998" s="6"/>
    </row>
    <row r="999" spans="6:13">
      <c r="F999" s="4"/>
      <c r="G999" s="6"/>
      <c r="H999" s="6"/>
      <c r="I999" s="6"/>
      <c r="J999" s="6"/>
      <c r="K999" s="6"/>
      <c r="L999" s="6"/>
      <c r="M999" s="6"/>
    </row>
    <row r="1000" spans="6:13">
      <c r="F1000" s="4"/>
      <c r="G1000" s="6"/>
      <c r="H1000" s="6"/>
      <c r="I1000" s="6"/>
      <c r="J1000" s="6"/>
      <c r="K1000" s="6"/>
      <c r="L1000" s="6"/>
      <c r="M1000" s="6"/>
    </row>
    <row r="1001" spans="6:13">
      <c r="F1001" s="4"/>
      <c r="G1001" s="6"/>
      <c r="H1001" s="6"/>
      <c r="I1001" s="6"/>
      <c r="J1001" s="6"/>
      <c r="K1001" s="6"/>
      <c r="L1001" s="6"/>
      <c r="M1001" s="6"/>
    </row>
    <row r="1002" spans="6:13">
      <c r="F1002" s="4"/>
      <c r="G1002" s="6"/>
      <c r="H1002" s="6"/>
      <c r="I1002" s="6"/>
      <c r="J1002" s="6"/>
      <c r="K1002" s="6"/>
      <c r="L1002" s="6"/>
      <c r="M1002" s="6"/>
    </row>
    <row r="1003" spans="6:13">
      <c r="F1003" s="4"/>
      <c r="G1003" s="6"/>
      <c r="H1003" s="6"/>
      <c r="I1003" s="6"/>
      <c r="J1003" s="6"/>
      <c r="K1003" s="6"/>
      <c r="L1003" s="6"/>
      <c r="M1003" s="6"/>
    </row>
    <row r="1004" spans="6:13">
      <c r="F1004" s="4"/>
      <c r="G1004" s="6"/>
      <c r="H1004" s="6"/>
      <c r="I1004" s="6"/>
      <c r="J1004" s="6"/>
      <c r="K1004" s="6"/>
      <c r="L1004" s="6"/>
      <c r="M1004" s="6"/>
    </row>
    <row r="1005" spans="6:13">
      <c r="F1005" s="4"/>
      <c r="G1005" s="6"/>
      <c r="H1005" s="6"/>
      <c r="I1005" s="6"/>
      <c r="J1005" s="6"/>
      <c r="K1005" s="6"/>
      <c r="L1005" s="6"/>
      <c r="M1005" s="6"/>
    </row>
    <row r="1006" spans="6:13">
      <c r="F1006" s="4"/>
      <c r="G1006" s="6"/>
      <c r="H1006" s="6"/>
      <c r="I1006" s="6"/>
      <c r="J1006" s="6"/>
      <c r="K1006" s="6"/>
      <c r="L1006" s="6"/>
      <c r="M1006" s="6"/>
    </row>
    <row r="1007" spans="6:13">
      <c r="F1007" s="4"/>
      <c r="G1007" s="6"/>
      <c r="H1007" s="6"/>
      <c r="I1007" s="6"/>
      <c r="J1007" s="6"/>
      <c r="K1007" s="6"/>
      <c r="L1007" s="6"/>
      <c r="M1007" s="6"/>
    </row>
    <row r="1008" spans="6:13">
      <c r="F1008" s="4"/>
      <c r="G1008" s="6"/>
      <c r="H1008" s="6"/>
      <c r="I1008" s="6"/>
      <c r="J1008" s="6"/>
      <c r="K1008" s="6"/>
      <c r="L1008" s="6"/>
      <c r="M1008" s="6"/>
    </row>
    <row r="1009" spans="6:13">
      <c r="F1009" s="4"/>
      <c r="G1009" s="6"/>
      <c r="H1009" s="6"/>
      <c r="I1009" s="6"/>
      <c r="J1009" s="6"/>
      <c r="K1009" s="6"/>
      <c r="L1009" s="6"/>
      <c r="M1009" s="6"/>
    </row>
    <row r="1010" spans="6:13">
      <c r="F1010" s="4"/>
      <c r="G1010" s="6"/>
      <c r="H1010" s="6"/>
      <c r="I1010" s="6"/>
      <c r="J1010" s="6"/>
      <c r="K1010" s="6"/>
      <c r="L1010" s="6"/>
      <c r="M1010" s="6"/>
    </row>
    <row r="1011" spans="6:13">
      <c r="F1011" s="4"/>
      <c r="G1011" s="6"/>
      <c r="H1011" s="6"/>
      <c r="I1011" s="6"/>
      <c r="J1011" s="6"/>
      <c r="K1011" s="6"/>
      <c r="L1011" s="6"/>
      <c r="M1011" s="6"/>
    </row>
    <row r="1012" spans="6:13">
      <c r="F1012" s="4"/>
      <c r="G1012" s="6"/>
      <c r="H1012" s="6"/>
      <c r="I1012" s="6"/>
      <c r="J1012" s="6"/>
      <c r="K1012" s="6"/>
      <c r="L1012" s="6"/>
      <c r="M1012" s="6"/>
    </row>
    <row r="1013" spans="6:13">
      <c r="F1013" s="4"/>
      <c r="G1013" s="6"/>
      <c r="H1013" s="6"/>
      <c r="I1013" s="6"/>
      <c r="J1013" s="6"/>
      <c r="K1013" s="6"/>
      <c r="L1013" s="6"/>
      <c r="M1013" s="6"/>
    </row>
    <row r="1014" spans="6:13">
      <c r="F1014" s="4"/>
      <c r="G1014" s="6"/>
      <c r="H1014" s="6"/>
      <c r="I1014" s="6"/>
      <c r="J1014" s="6"/>
      <c r="K1014" s="6"/>
      <c r="L1014" s="6"/>
      <c r="M1014" s="6"/>
    </row>
    <row r="1015" spans="6:13">
      <c r="F1015" s="4"/>
      <c r="G1015" s="6"/>
      <c r="H1015" s="6"/>
      <c r="I1015" s="6"/>
      <c r="J1015" s="6"/>
      <c r="K1015" s="6"/>
      <c r="L1015" s="6"/>
      <c r="M1015" s="6"/>
    </row>
    <row r="1016" spans="6:13">
      <c r="F1016" s="4"/>
      <c r="G1016" s="6"/>
      <c r="H1016" s="6"/>
      <c r="I1016" s="6"/>
      <c r="J1016" s="6"/>
      <c r="K1016" s="6"/>
      <c r="L1016" s="6"/>
      <c r="M1016" s="6"/>
    </row>
    <row r="1017" spans="6:13">
      <c r="F1017" s="4"/>
      <c r="G1017" s="6"/>
      <c r="H1017" s="6"/>
      <c r="I1017" s="6"/>
      <c r="J1017" s="6"/>
      <c r="K1017" s="6"/>
      <c r="L1017" s="6"/>
      <c r="M1017" s="6"/>
    </row>
    <row r="1018" spans="6:13">
      <c r="F1018" s="4"/>
      <c r="G1018" s="6"/>
      <c r="H1018" s="6"/>
      <c r="I1018" s="6"/>
      <c r="J1018" s="6"/>
      <c r="K1018" s="6"/>
      <c r="L1018" s="6"/>
      <c r="M1018" s="6"/>
    </row>
    <row r="1019" spans="6:13">
      <c r="F1019" s="4"/>
      <c r="G1019" s="6"/>
      <c r="H1019" s="6"/>
      <c r="I1019" s="6"/>
      <c r="J1019" s="6"/>
      <c r="K1019" s="6"/>
      <c r="L1019" s="6"/>
      <c r="M1019" s="6"/>
    </row>
    <row r="1020" spans="6:13">
      <c r="F1020" s="4"/>
      <c r="G1020" s="6"/>
      <c r="H1020" s="6"/>
      <c r="I1020" s="6"/>
      <c r="J1020" s="6"/>
      <c r="K1020" s="6"/>
      <c r="L1020" s="6"/>
      <c r="M1020" s="6"/>
    </row>
    <row r="1021" spans="6:13">
      <c r="F1021" s="4"/>
      <c r="G1021" s="6"/>
      <c r="H1021" s="6"/>
      <c r="I1021" s="6"/>
      <c r="J1021" s="6"/>
      <c r="K1021" s="6"/>
      <c r="L1021" s="6"/>
      <c r="M1021" s="6"/>
    </row>
    <row r="1022" spans="6:13">
      <c r="F1022" s="4"/>
      <c r="G1022" s="6"/>
      <c r="H1022" s="6"/>
      <c r="I1022" s="6"/>
      <c r="J1022" s="6"/>
      <c r="K1022" s="6"/>
      <c r="L1022" s="6"/>
      <c r="M1022" s="6"/>
    </row>
    <row r="1023" spans="6:13">
      <c r="F1023" s="4"/>
      <c r="G1023" s="6"/>
      <c r="H1023" s="6"/>
      <c r="I1023" s="6"/>
      <c r="J1023" s="6"/>
      <c r="K1023" s="6"/>
      <c r="L1023" s="6"/>
      <c r="M1023" s="6"/>
    </row>
    <row r="1024" spans="6:13">
      <c r="F1024" s="4"/>
      <c r="G1024" s="6"/>
      <c r="H1024" s="6"/>
      <c r="I1024" s="6"/>
      <c r="J1024" s="6"/>
      <c r="K1024" s="6"/>
      <c r="L1024" s="6"/>
      <c r="M1024" s="6"/>
    </row>
    <row r="1025" spans="6:13">
      <c r="F1025" s="4"/>
      <c r="G1025" s="6"/>
      <c r="H1025" s="6"/>
      <c r="I1025" s="6"/>
      <c r="J1025" s="6"/>
      <c r="K1025" s="6"/>
      <c r="L1025" s="6"/>
      <c r="M1025" s="6"/>
    </row>
    <row r="1026" spans="6:13">
      <c r="F1026" s="4"/>
      <c r="G1026" s="6"/>
      <c r="H1026" s="6"/>
      <c r="I1026" s="6"/>
      <c r="J1026" s="6"/>
      <c r="K1026" s="6"/>
      <c r="L1026" s="6"/>
      <c r="M1026" s="6"/>
    </row>
    <row r="1027" spans="6:13">
      <c r="F1027" s="4"/>
      <c r="G1027" s="6"/>
      <c r="H1027" s="6"/>
      <c r="I1027" s="6"/>
      <c r="J1027" s="6"/>
      <c r="K1027" s="6"/>
      <c r="L1027" s="6"/>
      <c r="M1027" s="6"/>
    </row>
    <row r="1028" spans="6:13">
      <c r="F1028" s="4"/>
      <c r="G1028" s="6"/>
      <c r="H1028" s="6"/>
      <c r="I1028" s="6"/>
      <c r="J1028" s="6"/>
      <c r="K1028" s="6"/>
      <c r="L1028" s="6"/>
      <c r="M1028" s="6"/>
    </row>
    <row r="1029" spans="6:13">
      <c r="F1029" s="4"/>
      <c r="G1029" s="6"/>
      <c r="H1029" s="6"/>
      <c r="I1029" s="6"/>
      <c r="J1029" s="6"/>
      <c r="K1029" s="6"/>
      <c r="L1029" s="6"/>
      <c r="M1029" s="6"/>
    </row>
    <row r="1030" spans="6:13">
      <c r="F1030" s="4"/>
      <c r="G1030" s="6"/>
      <c r="H1030" s="6"/>
      <c r="I1030" s="6"/>
      <c r="J1030" s="6"/>
      <c r="K1030" s="6"/>
      <c r="L1030" s="6"/>
      <c r="M1030" s="6"/>
    </row>
    <row r="1031" spans="6:13">
      <c r="F1031" s="4"/>
      <c r="G1031" s="6"/>
      <c r="H1031" s="6"/>
      <c r="I1031" s="6"/>
      <c r="J1031" s="6"/>
      <c r="K1031" s="6"/>
      <c r="L1031" s="6"/>
      <c r="M1031" s="6"/>
    </row>
    <row r="1032" spans="6:13">
      <c r="F1032" s="4"/>
      <c r="G1032" s="6"/>
      <c r="H1032" s="6"/>
      <c r="I1032" s="6"/>
      <c r="J1032" s="6"/>
      <c r="K1032" s="6"/>
      <c r="L1032" s="6"/>
      <c r="M1032" s="6"/>
    </row>
    <row r="1033" spans="6:13">
      <c r="F1033" s="4"/>
      <c r="G1033" s="6"/>
      <c r="H1033" s="6"/>
      <c r="I1033" s="6"/>
      <c r="J1033" s="6"/>
      <c r="K1033" s="6"/>
      <c r="L1033" s="6"/>
      <c r="M1033" s="6"/>
    </row>
    <row r="1034" spans="6:13">
      <c r="F1034" s="4"/>
      <c r="G1034" s="6"/>
      <c r="H1034" s="6"/>
      <c r="I1034" s="6"/>
      <c r="J1034" s="6"/>
      <c r="K1034" s="6"/>
      <c r="L1034" s="6"/>
      <c r="M1034" s="6"/>
    </row>
    <row r="1035" spans="6:13">
      <c r="F1035" s="4"/>
      <c r="G1035" s="6"/>
      <c r="H1035" s="6"/>
      <c r="I1035" s="6"/>
      <c r="J1035" s="6"/>
      <c r="K1035" s="6"/>
      <c r="L1035" s="6"/>
      <c r="M1035" s="6"/>
    </row>
    <row r="1036" spans="6:13">
      <c r="F1036" s="4"/>
      <c r="G1036" s="6"/>
      <c r="H1036" s="6"/>
      <c r="I1036" s="6"/>
      <c r="J1036" s="6"/>
      <c r="K1036" s="6"/>
      <c r="L1036" s="6"/>
      <c r="M1036" s="6"/>
    </row>
    <row r="1037" spans="6:13">
      <c r="F1037" s="4"/>
      <c r="G1037" s="6"/>
      <c r="H1037" s="6"/>
      <c r="I1037" s="6"/>
      <c r="J1037" s="6"/>
      <c r="K1037" s="6"/>
      <c r="L1037" s="6"/>
      <c r="M1037" s="6"/>
    </row>
    <row r="1038" spans="6:13">
      <c r="F1038" s="4"/>
      <c r="G1038" s="6"/>
      <c r="H1038" s="6"/>
      <c r="I1038" s="6"/>
      <c r="J1038" s="6"/>
      <c r="K1038" s="6"/>
      <c r="L1038" s="6"/>
      <c r="M1038" s="6"/>
    </row>
    <row r="1039" spans="6:13">
      <c r="F1039" s="4"/>
      <c r="G1039" s="6"/>
      <c r="H1039" s="6"/>
      <c r="I1039" s="6"/>
      <c r="J1039" s="6"/>
      <c r="K1039" s="6"/>
      <c r="L1039" s="6"/>
      <c r="M1039" s="6"/>
    </row>
    <row r="1040" spans="6:13">
      <c r="F1040" s="4"/>
      <c r="G1040" s="6"/>
      <c r="H1040" s="6"/>
      <c r="I1040" s="6"/>
      <c r="J1040" s="6"/>
      <c r="K1040" s="6"/>
      <c r="L1040" s="6"/>
      <c r="M1040" s="6"/>
    </row>
    <row r="1041" spans="6:13">
      <c r="F1041" s="4"/>
      <c r="G1041" s="6"/>
      <c r="H1041" s="6"/>
      <c r="I1041" s="6"/>
      <c r="J1041" s="6"/>
      <c r="K1041" s="6"/>
      <c r="L1041" s="6"/>
      <c r="M1041" s="6"/>
    </row>
    <row r="1042" spans="6:13">
      <c r="G1042" s="6"/>
      <c r="H1042" s="6"/>
      <c r="I1042" s="6"/>
      <c r="J1042" s="6"/>
      <c r="K1042" s="6"/>
      <c r="L1042" s="6"/>
      <c r="M1042" s="6"/>
    </row>
    <row r="1043" spans="6:13">
      <c r="G1043" s="6"/>
      <c r="H1043" s="6"/>
      <c r="I1043" s="6"/>
      <c r="J1043" s="6"/>
      <c r="K1043" s="6"/>
      <c r="L1043" s="6"/>
      <c r="M1043" s="6"/>
    </row>
    <row r="1044" spans="6:13">
      <c r="G1044" s="6"/>
      <c r="H1044" s="6"/>
      <c r="I1044" s="6"/>
      <c r="J1044" s="6"/>
      <c r="K1044" s="6"/>
      <c r="L1044" s="6"/>
      <c r="M1044" s="6"/>
    </row>
    <row r="1045" spans="6:13">
      <c r="G1045" s="6"/>
      <c r="H1045" s="6"/>
      <c r="I1045" s="6"/>
      <c r="J1045" s="6"/>
      <c r="K1045" s="6"/>
      <c r="L1045" s="6"/>
      <c r="M1045" s="6"/>
    </row>
    <row r="1046" spans="6:13">
      <c r="G1046" s="6"/>
      <c r="H1046" s="6"/>
      <c r="I1046" s="6"/>
      <c r="J1046" s="6"/>
      <c r="K1046" s="6"/>
      <c r="L1046" s="6"/>
      <c r="M1046" s="6"/>
    </row>
    <row r="1047" spans="6:13">
      <c r="G1047" s="6"/>
      <c r="H1047" s="6"/>
      <c r="I1047" s="6"/>
      <c r="J1047" s="6"/>
      <c r="K1047" s="6"/>
      <c r="L1047" s="6"/>
      <c r="M1047" s="6"/>
    </row>
    <row r="1048" spans="6:13">
      <c r="G1048" s="6"/>
      <c r="H1048" s="6"/>
      <c r="I1048" s="6"/>
      <c r="J1048" s="6"/>
      <c r="K1048" s="6"/>
      <c r="L1048" s="6"/>
      <c r="M1048" s="6"/>
    </row>
    <row r="1049" spans="6:13">
      <c r="G1049" s="6"/>
      <c r="H1049" s="6"/>
      <c r="I1049" s="6"/>
      <c r="J1049" s="6"/>
      <c r="K1049" s="6"/>
      <c r="L1049" s="6"/>
      <c r="M1049" s="6"/>
    </row>
    <row r="1050" spans="6:13">
      <c r="G1050" s="6"/>
      <c r="H1050" s="6"/>
      <c r="I1050" s="6"/>
      <c r="J1050" s="6"/>
      <c r="K1050" s="6"/>
      <c r="L1050" s="6"/>
      <c r="M1050" s="6"/>
    </row>
    <row r="1051" spans="6:13">
      <c r="G1051" s="6"/>
      <c r="H1051" s="6"/>
      <c r="I1051" s="6"/>
      <c r="J1051" s="6"/>
      <c r="K1051" s="6"/>
      <c r="L1051" s="6"/>
      <c r="M1051" s="6"/>
    </row>
  </sheetData>
  <mergeCells count="10">
    <mergeCell ref="A1:F1"/>
    <mergeCell ref="A2:F2"/>
    <mergeCell ref="A7:B7"/>
    <mergeCell ref="A9:F9"/>
    <mergeCell ref="D11:E11"/>
    <mergeCell ref="G14:I14"/>
    <mergeCell ref="H20:I20"/>
    <mergeCell ref="A26:F26"/>
    <mergeCell ref="D28:E28"/>
    <mergeCell ref="A59:F59"/>
  </mergeCells>
  <dataValidations count="4">
    <dataValidation type="list" allowBlank="1" showErrorMessage="1" sqref="A8" xr:uid="{00000000-0002-0000-1800-000000000000}">
      <formula1>$M$3:$M$4</formula1>
    </dataValidation>
    <dataValidation type="list" allowBlank="1" showErrorMessage="1" sqref="E16 E33 E42 E51" xr:uid="{00000000-0002-0000-1800-000001000000}">
      <formula1>$M$9:$M$10</formula1>
    </dataValidation>
    <dataValidation type="list" allowBlank="1" showErrorMessage="1" sqref="H15" xr:uid="{00000000-0002-0000-1800-000002000000}">
      <formula1>$M$37:$M$38</formula1>
    </dataValidation>
    <dataValidation type="list" allowBlank="1" showErrorMessage="1" sqref="I17:I19" xr:uid="{00000000-0002-0000-1800-000003000000}">
      <formula1>$M$15:$M$35</formula1>
    </dataValidation>
  </dataValidations>
  <pageMargins left="0" right="0" top="0" bottom="0" header="0" footer="0"/>
  <legacy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outlinePr summaryBelow="0" summaryRight="0"/>
  </sheetPr>
  <dimension ref="A1:Y1051"/>
  <sheetViews>
    <sheetView workbookViewId="0"/>
  </sheetViews>
  <sheetFormatPr defaultColWidth="12.5703125" defaultRowHeight="15.75" customHeight="1"/>
  <cols>
    <col min="1" max="1" width="38.7109375" customWidth="1"/>
    <col min="2" max="2" width="8.140625" customWidth="1"/>
    <col min="3" max="3" width="15" customWidth="1"/>
    <col min="4" max="4" width="22.85546875" customWidth="1"/>
    <col min="5" max="5" width="23.85546875" customWidth="1"/>
    <col min="6" max="6" width="22.140625" customWidth="1"/>
    <col min="7" max="7" width="14.42578125" customWidth="1"/>
    <col min="8" max="8" width="15.140625" customWidth="1"/>
    <col min="9" max="9" width="15.85546875" customWidth="1"/>
    <col min="13" max="13" width="12.5703125" hidden="1"/>
  </cols>
  <sheetData>
    <row r="1" spans="1:25">
      <c r="A1" s="147" t="s">
        <v>6</v>
      </c>
      <c r="B1" s="159"/>
      <c r="C1" s="159"/>
      <c r="D1" s="159"/>
      <c r="E1" s="159"/>
      <c r="F1" s="159"/>
      <c r="G1" s="6"/>
      <c r="H1" s="6"/>
      <c r="I1" s="6"/>
      <c r="J1" s="6"/>
      <c r="K1" s="6"/>
      <c r="L1" s="6"/>
      <c r="M1" s="5" t="s">
        <v>27</v>
      </c>
    </row>
    <row r="2" spans="1:25">
      <c r="A2" s="153" t="s">
        <v>28</v>
      </c>
      <c r="B2" s="159"/>
      <c r="C2" s="159"/>
      <c r="D2" s="159"/>
      <c r="E2" s="159"/>
      <c r="F2" s="159"/>
      <c r="G2" s="6"/>
      <c r="H2" s="6"/>
      <c r="I2" s="6"/>
      <c r="J2" s="6"/>
      <c r="K2" s="6"/>
      <c r="L2" s="6"/>
      <c r="M2" s="7" t="s">
        <v>29</v>
      </c>
    </row>
    <row r="3" spans="1:25">
      <c r="A3" s="8" t="s">
        <v>30</v>
      </c>
      <c r="B3" s="8" t="s">
        <v>31</v>
      </c>
      <c r="C3" s="8" t="s">
        <v>32</v>
      </c>
      <c r="D3" s="8" t="s">
        <v>33</v>
      </c>
      <c r="E3" s="8"/>
      <c r="F3" s="9"/>
      <c r="G3" s="6"/>
      <c r="H3" s="6"/>
      <c r="I3" s="6"/>
      <c r="J3" s="6"/>
      <c r="K3" s="6"/>
      <c r="L3" s="6"/>
      <c r="M3" s="6" t="s">
        <v>34</v>
      </c>
    </row>
    <row r="4" spans="1:25">
      <c r="A4" s="10" t="s">
        <v>151</v>
      </c>
      <c r="B4" s="93">
        <v>5.0000000000000002E-5</v>
      </c>
      <c r="C4" s="11">
        <v>5</v>
      </c>
      <c r="D4" s="11">
        <v>100000</v>
      </c>
      <c r="E4" s="7" t="s">
        <v>39</v>
      </c>
      <c r="F4" s="12" t="s">
        <v>118</v>
      </c>
      <c r="G4" s="6"/>
      <c r="H4" s="6"/>
      <c r="I4" s="6"/>
      <c r="J4" s="6"/>
      <c r="K4" s="6"/>
      <c r="L4" s="6"/>
      <c r="M4" s="6" t="s">
        <v>37</v>
      </c>
      <c r="N4" s="6"/>
      <c r="O4" s="6"/>
      <c r="P4" s="6"/>
      <c r="Q4" s="6"/>
      <c r="R4" s="6"/>
      <c r="S4" s="6"/>
      <c r="T4" s="6"/>
      <c r="U4" s="6"/>
      <c r="V4" s="6"/>
      <c r="W4" s="6"/>
      <c r="X4" s="6"/>
      <c r="Y4" s="6"/>
    </row>
    <row r="5" spans="1:25">
      <c r="A5" s="10"/>
      <c r="B5" s="10"/>
      <c r="C5" s="10"/>
      <c r="D5" s="11"/>
      <c r="E5" s="7"/>
      <c r="F5" s="12"/>
      <c r="G5" s="6"/>
      <c r="H5" s="6"/>
      <c r="I5" s="6"/>
      <c r="J5" s="6"/>
      <c r="K5" s="6"/>
      <c r="L5" s="6"/>
      <c r="M5" s="5" t="s">
        <v>40</v>
      </c>
    </row>
    <row r="6" spans="1:25">
      <c r="A6" s="10"/>
      <c r="B6" s="10"/>
      <c r="C6" s="10"/>
      <c r="D6" s="11"/>
      <c r="E6" s="8"/>
      <c r="F6" s="9"/>
      <c r="G6" s="6"/>
      <c r="H6" s="6"/>
      <c r="I6" s="6"/>
      <c r="J6" s="6"/>
      <c r="K6" s="6"/>
      <c r="L6" s="6"/>
      <c r="M6" s="6" t="s">
        <v>41</v>
      </c>
    </row>
    <row r="7" spans="1:25">
      <c r="A7" s="152" t="s">
        <v>42</v>
      </c>
      <c r="B7" s="159"/>
      <c r="C7" s="6"/>
      <c r="D7" s="13" t="s">
        <v>43</v>
      </c>
      <c r="E7" s="6"/>
      <c r="F7" s="7" t="s">
        <v>44</v>
      </c>
      <c r="G7" s="6"/>
      <c r="H7" s="6"/>
      <c r="I7" s="6"/>
      <c r="J7" s="6"/>
      <c r="K7" s="6"/>
      <c r="L7" s="6"/>
      <c r="M7" s="94">
        <v>5.0000000000000002E-5</v>
      </c>
    </row>
    <row r="8" spans="1:25">
      <c r="A8" s="6" t="s">
        <v>34</v>
      </c>
      <c r="B8" s="95">
        <v>1.6000000000000001E-4</v>
      </c>
      <c r="C8" s="6"/>
      <c r="D8" s="96">
        <v>0.73614999999999997</v>
      </c>
      <c r="E8" s="39"/>
      <c r="F8" s="97">
        <v>0.73458999999999997</v>
      </c>
      <c r="G8" s="6"/>
      <c r="H8" s="6"/>
      <c r="I8" s="6"/>
      <c r="J8" s="6"/>
      <c r="K8" s="6"/>
      <c r="L8" s="6"/>
      <c r="M8" s="7" t="s">
        <v>45</v>
      </c>
    </row>
    <row r="9" spans="1:25">
      <c r="A9" s="146" t="s">
        <v>2</v>
      </c>
      <c r="B9" s="159"/>
      <c r="C9" s="159"/>
      <c r="D9" s="159"/>
      <c r="E9" s="159"/>
      <c r="F9" s="159"/>
      <c r="G9" s="6"/>
      <c r="H9" s="6"/>
      <c r="I9" s="6"/>
      <c r="J9" s="6"/>
      <c r="K9" s="6"/>
      <c r="L9" s="6"/>
      <c r="M9" s="6" t="s">
        <v>47</v>
      </c>
    </row>
    <row r="10" spans="1:25">
      <c r="A10" s="6"/>
      <c r="B10" s="17"/>
      <c r="C10" s="6"/>
      <c r="D10" s="6"/>
      <c r="E10" s="98" t="s">
        <v>48</v>
      </c>
      <c r="F10" s="6"/>
      <c r="G10" s="6"/>
      <c r="H10" s="6"/>
      <c r="I10" s="6"/>
      <c r="J10" s="6"/>
      <c r="K10" s="6"/>
      <c r="L10" s="6"/>
      <c r="M10" s="6" t="s">
        <v>49</v>
      </c>
    </row>
    <row r="11" spans="1:25">
      <c r="A11" s="6"/>
      <c r="B11" s="17"/>
      <c r="C11" s="6"/>
      <c r="D11" s="150" t="s">
        <v>50</v>
      </c>
      <c r="E11" s="159"/>
      <c r="F11" s="6"/>
      <c r="G11" s="6"/>
      <c r="H11" s="6"/>
      <c r="I11" s="6"/>
      <c r="J11" s="6"/>
      <c r="K11" s="6"/>
      <c r="L11" s="6"/>
      <c r="M11" s="5" t="s">
        <v>51</v>
      </c>
    </row>
    <row r="12" spans="1:25">
      <c r="A12" s="6"/>
      <c r="B12" s="17"/>
      <c r="C12" s="6"/>
      <c r="D12" s="99" t="s">
        <v>52</v>
      </c>
      <c r="E12" s="20">
        <v>5000</v>
      </c>
      <c r="F12" s="6"/>
      <c r="G12" s="6"/>
      <c r="H12" s="6"/>
      <c r="I12" s="6"/>
      <c r="J12" s="6"/>
      <c r="K12" s="6"/>
      <c r="L12" s="6"/>
      <c r="M12" s="6" t="s">
        <v>53</v>
      </c>
    </row>
    <row r="13" spans="1:25">
      <c r="A13" s="6"/>
      <c r="B13" s="17"/>
      <c r="C13" s="6"/>
      <c r="D13" s="99" t="s">
        <v>54</v>
      </c>
      <c r="E13" s="54">
        <v>0.1</v>
      </c>
      <c r="F13" s="6"/>
      <c r="G13" s="6"/>
      <c r="H13" s="6"/>
      <c r="I13" s="6"/>
      <c r="J13" s="6"/>
      <c r="K13" s="6"/>
      <c r="L13" s="6"/>
      <c r="M13" s="6" t="s">
        <v>55</v>
      </c>
    </row>
    <row r="14" spans="1:25">
      <c r="A14" s="6"/>
      <c r="B14" s="17"/>
      <c r="C14" s="6"/>
      <c r="D14" s="99" t="s">
        <v>56</v>
      </c>
      <c r="E14" s="46">
        <f>E12*E13</f>
        <v>500</v>
      </c>
      <c r="F14" s="6"/>
      <c r="G14" s="150" t="s">
        <v>57</v>
      </c>
      <c r="H14" s="159"/>
      <c r="I14" s="159"/>
      <c r="J14" s="6"/>
      <c r="K14" s="6"/>
      <c r="L14" s="6"/>
      <c r="M14" s="5" t="s">
        <v>58</v>
      </c>
    </row>
    <row r="15" spans="1:25">
      <c r="A15" s="5" t="s">
        <v>59</v>
      </c>
      <c r="B15" s="17"/>
      <c r="C15" s="6"/>
      <c r="D15" s="41" t="s">
        <v>60</v>
      </c>
      <c r="E15" s="13" t="s">
        <v>45</v>
      </c>
      <c r="F15" s="40" t="s">
        <v>61</v>
      </c>
      <c r="G15" s="6"/>
      <c r="H15" s="7" t="s">
        <v>62</v>
      </c>
      <c r="I15" s="6"/>
      <c r="J15" s="6"/>
      <c r="K15" s="6"/>
      <c r="L15" s="6"/>
      <c r="M15" s="14">
        <v>0</v>
      </c>
    </row>
    <row r="16" spans="1:25">
      <c r="A16" s="24" t="s">
        <v>63</v>
      </c>
      <c r="B16" s="94">
        <f>IF(A8="ATR-Actual",B8*1.15,B8*0.0115*25)</f>
        <v>1.84E-4</v>
      </c>
      <c r="C16" s="6"/>
      <c r="D16" s="32" t="s">
        <v>119</v>
      </c>
      <c r="E16" s="13" t="s">
        <v>47</v>
      </c>
      <c r="F16" s="33" t="s">
        <v>119</v>
      </c>
      <c r="G16" s="5" t="s">
        <v>65</v>
      </c>
      <c r="H16" s="67">
        <f>IF(H15="Long",D17,IF(H15="Short",F17))</f>
        <v>0.73635000000000006</v>
      </c>
      <c r="I16" s="5" t="s">
        <v>58</v>
      </c>
      <c r="J16" s="6"/>
      <c r="K16" s="6"/>
      <c r="L16" s="6"/>
      <c r="M16" s="14">
        <v>1</v>
      </c>
    </row>
    <row r="17" spans="1:25">
      <c r="A17" s="6"/>
      <c r="B17" s="94"/>
      <c r="C17" s="6"/>
      <c r="D17" s="100">
        <f>MROUND((SUM($D$8+B16)),$M$7)</f>
        <v>0.73635000000000006</v>
      </c>
      <c r="E17" s="82">
        <f>IF(E16="Risk in Points",D17-D19,(D17-D19)/0.00005)</f>
        <v>1.9500000000000073E-3</v>
      </c>
      <c r="F17" s="101">
        <f>MROUND((SUM($F$8-B16)),$M$7)</f>
        <v>0.73440000000000005</v>
      </c>
      <c r="G17" s="5" t="s">
        <v>66</v>
      </c>
      <c r="H17" s="102"/>
      <c r="I17" s="14">
        <v>0</v>
      </c>
      <c r="J17" s="6"/>
      <c r="K17" s="6"/>
      <c r="L17" s="6"/>
      <c r="M17" s="14">
        <v>2</v>
      </c>
      <c r="N17" s="6"/>
      <c r="O17" s="6"/>
      <c r="P17" s="6"/>
      <c r="Q17" s="6"/>
      <c r="R17" s="6"/>
      <c r="S17" s="6"/>
      <c r="T17" s="6"/>
      <c r="U17" s="6"/>
      <c r="V17" s="6"/>
      <c r="W17" s="6"/>
      <c r="X17" s="6"/>
      <c r="Y17" s="6"/>
    </row>
    <row r="18" spans="1:25">
      <c r="A18" s="6"/>
      <c r="B18" s="103"/>
      <c r="C18" s="6"/>
      <c r="D18" s="104" t="s">
        <v>67</v>
      </c>
      <c r="E18" s="31" t="s">
        <v>152</v>
      </c>
      <c r="F18" s="105" t="s">
        <v>67</v>
      </c>
      <c r="G18" s="5" t="s">
        <v>69</v>
      </c>
      <c r="H18" s="102"/>
      <c r="I18" s="14">
        <v>0</v>
      </c>
      <c r="J18" s="6"/>
      <c r="K18" s="6"/>
      <c r="L18" s="6"/>
      <c r="M18" s="14">
        <v>3</v>
      </c>
    </row>
    <row r="19" spans="1:25">
      <c r="A19" s="6"/>
      <c r="B19" s="103"/>
      <c r="C19" s="6"/>
      <c r="D19" s="100">
        <f>MROUND((SUM($F$8-B16)),$M$7)</f>
        <v>0.73440000000000005</v>
      </c>
      <c r="E19" s="70">
        <f>IF(E16="Risk in Points",E14/E17/100000,(E14/E17/100000)/0.00005)</f>
        <v>2.5641025641025545</v>
      </c>
      <c r="F19" s="101">
        <f>MROUND((SUM($D$8+B16)),$M$7)</f>
        <v>0.73635000000000006</v>
      </c>
      <c r="G19" s="5" t="s">
        <v>70</v>
      </c>
      <c r="H19" s="102"/>
      <c r="I19" s="14">
        <v>0</v>
      </c>
      <c r="J19" s="6"/>
      <c r="K19" s="6"/>
      <c r="L19" s="6"/>
      <c r="M19" s="14">
        <v>4</v>
      </c>
    </row>
    <row r="20" spans="1:25">
      <c r="A20" s="17"/>
      <c r="B20" s="103"/>
      <c r="C20" s="6"/>
      <c r="D20" s="104" t="s">
        <v>71</v>
      </c>
      <c r="E20" s="31"/>
      <c r="F20" s="105" t="s">
        <v>71</v>
      </c>
      <c r="G20" s="5" t="s">
        <v>51</v>
      </c>
      <c r="H20" s="151" t="e">
        <f>IF(H15="Short",(H16-((H17*I17)+(H18*I18)+(H19*I19))/SUM(I17:I19))/(F19-F17),IF(H15="Long",((((H17*I17)+(H18*I18)+(H19*I19))/SUM(I17:I19)-H16)/(D17-D19))))</f>
        <v>#DIV/0!</v>
      </c>
      <c r="I20" s="159"/>
      <c r="J20" s="6"/>
      <c r="K20" s="6"/>
      <c r="L20" s="6"/>
      <c r="M20" s="14">
        <v>5</v>
      </c>
    </row>
    <row r="21" spans="1:25">
      <c r="A21" s="6"/>
      <c r="B21" s="103"/>
      <c r="C21" s="6"/>
      <c r="D21" s="100">
        <f>MROUND((SUM($D$8+B8)),$M$7)</f>
        <v>0.73630000000000007</v>
      </c>
      <c r="E21" s="70"/>
      <c r="F21" s="101">
        <f>MROUND((SUM($F$8-B8)),$M$7)</f>
        <v>0.73445000000000005</v>
      </c>
      <c r="G21" s="6"/>
      <c r="H21" s="6"/>
      <c r="I21" s="6"/>
      <c r="J21" s="6"/>
      <c r="K21" s="6"/>
      <c r="L21" s="6"/>
      <c r="M21" s="14">
        <v>6</v>
      </c>
    </row>
    <row r="22" spans="1:25">
      <c r="A22" s="17" t="s">
        <v>73</v>
      </c>
      <c r="B22" s="103"/>
      <c r="C22" s="6"/>
      <c r="D22" s="104" t="s">
        <v>73</v>
      </c>
      <c r="E22" s="70"/>
      <c r="F22" s="105" t="s">
        <v>73</v>
      </c>
      <c r="G22" s="6"/>
      <c r="H22" s="6"/>
      <c r="I22" s="6"/>
      <c r="J22" s="6"/>
      <c r="K22" s="6"/>
      <c r="L22" s="6"/>
      <c r="M22" s="14">
        <v>7</v>
      </c>
    </row>
    <row r="23" spans="1:25">
      <c r="A23" s="6">
        <f>A17</f>
        <v>0</v>
      </c>
      <c r="B23" s="94">
        <f>IF(A8="ATR-Actual",B8*0.1,B8*0.001*25)</f>
        <v>1.6000000000000003E-5</v>
      </c>
      <c r="C23" s="6"/>
      <c r="D23" s="100">
        <f>MROUND((SUM($D$8+B23)),$M$7)</f>
        <v>0.73615000000000008</v>
      </c>
      <c r="E23" s="70"/>
      <c r="F23" s="101">
        <f>MROUND((SUM($F$8-B23)),$M$7)</f>
        <v>0.73455000000000004</v>
      </c>
      <c r="G23" s="6"/>
      <c r="H23" s="6"/>
      <c r="I23" s="6"/>
      <c r="J23" s="6"/>
      <c r="K23" s="6"/>
      <c r="L23" s="6"/>
      <c r="M23" s="14">
        <v>8</v>
      </c>
    </row>
    <row r="24" spans="1:25">
      <c r="A24" s="6"/>
      <c r="B24" s="6"/>
      <c r="C24" s="6"/>
      <c r="D24" s="104" t="s">
        <v>74</v>
      </c>
      <c r="E24" s="70"/>
      <c r="F24" s="105" t="s">
        <v>76</v>
      </c>
      <c r="G24" s="6"/>
      <c r="H24" s="6"/>
      <c r="I24" s="6"/>
      <c r="J24" s="6"/>
      <c r="K24" s="6"/>
      <c r="L24" s="6"/>
      <c r="M24" s="14">
        <v>9</v>
      </c>
    </row>
    <row r="25" spans="1:25">
      <c r="A25" s="6"/>
      <c r="B25" s="6"/>
      <c r="C25" s="6"/>
      <c r="D25" s="100">
        <f>MROUND((SUM($F$8-B8)),$M$7)</f>
        <v>0.73445000000000005</v>
      </c>
      <c r="E25" s="70"/>
      <c r="F25" s="101">
        <f>MROUND((SUM($D$8+B8)),$M$7)</f>
        <v>0.73630000000000007</v>
      </c>
      <c r="G25" s="6"/>
      <c r="H25" s="6"/>
      <c r="I25" s="6"/>
      <c r="J25" s="6"/>
      <c r="K25" s="6"/>
      <c r="L25" s="6"/>
      <c r="M25" s="14">
        <v>10</v>
      </c>
    </row>
    <row r="26" spans="1:25">
      <c r="A26" s="146" t="s">
        <v>77</v>
      </c>
      <c r="B26" s="159"/>
      <c r="C26" s="159"/>
      <c r="D26" s="159"/>
      <c r="E26" s="159"/>
      <c r="F26" s="159"/>
      <c r="G26" s="6"/>
      <c r="H26" s="6"/>
      <c r="I26" s="6"/>
      <c r="J26" s="6"/>
      <c r="K26" s="6"/>
      <c r="L26" s="81"/>
      <c r="M26" s="14">
        <v>11</v>
      </c>
    </row>
    <row r="27" spans="1:25">
      <c r="A27" s="6"/>
      <c r="B27" s="17"/>
      <c r="C27" s="6"/>
      <c r="D27" s="6"/>
      <c r="E27" s="98" t="s">
        <v>48</v>
      </c>
      <c r="F27" s="6"/>
      <c r="G27" s="6"/>
      <c r="H27" s="6"/>
      <c r="I27" s="6"/>
      <c r="J27" s="6"/>
      <c r="K27" s="6"/>
      <c r="L27" s="6"/>
      <c r="M27" s="14">
        <v>12</v>
      </c>
    </row>
    <row r="28" spans="1:25">
      <c r="A28" s="6"/>
      <c r="B28" s="17"/>
      <c r="C28" s="6"/>
      <c r="D28" s="160" t="s">
        <v>78</v>
      </c>
      <c r="E28" s="159"/>
      <c r="F28" s="6"/>
      <c r="G28" s="6"/>
      <c r="H28" s="6"/>
      <c r="I28" s="6"/>
      <c r="J28" s="6"/>
      <c r="K28" s="6"/>
      <c r="L28" s="6"/>
      <c r="M28" s="14">
        <v>13</v>
      </c>
    </row>
    <row r="29" spans="1:25">
      <c r="A29" s="6"/>
      <c r="B29" s="17"/>
      <c r="C29" s="6"/>
      <c r="D29" s="99" t="s">
        <v>52</v>
      </c>
      <c r="E29" s="20">
        <v>4000</v>
      </c>
      <c r="F29" s="6"/>
      <c r="G29" s="6"/>
      <c r="H29" s="6"/>
      <c r="I29" s="6"/>
      <c r="J29" s="6"/>
      <c r="K29" s="6"/>
      <c r="L29" s="6"/>
      <c r="M29" s="14">
        <v>14</v>
      </c>
    </row>
    <row r="30" spans="1:25">
      <c r="A30" s="6"/>
      <c r="B30" s="17"/>
      <c r="C30" s="6"/>
      <c r="D30" s="99" t="s">
        <v>54</v>
      </c>
      <c r="E30" s="21">
        <v>2.5000000000000001E-2</v>
      </c>
      <c r="F30" s="6"/>
      <c r="G30" s="6"/>
      <c r="H30" s="6"/>
      <c r="I30" s="6"/>
      <c r="J30" s="6"/>
      <c r="K30" s="6"/>
      <c r="L30" s="6"/>
      <c r="M30" s="14">
        <v>15</v>
      </c>
    </row>
    <row r="31" spans="1:25">
      <c r="A31" s="6"/>
      <c r="B31" s="17"/>
      <c r="C31" s="6"/>
      <c r="D31" s="99" t="s">
        <v>56</v>
      </c>
      <c r="E31" s="25">
        <f>E29*E30</f>
        <v>100</v>
      </c>
      <c r="F31" s="6"/>
      <c r="G31" s="6"/>
      <c r="H31" s="6"/>
      <c r="I31" s="6"/>
      <c r="J31" s="6"/>
      <c r="K31" s="6"/>
      <c r="L31" s="6"/>
      <c r="M31" s="14">
        <v>16</v>
      </c>
    </row>
    <row r="32" spans="1:25">
      <c r="A32" s="5" t="s">
        <v>79</v>
      </c>
      <c r="B32" s="17"/>
      <c r="C32" s="6"/>
      <c r="D32" s="35" t="s">
        <v>80</v>
      </c>
      <c r="E32" s="13" t="s">
        <v>45</v>
      </c>
      <c r="F32" s="36" t="s">
        <v>81</v>
      </c>
      <c r="G32" s="6"/>
      <c r="H32" s="6"/>
      <c r="I32" s="6"/>
      <c r="J32" s="6"/>
      <c r="K32" s="6"/>
      <c r="L32" s="6"/>
      <c r="M32" s="14">
        <v>17</v>
      </c>
    </row>
    <row r="33" spans="1:13">
      <c r="A33" s="24" t="s">
        <v>65</v>
      </c>
      <c r="B33" s="17"/>
      <c r="C33" s="6"/>
      <c r="D33" s="30" t="s">
        <v>119</v>
      </c>
      <c r="E33" s="13" t="s">
        <v>47</v>
      </c>
      <c r="F33" s="37" t="s">
        <v>119</v>
      </c>
      <c r="G33" s="6"/>
      <c r="H33" s="6"/>
      <c r="I33" s="6"/>
      <c r="J33" s="6"/>
      <c r="K33" s="6"/>
      <c r="L33" s="6"/>
      <c r="M33" s="14">
        <v>18</v>
      </c>
    </row>
    <row r="34" spans="1:13">
      <c r="A34" s="6"/>
      <c r="B34" s="94">
        <f>IF(A8="ATR-Actual",B8*0.9,B11*0.009*25)</f>
        <v>1.44E-4</v>
      </c>
      <c r="C34" s="6"/>
      <c r="D34" s="101">
        <f>MROUND((SUM($D$8+B34)),$M$7)</f>
        <v>0.73630000000000007</v>
      </c>
      <c r="E34" s="82">
        <f>IF(E33="Risk in Points",D36-D34,(D36-D34)/0.00005)</f>
        <v>1.9999999999997797E-4</v>
      </c>
      <c r="F34" s="100">
        <f>MROUND((SUM($F$8-B34)),$M$7)</f>
        <v>0.73445000000000005</v>
      </c>
      <c r="G34" s="6"/>
      <c r="H34" s="6"/>
      <c r="I34" s="6"/>
      <c r="J34" s="6"/>
      <c r="K34" s="6"/>
      <c r="L34" s="6"/>
      <c r="M34" s="14">
        <v>19</v>
      </c>
    </row>
    <row r="35" spans="1:13">
      <c r="A35" s="6" t="s">
        <v>82</v>
      </c>
      <c r="B35" s="103"/>
      <c r="C35" s="6"/>
      <c r="D35" s="105" t="s">
        <v>67</v>
      </c>
      <c r="E35" s="31" t="s">
        <v>152</v>
      </c>
      <c r="F35" s="104" t="s">
        <v>67</v>
      </c>
      <c r="G35" s="6"/>
      <c r="H35" s="6"/>
      <c r="I35" s="6"/>
      <c r="J35" s="6"/>
      <c r="K35" s="6"/>
      <c r="L35" s="6"/>
      <c r="M35" s="14">
        <v>20</v>
      </c>
    </row>
    <row r="36" spans="1:13">
      <c r="A36" s="6">
        <f>A34</f>
        <v>0</v>
      </c>
      <c r="B36" s="94">
        <f>IF(A8="ATR-Actual",B8*1.05*2,B8*0.0105*2*25)</f>
        <v>3.3600000000000004E-4</v>
      </c>
      <c r="C36" s="6"/>
      <c r="D36" s="101">
        <f>MROUND((SUM($D$8+B36)),$M$7)</f>
        <v>0.73650000000000004</v>
      </c>
      <c r="E36" s="70">
        <f>IF(E33="Risk in Points",E31/E34/100000,(E31/E34/100000)/0.00005)</f>
        <v>5.0000000000005507</v>
      </c>
      <c r="F36" s="100">
        <f>MROUND((SUM($F$8-B36)),$M$7)</f>
        <v>0.73425000000000007</v>
      </c>
      <c r="G36" s="6"/>
      <c r="H36" s="6"/>
      <c r="I36" s="6"/>
      <c r="J36" s="6"/>
      <c r="K36" s="6"/>
      <c r="L36" s="6"/>
      <c r="M36" s="7" t="s">
        <v>83</v>
      </c>
    </row>
    <row r="37" spans="1:13">
      <c r="A37" s="6" t="s">
        <v>84</v>
      </c>
      <c r="B37" s="103"/>
      <c r="C37" s="6"/>
      <c r="D37" s="105" t="s">
        <v>85</v>
      </c>
      <c r="E37" s="31"/>
      <c r="F37" s="104" t="s">
        <v>85</v>
      </c>
      <c r="G37" s="6"/>
      <c r="H37" s="6"/>
      <c r="I37" s="6"/>
      <c r="J37" s="6"/>
      <c r="K37" s="6"/>
      <c r="L37" s="6"/>
      <c r="M37" s="6" t="s">
        <v>86</v>
      </c>
    </row>
    <row r="38" spans="1:13">
      <c r="A38" s="6">
        <f>A34</f>
        <v>0</v>
      </c>
      <c r="B38" s="94">
        <f>IF(A8="ATR-Actual",B8*0.1,B8*0.001*25)</f>
        <v>1.6000000000000003E-5</v>
      </c>
      <c r="C38" s="6"/>
      <c r="D38" s="101">
        <f>MROUND((SUM($D$8+B38)),$M$7)</f>
        <v>0.73615000000000008</v>
      </c>
      <c r="E38" s="70"/>
      <c r="F38" s="100">
        <f>MROUND((SUM($F$8-B38)),$M$7)</f>
        <v>0.73455000000000004</v>
      </c>
      <c r="G38" s="6"/>
      <c r="H38" s="6"/>
      <c r="I38" s="6"/>
      <c r="J38" s="6"/>
      <c r="K38" s="6"/>
      <c r="L38" s="6"/>
      <c r="M38" s="6" t="s">
        <v>62</v>
      </c>
    </row>
    <row r="39" spans="1:13">
      <c r="A39" s="6"/>
      <c r="B39" s="103"/>
      <c r="C39" s="6"/>
      <c r="D39" s="105" t="s">
        <v>76</v>
      </c>
      <c r="E39" s="70"/>
      <c r="F39" s="104" t="s">
        <v>74</v>
      </c>
      <c r="G39" s="6"/>
      <c r="H39" s="6"/>
      <c r="I39" s="6"/>
      <c r="J39" s="6"/>
      <c r="K39" s="6"/>
      <c r="L39" s="6"/>
      <c r="M39" s="6"/>
    </row>
    <row r="40" spans="1:13">
      <c r="A40" s="6"/>
      <c r="B40" s="103"/>
      <c r="C40" s="6"/>
      <c r="D40" s="101">
        <f>MROUND((SUM($F$8-B8)),$M$7)</f>
        <v>0.73445000000000005</v>
      </c>
      <c r="E40" s="70"/>
      <c r="F40" s="100">
        <f>MROUND((SUM($D$8+B8)),$M$7)</f>
        <v>0.73630000000000007</v>
      </c>
      <c r="G40" s="6"/>
      <c r="H40" s="6"/>
      <c r="I40" s="6"/>
      <c r="J40" s="6"/>
      <c r="K40" s="6"/>
      <c r="L40" s="6"/>
      <c r="M40" s="6"/>
    </row>
    <row r="41" spans="1:13">
      <c r="A41" s="5" t="s">
        <v>87</v>
      </c>
      <c r="B41" s="103"/>
      <c r="C41" s="6"/>
      <c r="D41" s="106" t="s">
        <v>88</v>
      </c>
      <c r="E41" s="13" t="s">
        <v>45</v>
      </c>
      <c r="F41" s="107" t="s">
        <v>89</v>
      </c>
      <c r="G41" s="6"/>
      <c r="H41" s="6"/>
      <c r="I41" s="6"/>
      <c r="J41" s="6"/>
      <c r="K41" s="6"/>
      <c r="L41" s="6"/>
      <c r="M41" s="6"/>
    </row>
    <row r="42" spans="1:13">
      <c r="A42" s="6" t="s">
        <v>65</v>
      </c>
      <c r="B42" s="103"/>
      <c r="C42" s="6"/>
      <c r="D42" s="105" t="s">
        <v>119</v>
      </c>
      <c r="E42" s="13" t="s">
        <v>47</v>
      </c>
      <c r="F42" s="104" t="s">
        <v>119</v>
      </c>
      <c r="G42" s="6"/>
      <c r="H42" s="6"/>
      <c r="I42" s="6"/>
      <c r="J42" s="6"/>
      <c r="K42" s="6"/>
      <c r="L42" s="6"/>
      <c r="M42" s="6"/>
    </row>
    <row r="43" spans="1:13">
      <c r="A43" s="6">
        <f>A34</f>
        <v>0</v>
      </c>
      <c r="B43" s="94">
        <f>IF(A8="ATR-Actual",B8*0.9*2,B8*0.009*2*25)</f>
        <v>2.8800000000000001E-4</v>
      </c>
      <c r="C43" s="6"/>
      <c r="D43" s="101">
        <f>MROUND((SUM($D$8+B43)),$M$7)</f>
        <v>0.73645000000000005</v>
      </c>
      <c r="E43" s="82">
        <f>IF(E42="Risk in Points",D45-D43,(D45-D43)/0.00005)</f>
        <v>1.9999999999997797E-4</v>
      </c>
      <c r="F43" s="100">
        <f>MROUND((SUM($F$8-B43)),$M$7)</f>
        <v>0.73430000000000006</v>
      </c>
      <c r="G43" s="6"/>
      <c r="H43" s="6"/>
      <c r="I43" s="6"/>
      <c r="J43" s="6"/>
      <c r="K43" s="6"/>
      <c r="L43" s="6"/>
      <c r="M43" s="6"/>
    </row>
    <row r="44" spans="1:13">
      <c r="A44" s="6" t="s">
        <v>82</v>
      </c>
      <c r="B44" s="108"/>
      <c r="C44" s="6"/>
      <c r="D44" s="105" t="s">
        <v>67</v>
      </c>
      <c r="E44" s="31" t="s">
        <v>152</v>
      </c>
      <c r="F44" s="104" t="s">
        <v>67</v>
      </c>
      <c r="G44" s="6"/>
      <c r="H44" s="6"/>
      <c r="I44" s="6"/>
      <c r="J44" s="6"/>
      <c r="K44" s="6"/>
      <c r="L44" s="6"/>
      <c r="M44" s="6"/>
    </row>
    <row r="45" spans="1:13">
      <c r="A45" s="6">
        <f>A43</f>
        <v>0</v>
      </c>
      <c r="B45" s="94">
        <f>IF(A8="ATR-Actual",B8*1.01*3,B8*0.0101*3*25)</f>
        <v>4.8480000000000007E-4</v>
      </c>
      <c r="C45" s="6"/>
      <c r="D45" s="101">
        <f>MROUND((SUM($D$8+B45)),$M$7)</f>
        <v>0.73665000000000003</v>
      </c>
      <c r="E45" s="70">
        <f>IF(E42="Risk in Points",E31/E43/100000,(E40/E43/100000)/0.00005)</f>
        <v>5.0000000000005507</v>
      </c>
      <c r="F45" s="100">
        <f>MROUND((SUM($F$8-B45)),$M$7)</f>
        <v>0.73410000000000009</v>
      </c>
      <c r="G45" s="6"/>
      <c r="H45" s="6"/>
      <c r="I45" s="6"/>
      <c r="J45" s="6"/>
      <c r="K45" s="6"/>
      <c r="L45" s="6"/>
      <c r="M45" s="6"/>
    </row>
    <row r="46" spans="1:13">
      <c r="A46" s="6" t="s">
        <v>84</v>
      </c>
      <c r="B46" s="103"/>
      <c r="C46" s="6"/>
      <c r="D46" s="105" t="s">
        <v>85</v>
      </c>
      <c r="E46" s="31"/>
      <c r="F46" s="104" t="s">
        <v>85</v>
      </c>
      <c r="G46" s="6"/>
      <c r="H46" s="6"/>
      <c r="I46" s="6"/>
      <c r="J46" s="6"/>
      <c r="K46" s="6"/>
      <c r="L46" s="6"/>
      <c r="M46" s="6"/>
    </row>
    <row r="47" spans="1:13">
      <c r="A47" s="6">
        <f>A43</f>
        <v>0</v>
      </c>
      <c r="B47" s="94">
        <f>IF(A8="ATR-Actual",B8*0.1,B8*0.001*25)</f>
        <v>1.6000000000000003E-5</v>
      </c>
      <c r="C47" s="6"/>
      <c r="D47" s="101">
        <f>MROUND((SUM($D$8+B47)),$M$7)</f>
        <v>0.73615000000000008</v>
      </c>
      <c r="E47" s="70"/>
      <c r="F47" s="100">
        <f>MROUND((SUM($F$8-B47)),$M$7)</f>
        <v>0.73455000000000004</v>
      </c>
      <c r="G47" s="6"/>
      <c r="H47" s="6"/>
      <c r="I47" s="6"/>
      <c r="J47" s="6"/>
      <c r="K47" s="6"/>
      <c r="L47" s="6"/>
      <c r="M47" s="6"/>
    </row>
    <row r="48" spans="1:13">
      <c r="A48" s="6"/>
      <c r="B48" s="94"/>
      <c r="C48" s="6"/>
      <c r="D48" s="105" t="s">
        <v>76</v>
      </c>
      <c r="E48" s="70"/>
      <c r="F48" s="104" t="s">
        <v>74</v>
      </c>
      <c r="G48" s="6"/>
      <c r="H48" s="6"/>
      <c r="I48" s="6"/>
      <c r="J48" s="6"/>
      <c r="K48" s="6"/>
      <c r="L48" s="6"/>
      <c r="M48" s="6"/>
    </row>
    <row r="49" spans="1:25">
      <c r="A49" s="6"/>
      <c r="B49" s="94"/>
      <c r="C49" s="6"/>
      <c r="D49" s="101">
        <f>MROUND((SUM($F$8-B8)),$M$7)</f>
        <v>0.73445000000000005</v>
      </c>
      <c r="E49" s="70"/>
      <c r="F49" s="100">
        <f>MROUND((SUM($D$8+B8)),$M$7)</f>
        <v>0.73630000000000007</v>
      </c>
      <c r="G49" s="6"/>
      <c r="H49" s="6"/>
      <c r="I49" s="6"/>
      <c r="J49" s="6"/>
      <c r="K49" s="6"/>
      <c r="L49" s="6"/>
      <c r="M49" s="6"/>
    </row>
    <row r="50" spans="1:25">
      <c r="A50" s="5" t="s">
        <v>90</v>
      </c>
      <c r="B50" s="103"/>
      <c r="C50" s="6"/>
      <c r="D50" s="106" t="s">
        <v>91</v>
      </c>
      <c r="E50" s="13" t="s">
        <v>45</v>
      </c>
      <c r="F50" s="107" t="s">
        <v>92</v>
      </c>
      <c r="G50" s="6"/>
      <c r="H50" s="6"/>
      <c r="I50" s="6"/>
      <c r="J50" s="6"/>
      <c r="K50" s="6"/>
      <c r="L50" s="6"/>
      <c r="M50" s="6"/>
    </row>
    <row r="51" spans="1:25">
      <c r="A51" s="6" t="s">
        <v>65</v>
      </c>
      <c r="B51" s="103"/>
      <c r="C51" s="6"/>
      <c r="D51" s="105" t="s">
        <v>119</v>
      </c>
      <c r="E51" s="13" t="s">
        <v>47</v>
      </c>
      <c r="F51" s="104" t="s">
        <v>119</v>
      </c>
      <c r="G51" s="6"/>
      <c r="H51" s="6"/>
      <c r="I51" s="6"/>
      <c r="J51" s="6"/>
      <c r="K51" s="6"/>
      <c r="L51" s="6"/>
      <c r="M51" s="6"/>
    </row>
    <row r="52" spans="1:25">
      <c r="A52" s="6">
        <f>A43</f>
        <v>0</v>
      </c>
      <c r="B52" s="94">
        <f>IF(A8="ATR-Actual",B8*0.9*3,B8*0.009*3*0.1)</f>
        <v>4.3199999999999998E-4</v>
      </c>
      <c r="C52" s="6"/>
      <c r="D52" s="101">
        <f>MROUND((SUM($D$8+B52)),$M$7)</f>
        <v>0.73660000000000003</v>
      </c>
      <c r="E52" s="82">
        <f>IF(E51="Risk in Points",D54-D52,(D54-D52)/0.00005)</f>
        <v>1.9999999999997797E-4</v>
      </c>
      <c r="F52" s="100">
        <f>MROUND((SUM($F$8-B52)),$M$7)</f>
        <v>0.73415000000000008</v>
      </c>
      <c r="G52" s="6"/>
      <c r="H52" s="6"/>
      <c r="I52" s="6"/>
      <c r="J52" s="6"/>
      <c r="K52" s="6"/>
      <c r="L52" s="81"/>
      <c r="M52" s="6"/>
    </row>
    <row r="53" spans="1:25">
      <c r="A53" s="6" t="s">
        <v>82</v>
      </c>
      <c r="B53" s="108"/>
      <c r="C53" s="6"/>
      <c r="D53" s="105" t="s">
        <v>67</v>
      </c>
      <c r="E53" s="31" t="s">
        <v>152</v>
      </c>
      <c r="F53" s="104" t="s">
        <v>67</v>
      </c>
      <c r="G53" s="6"/>
      <c r="H53" s="6"/>
      <c r="I53" s="6"/>
      <c r="J53" s="6"/>
      <c r="K53" s="6"/>
      <c r="L53" s="6"/>
      <c r="M53" s="6"/>
    </row>
    <row r="54" spans="1:25">
      <c r="A54" s="6">
        <f>A52</f>
        <v>0</v>
      </c>
      <c r="B54" s="94">
        <f>IF(A8="ATR-Actual",B8*1.005*4,B8*0.01005*4*0.1)</f>
        <v>6.4320000000000002E-4</v>
      </c>
      <c r="C54" s="6"/>
      <c r="D54" s="101">
        <f>MROUND((SUM($D$8+B54)),$M$7)</f>
        <v>0.73680000000000001</v>
      </c>
      <c r="E54" s="70">
        <f>IF(E51="Risk in Points",E31/E52/100000,(E31/E52/100000)/0.00005)</f>
        <v>5.0000000000005507</v>
      </c>
      <c r="F54" s="100">
        <f>MROUND((SUM($F$8-B54)),$M$7)</f>
        <v>0.73394999999999999</v>
      </c>
      <c r="G54" s="6"/>
      <c r="H54" s="6"/>
      <c r="I54" s="6"/>
      <c r="J54" s="6"/>
      <c r="K54" s="6"/>
      <c r="L54" s="6"/>
      <c r="M54" s="6"/>
    </row>
    <row r="55" spans="1:25">
      <c r="A55" s="6" t="s">
        <v>84</v>
      </c>
      <c r="B55" s="103"/>
      <c r="C55" s="6"/>
      <c r="D55" s="105" t="s">
        <v>85</v>
      </c>
      <c r="E55" s="31"/>
      <c r="F55" s="104" t="s">
        <v>85</v>
      </c>
      <c r="G55" s="6"/>
      <c r="H55" s="6"/>
      <c r="I55" s="6"/>
      <c r="J55" s="6"/>
      <c r="K55" s="6"/>
      <c r="L55" s="81"/>
      <c r="M55" s="6"/>
    </row>
    <row r="56" spans="1:25">
      <c r="A56" s="6">
        <f>A52</f>
        <v>0</v>
      </c>
      <c r="B56" s="94">
        <f>IF(A8="ATR-Actual",B8*0.1,B8*0.001*0.1)</f>
        <v>1.6000000000000003E-5</v>
      </c>
      <c r="C56" s="6"/>
      <c r="D56" s="101">
        <f>MROUND((SUM($D$8+B56)),$M$7)</f>
        <v>0.73615000000000008</v>
      </c>
      <c r="E56" s="70"/>
      <c r="F56" s="100">
        <f>MROUND((SUM($F$8-B56)),$M$7)</f>
        <v>0.73455000000000004</v>
      </c>
      <c r="G56" s="6"/>
      <c r="H56" s="6"/>
      <c r="I56" s="6"/>
      <c r="J56" s="6"/>
      <c r="K56" s="6"/>
      <c r="L56" s="81"/>
      <c r="M56" s="6"/>
      <c r="N56" s="6"/>
      <c r="O56" s="6"/>
      <c r="P56" s="6"/>
      <c r="Q56" s="6"/>
      <c r="R56" s="6"/>
      <c r="S56" s="6"/>
      <c r="T56" s="6"/>
      <c r="U56" s="6"/>
      <c r="V56" s="6"/>
      <c r="W56" s="6"/>
      <c r="X56" s="6"/>
      <c r="Y56" s="6"/>
    </row>
    <row r="57" spans="1:25">
      <c r="A57" s="6"/>
      <c r="B57" s="39"/>
      <c r="C57" s="6"/>
      <c r="D57" s="105" t="s">
        <v>76</v>
      </c>
      <c r="E57" s="70"/>
      <c r="F57" s="104" t="s">
        <v>74</v>
      </c>
      <c r="G57" s="6"/>
      <c r="H57" s="6"/>
      <c r="I57" s="6"/>
      <c r="J57" s="6"/>
      <c r="K57" s="6"/>
      <c r="L57" s="81"/>
      <c r="M57" s="6"/>
      <c r="N57" s="6"/>
      <c r="O57" s="6"/>
      <c r="P57" s="6"/>
      <c r="Q57" s="6"/>
      <c r="R57" s="6"/>
      <c r="S57" s="6"/>
      <c r="T57" s="6"/>
      <c r="U57" s="6"/>
      <c r="V57" s="6"/>
      <c r="W57" s="6"/>
      <c r="X57" s="6"/>
      <c r="Y57" s="6"/>
    </row>
    <row r="58" spans="1:25">
      <c r="A58" s="6"/>
      <c r="B58" s="39"/>
      <c r="C58" s="6"/>
      <c r="D58" s="101">
        <f>MROUND((SUM($F$8-B8)),$M$7)</f>
        <v>0.73445000000000005</v>
      </c>
      <c r="E58" s="70"/>
      <c r="F58" s="100">
        <f>MROUND((SUM($D$8+B8)),$M$7)</f>
        <v>0.73630000000000007</v>
      </c>
      <c r="G58" s="6"/>
      <c r="H58" s="6"/>
      <c r="I58" s="6"/>
      <c r="J58" s="6"/>
      <c r="K58" s="6"/>
      <c r="L58" s="81"/>
      <c r="M58" s="6"/>
    </row>
    <row r="59" spans="1:25">
      <c r="A59" s="146"/>
      <c r="B59" s="159"/>
      <c r="C59" s="159"/>
      <c r="D59" s="159"/>
      <c r="E59" s="159"/>
      <c r="F59" s="159"/>
      <c r="G59" s="6"/>
      <c r="H59" s="6"/>
      <c r="I59" s="6"/>
      <c r="J59" s="6"/>
      <c r="K59" s="6"/>
      <c r="L59" s="81"/>
      <c r="M59" s="6"/>
    </row>
    <row r="60" spans="1:25">
      <c r="A60" s="5"/>
      <c r="B60" s="17"/>
      <c r="C60" s="6"/>
      <c r="D60" s="6"/>
      <c r="E60" s="6"/>
      <c r="F60" s="6"/>
      <c r="G60" s="6"/>
      <c r="H60" s="6"/>
      <c r="I60" s="6"/>
      <c r="J60" s="6"/>
      <c r="K60" s="6"/>
      <c r="L60" s="81"/>
      <c r="M60" s="6"/>
    </row>
    <row r="61" spans="1:25">
      <c r="A61" s="24"/>
      <c r="B61" s="25"/>
      <c r="C61" s="6"/>
      <c r="D61" s="6"/>
      <c r="E61" s="6"/>
      <c r="F61" s="6"/>
      <c r="G61" s="6"/>
      <c r="H61" s="6"/>
      <c r="I61" s="6"/>
      <c r="J61" s="6"/>
      <c r="K61" s="6"/>
      <c r="L61" s="81"/>
      <c r="M61" s="6"/>
    </row>
    <row r="62" spans="1:25">
      <c r="A62" s="14"/>
      <c r="B62" s="25"/>
      <c r="C62" s="6"/>
      <c r="D62" s="6"/>
      <c r="E62" s="6"/>
      <c r="F62" s="6"/>
      <c r="G62" s="6"/>
      <c r="H62" s="6"/>
      <c r="I62" s="6"/>
      <c r="J62" s="6"/>
      <c r="K62" s="6"/>
      <c r="L62" s="81"/>
      <c r="M62" s="6"/>
    </row>
    <row r="63" spans="1:25">
      <c r="A63" s="6"/>
      <c r="B63" s="11"/>
      <c r="C63" s="6"/>
      <c r="D63" s="6"/>
      <c r="E63" s="6"/>
      <c r="F63" s="6"/>
      <c r="G63" s="6"/>
      <c r="H63" s="6"/>
      <c r="I63" s="6"/>
      <c r="J63" s="6"/>
      <c r="K63" s="6"/>
      <c r="L63" s="81"/>
      <c r="M63" s="6"/>
    </row>
    <row r="64" spans="1:25">
      <c r="C64" s="6"/>
      <c r="D64" s="6"/>
      <c r="E64" s="6"/>
      <c r="F64" s="6"/>
      <c r="G64" s="6"/>
      <c r="H64" s="6"/>
      <c r="I64" s="6"/>
      <c r="J64" s="6"/>
      <c r="K64" s="6"/>
      <c r="L64" s="6"/>
      <c r="M64" s="6"/>
    </row>
    <row r="65" spans="3:25">
      <c r="C65" s="6"/>
      <c r="D65" s="6"/>
      <c r="E65" s="6"/>
      <c r="F65" s="6"/>
      <c r="G65" s="6"/>
      <c r="H65" s="6"/>
      <c r="I65" s="6"/>
      <c r="J65" s="6"/>
      <c r="K65" s="6"/>
      <c r="L65" s="6"/>
      <c r="M65" s="6"/>
    </row>
    <row r="66" spans="3:25">
      <c r="C66" s="6"/>
      <c r="D66" s="6"/>
      <c r="E66" s="6"/>
      <c r="F66" s="6"/>
      <c r="G66" s="6"/>
      <c r="H66" s="6"/>
      <c r="I66" s="6"/>
      <c r="J66" s="6"/>
      <c r="K66" s="6"/>
      <c r="L66" s="6"/>
      <c r="M66" s="6"/>
    </row>
    <row r="67" spans="3:25">
      <c r="G67" s="6"/>
      <c r="H67" s="6"/>
      <c r="I67" s="6"/>
      <c r="J67" s="6"/>
      <c r="K67" s="6"/>
      <c r="L67" s="6"/>
      <c r="M67" s="6"/>
      <c r="N67" s="6"/>
      <c r="O67" s="6"/>
      <c r="P67" s="6"/>
      <c r="Q67" s="6"/>
      <c r="R67" s="6"/>
      <c r="S67" s="6"/>
      <c r="T67" s="6"/>
      <c r="U67" s="6"/>
      <c r="V67" s="6"/>
      <c r="W67" s="6"/>
      <c r="X67" s="6"/>
      <c r="Y67" s="6"/>
    </row>
    <row r="68" spans="3:25">
      <c r="G68" s="6"/>
      <c r="H68" s="6"/>
      <c r="I68" s="6"/>
      <c r="J68" s="6"/>
      <c r="K68" s="6"/>
      <c r="L68" s="6"/>
      <c r="M68" s="6"/>
    </row>
    <row r="69" spans="3:25">
      <c r="G69" s="6"/>
      <c r="H69" s="6"/>
      <c r="I69" s="6"/>
      <c r="J69" s="6"/>
      <c r="K69" s="6"/>
      <c r="L69" s="6"/>
      <c r="M69" s="6"/>
    </row>
    <row r="70" spans="3:25">
      <c r="G70" s="6"/>
      <c r="H70" s="6"/>
      <c r="I70" s="6"/>
      <c r="J70" s="6"/>
      <c r="K70" s="6"/>
      <c r="L70" s="6"/>
      <c r="M70" s="6"/>
    </row>
    <row r="71" spans="3:25">
      <c r="G71" s="6"/>
      <c r="H71" s="6"/>
      <c r="I71" s="6"/>
      <c r="J71" s="6"/>
      <c r="K71" s="6"/>
      <c r="L71" s="6"/>
      <c r="M71" s="6"/>
    </row>
    <row r="72" spans="3:25">
      <c r="G72" s="6"/>
      <c r="H72" s="6"/>
      <c r="I72" s="6"/>
      <c r="J72" s="6"/>
      <c r="K72" s="6"/>
      <c r="L72" s="6"/>
      <c r="M72" s="6"/>
    </row>
    <row r="73" spans="3:25">
      <c r="G73" s="6"/>
      <c r="H73" s="6"/>
      <c r="I73" s="6"/>
      <c r="J73" s="6"/>
      <c r="K73" s="6"/>
      <c r="L73" s="6"/>
      <c r="M73" s="6"/>
    </row>
    <row r="74" spans="3:25">
      <c r="G74" s="6"/>
      <c r="H74" s="6"/>
      <c r="I74" s="6"/>
      <c r="J74" s="6"/>
      <c r="K74" s="6"/>
      <c r="L74" s="6"/>
      <c r="M74" s="6"/>
    </row>
    <row r="75" spans="3:25">
      <c r="G75" s="6"/>
      <c r="H75" s="6"/>
      <c r="I75" s="6"/>
      <c r="J75" s="6"/>
      <c r="K75" s="6"/>
      <c r="L75" s="6"/>
      <c r="M75" s="6"/>
    </row>
    <row r="76" spans="3:25">
      <c r="G76" s="6"/>
      <c r="H76" s="6"/>
      <c r="I76" s="6"/>
      <c r="J76" s="6"/>
      <c r="K76" s="6"/>
      <c r="L76" s="6"/>
      <c r="M76" s="6"/>
    </row>
    <row r="77" spans="3:25">
      <c r="G77" s="6"/>
      <c r="H77" s="6"/>
      <c r="I77" s="6"/>
      <c r="J77" s="6"/>
      <c r="K77" s="6"/>
      <c r="L77" s="6"/>
      <c r="M77" s="6"/>
    </row>
    <row r="78" spans="3:25">
      <c r="G78" s="6"/>
      <c r="H78" s="6"/>
      <c r="I78" s="6"/>
      <c r="J78" s="6"/>
      <c r="K78" s="6"/>
      <c r="L78" s="6"/>
      <c r="M78" s="6"/>
    </row>
    <row r="79" spans="3:25">
      <c r="D79" s="19"/>
      <c r="E79" s="9"/>
      <c r="F79" s="4"/>
      <c r="G79" s="6"/>
      <c r="H79" s="6"/>
      <c r="I79" s="6"/>
      <c r="J79" s="6"/>
      <c r="K79" s="6"/>
      <c r="L79" s="6"/>
      <c r="M79" s="6"/>
    </row>
    <row r="80" spans="3:25">
      <c r="E80" s="18"/>
      <c r="F80" s="4"/>
      <c r="G80" s="6"/>
      <c r="H80" s="6"/>
      <c r="I80" s="6"/>
      <c r="J80" s="6"/>
      <c r="K80" s="6"/>
      <c r="L80" s="6"/>
      <c r="M80" s="6"/>
    </row>
    <row r="81" spans="6:13">
      <c r="F81" s="4"/>
      <c r="G81" s="6"/>
      <c r="H81" s="6"/>
      <c r="I81" s="6"/>
      <c r="J81" s="6"/>
      <c r="K81" s="6"/>
      <c r="L81" s="6"/>
      <c r="M81" s="6"/>
    </row>
    <row r="82" spans="6:13">
      <c r="F82" s="4"/>
      <c r="G82" s="6"/>
      <c r="H82" s="6"/>
      <c r="I82" s="6"/>
      <c r="J82" s="6"/>
      <c r="K82" s="6"/>
      <c r="L82" s="6"/>
      <c r="M82" s="6"/>
    </row>
    <row r="83" spans="6:13">
      <c r="F83" s="4"/>
      <c r="G83" s="6"/>
      <c r="H83" s="6"/>
      <c r="I83" s="6"/>
      <c r="J83" s="6"/>
      <c r="K83" s="6"/>
      <c r="L83" s="6"/>
      <c r="M83" s="6"/>
    </row>
    <row r="84" spans="6:13">
      <c r="F84" s="4"/>
      <c r="G84" s="6"/>
      <c r="H84" s="6"/>
      <c r="I84" s="6"/>
      <c r="J84" s="6"/>
      <c r="K84" s="6"/>
      <c r="L84" s="6"/>
      <c r="M84" s="6"/>
    </row>
    <row r="85" spans="6:13">
      <c r="F85" s="4"/>
      <c r="G85" s="6"/>
      <c r="H85" s="6"/>
      <c r="I85" s="6"/>
      <c r="J85" s="6"/>
      <c r="K85" s="6"/>
      <c r="L85" s="6"/>
      <c r="M85" s="6"/>
    </row>
    <row r="86" spans="6:13">
      <c r="F86" s="4"/>
      <c r="G86" s="6"/>
      <c r="H86" s="6"/>
      <c r="I86" s="6"/>
      <c r="J86" s="6"/>
      <c r="K86" s="6"/>
      <c r="L86" s="6"/>
      <c r="M86" s="6"/>
    </row>
    <row r="87" spans="6:13">
      <c r="F87" s="4"/>
      <c r="G87" s="6"/>
      <c r="H87" s="6"/>
      <c r="I87" s="6"/>
      <c r="J87" s="6"/>
      <c r="K87" s="6"/>
      <c r="L87" s="6"/>
      <c r="M87" s="6"/>
    </row>
    <row r="88" spans="6:13">
      <c r="F88" s="4"/>
      <c r="G88" s="6"/>
      <c r="H88" s="6"/>
      <c r="I88" s="6"/>
      <c r="J88" s="6"/>
      <c r="K88" s="6"/>
      <c r="L88" s="6"/>
      <c r="M88" s="6"/>
    </row>
    <row r="89" spans="6:13">
      <c r="F89" s="4"/>
      <c r="G89" s="6"/>
      <c r="H89" s="6"/>
      <c r="I89" s="6"/>
      <c r="J89" s="6"/>
      <c r="K89" s="6"/>
      <c r="L89" s="6"/>
      <c r="M89" s="6"/>
    </row>
    <row r="90" spans="6:13">
      <c r="F90" s="4"/>
      <c r="G90" s="6"/>
      <c r="H90" s="6"/>
      <c r="I90" s="6"/>
      <c r="J90" s="6"/>
      <c r="K90" s="6"/>
      <c r="L90" s="6"/>
      <c r="M90" s="6"/>
    </row>
    <row r="91" spans="6:13">
      <c r="F91" s="4"/>
      <c r="G91" s="6"/>
      <c r="H91" s="6"/>
      <c r="I91" s="6"/>
      <c r="J91" s="6"/>
      <c r="K91" s="6"/>
      <c r="L91" s="6"/>
      <c r="M91" s="6"/>
    </row>
    <row r="92" spans="6:13">
      <c r="F92" s="4"/>
      <c r="G92" s="6"/>
      <c r="H92" s="6"/>
      <c r="I92" s="6"/>
      <c r="J92" s="6"/>
      <c r="K92" s="6"/>
      <c r="L92" s="6"/>
      <c r="M92" s="6"/>
    </row>
    <row r="93" spans="6:13">
      <c r="F93" s="4"/>
      <c r="G93" s="6"/>
      <c r="H93" s="6"/>
      <c r="I93" s="6"/>
      <c r="J93" s="6"/>
      <c r="K93" s="6"/>
      <c r="L93" s="6"/>
      <c r="M93" s="6"/>
    </row>
    <row r="94" spans="6:13">
      <c r="F94" s="4"/>
      <c r="G94" s="6"/>
      <c r="H94" s="6"/>
      <c r="I94" s="6"/>
      <c r="J94" s="6"/>
      <c r="K94" s="6"/>
      <c r="L94" s="6"/>
      <c r="M94" s="6"/>
    </row>
    <row r="95" spans="6:13">
      <c r="F95" s="4"/>
      <c r="G95" s="6"/>
      <c r="H95" s="6"/>
      <c r="I95" s="6"/>
      <c r="J95" s="6"/>
      <c r="K95" s="6"/>
      <c r="L95" s="6"/>
      <c r="M95" s="6"/>
    </row>
    <row r="96" spans="6:13">
      <c r="F96" s="4"/>
      <c r="G96" s="6"/>
      <c r="H96" s="6"/>
      <c r="I96" s="6"/>
      <c r="J96" s="6"/>
      <c r="K96" s="6"/>
      <c r="L96" s="6"/>
      <c r="M96" s="6"/>
    </row>
    <row r="97" spans="6:13">
      <c r="F97" s="4"/>
      <c r="G97" s="6"/>
      <c r="H97" s="6"/>
      <c r="I97" s="6"/>
      <c r="J97" s="6"/>
      <c r="K97" s="6"/>
      <c r="L97" s="6"/>
      <c r="M97" s="6"/>
    </row>
    <row r="98" spans="6:13">
      <c r="F98" s="4"/>
      <c r="G98" s="6"/>
      <c r="H98" s="6"/>
      <c r="I98" s="6"/>
      <c r="J98" s="6"/>
      <c r="K98" s="6"/>
      <c r="L98" s="6"/>
      <c r="M98" s="6"/>
    </row>
    <row r="99" spans="6:13">
      <c r="F99" s="4"/>
      <c r="G99" s="6"/>
      <c r="H99" s="6"/>
      <c r="I99" s="6"/>
      <c r="J99" s="6"/>
      <c r="K99" s="6"/>
      <c r="L99" s="6"/>
      <c r="M99" s="6"/>
    </row>
    <row r="100" spans="6:13">
      <c r="F100" s="4"/>
      <c r="G100" s="6"/>
      <c r="H100" s="6"/>
      <c r="I100" s="6"/>
      <c r="J100" s="6"/>
      <c r="K100" s="6"/>
      <c r="L100" s="6"/>
      <c r="M100" s="6"/>
    </row>
    <row r="101" spans="6:13">
      <c r="F101" s="4"/>
      <c r="G101" s="6"/>
      <c r="H101" s="6"/>
      <c r="I101" s="6"/>
      <c r="J101" s="6"/>
      <c r="K101" s="6"/>
      <c r="L101" s="6"/>
      <c r="M101" s="6"/>
    </row>
    <row r="102" spans="6:13">
      <c r="F102" s="4"/>
      <c r="G102" s="6"/>
      <c r="H102" s="6"/>
      <c r="I102" s="6"/>
      <c r="J102" s="6"/>
      <c r="K102" s="6"/>
      <c r="L102" s="6"/>
      <c r="M102" s="6"/>
    </row>
    <row r="103" spans="6:13">
      <c r="F103" s="4"/>
      <c r="G103" s="6"/>
      <c r="H103" s="6"/>
      <c r="I103" s="6"/>
      <c r="J103" s="6"/>
      <c r="K103" s="6"/>
      <c r="L103" s="6"/>
      <c r="M103" s="6"/>
    </row>
    <row r="104" spans="6:13">
      <c r="F104" s="4"/>
      <c r="G104" s="6"/>
      <c r="H104" s="6"/>
      <c r="I104" s="6"/>
      <c r="J104" s="6"/>
      <c r="K104" s="6"/>
      <c r="L104" s="6"/>
      <c r="M104" s="6"/>
    </row>
    <row r="105" spans="6:13">
      <c r="F105" s="4"/>
      <c r="G105" s="6"/>
      <c r="H105" s="6"/>
      <c r="I105" s="6"/>
      <c r="J105" s="6"/>
      <c r="K105" s="6"/>
      <c r="L105" s="6"/>
      <c r="M105" s="6"/>
    </row>
    <row r="106" spans="6:13">
      <c r="F106" s="4"/>
      <c r="G106" s="6"/>
      <c r="H106" s="6"/>
      <c r="I106" s="6"/>
      <c r="J106" s="6"/>
      <c r="K106" s="6"/>
      <c r="L106" s="6"/>
      <c r="M106" s="6"/>
    </row>
    <row r="107" spans="6:13">
      <c r="F107" s="4"/>
      <c r="G107" s="6"/>
      <c r="H107" s="6"/>
      <c r="I107" s="6"/>
      <c r="J107" s="6"/>
      <c r="K107" s="6"/>
      <c r="L107" s="6"/>
      <c r="M107" s="6"/>
    </row>
    <row r="108" spans="6:13">
      <c r="F108" s="4"/>
      <c r="G108" s="6"/>
      <c r="H108" s="6"/>
      <c r="I108" s="6"/>
      <c r="J108" s="6"/>
      <c r="K108" s="6"/>
      <c r="L108" s="6"/>
      <c r="M108" s="6"/>
    </row>
    <row r="109" spans="6:13">
      <c r="F109" s="4"/>
      <c r="G109" s="6"/>
      <c r="H109" s="6"/>
      <c r="I109" s="6"/>
      <c r="J109" s="6"/>
      <c r="K109" s="6"/>
      <c r="L109" s="6"/>
      <c r="M109" s="6"/>
    </row>
    <row r="110" spans="6:13">
      <c r="F110" s="4"/>
      <c r="G110" s="6"/>
      <c r="H110" s="6"/>
      <c r="I110" s="6"/>
      <c r="J110" s="6"/>
      <c r="K110" s="6"/>
      <c r="L110" s="6"/>
      <c r="M110" s="6"/>
    </row>
    <row r="111" spans="6:13">
      <c r="F111" s="4"/>
      <c r="G111" s="6"/>
      <c r="H111" s="6"/>
      <c r="I111" s="6"/>
      <c r="J111" s="6"/>
      <c r="K111" s="6"/>
      <c r="L111" s="6"/>
      <c r="M111" s="6"/>
    </row>
    <row r="112" spans="6:13">
      <c r="F112" s="4"/>
      <c r="G112" s="6"/>
      <c r="H112" s="6"/>
      <c r="I112" s="6"/>
      <c r="J112" s="6"/>
      <c r="K112" s="6"/>
      <c r="L112" s="6"/>
      <c r="M112" s="6"/>
    </row>
    <row r="113" spans="6:13">
      <c r="F113" s="4"/>
      <c r="G113" s="6"/>
      <c r="H113" s="6"/>
      <c r="I113" s="6"/>
      <c r="J113" s="6"/>
      <c r="K113" s="6"/>
      <c r="L113" s="6"/>
      <c r="M113" s="6"/>
    </row>
    <row r="114" spans="6:13">
      <c r="F114" s="4"/>
      <c r="G114" s="6"/>
      <c r="H114" s="6"/>
      <c r="I114" s="6"/>
      <c r="J114" s="6"/>
      <c r="K114" s="6"/>
      <c r="L114" s="6"/>
      <c r="M114" s="6"/>
    </row>
    <row r="115" spans="6:13">
      <c r="F115" s="4"/>
      <c r="G115" s="6"/>
      <c r="H115" s="6"/>
      <c r="I115" s="6"/>
      <c r="J115" s="6"/>
      <c r="K115" s="6"/>
      <c r="L115" s="6"/>
      <c r="M115" s="6"/>
    </row>
    <row r="116" spans="6:13">
      <c r="F116" s="4"/>
      <c r="G116" s="6"/>
      <c r="H116" s="6"/>
      <c r="I116" s="6"/>
      <c r="J116" s="6"/>
      <c r="K116" s="6"/>
      <c r="L116" s="6"/>
      <c r="M116" s="6"/>
    </row>
    <row r="117" spans="6:13">
      <c r="F117" s="4"/>
      <c r="G117" s="6"/>
      <c r="H117" s="6"/>
      <c r="I117" s="6"/>
      <c r="J117" s="6"/>
      <c r="K117" s="6"/>
      <c r="L117" s="6"/>
      <c r="M117" s="6"/>
    </row>
    <row r="118" spans="6:13">
      <c r="F118" s="4"/>
      <c r="G118" s="6"/>
      <c r="H118" s="6"/>
      <c r="I118" s="6"/>
      <c r="J118" s="6"/>
      <c r="K118" s="6"/>
      <c r="L118" s="6"/>
      <c r="M118" s="6"/>
    </row>
    <row r="119" spans="6:13">
      <c r="F119" s="4"/>
      <c r="G119" s="6"/>
      <c r="H119" s="6"/>
      <c r="I119" s="6"/>
      <c r="J119" s="6"/>
      <c r="K119" s="6"/>
      <c r="L119" s="6"/>
      <c r="M119" s="6"/>
    </row>
    <row r="120" spans="6:13">
      <c r="F120" s="4"/>
      <c r="G120" s="6"/>
      <c r="H120" s="6"/>
      <c r="I120" s="6"/>
      <c r="J120" s="6"/>
      <c r="K120" s="6"/>
      <c r="L120" s="6"/>
      <c r="M120" s="6"/>
    </row>
    <row r="121" spans="6:13">
      <c r="F121" s="4"/>
      <c r="G121" s="6"/>
      <c r="H121" s="6"/>
      <c r="I121" s="6"/>
      <c r="J121" s="6"/>
      <c r="K121" s="6"/>
      <c r="L121" s="6"/>
      <c r="M121" s="6"/>
    </row>
    <row r="122" spans="6:13">
      <c r="F122" s="4"/>
      <c r="G122" s="6"/>
      <c r="H122" s="6"/>
      <c r="I122" s="6"/>
      <c r="J122" s="6"/>
      <c r="K122" s="6"/>
      <c r="L122" s="6"/>
      <c r="M122" s="6"/>
    </row>
    <row r="123" spans="6:13">
      <c r="F123" s="4"/>
      <c r="G123" s="6"/>
      <c r="H123" s="6"/>
      <c r="I123" s="6"/>
      <c r="J123" s="6"/>
      <c r="K123" s="6"/>
      <c r="L123" s="6"/>
      <c r="M123" s="6"/>
    </row>
    <row r="124" spans="6:13">
      <c r="F124" s="4"/>
      <c r="G124" s="6"/>
      <c r="H124" s="6"/>
      <c r="I124" s="6"/>
      <c r="J124" s="6"/>
      <c r="K124" s="6"/>
      <c r="L124" s="6"/>
      <c r="M124" s="6"/>
    </row>
    <row r="125" spans="6:13">
      <c r="F125" s="4"/>
      <c r="G125" s="6"/>
      <c r="H125" s="6"/>
      <c r="I125" s="6"/>
      <c r="J125" s="6"/>
      <c r="K125" s="6"/>
      <c r="L125" s="6"/>
      <c r="M125" s="6"/>
    </row>
    <row r="126" spans="6:13">
      <c r="F126" s="4"/>
      <c r="G126" s="6"/>
      <c r="H126" s="6"/>
      <c r="I126" s="6"/>
      <c r="J126" s="6"/>
      <c r="K126" s="6"/>
      <c r="L126" s="6"/>
      <c r="M126" s="6"/>
    </row>
    <row r="127" spans="6:13">
      <c r="F127" s="4"/>
      <c r="G127" s="6"/>
      <c r="H127" s="6"/>
      <c r="I127" s="6"/>
      <c r="J127" s="6"/>
      <c r="K127" s="6"/>
      <c r="L127" s="6"/>
      <c r="M127" s="6"/>
    </row>
    <row r="128" spans="6:13">
      <c r="F128" s="4"/>
      <c r="G128" s="6"/>
      <c r="H128" s="6"/>
      <c r="I128" s="6"/>
      <c r="J128" s="6"/>
      <c r="K128" s="6"/>
      <c r="L128" s="6"/>
      <c r="M128" s="6"/>
    </row>
    <row r="129" spans="6:13">
      <c r="F129" s="4"/>
      <c r="G129" s="6"/>
      <c r="H129" s="6"/>
      <c r="I129" s="6"/>
      <c r="J129" s="6"/>
      <c r="K129" s="6"/>
      <c r="L129" s="6"/>
      <c r="M129" s="6"/>
    </row>
    <row r="130" spans="6:13">
      <c r="F130" s="4"/>
      <c r="G130" s="6"/>
      <c r="H130" s="6"/>
      <c r="I130" s="6"/>
      <c r="J130" s="6"/>
      <c r="K130" s="6"/>
      <c r="L130" s="6"/>
      <c r="M130" s="6"/>
    </row>
    <row r="131" spans="6:13">
      <c r="F131" s="4"/>
      <c r="G131" s="6"/>
      <c r="H131" s="6"/>
      <c r="I131" s="6"/>
      <c r="J131" s="6"/>
      <c r="K131" s="6"/>
      <c r="L131" s="6"/>
      <c r="M131" s="6"/>
    </row>
    <row r="132" spans="6:13">
      <c r="F132" s="4"/>
      <c r="G132" s="6"/>
      <c r="H132" s="6"/>
      <c r="I132" s="6"/>
      <c r="J132" s="6"/>
      <c r="K132" s="6"/>
      <c r="L132" s="6"/>
      <c r="M132" s="6"/>
    </row>
    <row r="133" spans="6:13">
      <c r="F133" s="4"/>
      <c r="G133" s="6"/>
      <c r="H133" s="6"/>
      <c r="I133" s="6"/>
      <c r="J133" s="6"/>
      <c r="K133" s="6"/>
      <c r="L133" s="6"/>
      <c r="M133" s="6"/>
    </row>
    <row r="134" spans="6:13">
      <c r="F134" s="4"/>
      <c r="G134" s="6"/>
      <c r="H134" s="6"/>
      <c r="I134" s="6"/>
      <c r="J134" s="6"/>
      <c r="K134" s="6"/>
      <c r="L134" s="6"/>
      <c r="M134" s="6"/>
    </row>
    <row r="135" spans="6:13">
      <c r="F135" s="4"/>
      <c r="G135" s="6"/>
      <c r="H135" s="6"/>
      <c r="I135" s="6"/>
      <c r="J135" s="6"/>
      <c r="K135" s="6"/>
      <c r="L135" s="6"/>
      <c r="M135" s="6"/>
    </row>
    <row r="136" spans="6:13">
      <c r="F136" s="4"/>
      <c r="G136" s="6"/>
      <c r="H136" s="6"/>
      <c r="I136" s="6"/>
      <c r="J136" s="6"/>
      <c r="K136" s="6"/>
      <c r="L136" s="6"/>
      <c r="M136" s="6"/>
    </row>
    <row r="137" spans="6:13">
      <c r="F137" s="4"/>
      <c r="G137" s="6"/>
      <c r="H137" s="6"/>
      <c r="I137" s="6"/>
      <c r="J137" s="6"/>
      <c r="K137" s="6"/>
      <c r="L137" s="6"/>
      <c r="M137" s="6"/>
    </row>
    <row r="138" spans="6:13">
      <c r="F138" s="4"/>
      <c r="G138" s="6"/>
      <c r="H138" s="6"/>
      <c r="I138" s="6"/>
      <c r="J138" s="6"/>
      <c r="K138" s="6"/>
      <c r="L138" s="6"/>
      <c r="M138" s="6"/>
    </row>
    <row r="139" spans="6:13">
      <c r="F139" s="4"/>
      <c r="G139" s="6"/>
      <c r="H139" s="6"/>
      <c r="I139" s="6"/>
      <c r="J139" s="6"/>
      <c r="K139" s="6"/>
      <c r="L139" s="6"/>
      <c r="M139" s="6"/>
    </row>
    <row r="140" spans="6:13">
      <c r="F140" s="4"/>
      <c r="G140" s="6"/>
      <c r="H140" s="6"/>
      <c r="I140" s="6"/>
      <c r="J140" s="6"/>
      <c r="K140" s="6"/>
      <c r="L140" s="6"/>
      <c r="M140" s="6"/>
    </row>
    <row r="141" spans="6:13">
      <c r="F141" s="4"/>
      <c r="G141" s="6"/>
      <c r="H141" s="6"/>
      <c r="I141" s="6"/>
      <c r="J141" s="6"/>
      <c r="K141" s="6"/>
      <c r="L141" s="6"/>
      <c r="M141" s="6"/>
    </row>
    <row r="142" spans="6:13">
      <c r="F142" s="4"/>
      <c r="G142" s="6"/>
      <c r="H142" s="6"/>
      <c r="I142" s="6"/>
      <c r="J142" s="6"/>
      <c r="K142" s="6"/>
      <c r="L142" s="6"/>
      <c r="M142" s="6"/>
    </row>
    <row r="143" spans="6:13">
      <c r="F143" s="4"/>
      <c r="G143" s="6"/>
      <c r="H143" s="6"/>
      <c r="I143" s="6"/>
      <c r="J143" s="6"/>
      <c r="K143" s="6"/>
      <c r="L143" s="6"/>
      <c r="M143" s="6"/>
    </row>
    <row r="144" spans="6:13">
      <c r="F144" s="4"/>
      <c r="G144" s="6"/>
      <c r="H144" s="6"/>
      <c r="I144" s="6"/>
      <c r="J144" s="6"/>
      <c r="K144" s="6"/>
      <c r="L144" s="6"/>
      <c r="M144" s="6"/>
    </row>
    <row r="145" spans="6:13">
      <c r="F145" s="4"/>
      <c r="G145" s="6"/>
      <c r="H145" s="6"/>
      <c r="I145" s="6"/>
      <c r="J145" s="6"/>
      <c r="K145" s="6"/>
      <c r="L145" s="6"/>
      <c r="M145" s="6"/>
    </row>
    <row r="146" spans="6:13">
      <c r="F146" s="4"/>
      <c r="G146" s="6"/>
      <c r="H146" s="6"/>
      <c r="I146" s="6"/>
      <c r="J146" s="6"/>
      <c r="K146" s="6"/>
      <c r="L146" s="6"/>
      <c r="M146" s="6"/>
    </row>
    <row r="147" spans="6:13">
      <c r="F147" s="4"/>
      <c r="G147" s="6"/>
      <c r="H147" s="6"/>
      <c r="I147" s="6"/>
      <c r="J147" s="6"/>
      <c r="K147" s="6"/>
      <c r="L147" s="6"/>
      <c r="M147" s="6"/>
    </row>
    <row r="148" spans="6:13">
      <c r="F148" s="4"/>
      <c r="G148" s="6"/>
      <c r="H148" s="6"/>
      <c r="I148" s="6"/>
      <c r="J148" s="6"/>
      <c r="K148" s="6"/>
      <c r="L148" s="6"/>
      <c r="M148" s="6"/>
    </row>
    <row r="149" spans="6:13">
      <c r="F149" s="4"/>
      <c r="G149" s="6"/>
      <c r="H149" s="6"/>
      <c r="I149" s="6"/>
      <c r="J149" s="6"/>
      <c r="K149" s="6"/>
      <c r="L149" s="6"/>
      <c r="M149" s="6"/>
    </row>
    <row r="150" spans="6:13">
      <c r="F150" s="4"/>
      <c r="G150" s="6"/>
      <c r="H150" s="6"/>
      <c r="I150" s="6"/>
      <c r="J150" s="6"/>
      <c r="K150" s="6"/>
      <c r="L150" s="6"/>
      <c r="M150" s="6"/>
    </row>
    <row r="151" spans="6:13">
      <c r="F151" s="4"/>
      <c r="G151" s="6"/>
      <c r="H151" s="6"/>
      <c r="I151" s="6"/>
      <c r="J151" s="6"/>
      <c r="K151" s="6"/>
      <c r="L151" s="6"/>
      <c r="M151" s="6"/>
    </row>
    <row r="152" spans="6:13">
      <c r="F152" s="4"/>
      <c r="G152" s="6"/>
      <c r="H152" s="6"/>
      <c r="I152" s="6"/>
      <c r="J152" s="6"/>
      <c r="K152" s="6"/>
      <c r="L152" s="6"/>
      <c r="M152" s="6"/>
    </row>
    <row r="153" spans="6:13">
      <c r="F153" s="4"/>
      <c r="G153" s="6"/>
      <c r="H153" s="6"/>
      <c r="I153" s="6"/>
      <c r="J153" s="6"/>
      <c r="K153" s="6"/>
      <c r="L153" s="6"/>
      <c r="M153" s="6"/>
    </row>
    <row r="154" spans="6:13">
      <c r="F154" s="4"/>
      <c r="G154" s="6"/>
      <c r="H154" s="6"/>
      <c r="I154" s="6"/>
      <c r="J154" s="6"/>
      <c r="K154" s="6"/>
      <c r="L154" s="6"/>
      <c r="M154" s="6"/>
    </row>
    <row r="155" spans="6:13">
      <c r="F155" s="4"/>
      <c r="G155" s="6"/>
      <c r="H155" s="6"/>
      <c r="I155" s="6"/>
      <c r="J155" s="6"/>
      <c r="K155" s="6"/>
      <c r="L155" s="6"/>
      <c r="M155" s="6"/>
    </row>
    <row r="156" spans="6:13">
      <c r="F156" s="4"/>
      <c r="G156" s="6"/>
      <c r="H156" s="6"/>
      <c r="I156" s="6"/>
      <c r="J156" s="6"/>
      <c r="K156" s="6"/>
      <c r="L156" s="6"/>
      <c r="M156" s="6"/>
    </row>
    <row r="157" spans="6:13">
      <c r="F157" s="4"/>
      <c r="G157" s="6"/>
      <c r="H157" s="6"/>
      <c r="I157" s="6"/>
      <c r="J157" s="6"/>
      <c r="K157" s="6"/>
      <c r="L157" s="6"/>
      <c r="M157" s="6"/>
    </row>
    <row r="158" spans="6:13">
      <c r="F158" s="4"/>
      <c r="G158" s="6"/>
      <c r="H158" s="6"/>
      <c r="I158" s="6"/>
      <c r="J158" s="6"/>
      <c r="K158" s="6"/>
      <c r="L158" s="6"/>
      <c r="M158" s="6"/>
    </row>
    <row r="159" spans="6:13">
      <c r="F159" s="4"/>
      <c r="G159" s="6"/>
      <c r="H159" s="6"/>
      <c r="I159" s="6"/>
      <c r="J159" s="6"/>
      <c r="K159" s="6"/>
      <c r="L159" s="6"/>
      <c r="M159" s="6"/>
    </row>
    <row r="160" spans="6:13">
      <c r="F160" s="4"/>
      <c r="G160" s="6"/>
      <c r="H160" s="6"/>
      <c r="I160" s="6"/>
      <c r="J160" s="6"/>
      <c r="K160" s="6"/>
      <c r="L160" s="6"/>
      <c r="M160" s="6"/>
    </row>
    <row r="161" spans="6:13">
      <c r="F161" s="4"/>
      <c r="G161" s="6"/>
      <c r="H161" s="6"/>
      <c r="I161" s="6"/>
      <c r="J161" s="6"/>
      <c r="K161" s="6"/>
      <c r="L161" s="6"/>
      <c r="M161" s="6"/>
    </row>
    <row r="162" spans="6:13">
      <c r="F162" s="4"/>
      <c r="G162" s="6"/>
      <c r="H162" s="6"/>
      <c r="I162" s="6"/>
      <c r="J162" s="6"/>
      <c r="K162" s="6"/>
      <c r="L162" s="6"/>
      <c r="M162" s="6"/>
    </row>
    <row r="163" spans="6:13">
      <c r="F163" s="4"/>
      <c r="G163" s="6"/>
      <c r="H163" s="6"/>
      <c r="I163" s="6"/>
      <c r="J163" s="6"/>
      <c r="K163" s="6"/>
      <c r="L163" s="6"/>
      <c r="M163" s="6"/>
    </row>
    <row r="164" spans="6:13">
      <c r="F164" s="4"/>
      <c r="G164" s="6"/>
      <c r="H164" s="6"/>
      <c r="I164" s="6"/>
      <c r="J164" s="6"/>
      <c r="K164" s="6"/>
      <c r="L164" s="6"/>
      <c r="M164" s="6"/>
    </row>
    <row r="165" spans="6:13">
      <c r="F165" s="4"/>
      <c r="G165" s="6"/>
      <c r="H165" s="6"/>
      <c r="I165" s="6"/>
      <c r="J165" s="6"/>
      <c r="K165" s="6"/>
      <c r="L165" s="6"/>
      <c r="M165" s="6"/>
    </row>
    <row r="166" spans="6:13">
      <c r="F166" s="4"/>
      <c r="G166" s="6"/>
      <c r="H166" s="6"/>
      <c r="I166" s="6"/>
      <c r="J166" s="6"/>
      <c r="K166" s="6"/>
      <c r="L166" s="6"/>
      <c r="M166" s="6"/>
    </row>
    <row r="167" spans="6:13">
      <c r="F167" s="4"/>
      <c r="G167" s="6"/>
      <c r="H167" s="6"/>
      <c r="I167" s="6"/>
      <c r="J167" s="6"/>
      <c r="K167" s="6"/>
      <c r="L167" s="6"/>
      <c r="M167" s="6"/>
    </row>
    <row r="168" spans="6:13">
      <c r="F168" s="4"/>
      <c r="G168" s="6"/>
      <c r="H168" s="6"/>
      <c r="I168" s="6"/>
      <c r="J168" s="6"/>
      <c r="K168" s="6"/>
      <c r="L168" s="6"/>
      <c r="M168" s="6"/>
    </row>
    <row r="169" spans="6:13">
      <c r="F169" s="4"/>
      <c r="G169" s="6"/>
      <c r="H169" s="6"/>
      <c r="I169" s="6"/>
      <c r="J169" s="6"/>
      <c r="K169" s="6"/>
      <c r="L169" s="6"/>
      <c r="M169" s="6"/>
    </row>
    <row r="170" spans="6:13">
      <c r="F170" s="4"/>
      <c r="G170" s="6"/>
      <c r="H170" s="6"/>
      <c r="I170" s="6"/>
      <c r="J170" s="6"/>
      <c r="K170" s="6"/>
      <c r="L170" s="6"/>
      <c r="M170" s="6"/>
    </row>
    <row r="171" spans="6:13">
      <c r="F171" s="4"/>
      <c r="G171" s="6"/>
      <c r="H171" s="6"/>
      <c r="I171" s="6"/>
      <c r="J171" s="6"/>
      <c r="K171" s="6"/>
      <c r="L171" s="6"/>
      <c r="M171" s="6"/>
    </row>
    <row r="172" spans="6:13">
      <c r="F172" s="4"/>
      <c r="G172" s="6"/>
      <c r="H172" s="6"/>
      <c r="I172" s="6"/>
      <c r="J172" s="6"/>
      <c r="K172" s="6"/>
      <c r="L172" s="6"/>
      <c r="M172" s="6"/>
    </row>
    <row r="173" spans="6:13">
      <c r="F173" s="4"/>
      <c r="G173" s="6"/>
      <c r="H173" s="6"/>
      <c r="I173" s="6"/>
      <c r="J173" s="6"/>
      <c r="K173" s="6"/>
      <c r="L173" s="6"/>
      <c r="M173" s="6"/>
    </row>
    <row r="174" spans="6:13">
      <c r="F174" s="4"/>
      <c r="G174" s="6"/>
      <c r="H174" s="6"/>
      <c r="I174" s="6"/>
      <c r="J174" s="6"/>
      <c r="K174" s="6"/>
      <c r="L174" s="6"/>
      <c r="M174" s="6"/>
    </row>
    <row r="175" spans="6:13">
      <c r="F175" s="4"/>
      <c r="G175" s="6"/>
      <c r="H175" s="6"/>
      <c r="I175" s="6"/>
      <c r="J175" s="6"/>
      <c r="K175" s="6"/>
      <c r="L175" s="6"/>
      <c r="M175" s="6"/>
    </row>
    <row r="176" spans="6:13">
      <c r="F176" s="4"/>
      <c r="G176" s="6"/>
      <c r="H176" s="6"/>
      <c r="I176" s="6"/>
      <c r="J176" s="6"/>
      <c r="K176" s="6"/>
      <c r="L176" s="6"/>
      <c r="M176" s="6"/>
    </row>
    <row r="177" spans="6:13">
      <c r="F177" s="4"/>
      <c r="G177" s="6"/>
      <c r="H177" s="6"/>
      <c r="I177" s="6"/>
      <c r="J177" s="6"/>
      <c r="K177" s="6"/>
      <c r="L177" s="6"/>
      <c r="M177" s="6"/>
    </row>
    <row r="178" spans="6:13">
      <c r="F178" s="4"/>
      <c r="G178" s="6"/>
      <c r="H178" s="6"/>
      <c r="I178" s="6"/>
      <c r="J178" s="6"/>
      <c r="K178" s="6"/>
      <c r="L178" s="6"/>
      <c r="M178" s="6"/>
    </row>
    <row r="179" spans="6:13">
      <c r="F179" s="4"/>
      <c r="G179" s="6"/>
      <c r="H179" s="6"/>
      <c r="I179" s="6"/>
      <c r="J179" s="6"/>
      <c r="K179" s="6"/>
      <c r="L179" s="6"/>
      <c r="M179" s="6"/>
    </row>
    <row r="180" spans="6:13">
      <c r="F180" s="4"/>
      <c r="G180" s="6"/>
      <c r="H180" s="6"/>
      <c r="I180" s="6"/>
      <c r="J180" s="6"/>
      <c r="K180" s="6"/>
      <c r="L180" s="6"/>
      <c r="M180" s="6"/>
    </row>
    <row r="181" spans="6:13">
      <c r="F181" s="4"/>
      <c r="G181" s="6"/>
      <c r="H181" s="6"/>
      <c r="I181" s="6"/>
      <c r="J181" s="6"/>
      <c r="K181" s="6"/>
      <c r="L181" s="6"/>
      <c r="M181" s="6"/>
    </row>
    <row r="182" spans="6:13">
      <c r="F182" s="4"/>
      <c r="G182" s="6"/>
      <c r="H182" s="6"/>
      <c r="I182" s="6"/>
      <c r="J182" s="6"/>
      <c r="K182" s="6"/>
      <c r="L182" s="6"/>
      <c r="M182" s="6"/>
    </row>
    <row r="183" spans="6:13">
      <c r="F183" s="4"/>
      <c r="G183" s="6"/>
      <c r="H183" s="6"/>
      <c r="I183" s="6"/>
      <c r="J183" s="6"/>
      <c r="K183" s="6"/>
      <c r="L183" s="6"/>
      <c r="M183" s="6"/>
    </row>
    <row r="184" spans="6:13">
      <c r="F184" s="4"/>
      <c r="G184" s="6"/>
      <c r="H184" s="6"/>
      <c r="I184" s="6"/>
      <c r="J184" s="6"/>
      <c r="K184" s="6"/>
      <c r="L184" s="6"/>
      <c r="M184" s="6"/>
    </row>
    <row r="185" spans="6:13">
      <c r="F185" s="4"/>
      <c r="G185" s="6"/>
      <c r="H185" s="6"/>
      <c r="I185" s="6"/>
      <c r="J185" s="6"/>
      <c r="K185" s="6"/>
      <c r="L185" s="6"/>
      <c r="M185" s="6"/>
    </row>
    <row r="186" spans="6:13">
      <c r="F186" s="4"/>
      <c r="G186" s="6"/>
      <c r="H186" s="6"/>
      <c r="I186" s="6"/>
      <c r="J186" s="6"/>
      <c r="K186" s="6"/>
      <c r="L186" s="6"/>
      <c r="M186" s="6"/>
    </row>
    <row r="187" spans="6:13">
      <c r="F187" s="4"/>
      <c r="G187" s="6"/>
      <c r="H187" s="6"/>
      <c r="I187" s="6"/>
      <c r="J187" s="6"/>
      <c r="K187" s="6"/>
      <c r="L187" s="6"/>
      <c r="M187" s="6"/>
    </row>
    <row r="188" spans="6:13">
      <c r="F188" s="4"/>
      <c r="G188" s="6"/>
      <c r="H188" s="6"/>
      <c r="I188" s="6"/>
      <c r="J188" s="6"/>
      <c r="K188" s="6"/>
      <c r="L188" s="6"/>
      <c r="M188" s="6"/>
    </row>
    <row r="189" spans="6:13">
      <c r="F189" s="4"/>
      <c r="G189" s="6"/>
      <c r="H189" s="6"/>
      <c r="I189" s="6"/>
      <c r="J189" s="6"/>
      <c r="K189" s="6"/>
      <c r="L189" s="6"/>
      <c r="M189" s="6"/>
    </row>
    <row r="190" spans="6:13">
      <c r="F190" s="4"/>
      <c r="G190" s="6"/>
      <c r="H190" s="6"/>
      <c r="I190" s="6"/>
      <c r="J190" s="6"/>
      <c r="K190" s="6"/>
      <c r="L190" s="6"/>
      <c r="M190" s="6"/>
    </row>
    <row r="191" spans="6:13">
      <c r="F191" s="4"/>
      <c r="G191" s="6"/>
      <c r="H191" s="6"/>
      <c r="I191" s="6"/>
      <c r="J191" s="6"/>
      <c r="K191" s="6"/>
      <c r="L191" s="6"/>
      <c r="M191" s="6"/>
    </row>
    <row r="192" spans="6:13">
      <c r="F192" s="4"/>
      <c r="G192" s="6"/>
      <c r="H192" s="6"/>
      <c r="I192" s="6"/>
      <c r="J192" s="6"/>
      <c r="K192" s="6"/>
      <c r="L192" s="6"/>
      <c r="M192" s="6"/>
    </row>
    <row r="193" spans="6:13">
      <c r="F193" s="4"/>
      <c r="G193" s="6"/>
      <c r="H193" s="6"/>
      <c r="I193" s="6"/>
      <c r="J193" s="6"/>
      <c r="K193" s="6"/>
      <c r="L193" s="6"/>
      <c r="M193" s="6"/>
    </row>
    <row r="194" spans="6:13">
      <c r="F194" s="4"/>
      <c r="G194" s="6"/>
      <c r="H194" s="6"/>
      <c r="I194" s="6"/>
      <c r="J194" s="6"/>
      <c r="K194" s="6"/>
      <c r="L194" s="6"/>
      <c r="M194" s="6"/>
    </row>
    <row r="195" spans="6:13">
      <c r="F195" s="4"/>
      <c r="G195" s="6"/>
      <c r="H195" s="6"/>
      <c r="I195" s="6"/>
      <c r="J195" s="6"/>
      <c r="K195" s="6"/>
      <c r="L195" s="6"/>
      <c r="M195" s="6"/>
    </row>
    <row r="196" spans="6:13">
      <c r="F196" s="4"/>
      <c r="G196" s="6"/>
      <c r="H196" s="6"/>
      <c r="I196" s="6"/>
      <c r="J196" s="6"/>
      <c r="K196" s="6"/>
      <c r="L196" s="6"/>
      <c r="M196" s="6"/>
    </row>
    <row r="197" spans="6:13">
      <c r="F197" s="4"/>
      <c r="G197" s="6"/>
      <c r="H197" s="6"/>
      <c r="I197" s="6"/>
      <c r="J197" s="6"/>
      <c r="K197" s="6"/>
      <c r="L197" s="6"/>
      <c r="M197" s="6"/>
    </row>
    <row r="198" spans="6:13">
      <c r="F198" s="4"/>
      <c r="G198" s="6"/>
      <c r="H198" s="6"/>
      <c r="I198" s="6"/>
      <c r="J198" s="6"/>
      <c r="K198" s="6"/>
      <c r="L198" s="6"/>
      <c r="M198" s="6"/>
    </row>
    <row r="199" spans="6:13">
      <c r="F199" s="4"/>
      <c r="G199" s="6"/>
      <c r="H199" s="6"/>
      <c r="I199" s="6"/>
      <c r="J199" s="6"/>
      <c r="K199" s="6"/>
      <c r="L199" s="6"/>
      <c r="M199" s="6"/>
    </row>
    <row r="200" spans="6:13">
      <c r="F200" s="4"/>
      <c r="G200" s="6"/>
      <c r="H200" s="6"/>
      <c r="I200" s="6"/>
      <c r="J200" s="6"/>
      <c r="K200" s="6"/>
      <c r="L200" s="6"/>
      <c r="M200" s="6"/>
    </row>
    <row r="201" spans="6:13">
      <c r="F201" s="4"/>
      <c r="G201" s="6"/>
      <c r="H201" s="6"/>
      <c r="I201" s="6"/>
      <c r="J201" s="6"/>
      <c r="K201" s="6"/>
      <c r="L201" s="6"/>
      <c r="M201" s="6"/>
    </row>
    <row r="202" spans="6:13">
      <c r="F202" s="4"/>
      <c r="G202" s="6"/>
      <c r="H202" s="6"/>
      <c r="I202" s="6"/>
      <c r="J202" s="6"/>
      <c r="K202" s="6"/>
      <c r="L202" s="6"/>
      <c r="M202" s="6"/>
    </row>
    <row r="203" spans="6:13">
      <c r="F203" s="4"/>
      <c r="G203" s="6"/>
      <c r="H203" s="6"/>
      <c r="I203" s="6"/>
      <c r="J203" s="6"/>
      <c r="K203" s="6"/>
      <c r="L203" s="6"/>
      <c r="M203" s="6"/>
    </row>
    <row r="204" spans="6:13">
      <c r="F204" s="4"/>
      <c r="G204" s="6"/>
      <c r="H204" s="6"/>
      <c r="I204" s="6"/>
      <c r="J204" s="6"/>
      <c r="K204" s="6"/>
      <c r="L204" s="6"/>
      <c r="M204" s="6"/>
    </row>
    <row r="205" spans="6:13">
      <c r="F205" s="4"/>
      <c r="G205" s="6"/>
      <c r="H205" s="6"/>
      <c r="I205" s="6"/>
      <c r="J205" s="6"/>
      <c r="K205" s="6"/>
      <c r="L205" s="6"/>
      <c r="M205" s="6"/>
    </row>
    <row r="206" spans="6:13">
      <c r="F206" s="4"/>
      <c r="G206" s="6"/>
      <c r="H206" s="6"/>
      <c r="I206" s="6"/>
      <c r="J206" s="6"/>
      <c r="K206" s="6"/>
      <c r="L206" s="6"/>
      <c r="M206" s="6"/>
    </row>
    <row r="207" spans="6:13">
      <c r="F207" s="4"/>
      <c r="G207" s="6"/>
      <c r="H207" s="6"/>
      <c r="I207" s="6"/>
      <c r="J207" s="6"/>
      <c r="K207" s="6"/>
      <c r="L207" s="6"/>
      <c r="M207" s="6"/>
    </row>
    <row r="208" spans="6:13">
      <c r="F208" s="4"/>
      <c r="G208" s="6"/>
      <c r="H208" s="6"/>
      <c r="I208" s="6"/>
      <c r="J208" s="6"/>
      <c r="K208" s="6"/>
      <c r="L208" s="6"/>
      <c r="M208" s="6"/>
    </row>
    <row r="209" spans="6:13">
      <c r="F209" s="4"/>
      <c r="G209" s="6"/>
      <c r="H209" s="6"/>
      <c r="I209" s="6"/>
      <c r="J209" s="6"/>
      <c r="K209" s="6"/>
      <c r="L209" s="6"/>
      <c r="M209" s="6"/>
    </row>
    <row r="210" spans="6:13">
      <c r="F210" s="4"/>
      <c r="G210" s="6"/>
      <c r="H210" s="6"/>
      <c r="I210" s="6"/>
      <c r="J210" s="6"/>
      <c r="K210" s="6"/>
      <c r="L210" s="6"/>
      <c r="M210" s="6"/>
    </row>
    <row r="211" spans="6:13">
      <c r="F211" s="4"/>
      <c r="G211" s="6"/>
      <c r="H211" s="6"/>
      <c r="I211" s="6"/>
      <c r="J211" s="6"/>
      <c r="K211" s="6"/>
      <c r="L211" s="6"/>
      <c r="M211" s="6"/>
    </row>
    <row r="212" spans="6:13">
      <c r="F212" s="4"/>
      <c r="G212" s="6"/>
      <c r="H212" s="6"/>
      <c r="I212" s="6"/>
      <c r="J212" s="6"/>
      <c r="K212" s="6"/>
      <c r="L212" s="6"/>
      <c r="M212" s="6"/>
    </row>
    <row r="213" spans="6:13">
      <c r="F213" s="4"/>
      <c r="G213" s="6"/>
      <c r="H213" s="6"/>
      <c r="I213" s="6"/>
      <c r="J213" s="6"/>
      <c r="K213" s="6"/>
      <c r="L213" s="6"/>
      <c r="M213" s="6"/>
    </row>
    <row r="214" spans="6:13">
      <c r="F214" s="4"/>
      <c r="G214" s="6"/>
      <c r="H214" s="6"/>
      <c r="I214" s="6"/>
      <c r="J214" s="6"/>
      <c r="K214" s="6"/>
      <c r="L214" s="6"/>
      <c r="M214" s="6"/>
    </row>
    <row r="215" spans="6:13">
      <c r="F215" s="4"/>
      <c r="G215" s="6"/>
      <c r="H215" s="6"/>
      <c r="I215" s="6"/>
      <c r="J215" s="6"/>
      <c r="K215" s="6"/>
      <c r="L215" s="6"/>
      <c r="M215" s="6"/>
    </row>
    <row r="216" spans="6:13">
      <c r="F216" s="4"/>
      <c r="G216" s="6"/>
      <c r="H216" s="6"/>
      <c r="I216" s="6"/>
      <c r="J216" s="6"/>
      <c r="K216" s="6"/>
      <c r="L216" s="6"/>
      <c r="M216" s="6"/>
    </row>
    <row r="217" spans="6:13">
      <c r="F217" s="4"/>
      <c r="G217" s="6"/>
      <c r="H217" s="6"/>
      <c r="I217" s="6"/>
      <c r="J217" s="6"/>
      <c r="K217" s="6"/>
      <c r="L217" s="6"/>
      <c r="M217" s="6"/>
    </row>
    <row r="218" spans="6:13">
      <c r="F218" s="4"/>
      <c r="G218" s="6"/>
      <c r="H218" s="6"/>
      <c r="I218" s="6"/>
      <c r="J218" s="6"/>
      <c r="K218" s="6"/>
      <c r="L218" s="6"/>
      <c r="M218" s="6"/>
    </row>
    <row r="219" spans="6:13">
      <c r="F219" s="4"/>
      <c r="G219" s="6"/>
      <c r="H219" s="6"/>
      <c r="I219" s="6"/>
      <c r="J219" s="6"/>
      <c r="K219" s="6"/>
      <c r="L219" s="6"/>
      <c r="M219" s="6"/>
    </row>
    <row r="220" spans="6:13">
      <c r="F220" s="4"/>
      <c r="G220" s="6"/>
      <c r="H220" s="6"/>
      <c r="I220" s="6"/>
      <c r="J220" s="6"/>
      <c r="K220" s="6"/>
      <c r="L220" s="6"/>
      <c r="M220" s="6"/>
    </row>
    <row r="221" spans="6:13">
      <c r="F221" s="4"/>
      <c r="G221" s="6"/>
      <c r="H221" s="6"/>
      <c r="I221" s="6"/>
      <c r="J221" s="6"/>
      <c r="K221" s="6"/>
      <c r="L221" s="6"/>
      <c r="M221" s="6"/>
    </row>
    <row r="222" spans="6:13">
      <c r="F222" s="4"/>
      <c r="G222" s="6"/>
      <c r="H222" s="6"/>
      <c r="I222" s="6"/>
      <c r="J222" s="6"/>
      <c r="K222" s="6"/>
      <c r="L222" s="6"/>
      <c r="M222" s="6"/>
    </row>
    <row r="223" spans="6:13">
      <c r="F223" s="4"/>
      <c r="G223" s="6"/>
      <c r="H223" s="6"/>
      <c r="I223" s="6"/>
      <c r="J223" s="6"/>
      <c r="K223" s="6"/>
      <c r="L223" s="6"/>
      <c r="M223" s="6"/>
    </row>
    <row r="224" spans="6:13">
      <c r="F224" s="4"/>
      <c r="G224" s="6"/>
      <c r="H224" s="6"/>
      <c r="I224" s="6"/>
      <c r="J224" s="6"/>
      <c r="K224" s="6"/>
      <c r="L224" s="6"/>
      <c r="M224" s="6"/>
    </row>
    <row r="225" spans="6:13">
      <c r="F225" s="4"/>
      <c r="G225" s="6"/>
      <c r="H225" s="6"/>
      <c r="I225" s="6"/>
      <c r="J225" s="6"/>
      <c r="K225" s="6"/>
      <c r="L225" s="6"/>
      <c r="M225" s="6"/>
    </row>
    <row r="226" spans="6:13">
      <c r="F226" s="4"/>
      <c r="G226" s="6"/>
      <c r="H226" s="6"/>
      <c r="I226" s="6"/>
      <c r="J226" s="6"/>
      <c r="K226" s="6"/>
      <c r="L226" s="6"/>
      <c r="M226" s="6"/>
    </row>
    <row r="227" spans="6:13">
      <c r="F227" s="4"/>
      <c r="G227" s="6"/>
      <c r="H227" s="6"/>
      <c r="I227" s="6"/>
      <c r="J227" s="6"/>
      <c r="K227" s="6"/>
      <c r="L227" s="6"/>
      <c r="M227" s="6"/>
    </row>
    <row r="228" spans="6:13">
      <c r="F228" s="4"/>
      <c r="G228" s="6"/>
      <c r="H228" s="6"/>
      <c r="I228" s="6"/>
      <c r="J228" s="6"/>
      <c r="K228" s="6"/>
      <c r="L228" s="6"/>
      <c r="M228" s="6"/>
    </row>
    <row r="229" spans="6:13">
      <c r="F229" s="4"/>
      <c r="G229" s="6"/>
      <c r="H229" s="6"/>
      <c r="I229" s="6"/>
      <c r="J229" s="6"/>
      <c r="K229" s="6"/>
      <c r="L229" s="6"/>
      <c r="M229" s="6"/>
    </row>
    <row r="230" spans="6:13">
      <c r="F230" s="4"/>
      <c r="G230" s="6"/>
      <c r="H230" s="6"/>
      <c r="I230" s="6"/>
      <c r="J230" s="6"/>
      <c r="K230" s="6"/>
      <c r="L230" s="6"/>
      <c r="M230" s="6"/>
    </row>
    <row r="231" spans="6:13">
      <c r="F231" s="4"/>
      <c r="G231" s="6"/>
      <c r="H231" s="6"/>
      <c r="I231" s="6"/>
      <c r="J231" s="6"/>
      <c r="K231" s="6"/>
      <c r="L231" s="6"/>
      <c r="M231" s="6"/>
    </row>
    <row r="232" spans="6:13">
      <c r="F232" s="4"/>
      <c r="G232" s="6"/>
      <c r="H232" s="6"/>
      <c r="I232" s="6"/>
      <c r="J232" s="6"/>
      <c r="K232" s="6"/>
      <c r="L232" s="6"/>
      <c r="M232" s="6"/>
    </row>
    <row r="233" spans="6:13">
      <c r="F233" s="4"/>
      <c r="G233" s="6"/>
      <c r="H233" s="6"/>
      <c r="I233" s="6"/>
      <c r="J233" s="6"/>
      <c r="K233" s="6"/>
      <c r="L233" s="6"/>
      <c r="M233" s="6"/>
    </row>
    <row r="234" spans="6:13">
      <c r="F234" s="4"/>
      <c r="G234" s="6"/>
      <c r="H234" s="6"/>
      <c r="I234" s="6"/>
      <c r="J234" s="6"/>
      <c r="K234" s="6"/>
      <c r="L234" s="6"/>
      <c r="M234" s="6"/>
    </row>
    <row r="235" spans="6:13">
      <c r="F235" s="4"/>
      <c r="G235" s="6"/>
      <c r="H235" s="6"/>
      <c r="I235" s="6"/>
      <c r="J235" s="6"/>
      <c r="K235" s="6"/>
      <c r="L235" s="6"/>
      <c r="M235" s="6"/>
    </row>
    <row r="236" spans="6:13">
      <c r="F236" s="4"/>
      <c r="G236" s="6"/>
      <c r="H236" s="6"/>
      <c r="I236" s="6"/>
      <c r="J236" s="6"/>
      <c r="K236" s="6"/>
      <c r="L236" s="6"/>
      <c r="M236" s="6"/>
    </row>
    <row r="237" spans="6:13">
      <c r="F237" s="4"/>
      <c r="G237" s="6"/>
      <c r="H237" s="6"/>
      <c r="I237" s="6"/>
      <c r="J237" s="6"/>
      <c r="K237" s="6"/>
      <c r="L237" s="6"/>
      <c r="M237" s="6"/>
    </row>
    <row r="238" spans="6:13">
      <c r="F238" s="4"/>
      <c r="G238" s="6"/>
      <c r="H238" s="6"/>
      <c r="I238" s="6"/>
      <c r="J238" s="6"/>
      <c r="K238" s="6"/>
      <c r="L238" s="6"/>
      <c r="M238" s="6"/>
    </row>
    <row r="239" spans="6:13">
      <c r="F239" s="4"/>
      <c r="G239" s="6"/>
      <c r="H239" s="6"/>
      <c r="I239" s="6"/>
      <c r="J239" s="6"/>
      <c r="K239" s="6"/>
      <c r="L239" s="6"/>
      <c r="M239" s="6"/>
    </row>
    <row r="240" spans="6:13">
      <c r="F240" s="4"/>
      <c r="G240" s="6"/>
      <c r="H240" s="6"/>
      <c r="I240" s="6"/>
      <c r="J240" s="6"/>
      <c r="K240" s="6"/>
      <c r="L240" s="6"/>
      <c r="M240" s="6"/>
    </row>
    <row r="241" spans="6:13">
      <c r="F241" s="4"/>
      <c r="G241" s="6"/>
      <c r="H241" s="6"/>
      <c r="I241" s="6"/>
      <c r="J241" s="6"/>
      <c r="K241" s="6"/>
      <c r="L241" s="6"/>
      <c r="M241" s="6"/>
    </row>
    <row r="242" spans="6:13">
      <c r="F242" s="4"/>
      <c r="G242" s="6"/>
      <c r="H242" s="6"/>
      <c r="I242" s="6"/>
      <c r="J242" s="6"/>
      <c r="K242" s="6"/>
      <c r="L242" s="6"/>
      <c r="M242" s="6"/>
    </row>
    <row r="243" spans="6:13">
      <c r="F243" s="4"/>
      <c r="G243" s="6"/>
      <c r="H243" s="6"/>
      <c r="I243" s="6"/>
      <c r="J243" s="6"/>
      <c r="K243" s="6"/>
      <c r="L243" s="6"/>
      <c r="M243" s="6"/>
    </row>
    <row r="244" spans="6:13">
      <c r="F244" s="4"/>
      <c r="G244" s="6"/>
      <c r="H244" s="6"/>
      <c r="I244" s="6"/>
      <c r="J244" s="6"/>
      <c r="K244" s="6"/>
      <c r="L244" s="6"/>
      <c r="M244" s="6"/>
    </row>
    <row r="245" spans="6:13">
      <c r="F245" s="4"/>
      <c r="G245" s="6"/>
      <c r="H245" s="6"/>
      <c r="I245" s="6"/>
      <c r="J245" s="6"/>
      <c r="K245" s="6"/>
      <c r="L245" s="6"/>
      <c r="M245" s="6"/>
    </row>
    <row r="246" spans="6:13">
      <c r="F246" s="4"/>
      <c r="G246" s="6"/>
      <c r="H246" s="6"/>
      <c r="I246" s="6"/>
      <c r="J246" s="6"/>
      <c r="K246" s="6"/>
      <c r="L246" s="6"/>
      <c r="M246" s="6"/>
    </row>
    <row r="247" spans="6:13">
      <c r="F247" s="4"/>
      <c r="G247" s="6"/>
      <c r="H247" s="6"/>
      <c r="I247" s="6"/>
      <c r="J247" s="6"/>
      <c r="K247" s="6"/>
      <c r="L247" s="6"/>
      <c r="M247" s="6"/>
    </row>
    <row r="248" spans="6:13">
      <c r="F248" s="4"/>
      <c r="G248" s="6"/>
      <c r="H248" s="6"/>
      <c r="I248" s="6"/>
      <c r="J248" s="6"/>
      <c r="K248" s="6"/>
      <c r="L248" s="6"/>
      <c r="M248" s="6"/>
    </row>
    <row r="249" spans="6:13">
      <c r="F249" s="4"/>
      <c r="G249" s="6"/>
      <c r="H249" s="6"/>
      <c r="I249" s="6"/>
      <c r="J249" s="6"/>
      <c r="K249" s="6"/>
      <c r="L249" s="6"/>
      <c r="M249" s="6"/>
    </row>
    <row r="250" spans="6:13">
      <c r="F250" s="4"/>
      <c r="G250" s="6"/>
      <c r="H250" s="6"/>
      <c r="I250" s="6"/>
      <c r="J250" s="6"/>
      <c r="K250" s="6"/>
      <c r="L250" s="6"/>
      <c r="M250" s="6"/>
    </row>
    <row r="251" spans="6:13">
      <c r="F251" s="4"/>
      <c r="G251" s="6"/>
      <c r="H251" s="6"/>
      <c r="I251" s="6"/>
      <c r="J251" s="6"/>
      <c r="K251" s="6"/>
      <c r="L251" s="6"/>
      <c r="M251" s="6"/>
    </row>
    <row r="252" spans="6:13">
      <c r="F252" s="4"/>
      <c r="G252" s="6"/>
      <c r="H252" s="6"/>
      <c r="I252" s="6"/>
      <c r="J252" s="6"/>
      <c r="K252" s="6"/>
      <c r="L252" s="6"/>
      <c r="M252" s="6"/>
    </row>
    <row r="253" spans="6:13">
      <c r="F253" s="4"/>
      <c r="G253" s="6"/>
      <c r="H253" s="6"/>
      <c r="I253" s="6"/>
      <c r="J253" s="6"/>
      <c r="K253" s="6"/>
      <c r="L253" s="6"/>
      <c r="M253" s="6"/>
    </row>
    <row r="254" spans="6:13">
      <c r="F254" s="4"/>
      <c r="G254" s="6"/>
      <c r="H254" s="6"/>
      <c r="I254" s="6"/>
      <c r="J254" s="6"/>
      <c r="K254" s="6"/>
      <c r="L254" s="6"/>
      <c r="M254" s="6"/>
    </row>
    <row r="255" spans="6:13">
      <c r="F255" s="4"/>
      <c r="G255" s="6"/>
      <c r="H255" s="6"/>
      <c r="I255" s="6"/>
      <c r="J255" s="6"/>
      <c r="K255" s="6"/>
      <c r="L255" s="6"/>
      <c r="M255" s="6"/>
    </row>
    <row r="256" spans="6:13">
      <c r="F256" s="4"/>
      <c r="G256" s="6"/>
      <c r="H256" s="6"/>
      <c r="I256" s="6"/>
      <c r="J256" s="6"/>
      <c r="K256" s="6"/>
      <c r="L256" s="6"/>
      <c r="M256" s="6"/>
    </row>
    <row r="257" spans="6:13">
      <c r="F257" s="4"/>
      <c r="G257" s="6"/>
      <c r="H257" s="6"/>
      <c r="I257" s="6"/>
      <c r="J257" s="6"/>
      <c r="K257" s="6"/>
      <c r="L257" s="6"/>
      <c r="M257" s="6"/>
    </row>
    <row r="258" spans="6:13">
      <c r="F258" s="4"/>
      <c r="G258" s="6"/>
      <c r="H258" s="6"/>
      <c r="I258" s="6"/>
      <c r="J258" s="6"/>
      <c r="K258" s="6"/>
      <c r="L258" s="6"/>
      <c r="M258" s="6"/>
    </row>
    <row r="259" spans="6:13">
      <c r="F259" s="4"/>
      <c r="G259" s="6"/>
      <c r="H259" s="6"/>
      <c r="I259" s="6"/>
      <c r="J259" s="6"/>
      <c r="K259" s="6"/>
      <c r="L259" s="6"/>
      <c r="M259" s="6"/>
    </row>
    <row r="260" spans="6:13">
      <c r="F260" s="4"/>
      <c r="G260" s="6"/>
      <c r="H260" s="6"/>
      <c r="I260" s="6"/>
      <c r="J260" s="6"/>
      <c r="K260" s="6"/>
      <c r="L260" s="6"/>
      <c r="M260" s="6"/>
    </row>
    <row r="261" spans="6:13">
      <c r="F261" s="4"/>
      <c r="G261" s="6"/>
      <c r="H261" s="6"/>
      <c r="I261" s="6"/>
      <c r="J261" s="6"/>
      <c r="K261" s="6"/>
      <c r="L261" s="6"/>
      <c r="M261" s="6"/>
    </row>
    <row r="262" spans="6:13">
      <c r="F262" s="4"/>
      <c r="G262" s="6"/>
      <c r="H262" s="6"/>
      <c r="I262" s="6"/>
      <c r="J262" s="6"/>
      <c r="K262" s="6"/>
      <c r="L262" s="6"/>
      <c r="M262" s="6"/>
    </row>
    <row r="263" spans="6:13">
      <c r="F263" s="4"/>
      <c r="G263" s="6"/>
      <c r="H263" s="6"/>
      <c r="I263" s="6"/>
      <c r="J263" s="6"/>
      <c r="K263" s="6"/>
      <c r="L263" s="6"/>
      <c r="M263" s="6"/>
    </row>
    <row r="264" spans="6:13">
      <c r="F264" s="4"/>
      <c r="G264" s="6"/>
      <c r="H264" s="6"/>
      <c r="I264" s="6"/>
      <c r="J264" s="6"/>
      <c r="K264" s="6"/>
      <c r="L264" s="6"/>
      <c r="M264" s="6"/>
    </row>
    <row r="265" spans="6:13">
      <c r="F265" s="4"/>
      <c r="G265" s="6"/>
      <c r="H265" s="6"/>
      <c r="I265" s="6"/>
      <c r="J265" s="6"/>
      <c r="K265" s="6"/>
      <c r="L265" s="6"/>
      <c r="M265" s="6"/>
    </row>
    <row r="266" spans="6:13">
      <c r="F266" s="4"/>
      <c r="G266" s="6"/>
      <c r="H266" s="6"/>
      <c r="I266" s="6"/>
      <c r="J266" s="6"/>
      <c r="K266" s="6"/>
      <c r="L266" s="6"/>
      <c r="M266" s="6"/>
    </row>
    <row r="267" spans="6:13">
      <c r="F267" s="4"/>
      <c r="G267" s="6"/>
      <c r="H267" s="6"/>
      <c r="I267" s="6"/>
      <c r="J267" s="6"/>
      <c r="K267" s="6"/>
      <c r="L267" s="6"/>
      <c r="M267" s="6"/>
    </row>
    <row r="268" spans="6:13">
      <c r="F268" s="4"/>
      <c r="G268" s="6"/>
      <c r="H268" s="6"/>
      <c r="I268" s="6"/>
      <c r="J268" s="6"/>
      <c r="K268" s="6"/>
      <c r="L268" s="6"/>
      <c r="M268" s="6"/>
    </row>
    <row r="269" spans="6:13">
      <c r="F269" s="4"/>
      <c r="G269" s="6"/>
      <c r="H269" s="6"/>
      <c r="I269" s="6"/>
      <c r="J269" s="6"/>
      <c r="K269" s="6"/>
      <c r="L269" s="6"/>
      <c r="M269" s="6"/>
    </row>
    <row r="270" spans="6:13">
      <c r="F270" s="4"/>
      <c r="G270" s="6"/>
      <c r="H270" s="6"/>
      <c r="I270" s="6"/>
      <c r="J270" s="6"/>
      <c r="K270" s="6"/>
      <c r="L270" s="6"/>
      <c r="M270" s="6"/>
    </row>
    <row r="271" spans="6:13">
      <c r="F271" s="4"/>
      <c r="G271" s="6"/>
      <c r="H271" s="6"/>
      <c r="I271" s="6"/>
      <c r="J271" s="6"/>
      <c r="K271" s="6"/>
      <c r="L271" s="6"/>
      <c r="M271" s="6"/>
    </row>
    <row r="272" spans="6:13">
      <c r="F272" s="4"/>
      <c r="G272" s="6"/>
      <c r="H272" s="6"/>
      <c r="I272" s="6"/>
      <c r="J272" s="6"/>
      <c r="K272" s="6"/>
      <c r="L272" s="6"/>
      <c r="M272" s="6"/>
    </row>
    <row r="273" spans="6:13">
      <c r="F273" s="4"/>
      <c r="G273" s="6"/>
      <c r="H273" s="6"/>
      <c r="I273" s="6"/>
      <c r="J273" s="6"/>
      <c r="K273" s="6"/>
      <c r="L273" s="6"/>
      <c r="M273" s="6"/>
    </row>
    <row r="274" spans="6:13">
      <c r="F274" s="4"/>
      <c r="G274" s="6"/>
      <c r="H274" s="6"/>
      <c r="I274" s="6"/>
      <c r="J274" s="6"/>
      <c r="K274" s="6"/>
      <c r="L274" s="6"/>
      <c r="M274" s="6"/>
    </row>
    <row r="275" spans="6:13">
      <c r="F275" s="4"/>
      <c r="G275" s="6"/>
      <c r="H275" s="6"/>
      <c r="I275" s="6"/>
      <c r="J275" s="6"/>
      <c r="K275" s="6"/>
      <c r="L275" s="6"/>
      <c r="M275" s="6"/>
    </row>
    <row r="276" spans="6:13">
      <c r="F276" s="4"/>
      <c r="G276" s="6"/>
      <c r="H276" s="6"/>
      <c r="I276" s="6"/>
      <c r="J276" s="6"/>
      <c r="K276" s="6"/>
      <c r="L276" s="6"/>
      <c r="M276" s="6"/>
    </row>
    <row r="277" spans="6:13">
      <c r="F277" s="4"/>
      <c r="G277" s="6"/>
      <c r="H277" s="6"/>
      <c r="I277" s="6"/>
      <c r="J277" s="6"/>
      <c r="K277" s="6"/>
      <c r="L277" s="6"/>
      <c r="M277" s="6"/>
    </row>
    <row r="278" spans="6:13">
      <c r="F278" s="4"/>
      <c r="G278" s="6"/>
      <c r="H278" s="6"/>
      <c r="I278" s="6"/>
      <c r="J278" s="6"/>
      <c r="K278" s="6"/>
      <c r="L278" s="6"/>
      <c r="M278" s="6"/>
    </row>
    <row r="279" spans="6:13">
      <c r="F279" s="4"/>
      <c r="G279" s="6"/>
      <c r="H279" s="6"/>
      <c r="I279" s="6"/>
      <c r="J279" s="6"/>
      <c r="K279" s="6"/>
      <c r="L279" s="6"/>
      <c r="M279" s="6"/>
    </row>
    <row r="280" spans="6:13">
      <c r="F280" s="4"/>
      <c r="G280" s="6"/>
      <c r="H280" s="6"/>
      <c r="I280" s="6"/>
      <c r="J280" s="6"/>
      <c r="K280" s="6"/>
      <c r="L280" s="6"/>
      <c r="M280" s="6"/>
    </row>
    <row r="281" spans="6:13">
      <c r="F281" s="4"/>
      <c r="G281" s="6"/>
      <c r="H281" s="6"/>
      <c r="I281" s="6"/>
      <c r="J281" s="6"/>
      <c r="K281" s="6"/>
      <c r="L281" s="6"/>
      <c r="M281" s="6"/>
    </row>
    <row r="282" spans="6:13">
      <c r="F282" s="4"/>
      <c r="G282" s="6"/>
      <c r="H282" s="6"/>
      <c r="I282" s="6"/>
      <c r="J282" s="6"/>
      <c r="K282" s="6"/>
      <c r="L282" s="6"/>
      <c r="M282" s="6"/>
    </row>
    <row r="283" spans="6:13">
      <c r="F283" s="4"/>
      <c r="G283" s="6"/>
      <c r="H283" s="6"/>
      <c r="I283" s="6"/>
      <c r="J283" s="6"/>
      <c r="K283" s="6"/>
      <c r="L283" s="6"/>
      <c r="M283" s="6"/>
    </row>
    <row r="284" spans="6:13">
      <c r="F284" s="4"/>
      <c r="G284" s="6"/>
      <c r="H284" s="6"/>
      <c r="I284" s="6"/>
      <c r="J284" s="6"/>
      <c r="K284" s="6"/>
      <c r="L284" s="6"/>
      <c r="M284" s="6"/>
    </row>
    <row r="285" spans="6:13">
      <c r="F285" s="4"/>
      <c r="G285" s="6"/>
      <c r="H285" s="6"/>
      <c r="I285" s="6"/>
      <c r="J285" s="6"/>
      <c r="K285" s="6"/>
      <c r="L285" s="6"/>
      <c r="M285" s="6"/>
    </row>
    <row r="286" spans="6:13">
      <c r="F286" s="4"/>
      <c r="G286" s="6"/>
      <c r="H286" s="6"/>
      <c r="I286" s="6"/>
      <c r="J286" s="6"/>
      <c r="K286" s="6"/>
      <c r="L286" s="6"/>
      <c r="M286" s="6"/>
    </row>
    <row r="287" spans="6:13">
      <c r="F287" s="4"/>
      <c r="G287" s="6"/>
      <c r="H287" s="6"/>
      <c r="I287" s="6"/>
      <c r="J287" s="6"/>
      <c r="K287" s="6"/>
      <c r="L287" s="6"/>
      <c r="M287" s="6"/>
    </row>
    <row r="288" spans="6:13">
      <c r="F288" s="4"/>
      <c r="G288" s="6"/>
      <c r="H288" s="6"/>
      <c r="I288" s="6"/>
      <c r="J288" s="6"/>
      <c r="K288" s="6"/>
      <c r="L288" s="6"/>
      <c r="M288" s="6"/>
    </row>
    <row r="289" spans="6:13">
      <c r="F289" s="4"/>
      <c r="G289" s="6"/>
      <c r="H289" s="6"/>
      <c r="I289" s="6"/>
      <c r="J289" s="6"/>
      <c r="K289" s="6"/>
      <c r="L289" s="6"/>
      <c r="M289" s="6"/>
    </row>
    <row r="290" spans="6:13">
      <c r="F290" s="4"/>
      <c r="G290" s="6"/>
      <c r="H290" s="6"/>
      <c r="I290" s="6"/>
      <c r="J290" s="6"/>
      <c r="K290" s="6"/>
      <c r="L290" s="6"/>
      <c r="M290" s="6"/>
    </row>
    <row r="291" spans="6:13">
      <c r="F291" s="4"/>
      <c r="G291" s="6"/>
      <c r="H291" s="6"/>
      <c r="I291" s="6"/>
      <c r="J291" s="6"/>
      <c r="K291" s="6"/>
      <c r="L291" s="6"/>
      <c r="M291" s="6"/>
    </row>
    <row r="292" spans="6:13">
      <c r="F292" s="4"/>
      <c r="G292" s="6"/>
      <c r="H292" s="6"/>
      <c r="I292" s="6"/>
      <c r="J292" s="6"/>
      <c r="K292" s="6"/>
      <c r="L292" s="6"/>
      <c r="M292" s="6"/>
    </row>
    <row r="293" spans="6:13">
      <c r="F293" s="4"/>
      <c r="G293" s="6"/>
      <c r="H293" s="6"/>
      <c r="I293" s="6"/>
      <c r="J293" s="6"/>
      <c r="K293" s="6"/>
      <c r="L293" s="6"/>
      <c r="M293" s="6"/>
    </row>
    <row r="294" spans="6:13">
      <c r="F294" s="4"/>
      <c r="G294" s="6"/>
      <c r="H294" s="6"/>
      <c r="I294" s="6"/>
      <c r="J294" s="6"/>
      <c r="K294" s="6"/>
      <c r="L294" s="6"/>
      <c r="M294" s="6"/>
    </row>
    <row r="295" spans="6:13">
      <c r="F295" s="4"/>
      <c r="G295" s="6"/>
      <c r="H295" s="6"/>
      <c r="I295" s="6"/>
      <c r="J295" s="6"/>
      <c r="K295" s="6"/>
      <c r="L295" s="6"/>
      <c r="M295" s="6"/>
    </row>
    <row r="296" spans="6:13">
      <c r="F296" s="4"/>
      <c r="G296" s="6"/>
      <c r="H296" s="6"/>
      <c r="I296" s="6"/>
      <c r="J296" s="6"/>
      <c r="K296" s="6"/>
      <c r="L296" s="6"/>
      <c r="M296" s="6"/>
    </row>
    <row r="297" spans="6:13">
      <c r="F297" s="4"/>
      <c r="G297" s="6"/>
      <c r="H297" s="6"/>
      <c r="I297" s="6"/>
      <c r="J297" s="6"/>
      <c r="K297" s="6"/>
      <c r="L297" s="6"/>
      <c r="M297" s="6"/>
    </row>
    <row r="298" spans="6:13">
      <c r="F298" s="4"/>
      <c r="G298" s="6"/>
      <c r="H298" s="6"/>
      <c r="I298" s="6"/>
      <c r="J298" s="6"/>
      <c r="K298" s="6"/>
      <c r="L298" s="6"/>
      <c r="M298" s="6"/>
    </row>
    <row r="299" spans="6:13">
      <c r="F299" s="4"/>
      <c r="G299" s="6"/>
      <c r="H299" s="6"/>
      <c r="I299" s="6"/>
      <c r="J299" s="6"/>
      <c r="K299" s="6"/>
      <c r="L299" s="6"/>
      <c r="M299" s="6"/>
    </row>
    <row r="300" spans="6:13">
      <c r="F300" s="4"/>
      <c r="G300" s="6"/>
      <c r="H300" s="6"/>
      <c r="I300" s="6"/>
      <c r="J300" s="6"/>
      <c r="K300" s="6"/>
      <c r="L300" s="6"/>
      <c r="M300" s="6"/>
    </row>
    <row r="301" spans="6:13">
      <c r="F301" s="4"/>
      <c r="G301" s="6"/>
      <c r="H301" s="6"/>
      <c r="I301" s="6"/>
      <c r="J301" s="6"/>
      <c r="K301" s="6"/>
      <c r="L301" s="6"/>
      <c r="M301" s="6"/>
    </row>
    <row r="302" spans="6:13">
      <c r="F302" s="4"/>
      <c r="G302" s="6"/>
      <c r="H302" s="6"/>
      <c r="I302" s="6"/>
      <c r="J302" s="6"/>
      <c r="K302" s="6"/>
      <c r="L302" s="6"/>
      <c r="M302" s="6"/>
    </row>
    <row r="303" spans="6:13">
      <c r="F303" s="4"/>
      <c r="G303" s="6"/>
      <c r="H303" s="6"/>
      <c r="I303" s="6"/>
      <c r="J303" s="6"/>
      <c r="K303" s="6"/>
      <c r="L303" s="6"/>
      <c r="M303" s="6"/>
    </row>
    <row r="304" spans="6:13">
      <c r="F304" s="4"/>
      <c r="G304" s="6"/>
      <c r="H304" s="6"/>
      <c r="I304" s="6"/>
      <c r="J304" s="6"/>
      <c r="K304" s="6"/>
      <c r="L304" s="6"/>
      <c r="M304" s="6"/>
    </row>
    <row r="305" spans="6:13">
      <c r="F305" s="4"/>
      <c r="G305" s="6"/>
      <c r="H305" s="6"/>
      <c r="I305" s="6"/>
      <c r="J305" s="6"/>
      <c r="K305" s="6"/>
      <c r="L305" s="6"/>
      <c r="M305" s="6"/>
    </row>
    <row r="306" spans="6:13">
      <c r="F306" s="4"/>
      <c r="G306" s="6"/>
      <c r="H306" s="6"/>
      <c r="I306" s="6"/>
      <c r="J306" s="6"/>
      <c r="K306" s="6"/>
      <c r="L306" s="6"/>
      <c r="M306" s="6"/>
    </row>
    <row r="307" spans="6:13">
      <c r="F307" s="4"/>
      <c r="G307" s="6"/>
      <c r="H307" s="6"/>
      <c r="I307" s="6"/>
      <c r="J307" s="6"/>
      <c r="K307" s="6"/>
      <c r="L307" s="6"/>
      <c r="M307" s="6"/>
    </row>
    <row r="308" spans="6:13">
      <c r="F308" s="4"/>
      <c r="G308" s="6"/>
      <c r="H308" s="6"/>
      <c r="I308" s="6"/>
      <c r="J308" s="6"/>
      <c r="K308" s="6"/>
      <c r="L308" s="6"/>
      <c r="M308" s="6"/>
    </row>
    <row r="309" spans="6:13">
      <c r="F309" s="4"/>
      <c r="G309" s="6"/>
      <c r="H309" s="6"/>
      <c r="I309" s="6"/>
      <c r="J309" s="6"/>
      <c r="K309" s="6"/>
      <c r="L309" s="6"/>
      <c r="M309" s="6"/>
    </row>
    <row r="310" spans="6:13">
      <c r="F310" s="4"/>
      <c r="G310" s="6"/>
      <c r="H310" s="6"/>
      <c r="I310" s="6"/>
      <c r="J310" s="6"/>
      <c r="K310" s="6"/>
      <c r="L310" s="6"/>
      <c r="M310" s="6"/>
    </row>
    <row r="311" spans="6:13">
      <c r="F311" s="4"/>
      <c r="G311" s="6"/>
      <c r="H311" s="6"/>
      <c r="I311" s="6"/>
      <c r="J311" s="6"/>
      <c r="K311" s="6"/>
      <c r="L311" s="6"/>
      <c r="M311" s="6"/>
    </row>
    <row r="312" spans="6:13">
      <c r="F312" s="4"/>
      <c r="G312" s="6"/>
      <c r="H312" s="6"/>
      <c r="I312" s="6"/>
      <c r="J312" s="6"/>
      <c r="K312" s="6"/>
      <c r="L312" s="6"/>
      <c r="M312" s="6"/>
    </row>
    <row r="313" spans="6:13">
      <c r="F313" s="4"/>
      <c r="G313" s="6"/>
      <c r="H313" s="6"/>
      <c r="I313" s="6"/>
      <c r="J313" s="6"/>
      <c r="K313" s="6"/>
      <c r="L313" s="6"/>
      <c r="M313" s="6"/>
    </row>
    <row r="314" spans="6:13">
      <c r="F314" s="4"/>
      <c r="G314" s="6"/>
      <c r="H314" s="6"/>
      <c r="I314" s="6"/>
      <c r="J314" s="6"/>
      <c r="K314" s="6"/>
      <c r="L314" s="6"/>
      <c r="M314" s="6"/>
    </row>
    <row r="315" spans="6:13">
      <c r="F315" s="4"/>
      <c r="G315" s="6"/>
      <c r="H315" s="6"/>
      <c r="I315" s="6"/>
      <c r="J315" s="6"/>
      <c r="K315" s="6"/>
      <c r="L315" s="6"/>
      <c r="M315" s="6"/>
    </row>
    <row r="316" spans="6:13">
      <c r="F316" s="4"/>
      <c r="G316" s="6"/>
      <c r="H316" s="6"/>
      <c r="I316" s="6"/>
      <c r="J316" s="6"/>
      <c r="K316" s="6"/>
      <c r="L316" s="6"/>
      <c r="M316" s="6"/>
    </row>
    <row r="317" spans="6:13">
      <c r="F317" s="4"/>
      <c r="G317" s="6"/>
      <c r="H317" s="6"/>
      <c r="I317" s="6"/>
      <c r="J317" s="6"/>
      <c r="K317" s="6"/>
      <c r="L317" s="6"/>
      <c r="M317" s="6"/>
    </row>
    <row r="318" spans="6:13">
      <c r="F318" s="4"/>
      <c r="G318" s="6"/>
      <c r="H318" s="6"/>
      <c r="I318" s="6"/>
      <c r="J318" s="6"/>
      <c r="K318" s="6"/>
      <c r="L318" s="6"/>
      <c r="M318" s="6"/>
    </row>
    <row r="319" spans="6:13">
      <c r="F319" s="4"/>
      <c r="G319" s="6"/>
      <c r="H319" s="6"/>
      <c r="I319" s="6"/>
      <c r="J319" s="6"/>
      <c r="K319" s="6"/>
      <c r="L319" s="6"/>
      <c r="M319" s="6"/>
    </row>
    <row r="320" spans="6:13">
      <c r="F320" s="4"/>
      <c r="G320" s="6"/>
      <c r="H320" s="6"/>
      <c r="I320" s="6"/>
      <c r="J320" s="6"/>
      <c r="K320" s="6"/>
      <c r="L320" s="6"/>
      <c r="M320" s="6"/>
    </row>
    <row r="321" spans="6:13">
      <c r="F321" s="4"/>
      <c r="G321" s="6"/>
      <c r="H321" s="6"/>
      <c r="I321" s="6"/>
      <c r="J321" s="6"/>
      <c r="K321" s="6"/>
      <c r="L321" s="6"/>
      <c r="M321" s="6"/>
    </row>
    <row r="322" spans="6:13">
      <c r="F322" s="4"/>
      <c r="G322" s="6"/>
      <c r="H322" s="6"/>
      <c r="I322" s="6"/>
      <c r="J322" s="6"/>
      <c r="K322" s="6"/>
      <c r="L322" s="6"/>
      <c r="M322" s="6"/>
    </row>
    <row r="323" spans="6:13">
      <c r="F323" s="4"/>
      <c r="G323" s="6"/>
      <c r="H323" s="6"/>
      <c r="I323" s="6"/>
      <c r="J323" s="6"/>
      <c r="K323" s="6"/>
      <c r="L323" s="6"/>
      <c r="M323" s="6"/>
    </row>
    <row r="324" spans="6:13">
      <c r="F324" s="4"/>
      <c r="G324" s="6"/>
      <c r="H324" s="6"/>
      <c r="I324" s="6"/>
      <c r="J324" s="6"/>
      <c r="K324" s="6"/>
      <c r="L324" s="6"/>
      <c r="M324" s="6"/>
    </row>
    <row r="325" spans="6:13">
      <c r="F325" s="4"/>
      <c r="G325" s="6"/>
      <c r="H325" s="6"/>
      <c r="I325" s="6"/>
      <c r="J325" s="6"/>
      <c r="K325" s="6"/>
      <c r="L325" s="6"/>
      <c r="M325" s="6"/>
    </row>
    <row r="326" spans="6:13">
      <c r="F326" s="4"/>
      <c r="G326" s="6"/>
      <c r="H326" s="6"/>
      <c r="I326" s="6"/>
      <c r="J326" s="6"/>
      <c r="K326" s="6"/>
      <c r="L326" s="6"/>
      <c r="M326" s="6"/>
    </row>
    <row r="327" spans="6:13">
      <c r="F327" s="4"/>
      <c r="G327" s="6"/>
      <c r="H327" s="6"/>
      <c r="I327" s="6"/>
      <c r="J327" s="6"/>
      <c r="K327" s="6"/>
      <c r="L327" s="6"/>
      <c r="M327" s="6"/>
    </row>
    <row r="328" spans="6:13">
      <c r="F328" s="4"/>
      <c r="G328" s="6"/>
      <c r="H328" s="6"/>
      <c r="I328" s="6"/>
      <c r="J328" s="6"/>
      <c r="K328" s="6"/>
      <c r="L328" s="6"/>
      <c r="M328" s="6"/>
    </row>
    <row r="329" spans="6:13">
      <c r="F329" s="4"/>
      <c r="G329" s="6"/>
      <c r="H329" s="6"/>
      <c r="I329" s="6"/>
      <c r="J329" s="6"/>
      <c r="K329" s="6"/>
      <c r="L329" s="6"/>
      <c r="M329" s="6"/>
    </row>
    <row r="330" spans="6:13">
      <c r="F330" s="4"/>
      <c r="G330" s="6"/>
      <c r="H330" s="6"/>
      <c r="I330" s="6"/>
      <c r="J330" s="6"/>
      <c r="K330" s="6"/>
      <c r="L330" s="6"/>
      <c r="M330" s="6"/>
    </row>
    <row r="331" spans="6:13">
      <c r="F331" s="4"/>
      <c r="G331" s="6"/>
      <c r="H331" s="6"/>
      <c r="I331" s="6"/>
      <c r="J331" s="6"/>
      <c r="K331" s="6"/>
      <c r="L331" s="6"/>
      <c r="M331" s="6"/>
    </row>
    <row r="332" spans="6:13">
      <c r="F332" s="4"/>
      <c r="G332" s="6"/>
      <c r="H332" s="6"/>
      <c r="I332" s="6"/>
      <c r="J332" s="6"/>
      <c r="K332" s="6"/>
      <c r="L332" s="6"/>
      <c r="M332" s="6"/>
    </row>
    <row r="333" spans="6:13">
      <c r="F333" s="4"/>
      <c r="G333" s="6"/>
      <c r="H333" s="6"/>
      <c r="I333" s="6"/>
      <c r="J333" s="6"/>
      <c r="K333" s="6"/>
      <c r="L333" s="6"/>
      <c r="M333" s="6"/>
    </row>
    <row r="334" spans="6:13">
      <c r="F334" s="4"/>
      <c r="G334" s="6"/>
      <c r="H334" s="6"/>
      <c r="I334" s="6"/>
      <c r="J334" s="6"/>
      <c r="K334" s="6"/>
      <c r="L334" s="6"/>
      <c r="M334" s="6"/>
    </row>
    <row r="335" spans="6:13">
      <c r="F335" s="4"/>
      <c r="G335" s="6"/>
      <c r="H335" s="6"/>
      <c r="I335" s="6"/>
      <c r="J335" s="6"/>
      <c r="K335" s="6"/>
      <c r="L335" s="6"/>
      <c r="M335" s="6"/>
    </row>
    <row r="336" spans="6:13">
      <c r="F336" s="4"/>
      <c r="G336" s="6"/>
      <c r="H336" s="6"/>
      <c r="I336" s="6"/>
      <c r="J336" s="6"/>
      <c r="K336" s="6"/>
      <c r="L336" s="6"/>
      <c r="M336" s="6"/>
    </row>
    <row r="337" spans="6:13">
      <c r="F337" s="4"/>
      <c r="G337" s="6"/>
      <c r="H337" s="6"/>
      <c r="I337" s="6"/>
      <c r="J337" s="6"/>
      <c r="K337" s="6"/>
      <c r="L337" s="6"/>
      <c r="M337" s="6"/>
    </row>
    <row r="338" spans="6:13">
      <c r="F338" s="4"/>
      <c r="G338" s="6"/>
      <c r="H338" s="6"/>
      <c r="I338" s="6"/>
      <c r="J338" s="6"/>
      <c r="K338" s="6"/>
      <c r="L338" s="6"/>
      <c r="M338" s="6"/>
    </row>
    <row r="339" spans="6:13">
      <c r="F339" s="4"/>
      <c r="G339" s="6"/>
      <c r="H339" s="6"/>
      <c r="I339" s="6"/>
      <c r="J339" s="6"/>
      <c r="K339" s="6"/>
      <c r="L339" s="6"/>
      <c r="M339" s="6"/>
    </row>
    <row r="340" spans="6:13">
      <c r="F340" s="4"/>
      <c r="G340" s="6"/>
      <c r="H340" s="6"/>
      <c r="I340" s="6"/>
      <c r="J340" s="6"/>
      <c r="K340" s="6"/>
      <c r="L340" s="6"/>
      <c r="M340" s="6"/>
    </row>
    <row r="341" spans="6:13">
      <c r="F341" s="4"/>
      <c r="G341" s="6"/>
      <c r="H341" s="6"/>
      <c r="I341" s="6"/>
      <c r="J341" s="6"/>
      <c r="K341" s="6"/>
      <c r="L341" s="6"/>
      <c r="M341" s="6"/>
    </row>
    <row r="342" spans="6:13">
      <c r="F342" s="4"/>
      <c r="G342" s="6"/>
      <c r="H342" s="6"/>
      <c r="I342" s="6"/>
      <c r="J342" s="6"/>
      <c r="K342" s="6"/>
      <c r="L342" s="6"/>
      <c r="M342" s="6"/>
    </row>
    <row r="343" spans="6:13">
      <c r="F343" s="4"/>
      <c r="G343" s="6"/>
      <c r="H343" s="6"/>
      <c r="I343" s="6"/>
      <c r="J343" s="6"/>
      <c r="K343" s="6"/>
      <c r="L343" s="6"/>
      <c r="M343" s="6"/>
    </row>
    <row r="344" spans="6:13">
      <c r="F344" s="4"/>
      <c r="G344" s="6"/>
      <c r="H344" s="6"/>
      <c r="I344" s="6"/>
      <c r="J344" s="6"/>
      <c r="K344" s="6"/>
      <c r="L344" s="6"/>
      <c r="M344" s="6"/>
    </row>
    <row r="345" spans="6:13">
      <c r="F345" s="4"/>
      <c r="G345" s="6"/>
      <c r="H345" s="6"/>
      <c r="I345" s="6"/>
      <c r="J345" s="6"/>
      <c r="K345" s="6"/>
      <c r="L345" s="6"/>
      <c r="M345" s="6"/>
    </row>
    <row r="346" spans="6:13">
      <c r="F346" s="4"/>
      <c r="G346" s="6"/>
      <c r="H346" s="6"/>
      <c r="I346" s="6"/>
      <c r="J346" s="6"/>
      <c r="K346" s="6"/>
      <c r="L346" s="6"/>
      <c r="M346" s="6"/>
    </row>
    <row r="347" spans="6:13">
      <c r="F347" s="4"/>
      <c r="G347" s="6"/>
      <c r="H347" s="6"/>
      <c r="I347" s="6"/>
      <c r="J347" s="6"/>
      <c r="K347" s="6"/>
      <c r="L347" s="6"/>
      <c r="M347" s="6"/>
    </row>
    <row r="348" spans="6:13">
      <c r="F348" s="4"/>
      <c r="G348" s="6"/>
      <c r="H348" s="6"/>
      <c r="I348" s="6"/>
      <c r="J348" s="6"/>
      <c r="K348" s="6"/>
      <c r="L348" s="6"/>
      <c r="M348" s="6"/>
    </row>
    <row r="349" spans="6:13">
      <c r="F349" s="4"/>
      <c r="G349" s="6"/>
      <c r="H349" s="6"/>
      <c r="I349" s="6"/>
      <c r="J349" s="6"/>
      <c r="K349" s="6"/>
      <c r="L349" s="6"/>
      <c r="M349" s="6"/>
    </row>
    <row r="350" spans="6:13">
      <c r="F350" s="4"/>
      <c r="G350" s="6"/>
      <c r="H350" s="6"/>
      <c r="I350" s="6"/>
      <c r="J350" s="6"/>
      <c r="K350" s="6"/>
      <c r="L350" s="6"/>
      <c r="M350" s="6"/>
    </row>
    <row r="351" spans="6:13">
      <c r="F351" s="4"/>
      <c r="G351" s="6"/>
      <c r="H351" s="6"/>
      <c r="I351" s="6"/>
      <c r="J351" s="6"/>
      <c r="K351" s="6"/>
      <c r="L351" s="6"/>
      <c r="M351" s="6"/>
    </row>
    <row r="352" spans="6:13">
      <c r="F352" s="4"/>
      <c r="G352" s="6"/>
      <c r="H352" s="6"/>
      <c r="I352" s="6"/>
      <c r="J352" s="6"/>
      <c r="K352" s="6"/>
      <c r="L352" s="6"/>
      <c r="M352" s="6"/>
    </row>
    <row r="353" spans="6:13">
      <c r="F353" s="4"/>
      <c r="G353" s="6"/>
      <c r="H353" s="6"/>
      <c r="I353" s="6"/>
      <c r="J353" s="6"/>
      <c r="K353" s="6"/>
      <c r="L353" s="6"/>
      <c r="M353" s="6"/>
    </row>
    <row r="354" spans="6:13">
      <c r="F354" s="4"/>
      <c r="G354" s="6"/>
      <c r="H354" s="6"/>
      <c r="I354" s="6"/>
      <c r="J354" s="6"/>
      <c r="K354" s="6"/>
      <c r="L354" s="6"/>
      <c r="M354" s="6"/>
    </row>
    <row r="355" spans="6:13">
      <c r="F355" s="4"/>
      <c r="G355" s="6"/>
      <c r="H355" s="6"/>
      <c r="I355" s="6"/>
      <c r="J355" s="6"/>
      <c r="K355" s="6"/>
      <c r="L355" s="6"/>
      <c r="M355" s="6"/>
    </row>
    <row r="356" spans="6:13">
      <c r="F356" s="4"/>
      <c r="G356" s="6"/>
      <c r="H356" s="6"/>
      <c r="I356" s="6"/>
      <c r="J356" s="6"/>
      <c r="K356" s="6"/>
      <c r="L356" s="6"/>
      <c r="M356" s="6"/>
    </row>
    <row r="357" spans="6:13">
      <c r="F357" s="4"/>
      <c r="G357" s="6"/>
      <c r="H357" s="6"/>
      <c r="I357" s="6"/>
      <c r="J357" s="6"/>
      <c r="K357" s="6"/>
      <c r="L357" s="6"/>
      <c r="M357" s="6"/>
    </row>
    <row r="358" spans="6:13">
      <c r="F358" s="4"/>
      <c r="G358" s="6"/>
      <c r="H358" s="6"/>
      <c r="I358" s="6"/>
      <c r="J358" s="6"/>
      <c r="K358" s="6"/>
      <c r="L358" s="6"/>
      <c r="M358" s="6"/>
    </row>
    <row r="359" spans="6:13">
      <c r="F359" s="4"/>
      <c r="G359" s="6"/>
      <c r="H359" s="6"/>
      <c r="I359" s="6"/>
      <c r="J359" s="6"/>
      <c r="K359" s="6"/>
      <c r="L359" s="6"/>
      <c r="M359" s="6"/>
    </row>
    <row r="360" spans="6:13">
      <c r="F360" s="4"/>
      <c r="G360" s="6"/>
      <c r="H360" s="6"/>
      <c r="I360" s="6"/>
      <c r="J360" s="6"/>
      <c r="K360" s="6"/>
      <c r="L360" s="6"/>
      <c r="M360" s="6"/>
    </row>
    <row r="361" spans="6:13">
      <c r="F361" s="4"/>
      <c r="G361" s="6"/>
      <c r="H361" s="6"/>
      <c r="I361" s="6"/>
      <c r="J361" s="6"/>
      <c r="K361" s="6"/>
      <c r="L361" s="6"/>
      <c r="M361" s="6"/>
    </row>
    <row r="362" spans="6:13">
      <c r="F362" s="4"/>
      <c r="G362" s="6"/>
      <c r="H362" s="6"/>
      <c r="I362" s="6"/>
      <c r="J362" s="6"/>
      <c r="K362" s="6"/>
      <c r="L362" s="6"/>
      <c r="M362" s="6"/>
    </row>
    <row r="363" spans="6:13">
      <c r="F363" s="4"/>
      <c r="G363" s="6"/>
      <c r="H363" s="6"/>
      <c r="I363" s="6"/>
      <c r="J363" s="6"/>
      <c r="K363" s="6"/>
      <c r="L363" s="6"/>
      <c r="M363" s="6"/>
    </row>
    <row r="364" spans="6:13">
      <c r="F364" s="4"/>
      <c r="G364" s="6"/>
      <c r="H364" s="6"/>
      <c r="I364" s="6"/>
      <c r="J364" s="6"/>
      <c r="K364" s="6"/>
      <c r="L364" s="6"/>
      <c r="M364" s="6"/>
    </row>
    <row r="365" spans="6:13">
      <c r="F365" s="4"/>
      <c r="G365" s="6"/>
      <c r="H365" s="6"/>
      <c r="I365" s="6"/>
      <c r="J365" s="6"/>
      <c r="K365" s="6"/>
      <c r="L365" s="6"/>
      <c r="M365" s="6"/>
    </row>
    <row r="366" spans="6:13">
      <c r="F366" s="4"/>
      <c r="G366" s="6"/>
      <c r="H366" s="6"/>
      <c r="I366" s="6"/>
      <c r="J366" s="6"/>
      <c r="K366" s="6"/>
      <c r="L366" s="6"/>
      <c r="M366" s="6"/>
    </row>
    <row r="367" spans="6:13">
      <c r="F367" s="4"/>
      <c r="G367" s="6"/>
      <c r="H367" s="6"/>
      <c r="I367" s="6"/>
      <c r="J367" s="6"/>
      <c r="K367" s="6"/>
      <c r="L367" s="6"/>
      <c r="M367" s="6"/>
    </row>
    <row r="368" spans="6:13">
      <c r="F368" s="4"/>
      <c r="G368" s="6"/>
      <c r="H368" s="6"/>
      <c r="I368" s="6"/>
      <c r="J368" s="6"/>
      <c r="K368" s="6"/>
      <c r="L368" s="6"/>
      <c r="M368" s="6"/>
    </row>
    <row r="369" spans="6:13">
      <c r="F369" s="4"/>
      <c r="G369" s="6"/>
      <c r="H369" s="6"/>
      <c r="I369" s="6"/>
      <c r="J369" s="6"/>
      <c r="K369" s="6"/>
      <c r="L369" s="6"/>
      <c r="M369" s="6"/>
    </row>
    <row r="370" spans="6:13">
      <c r="F370" s="4"/>
      <c r="G370" s="6"/>
      <c r="H370" s="6"/>
      <c r="I370" s="6"/>
      <c r="J370" s="6"/>
      <c r="K370" s="6"/>
      <c r="L370" s="6"/>
      <c r="M370" s="6"/>
    </row>
    <row r="371" spans="6:13">
      <c r="F371" s="4"/>
      <c r="G371" s="6"/>
      <c r="H371" s="6"/>
      <c r="I371" s="6"/>
      <c r="J371" s="6"/>
      <c r="K371" s="6"/>
      <c r="L371" s="6"/>
      <c r="M371" s="6"/>
    </row>
    <row r="372" spans="6:13">
      <c r="F372" s="4"/>
      <c r="G372" s="6"/>
      <c r="H372" s="6"/>
      <c r="I372" s="6"/>
      <c r="J372" s="6"/>
      <c r="K372" s="6"/>
      <c r="L372" s="6"/>
      <c r="M372" s="6"/>
    </row>
    <row r="373" spans="6:13">
      <c r="F373" s="4"/>
      <c r="G373" s="6"/>
      <c r="H373" s="6"/>
      <c r="I373" s="6"/>
      <c r="J373" s="6"/>
      <c r="K373" s="6"/>
      <c r="L373" s="6"/>
      <c r="M373" s="6"/>
    </row>
    <row r="374" spans="6:13">
      <c r="F374" s="4"/>
      <c r="G374" s="6"/>
      <c r="H374" s="6"/>
      <c r="I374" s="6"/>
      <c r="J374" s="6"/>
      <c r="K374" s="6"/>
      <c r="L374" s="6"/>
      <c r="M374" s="6"/>
    </row>
    <row r="375" spans="6:13">
      <c r="F375" s="4"/>
      <c r="G375" s="6"/>
      <c r="H375" s="6"/>
      <c r="I375" s="6"/>
      <c r="J375" s="6"/>
      <c r="K375" s="6"/>
      <c r="L375" s="6"/>
      <c r="M375" s="6"/>
    </row>
    <row r="376" spans="6:13">
      <c r="F376" s="4"/>
      <c r="G376" s="6"/>
      <c r="H376" s="6"/>
      <c r="I376" s="6"/>
      <c r="J376" s="6"/>
      <c r="K376" s="6"/>
      <c r="L376" s="6"/>
      <c r="M376" s="6"/>
    </row>
    <row r="377" spans="6:13">
      <c r="F377" s="4"/>
      <c r="G377" s="6"/>
      <c r="H377" s="6"/>
      <c r="I377" s="6"/>
      <c r="J377" s="6"/>
      <c r="K377" s="6"/>
      <c r="L377" s="6"/>
      <c r="M377" s="6"/>
    </row>
    <row r="378" spans="6:13">
      <c r="F378" s="4"/>
      <c r="G378" s="6"/>
      <c r="H378" s="6"/>
      <c r="I378" s="6"/>
      <c r="J378" s="6"/>
      <c r="K378" s="6"/>
      <c r="L378" s="6"/>
      <c r="M378" s="6"/>
    </row>
    <row r="379" spans="6:13">
      <c r="F379" s="4"/>
      <c r="G379" s="6"/>
      <c r="H379" s="6"/>
      <c r="I379" s="6"/>
      <c r="J379" s="6"/>
      <c r="K379" s="6"/>
      <c r="L379" s="6"/>
      <c r="M379" s="6"/>
    </row>
    <row r="380" spans="6:13">
      <c r="F380" s="4"/>
      <c r="G380" s="6"/>
      <c r="H380" s="6"/>
      <c r="I380" s="6"/>
      <c r="J380" s="6"/>
      <c r="K380" s="6"/>
      <c r="L380" s="6"/>
      <c r="M380" s="6"/>
    </row>
    <row r="381" spans="6:13">
      <c r="F381" s="4"/>
      <c r="G381" s="6"/>
      <c r="H381" s="6"/>
      <c r="I381" s="6"/>
      <c r="J381" s="6"/>
      <c r="K381" s="6"/>
      <c r="L381" s="6"/>
      <c r="M381" s="6"/>
    </row>
    <row r="382" spans="6:13">
      <c r="F382" s="4"/>
      <c r="G382" s="6"/>
      <c r="H382" s="6"/>
      <c r="I382" s="6"/>
      <c r="J382" s="6"/>
      <c r="K382" s="6"/>
      <c r="L382" s="6"/>
      <c r="M382" s="6"/>
    </row>
    <row r="383" spans="6:13">
      <c r="F383" s="4"/>
      <c r="G383" s="6"/>
      <c r="H383" s="6"/>
      <c r="I383" s="6"/>
      <c r="J383" s="6"/>
      <c r="K383" s="6"/>
      <c r="L383" s="6"/>
      <c r="M383" s="6"/>
    </row>
    <row r="384" spans="6:13">
      <c r="F384" s="4"/>
      <c r="G384" s="6"/>
      <c r="H384" s="6"/>
      <c r="I384" s="6"/>
      <c r="J384" s="6"/>
      <c r="K384" s="6"/>
      <c r="L384" s="6"/>
      <c r="M384" s="6"/>
    </row>
    <row r="385" spans="6:13">
      <c r="F385" s="4"/>
      <c r="G385" s="6"/>
      <c r="H385" s="6"/>
      <c r="I385" s="6"/>
      <c r="J385" s="6"/>
      <c r="K385" s="6"/>
      <c r="L385" s="6"/>
      <c r="M385" s="6"/>
    </row>
    <row r="386" spans="6:13">
      <c r="F386" s="4"/>
      <c r="G386" s="6"/>
      <c r="H386" s="6"/>
      <c r="I386" s="6"/>
      <c r="J386" s="6"/>
      <c r="K386" s="6"/>
      <c r="L386" s="6"/>
      <c r="M386" s="6"/>
    </row>
    <row r="387" spans="6:13">
      <c r="F387" s="4"/>
      <c r="G387" s="6"/>
      <c r="H387" s="6"/>
      <c r="I387" s="6"/>
      <c r="J387" s="6"/>
      <c r="K387" s="6"/>
      <c r="L387" s="6"/>
      <c r="M387" s="6"/>
    </row>
    <row r="388" spans="6:13">
      <c r="F388" s="4"/>
      <c r="G388" s="6"/>
      <c r="H388" s="6"/>
      <c r="I388" s="6"/>
      <c r="J388" s="6"/>
      <c r="K388" s="6"/>
      <c r="L388" s="6"/>
      <c r="M388" s="6"/>
    </row>
    <row r="389" spans="6:13">
      <c r="F389" s="4"/>
      <c r="G389" s="6"/>
      <c r="H389" s="6"/>
      <c r="I389" s="6"/>
      <c r="J389" s="6"/>
      <c r="K389" s="6"/>
      <c r="L389" s="6"/>
      <c r="M389" s="6"/>
    </row>
    <row r="390" spans="6:13">
      <c r="F390" s="4"/>
      <c r="G390" s="6"/>
      <c r="H390" s="6"/>
      <c r="I390" s="6"/>
      <c r="J390" s="6"/>
      <c r="K390" s="6"/>
      <c r="L390" s="6"/>
      <c r="M390" s="6"/>
    </row>
    <row r="391" spans="6:13">
      <c r="F391" s="4"/>
      <c r="G391" s="6"/>
      <c r="H391" s="6"/>
      <c r="I391" s="6"/>
      <c r="J391" s="6"/>
      <c r="K391" s="6"/>
      <c r="L391" s="6"/>
      <c r="M391" s="6"/>
    </row>
    <row r="392" spans="6:13">
      <c r="F392" s="4"/>
      <c r="G392" s="6"/>
      <c r="H392" s="6"/>
      <c r="I392" s="6"/>
      <c r="J392" s="6"/>
      <c r="K392" s="6"/>
      <c r="L392" s="6"/>
      <c r="M392" s="6"/>
    </row>
    <row r="393" spans="6:13">
      <c r="F393" s="4"/>
      <c r="G393" s="6"/>
      <c r="H393" s="6"/>
      <c r="I393" s="6"/>
      <c r="J393" s="6"/>
      <c r="K393" s="6"/>
      <c r="L393" s="6"/>
      <c r="M393" s="6"/>
    </row>
    <row r="394" spans="6:13">
      <c r="F394" s="4"/>
      <c r="G394" s="6"/>
      <c r="H394" s="6"/>
      <c r="I394" s="6"/>
      <c r="J394" s="6"/>
      <c r="K394" s="6"/>
      <c r="L394" s="6"/>
      <c r="M394" s="6"/>
    </row>
    <row r="395" spans="6:13">
      <c r="F395" s="4"/>
      <c r="G395" s="6"/>
      <c r="H395" s="6"/>
      <c r="I395" s="6"/>
      <c r="J395" s="6"/>
      <c r="K395" s="6"/>
      <c r="L395" s="6"/>
      <c r="M395" s="6"/>
    </row>
    <row r="396" spans="6:13">
      <c r="F396" s="4"/>
      <c r="G396" s="6"/>
      <c r="H396" s="6"/>
      <c r="I396" s="6"/>
      <c r="J396" s="6"/>
      <c r="K396" s="6"/>
      <c r="L396" s="6"/>
      <c r="M396" s="6"/>
    </row>
    <row r="397" spans="6:13">
      <c r="F397" s="4"/>
      <c r="G397" s="6"/>
      <c r="H397" s="6"/>
      <c r="I397" s="6"/>
      <c r="J397" s="6"/>
      <c r="K397" s="6"/>
      <c r="L397" s="6"/>
      <c r="M397" s="6"/>
    </row>
    <row r="398" spans="6:13">
      <c r="F398" s="4"/>
      <c r="G398" s="6"/>
      <c r="H398" s="6"/>
      <c r="I398" s="6"/>
      <c r="J398" s="6"/>
      <c r="K398" s="6"/>
      <c r="L398" s="6"/>
      <c r="M398" s="6"/>
    </row>
    <row r="399" spans="6:13">
      <c r="F399" s="4"/>
      <c r="G399" s="6"/>
      <c r="H399" s="6"/>
      <c r="I399" s="6"/>
      <c r="J399" s="6"/>
      <c r="K399" s="6"/>
      <c r="L399" s="6"/>
      <c r="M399" s="6"/>
    </row>
    <row r="400" spans="6:13">
      <c r="F400" s="4"/>
      <c r="G400" s="6"/>
      <c r="H400" s="6"/>
      <c r="I400" s="6"/>
      <c r="J400" s="6"/>
      <c r="K400" s="6"/>
      <c r="L400" s="6"/>
      <c r="M400" s="6"/>
    </row>
    <row r="401" spans="6:13">
      <c r="F401" s="4"/>
      <c r="G401" s="6"/>
      <c r="H401" s="6"/>
      <c r="I401" s="6"/>
      <c r="J401" s="6"/>
      <c r="K401" s="6"/>
      <c r="L401" s="6"/>
      <c r="M401" s="6"/>
    </row>
    <row r="402" spans="6:13">
      <c r="F402" s="4"/>
      <c r="G402" s="6"/>
      <c r="H402" s="6"/>
      <c r="I402" s="6"/>
      <c r="J402" s="6"/>
      <c r="K402" s="6"/>
      <c r="L402" s="6"/>
      <c r="M402" s="6"/>
    </row>
    <row r="403" spans="6:13">
      <c r="F403" s="4"/>
      <c r="G403" s="6"/>
      <c r="H403" s="6"/>
      <c r="I403" s="6"/>
      <c r="J403" s="6"/>
      <c r="K403" s="6"/>
      <c r="L403" s="6"/>
      <c r="M403" s="6"/>
    </row>
    <row r="404" spans="6:13">
      <c r="F404" s="4"/>
      <c r="G404" s="6"/>
      <c r="H404" s="6"/>
      <c r="I404" s="6"/>
      <c r="J404" s="6"/>
      <c r="K404" s="6"/>
      <c r="L404" s="6"/>
      <c r="M404" s="6"/>
    </row>
    <row r="405" spans="6:13">
      <c r="F405" s="4"/>
      <c r="G405" s="6"/>
      <c r="H405" s="6"/>
      <c r="I405" s="6"/>
      <c r="J405" s="6"/>
      <c r="K405" s="6"/>
      <c r="L405" s="6"/>
      <c r="M405" s="6"/>
    </row>
    <row r="406" spans="6:13">
      <c r="F406" s="4"/>
      <c r="G406" s="6"/>
      <c r="H406" s="6"/>
      <c r="I406" s="6"/>
      <c r="J406" s="6"/>
      <c r="K406" s="6"/>
      <c r="L406" s="6"/>
      <c r="M406" s="6"/>
    </row>
    <row r="407" spans="6:13">
      <c r="F407" s="4"/>
      <c r="G407" s="6"/>
      <c r="H407" s="6"/>
      <c r="I407" s="6"/>
      <c r="J407" s="6"/>
      <c r="K407" s="6"/>
      <c r="L407" s="6"/>
      <c r="M407" s="6"/>
    </row>
    <row r="408" spans="6:13">
      <c r="F408" s="4"/>
      <c r="G408" s="6"/>
      <c r="H408" s="6"/>
      <c r="I408" s="6"/>
      <c r="J408" s="6"/>
      <c r="K408" s="6"/>
      <c r="L408" s="6"/>
      <c r="M408" s="6"/>
    </row>
    <row r="409" spans="6:13">
      <c r="F409" s="4"/>
      <c r="G409" s="6"/>
      <c r="H409" s="6"/>
      <c r="I409" s="6"/>
      <c r="J409" s="6"/>
      <c r="K409" s="6"/>
      <c r="L409" s="6"/>
      <c r="M409" s="6"/>
    </row>
    <row r="410" spans="6:13">
      <c r="F410" s="4"/>
      <c r="G410" s="6"/>
      <c r="H410" s="6"/>
      <c r="I410" s="6"/>
      <c r="J410" s="6"/>
      <c r="K410" s="6"/>
      <c r="L410" s="6"/>
      <c r="M410" s="6"/>
    </row>
    <row r="411" spans="6:13">
      <c r="F411" s="4"/>
      <c r="G411" s="6"/>
      <c r="H411" s="6"/>
      <c r="I411" s="6"/>
      <c r="J411" s="6"/>
      <c r="K411" s="6"/>
      <c r="L411" s="6"/>
      <c r="M411" s="6"/>
    </row>
    <row r="412" spans="6:13">
      <c r="F412" s="4"/>
      <c r="G412" s="6"/>
      <c r="H412" s="6"/>
      <c r="I412" s="6"/>
      <c r="J412" s="6"/>
      <c r="K412" s="6"/>
      <c r="L412" s="6"/>
      <c r="M412" s="6"/>
    </row>
    <row r="413" spans="6:13">
      <c r="F413" s="4"/>
      <c r="G413" s="6"/>
      <c r="H413" s="6"/>
      <c r="I413" s="6"/>
      <c r="J413" s="6"/>
      <c r="K413" s="6"/>
      <c r="L413" s="6"/>
      <c r="M413" s="6"/>
    </row>
    <row r="414" spans="6:13">
      <c r="F414" s="4"/>
      <c r="G414" s="6"/>
      <c r="H414" s="6"/>
      <c r="I414" s="6"/>
      <c r="J414" s="6"/>
      <c r="K414" s="6"/>
      <c r="L414" s="6"/>
      <c r="M414" s="6"/>
    </row>
    <row r="415" spans="6:13">
      <c r="F415" s="4"/>
      <c r="G415" s="6"/>
      <c r="H415" s="6"/>
      <c r="I415" s="6"/>
      <c r="J415" s="6"/>
      <c r="K415" s="6"/>
      <c r="L415" s="6"/>
      <c r="M415" s="6"/>
    </row>
    <row r="416" spans="6:13">
      <c r="F416" s="4"/>
      <c r="G416" s="6"/>
      <c r="H416" s="6"/>
      <c r="I416" s="6"/>
      <c r="J416" s="6"/>
      <c r="K416" s="6"/>
      <c r="L416" s="6"/>
      <c r="M416" s="6"/>
    </row>
    <row r="417" spans="6:13">
      <c r="F417" s="4"/>
      <c r="G417" s="6"/>
      <c r="H417" s="6"/>
      <c r="I417" s="6"/>
      <c r="J417" s="6"/>
      <c r="K417" s="6"/>
      <c r="L417" s="6"/>
      <c r="M417" s="6"/>
    </row>
    <row r="418" spans="6:13">
      <c r="F418" s="4"/>
      <c r="G418" s="6"/>
      <c r="H418" s="6"/>
      <c r="I418" s="6"/>
      <c r="J418" s="6"/>
      <c r="K418" s="6"/>
      <c r="L418" s="6"/>
      <c r="M418" s="6"/>
    </row>
    <row r="419" spans="6:13">
      <c r="F419" s="4"/>
      <c r="G419" s="6"/>
      <c r="H419" s="6"/>
      <c r="I419" s="6"/>
      <c r="J419" s="6"/>
      <c r="K419" s="6"/>
      <c r="L419" s="6"/>
      <c r="M419" s="6"/>
    </row>
    <row r="420" spans="6:13">
      <c r="F420" s="4"/>
      <c r="G420" s="6"/>
      <c r="H420" s="6"/>
      <c r="I420" s="6"/>
      <c r="J420" s="6"/>
      <c r="K420" s="6"/>
      <c r="L420" s="6"/>
      <c r="M420" s="6"/>
    </row>
    <row r="421" spans="6:13">
      <c r="F421" s="4"/>
      <c r="G421" s="6"/>
      <c r="H421" s="6"/>
      <c r="I421" s="6"/>
      <c r="J421" s="6"/>
      <c r="K421" s="6"/>
      <c r="L421" s="6"/>
      <c r="M421" s="6"/>
    </row>
    <row r="422" spans="6:13">
      <c r="F422" s="4"/>
      <c r="G422" s="6"/>
      <c r="H422" s="6"/>
      <c r="I422" s="6"/>
      <c r="J422" s="6"/>
      <c r="K422" s="6"/>
      <c r="L422" s="6"/>
      <c r="M422" s="6"/>
    </row>
    <row r="423" spans="6:13">
      <c r="F423" s="4"/>
      <c r="G423" s="6"/>
      <c r="H423" s="6"/>
      <c r="I423" s="6"/>
      <c r="J423" s="6"/>
      <c r="K423" s="6"/>
      <c r="L423" s="6"/>
      <c r="M423" s="6"/>
    </row>
    <row r="424" spans="6:13">
      <c r="F424" s="4"/>
      <c r="G424" s="6"/>
      <c r="H424" s="6"/>
      <c r="I424" s="6"/>
      <c r="J424" s="6"/>
      <c r="K424" s="6"/>
      <c r="L424" s="6"/>
      <c r="M424" s="6"/>
    </row>
    <row r="425" spans="6:13">
      <c r="F425" s="4"/>
      <c r="G425" s="6"/>
      <c r="H425" s="6"/>
      <c r="I425" s="6"/>
      <c r="J425" s="6"/>
      <c r="K425" s="6"/>
      <c r="L425" s="6"/>
      <c r="M425" s="6"/>
    </row>
    <row r="426" spans="6:13">
      <c r="F426" s="4"/>
      <c r="G426" s="6"/>
      <c r="H426" s="6"/>
      <c r="I426" s="6"/>
      <c r="J426" s="6"/>
      <c r="K426" s="6"/>
      <c r="L426" s="6"/>
      <c r="M426" s="6"/>
    </row>
    <row r="427" spans="6:13">
      <c r="F427" s="4"/>
      <c r="G427" s="6"/>
      <c r="H427" s="6"/>
      <c r="I427" s="6"/>
      <c r="J427" s="6"/>
      <c r="K427" s="6"/>
      <c r="L427" s="6"/>
      <c r="M427" s="6"/>
    </row>
    <row r="428" spans="6:13">
      <c r="F428" s="4"/>
      <c r="G428" s="6"/>
      <c r="H428" s="6"/>
      <c r="I428" s="6"/>
      <c r="J428" s="6"/>
      <c r="K428" s="6"/>
      <c r="L428" s="6"/>
      <c r="M428" s="6"/>
    </row>
    <row r="429" spans="6:13">
      <c r="F429" s="4"/>
      <c r="G429" s="6"/>
      <c r="H429" s="6"/>
      <c r="I429" s="6"/>
      <c r="J429" s="6"/>
      <c r="K429" s="6"/>
      <c r="L429" s="6"/>
      <c r="M429" s="6"/>
    </row>
    <row r="430" spans="6:13">
      <c r="F430" s="4"/>
      <c r="G430" s="6"/>
      <c r="H430" s="6"/>
      <c r="I430" s="6"/>
      <c r="J430" s="6"/>
      <c r="K430" s="6"/>
      <c r="L430" s="6"/>
      <c r="M430" s="6"/>
    </row>
    <row r="431" spans="6:13">
      <c r="F431" s="4"/>
      <c r="G431" s="6"/>
      <c r="H431" s="6"/>
      <c r="I431" s="6"/>
      <c r="J431" s="6"/>
      <c r="K431" s="6"/>
      <c r="L431" s="6"/>
      <c r="M431" s="6"/>
    </row>
    <row r="432" spans="6:13">
      <c r="F432" s="4"/>
      <c r="G432" s="6"/>
      <c r="H432" s="6"/>
      <c r="I432" s="6"/>
      <c r="J432" s="6"/>
      <c r="K432" s="6"/>
      <c r="L432" s="6"/>
      <c r="M432" s="6"/>
    </row>
    <row r="433" spans="6:13">
      <c r="F433" s="4"/>
      <c r="G433" s="6"/>
      <c r="H433" s="6"/>
      <c r="I433" s="6"/>
      <c r="J433" s="6"/>
      <c r="K433" s="6"/>
      <c r="L433" s="6"/>
      <c r="M433" s="6"/>
    </row>
    <row r="434" spans="6:13">
      <c r="F434" s="4"/>
      <c r="G434" s="6"/>
      <c r="H434" s="6"/>
      <c r="I434" s="6"/>
      <c r="J434" s="6"/>
      <c r="K434" s="6"/>
      <c r="L434" s="6"/>
      <c r="M434" s="6"/>
    </row>
    <row r="435" spans="6:13">
      <c r="F435" s="4"/>
      <c r="G435" s="6"/>
      <c r="H435" s="6"/>
      <c r="I435" s="6"/>
      <c r="J435" s="6"/>
      <c r="K435" s="6"/>
      <c r="L435" s="6"/>
      <c r="M435" s="6"/>
    </row>
    <row r="436" spans="6:13">
      <c r="F436" s="4"/>
      <c r="G436" s="6"/>
      <c r="H436" s="6"/>
      <c r="I436" s="6"/>
      <c r="J436" s="6"/>
      <c r="K436" s="6"/>
      <c r="L436" s="6"/>
      <c r="M436" s="6"/>
    </row>
    <row r="437" spans="6:13">
      <c r="F437" s="4"/>
      <c r="G437" s="6"/>
      <c r="H437" s="6"/>
      <c r="I437" s="6"/>
      <c r="J437" s="6"/>
      <c r="K437" s="6"/>
      <c r="L437" s="6"/>
      <c r="M437" s="6"/>
    </row>
    <row r="438" spans="6:13">
      <c r="F438" s="4"/>
      <c r="G438" s="6"/>
      <c r="H438" s="6"/>
      <c r="I438" s="6"/>
      <c r="J438" s="6"/>
      <c r="K438" s="6"/>
      <c r="L438" s="6"/>
      <c r="M438" s="6"/>
    </row>
    <row r="439" spans="6:13">
      <c r="F439" s="4"/>
      <c r="G439" s="6"/>
      <c r="H439" s="6"/>
      <c r="I439" s="6"/>
      <c r="J439" s="6"/>
      <c r="K439" s="6"/>
      <c r="L439" s="6"/>
      <c r="M439" s="6"/>
    </row>
    <row r="440" spans="6:13">
      <c r="F440" s="4"/>
      <c r="G440" s="6"/>
      <c r="H440" s="6"/>
      <c r="I440" s="6"/>
      <c r="J440" s="6"/>
      <c r="K440" s="6"/>
      <c r="L440" s="6"/>
      <c r="M440" s="6"/>
    </row>
    <row r="441" spans="6:13">
      <c r="F441" s="4"/>
      <c r="G441" s="6"/>
      <c r="H441" s="6"/>
      <c r="I441" s="6"/>
      <c r="J441" s="6"/>
      <c r="K441" s="6"/>
      <c r="L441" s="6"/>
      <c r="M441" s="6"/>
    </row>
    <row r="442" spans="6:13">
      <c r="F442" s="4"/>
      <c r="G442" s="6"/>
      <c r="H442" s="6"/>
      <c r="I442" s="6"/>
      <c r="J442" s="6"/>
      <c r="K442" s="6"/>
      <c r="L442" s="6"/>
      <c r="M442" s="6"/>
    </row>
    <row r="443" spans="6:13">
      <c r="F443" s="4"/>
      <c r="G443" s="6"/>
      <c r="H443" s="6"/>
      <c r="I443" s="6"/>
      <c r="J443" s="6"/>
      <c r="K443" s="6"/>
      <c r="L443" s="6"/>
      <c r="M443" s="6"/>
    </row>
    <row r="444" spans="6:13">
      <c r="F444" s="4"/>
      <c r="G444" s="6"/>
      <c r="H444" s="6"/>
      <c r="I444" s="6"/>
      <c r="J444" s="6"/>
      <c r="K444" s="6"/>
      <c r="L444" s="6"/>
      <c r="M444" s="6"/>
    </row>
    <row r="445" spans="6:13">
      <c r="F445" s="4"/>
      <c r="G445" s="6"/>
      <c r="H445" s="6"/>
      <c r="I445" s="6"/>
      <c r="J445" s="6"/>
      <c r="K445" s="6"/>
      <c r="L445" s="6"/>
      <c r="M445" s="6"/>
    </row>
    <row r="446" spans="6:13">
      <c r="F446" s="4"/>
      <c r="G446" s="6"/>
      <c r="H446" s="6"/>
      <c r="I446" s="6"/>
      <c r="J446" s="6"/>
      <c r="K446" s="6"/>
      <c r="L446" s="6"/>
      <c r="M446" s="6"/>
    </row>
    <row r="447" spans="6:13">
      <c r="F447" s="4"/>
      <c r="G447" s="6"/>
      <c r="H447" s="6"/>
      <c r="I447" s="6"/>
      <c r="J447" s="6"/>
      <c r="K447" s="6"/>
      <c r="L447" s="6"/>
      <c r="M447" s="6"/>
    </row>
    <row r="448" spans="6:13">
      <c r="F448" s="4"/>
      <c r="G448" s="6"/>
      <c r="H448" s="6"/>
      <c r="I448" s="6"/>
      <c r="J448" s="6"/>
      <c r="K448" s="6"/>
      <c r="L448" s="6"/>
      <c r="M448" s="6"/>
    </row>
    <row r="449" spans="6:13">
      <c r="F449" s="4"/>
      <c r="G449" s="6"/>
      <c r="H449" s="6"/>
      <c r="I449" s="6"/>
      <c r="J449" s="6"/>
      <c r="K449" s="6"/>
      <c r="L449" s="6"/>
      <c r="M449" s="6"/>
    </row>
    <row r="450" spans="6:13">
      <c r="F450" s="4"/>
      <c r="G450" s="6"/>
      <c r="H450" s="6"/>
      <c r="I450" s="6"/>
      <c r="J450" s="6"/>
      <c r="K450" s="6"/>
      <c r="L450" s="6"/>
      <c r="M450" s="6"/>
    </row>
    <row r="451" spans="6:13">
      <c r="F451" s="4"/>
      <c r="G451" s="6"/>
      <c r="H451" s="6"/>
      <c r="I451" s="6"/>
      <c r="J451" s="6"/>
      <c r="K451" s="6"/>
      <c r="L451" s="6"/>
      <c r="M451" s="6"/>
    </row>
    <row r="452" spans="6:13">
      <c r="F452" s="4"/>
      <c r="G452" s="6"/>
      <c r="H452" s="6"/>
      <c r="I452" s="6"/>
      <c r="J452" s="6"/>
      <c r="K452" s="6"/>
      <c r="L452" s="6"/>
      <c r="M452" s="6"/>
    </row>
    <row r="453" spans="6:13">
      <c r="F453" s="4"/>
      <c r="G453" s="6"/>
      <c r="H453" s="6"/>
      <c r="I453" s="6"/>
      <c r="J453" s="6"/>
      <c r="K453" s="6"/>
      <c r="L453" s="6"/>
      <c r="M453" s="6"/>
    </row>
    <row r="454" spans="6:13">
      <c r="F454" s="4"/>
      <c r="G454" s="6"/>
      <c r="H454" s="6"/>
      <c r="I454" s="6"/>
      <c r="J454" s="6"/>
      <c r="K454" s="6"/>
      <c r="L454" s="6"/>
      <c r="M454" s="6"/>
    </row>
    <row r="455" spans="6:13">
      <c r="F455" s="4"/>
      <c r="G455" s="6"/>
      <c r="H455" s="6"/>
      <c r="I455" s="6"/>
      <c r="J455" s="6"/>
      <c r="K455" s="6"/>
      <c r="L455" s="6"/>
      <c r="M455" s="6"/>
    </row>
    <row r="456" spans="6:13">
      <c r="F456" s="4"/>
      <c r="G456" s="6"/>
      <c r="H456" s="6"/>
      <c r="I456" s="6"/>
      <c r="J456" s="6"/>
      <c r="K456" s="6"/>
      <c r="L456" s="6"/>
      <c r="M456" s="6"/>
    </row>
    <row r="457" spans="6:13">
      <c r="F457" s="4"/>
      <c r="G457" s="6"/>
      <c r="H457" s="6"/>
      <c r="I457" s="6"/>
      <c r="J457" s="6"/>
      <c r="K457" s="6"/>
      <c r="L457" s="6"/>
      <c r="M457" s="6"/>
    </row>
    <row r="458" spans="6:13">
      <c r="F458" s="4"/>
      <c r="G458" s="6"/>
      <c r="H458" s="6"/>
      <c r="I458" s="6"/>
      <c r="J458" s="6"/>
      <c r="K458" s="6"/>
      <c r="L458" s="6"/>
      <c r="M458" s="6"/>
    </row>
    <row r="459" spans="6:13">
      <c r="F459" s="4"/>
      <c r="G459" s="6"/>
      <c r="H459" s="6"/>
      <c r="I459" s="6"/>
      <c r="J459" s="6"/>
      <c r="K459" s="6"/>
      <c r="L459" s="6"/>
      <c r="M459" s="6"/>
    </row>
    <row r="460" spans="6:13">
      <c r="F460" s="4"/>
      <c r="G460" s="6"/>
      <c r="H460" s="6"/>
      <c r="I460" s="6"/>
      <c r="J460" s="6"/>
      <c r="K460" s="6"/>
      <c r="L460" s="6"/>
      <c r="M460" s="6"/>
    </row>
    <row r="461" spans="6:13">
      <c r="F461" s="4"/>
      <c r="G461" s="6"/>
      <c r="H461" s="6"/>
      <c r="I461" s="6"/>
      <c r="J461" s="6"/>
      <c r="K461" s="6"/>
      <c r="L461" s="6"/>
      <c r="M461" s="6"/>
    </row>
    <row r="462" spans="6:13">
      <c r="F462" s="4"/>
      <c r="G462" s="6"/>
      <c r="H462" s="6"/>
      <c r="I462" s="6"/>
      <c r="J462" s="6"/>
      <c r="K462" s="6"/>
      <c r="L462" s="6"/>
      <c r="M462" s="6"/>
    </row>
    <row r="463" spans="6:13">
      <c r="F463" s="4"/>
      <c r="G463" s="6"/>
      <c r="H463" s="6"/>
      <c r="I463" s="6"/>
      <c r="J463" s="6"/>
      <c r="K463" s="6"/>
      <c r="L463" s="6"/>
      <c r="M463" s="6"/>
    </row>
    <row r="464" spans="6:13">
      <c r="F464" s="4"/>
      <c r="G464" s="6"/>
      <c r="H464" s="6"/>
      <c r="I464" s="6"/>
      <c r="J464" s="6"/>
      <c r="K464" s="6"/>
      <c r="L464" s="6"/>
      <c r="M464" s="6"/>
    </row>
    <row r="465" spans="6:13">
      <c r="F465" s="4"/>
      <c r="G465" s="6"/>
      <c r="H465" s="6"/>
      <c r="I465" s="6"/>
      <c r="J465" s="6"/>
      <c r="K465" s="6"/>
      <c r="L465" s="6"/>
      <c r="M465" s="6"/>
    </row>
    <row r="466" spans="6:13">
      <c r="F466" s="4"/>
      <c r="G466" s="6"/>
      <c r="H466" s="6"/>
      <c r="I466" s="6"/>
      <c r="J466" s="6"/>
      <c r="K466" s="6"/>
      <c r="L466" s="6"/>
      <c r="M466" s="6"/>
    </row>
    <row r="467" spans="6:13">
      <c r="F467" s="4"/>
      <c r="G467" s="6"/>
      <c r="H467" s="6"/>
      <c r="I467" s="6"/>
      <c r="J467" s="6"/>
      <c r="K467" s="6"/>
      <c r="L467" s="6"/>
      <c r="M467" s="6"/>
    </row>
    <row r="468" spans="6:13">
      <c r="F468" s="4"/>
      <c r="G468" s="6"/>
      <c r="H468" s="6"/>
      <c r="I468" s="6"/>
      <c r="J468" s="6"/>
      <c r="K468" s="6"/>
      <c r="L468" s="6"/>
      <c r="M468" s="6"/>
    </row>
    <row r="469" spans="6:13">
      <c r="F469" s="4"/>
      <c r="G469" s="6"/>
      <c r="H469" s="6"/>
      <c r="I469" s="6"/>
      <c r="J469" s="6"/>
      <c r="K469" s="6"/>
      <c r="L469" s="6"/>
      <c r="M469" s="6"/>
    </row>
    <row r="470" spans="6:13">
      <c r="F470" s="4"/>
      <c r="G470" s="6"/>
      <c r="H470" s="6"/>
      <c r="I470" s="6"/>
      <c r="J470" s="6"/>
      <c r="K470" s="6"/>
      <c r="L470" s="6"/>
      <c r="M470" s="6"/>
    </row>
    <row r="471" spans="6:13">
      <c r="F471" s="4"/>
      <c r="G471" s="6"/>
      <c r="H471" s="6"/>
      <c r="I471" s="6"/>
      <c r="J471" s="6"/>
      <c r="K471" s="6"/>
      <c r="L471" s="6"/>
      <c r="M471" s="6"/>
    </row>
    <row r="472" spans="6:13">
      <c r="F472" s="4"/>
      <c r="G472" s="6"/>
      <c r="H472" s="6"/>
      <c r="I472" s="6"/>
      <c r="J472" s="6"/>
      <c r="K472" s="6"/>
      <c r="L472" s="6"/>
      <c r="M472" s="6"/>
    </row>
    <row r="473" spans="6:13">
      <c r="F473" s="4"/>
      <c r="G473" s="6"/>
      <c r="H473" s="6"/>
      <c r="I473" s="6"/>
      <c r="J473" s="6"/>
      <c r="K473" s="6"/>
      <c r="L473" s="6"/>
      <c r="M473" s="6"/>
    </row>
    <row r="474" spans="6:13">
      <c r="F474" s="4"/>
      <c r="G474" s="6"/>
      <c r="H474" s="6"/>
      <c r="I474" s="6"/>
      <c r="J474" s="6"/>
      <c r="K474" s="6"/>
      <c r="L474" s="6"/>
      <c r="M474" s="6"/>
    </row>
    <row r="475" spans="6:13">
      <c r="F475" s="4"/>
      <c r="G475" s="6"/>
      <c r="H475" s="6"/>
      <c r="I475" s="6"/>
      <c r="J475" s="6"/>
      <c r="K475" s="6"/>
      <c r="L475" s="6"/>
      <c r="M475" s="6"/>
    </row>
    <row r="476" spans="6:13">
      <c r="F476" s="4"/>
      <c r="G476" s="6"/>
      <c r="H476" s="6"/>
      <c r="I476" s="6"/>
      <c r="J476" s="6"/>
      <c r="K476" s="6"/>
      <c r="L476" s="6"/>
      <c r="M476" s="6"/>
    </row>
    <row r="477" spans="6:13">
      <c r="F477" s="4"/>
      <c r="G477" s="6"/>
      <c r="H477" s="6"/>
      <c r="I477" s="6"/>
      <c r="J477" s="6"/>
      <c r="K477" s="6"/>
      <c r="L477" s="6"/>
      <c r="M477" s="6"/>
    </row>
    <row r="478" spans="6:13">
      <c r="F478" s="4"/>
      <c r="G478" s="6"/>
      <c r="H478" s="6"/>
      <c r="I478" s="6"/>
      <c r="J478" s="6"/>
      <c r="K478" s="6"/>
      <c r="L478" s="6"/>
      <c r="M478" s="6"/>
    </row>
    <row r="479" spans="6:13">
      <c r="F479" s="4"/>
      <c r="G479" s="6"/>
      <c r="H479" s="6"/>
      <c r="I479" s="6"/>
      <c r="J479" s="6"/>
      <c r="K479" s="6"/>
      <c r="L479" s="6"/>
      <c r="M479" s="6"/>
    </row>
    <row r="480" spans="6:13">
      <c r="F480" s="4"/>
      <c r="G480" s="6"/>
      <c r="H480" s="6"/>
      <c r="I480" s="6"/>
      <c r="J480" s="6"/>
      <c r="K480" s="6"/>
      <c r="L480" s="6"/>
      <c r="M480" s="6"/>
    </row>
    <row r="481" spans="6:13">
      <c r="F481" s="4"/>
      <c r="G481" s="6"/>
      <c r="H481" s="6"/>
      <c r="I481" s="6"/>
      <c r="J481" s="6"/>
      <c r="K481" s="6"/>
      <c r="L481" s="6"/>
      <c r="M481" s="6"/>
    </row>
    <row r="482" spans="6:13">
      <c r="F482" s="4"/>
      <c r="G482" s="6"/>
      <c r="H482" s="6"/>
      <c r="I482" s="6"/>
      <c r="J482" s="6"/>
      <c r="K482" s="6"/>
      <c r="L482" s="6"/>
      <c r="M482" s="6"/>
    </row>
    <row r="483" spans="6:13">
      <c r="F483" s="4"/>
      <c r="G483" s="6"/>
      <c r="H483" s="6"/>
      <c r="I483" s="6"/>
      <c r="J483" s="6"/>
      <c r="K483" s="6"/>
      <c r="L483" s="6"/>
      <c r="M483" s="6"/>
    </row>
    <row r="484" spans="6:13">
      <c r="F484" s="4"/>
      <c r="G484" s="6"/>
      <c r="H484" s="6"/>
      <c r="I484" s="6"/>
      <c r="J484" s="6"/>
      <c r="K484" s="6"/>
      <c r="L484" s="6"/>
      <c r="M484" s="6"/>
    </row>
    <row r="485" spans="6:13">
      <c r="F485" s="4"/>
      <c r="G485" s="6"/>
      <c r="H485" s="6"/>
      <c r="I485" s="6"/>
      <c r="J485" s="6"/>
      <c r="K485" s="6"/>
      <c r="L485" s="6"/>
      <c r="M485" s="6"/>
    </row>
    <row r="486" spans="6:13">
      <c r="F486" s="4"/>
      <c r="G486" s="6"/>
      <c r="H486" s="6"/>
      <c r="I486" s="6"/>
      <c r="J486" s="6"/>
      <c r="K486" s="6"/>
      <c r="L486" s="6"/>
      <c r="M486" s="6"/>
    </row>
    <row r="487" spans="6:13">
      <c r="F487" s="4"/>
      <c r="G487" s="6"/>
      <c r="H487" s="6"/>
      <c r="I487" s="6"/>
      <c r="J487" s="6"/>
      <c r="K487" s="6"/>
      <c r="L487" s="6"/>
      <c r="M487" s="6"/>
    </row>
    <row r="488" spans="6:13">
      <c r="F488" s="4"/>
      <c r="G488" s="6"/>
      <c r="H488" s="6"/>
      <c r="I488" s="6"/>
      <c r="J488" s="6"/>
      <c r="K488" s="6"/>
      <c r="L488" s="6"/>
      <c r="M488" s="6"/>
    </row>
    <row r="489" spans="6:13">
      <c r="F489" s="4"/>
      <c r="G489" s="6"/>
      <c r="H489" s="6"/>
      <c r="I489" s="6"/>
      <c r="J489" s="6"/>
      <c r="K489" s="6"/>
      <c r="L489" s="6"/>
      <c r="M489" s="6"/>
    </row>
    <row r="490" spans="6:13">
      <c r="F490" s="4"/>
      <c r="G490" s="6"/>
      <c r="H490" s="6"/>
      <c r="I490" s="6"/>
      <c r="J490" s="6"/>
      <c r="K490" s="6"/>
      <c r="L490" s="6"/>
      <c r="M490" s="6"/>
    </row>
    <row r="491" spans="6:13">
      <c r="F491" s="4"/>
      <c r="G491" s="6"/>
      <c r="H491" s="6"/>
      <c r="I491" s="6"/>
      <c r="J491" s="6"/>
      <c r="K491" s="6"/>
      <c r="L491" s="6"/>
      <c r="M491" s="6"/>
    </row>
    <row r="492" spans="6:13">
      <c r="F492" s="4"/>
      <c r="G492" s="6"/>
      <c r="H492" s="6"/>
      <c r="I492" s="6"/>
      <c r="J492" s="6"/>
      <c r="K492" s="6"/>
      <c r="L492" s="6"/>
      <c r="M492" s="6"/>
    </row>
    <row r="493" spans="6:13">
      <c r="F493" s="4"/>
      <c r="G493" s="6"/>
      <c r="H493" s="6"/>
      <c r="I493" s="6"/>
      <c r="J493" s="6"/>
      <c r="K493" s="6"/>
      <c r="L493" s="6"/>
      <c r="M493" s="6"/>
    </row>
    <row r="494" spans="6:13">
      <c r="F494" s="4"/>
      <c r="G494" s="6"/>
      <c r="H494" s="6"/>
      <c r="I494" s="6"/>
      <c r="J494" s="6"/>
      <c r="K494" s="6"/>
      <c r="L494" s="6"/>
      <c r="M494" s="6"/>
    </row>
    <row r="495" spans="6:13">
      <c r="F495" s="4"/>
      <c r="G495" s="6"/>
      <c r="H495" s="6"/>
      <c r="I495" s="6"/>
      <c r="J495" s="6"/>
      <c r="K495" s="6"/>
      <c r="L495" s="6"/>
      <c r="M495" s="6"/>
    </row>
    <row r="496" spans="6:13">
      <c r="F496" s="4"/>
      <c r="G496" s="6"/>
      <c r="H496" s="6"/>
      <c r="I496" s="6"/>
      <c r="J496" s="6"/>
      <c r="K496" s="6"/>
      <c r="L496" s="6"/>
      <c r="M496" s="6"/>
    </row>
    <row r="497" spans="6:13">
      <c r="F497" s="4"/>
      <c r="G497" s="6"/>
      <c r="H497" s="6"/>
      <c r="I497" s="6"/>
      <c r="J497" s="6"/>
      <c r="K497" s="6"/>
      <c r="L497" s="6"/>
      <c r="M497" s="6"/>
    </row>
    <row r="498" spans="6:13">
      <c r="F498" s="4"/>
      <c r="G498" s="6"/>
      <c r="H498" s="6"/>
      <c r="I498" s="6"/>
      <c r="J498" s="6"/>
      <c r="K498" s="6"/>
      <c r="L498" s="6"/>
      <c r="M498" s="6"/>
    </row>
    <row r="499" spans="6:13">
      <c r="F499" s="4"/>
      <c r="G499" s="6"/>
      <c r="H499" s="6"/>
      <c r="I499" s="6"/>
      <c r="J499" s="6"/>
      <c r="K499" s="6"/>
      <c r="L499" s="6"/>
      <c r="M499" s="6"/>
    </row>
    <row r="500" spans="6:13">
      <c r="F500" s="4"/>
      <c r="G500" s="6"/>
      <c r="H500" s="6"/>
      <c r="I500" s="6"/>
      <c r="J500" s="6"/>
      <c r="K500" s="6"/>
      <c r="L500" s="6"/>
      <c r="M500" s="6"/>
    </row>
    <row r="501" spans="6:13">
      <c r="F501" s="4"/>
      <c r="G501" s="6"/>
      <c r="H501" s="6"/>
      <c r="I501" s="6"/>
      <c r="J501" s="6"/>
      <c r="K501" s="6"/>
      <c r="L501" s="6"/>
      <c r="M501" s="6"/>
    </row>
    <row r="502" spans="6:13">
      <c r="F502" s="4"/>
      <c r="G502" s="6"/>
      <c r="H502" s="6"/>
      <c r="I502" s="6"/>
      <c r="J502" s="6"/>
      <c r="K502" s="6"/>
      <c r="L502" s="6"/>
      <c r="M502" s="6"/>
    </row>
    <row r="503" spans="6:13">
      <c r="F503" s="4"/>
      <c r="G503" s="6"/>
      <c r="H503" s="6"/>
      <c r="I503" s="6"/>
      <c r="J503" s="6"/>
      <c r="K503" s="6"/>
      <c r="L503" s="6"/>
      <c r="M503" s="6"/>
    </row>
    <row r="504" spans="6:13">
      <c r="F504" s="4"/>
      <c r="G504" s="6"/>
      <c r="H504" s="6"/>
      <c r="I504" s="6"/>
      <c r="J504" s="6"/>
      <c r="K504" s="6"/>
      <c r="L504" s="6"/>
      <c r="M504" s="6"/>
    </row>
    <row r="505" spans="6:13">
      <c r="F505" s="4"/>
      <c r="G505" s="6"/>
      <c r="H505" s="6"/>
      <c r="I505" s="6"/>
      <c r="J505" s="6"/>
      <c r="K505" s="6"/>
      <c r="L505" s="6"/>
      <c r="M505" s="6"/>
    </row>
    <row r="506" spans="6:13">
      <c r="F506" s="4"/>
      <c r="G506" s="6"/>
      <c r="H506" s="6"/>
      <c r="I506" s="6"/>
      <c r="J506" s="6"/>
      <c r="K506" s="6"/>
      <c r="L506" s="6"/>
      <c r="M506" s="6"/>
    </row>
    <row r="507" spans="6:13">
      <c r="F507" s="4"/>
      <c r="G507" s="6"/>
      <c r="H507" s="6"/>
      <c r="I507" s="6"/>
      <c r="J507" s="6"/>
      <c r="K507" s="6"/>
      <c r="L507" s="6"/>
      <c r="M507" s="6"/>
    </row>
    <row r="508" spans="6:13">
      <c r="F508" s="4"/>
      <c r="G508" s="6"/>
      <c r="H508" s="6"/>
      <c r="I508" s="6"/>
      <c r="J508" s="6"/>
      <c r="K508" s="6"/>
      <c r="L508" s="6"/>
      <c r="M508" s="6"/>
    </row>
    <row r="509" spans="6:13">
      <c r="F509" s="4"/>
      <c r="G509" s="6"/>
      <c r="H509" s="6"/>
      <c r="I509" s="6"/>
      <c r="J509" s="6"/>
      <c r="K509" s="6"/>
      <c r="L509" s="6"/>
      <c r="M509" s="6"/>
    </row>
    <row r="510" spans="6:13">
      <c r="F510" s="4"/>
      <c r="G510" s="6"/>
      <c r="H510" s="6"/>
      <c r="I510" s="6"/>
      <c r="J510" s="6"/>
      <c r="K510" s="6"/>
      <c r="L510" s="6"/>
      <c r="M510" s="6"/>
    </row>
    <row r="511" spans="6:13">
      <c r="F511" s="4"/>
      <c r="G511" s="6"/>
      <c r="H511" s="6"/>
      <c r="I511" s="6"/>
      <c r="J511" s="6"/>
      <c r="K511" s="6"/>
      <c r="L511" s="6"/>
      <c r="M511" s="6"/>
    </row>
    <row r="512" spans="6:13">
      <c r="F512" s="4"/>
      <c r="G512" s="6"/>
      <c r="H512" s="6"/>
      <c r="I512" s="6"/>
      <c r="J512" s="6"/>
      <c r="K512" s="6"/>
      <c r="L512" s="6"/>
      <c r="M512" s="6"/>
    </row>
    <row r="513" spans="6:13">
      <c r="F513" s="4"/>
      <c r="G513" s="6"/>
      <c r="H513" s="6"/>
      <c r="I513" s="6"/>
      <c r="J513" s="6"/>
      <c r="K513" s="6"/>
      <c r="L513" s="6"/>
      <c r="M513" s="6"/>
    </row>
    <row r="514" spans="6:13">
      <c r="F514" s="4"/>
      <c r="G514" s="6"/>
      <c r="H514" s="6"/>
      <c r="I514" s="6"/>
      <c r="J514" s="6"/>
      <c r="K514" s="6"/>
      <c r="L514" s="6"/>
      <c r="M514" s="6"/>
    </row>
    <row r="515" spans="6:13">
      <c r="F515" s="4"/>
      <c r="G515" s="6"/>
      <c r="H515" s="6"/>
      <c r="I515" s="6"/>
      <c r="J515" s="6"/>
      <c r="K515" s="6"/>
      <c r="L515" s="6"/>
      <c r="M515" s="6"/>
    </row>
    <row r="516" spans="6:13">
      <c r="F516" s="4"/>
      <c r="G516" s="6"/>
      <c r="H516" s="6"/>
      <c r="I516" s="6"/>
      <c r="J516" s="6"/>
      <c r="K516" s="6"/>
      <c r="L516" s="6"/>
      <c r="M516" s="6"/>
    </row>
    <row r="517" spans="6:13">
      <c r="F517" s="4"/>
      <c r="G517" s="6"/>
      <c r="H517" s="6"/>
      <c r="I517" s="6"/>
      <c r="J517" s="6"/>
      <c r="K517" s="6"/>
      <c r="L517" s="6"/>
      <c r="M517" s="6"/>
    </row>
    <row r="518" spans="6:13">
      <c r="F518" s="4"/>
      <c r="G518" s="6"/>
      <c r="H518" s="6"/>
      <c r="I518" s="6"/>
      <c r="J518" s="6"/>
      <c r="K518" s="6"/>
      <c r="L518" s="6"/>
      <c r="M518" s="6"/>
    </row>
    <row r="519" spans="6:13">
      <c r="F519" s="4"/>
      <c r="G519" s="6"/>
      <c r="H519" s="6"/>
      <c r="I519" s="6"/>
      <c r="J519" s="6"/>
      <c r="K519" s="6"/>
      <c r="L519" s="6"/>
      <c r="M519" s="6"/>
    </row>
    <row r="520" spans="6:13">
      <c r="F520" s="4"/>
      <c r="G520" s="6"/>
      <c r="H520" s="6"/>
      <c r="I520" s="6"/>
      <c r="J520" s="6"/>
      <c r="K520" s="6"/>
      <c r="L520" s="6"/>
      <c r="M520" s="6"/>
    </row>
    <row r="521" spans="6:13">
      <c r="F521" s="4"/>
      <c r="G521" s="6"/>
      <c r="H521" s="6"/>
      <c r="I521" s="6"/>
      <c r="J521" s="6"/>
      <c r="K521" s="6"/>
      <c r="L521" s="6"/>
      <c r="M521" s="6"/>
    </row>
    <row r="522" spans="6:13">
      <c r="F522" s="4"/>
      <c r="G522" s="6"/>
      <c r="H522" s="6"/>
      <c r="I522" s="6"/>
      <c r="J522" s="6"/>
      <c r="K522" s="6"/>
      <c r="L522" s="6"/>
      <c r="M522" s="6"/>
    </row>
    <row r="523" spans="6:13">
      <c r="F523" s="4"/>
      <c r="G523" s="6"/>
      <c r="H523" s="6"/>
      <c r="I523" s="6"/>
      <c r="J523" s="6"/>
      <c r="K523" s="6"/>
      <c r="L523" s="6"/>
      <c r="M523" s="6"/>
    </row>
    <row r="524" spans="6:13">
      <c r="F524" s="4"/>
      <c r="G524" s="6"/>
      <c r="H524" s="6"/>
      <c r="I524" s="6"/>
      <c r="J524" s="6"/>
      <c r="K524" s="6"/>
      <c r="L524" s="6"/>
      <c r="M524" s="6"/>
    </row>
    <row r="525" spans="6:13">
      <c r="F525" s="4"/>
      <c r="G525" s="6"/>
      <c r="H525" s="6"/>
      <c r="I525" s="6"/>
      <c r="J525" s="6"/>
      <c r="K525" s="6"/>
      <c r="L525" s="6"/>
      <c r="M525" s="6"/>
    </row>
    <row r="526" spans="6:13">
      <c r="F526" s="4"/>
      <c r="G526" s="6"/>
      <c r="H526" s="6"/>
      <c r="I526" s="6"/>
      <c r="J526" s="6"/>
      <c r="K526" s="6"/>
      <c r="L526" s="6"/>
      <c r="M526" s="6"/>
    </row>
    <row r="527" spans="6:13">
      <c r="F527" s="4"/>
      <c r="G527" s="6"/>
      <c r="H527" s="6"/>
      <c r="I527" s="6"/>
      <c r="J527" s="6"/>
      <c r="K527" s="6"/>
      <c r="L527" s="6"/>
      <c r="M527" s="6"/>
    </row>
    <row r="528" spans="6:13">
      <c r="F528" s="4"/>
      <c r="G528" s="6"/>
      <c r="H528" s="6"/>
      <c r="I528" s="6"/>
      <c r="J528" s="6"/>
      <c r="K528" s="6"/>
      <c r="L528" s="6"/>
      <c r="M528" s="6"/>
    </row>
    <row r="529" spans="6:13">
      <c r="F529" s="4"/>
      <c r="G529" s="6"/>
      <c r="H529" s="6"/>
      <c r="I529" s="6"/>
      <c r="J529" s="6"/>
      <c r="K529" s="6"/>
      <c r="L529" s="6"/>
      <c r="M529" s="6"/>
    </row>
    <row r="530" spans="6:13">
      <c r="F530" s="4"/>
      <c r="G530" s="6"/>
      <c r="H530" s="6"/>
      <c r="I530" s="6"/>
      <c r="J530" s="6"/>
      <c r="K530" s="6"/>
      <c r="L530" s="6"/>
      <c r="M530" s="6"/>
    </row>
    <row r="531" spans="6:13">
      <c r="F531" s="4"/>
      <c r="G531" s="6"/>
      <c r="H531" s="6"/>
      <c r="I531" s="6"/>
      <c r="J531" s="6"/>
      <c r="K531" s="6"/>
      <c r="L531" s="6"/>
      <c r="M531" s="6"/>
    </row>
    <row r="532" spans="6:13">
      <c r="F532" s="4"/>
      <c r="G532" s="6"/>
      <c r="H532" s="6"/>
      <c r="I532" s="6"/>
      <c r="J532" s="6"/>
      <c r="K532" s="6"/>
      <c r="L532" s="6"/>
      <c r="M532" s="6"/>
    </row>
    <row r="533" spans="6:13">
      <c r="F533" s="4"/>
      <c r="G533" s="6"/>
      <c r="H533" s="6"/>
      <c r="I533" s="6"/>
      <c r="J533" s="6"/>
      <c r="K533" s="6"/>
      <c r="L533" s="6"/>
      <c r="M533" s="6"/>
    </row>
    <row r="534" spans="6:13">
      <c r="F534" s="4"/>
      <c r="G534" s="6"/>
      <c r="H534" s="6"/>
      <c r="I534" s="6"/>
      <c r="J534" s="6"/>
      <c r="K534" s="6"/>
      <c r="L534" s="6"/>
      <c r="M534" s="6"/>
    </row>
    <row r="535" spans="6:13">
      <c r="F535" s="4"/>
      <c r="G535" s="6"/>
      <c r="H535" s="6"/>
      <c r="I535" s="6"/>
      <c r="J535" s="6"/>
      <c r="K535" s="6"/>
      <c r="L535" s="6"/>
      <c r="M535" s="6"/>
    </row>
    <row r="536" spans="6:13">
      <c r="F536" s="4"/>
      <c r="G536" s="6"/>
      <c r="H536" s="6"/>
      <c r="I536" s="6"/>
      <c r="J536" s="6"/>
      <c r="K536" s="6"/>
      <c r="L536" s="6"/>
      <c r="M536" s="6"/>
    </row>
    <row r="537" spans="6:13">
      <c r="F537" s="4"/>
      <c r="G537" s="6"/>
      <c r="H537" s="6"/>
      <c r="I537" s="6"/>
      <c r="J537" s="6"/>
      <c r="K537" s="6"/>
      <c r="L537" s="6"/>
      <c r="M537" s="6"/>
    </row>
    <row r="538" spans="6:13">
      <c r="F538" s="4"/>
      <c r="G538" s="6"/>
      <c r="H538" s="6"/>
      <c r="I538" s="6"/>
      <c r="J538" s="6"/>
      <c r="K538" s="6"/>
      <c r="L538" s="6"/>
      <c r="M538" s="6"/>
    </row>
    <row r="539" spans="6:13">
      <c r="F539" s="4"/>
      <c r="G539" s="6"/>
      <c r="H539" s="6"/>
      <c r="I539" s="6"/>
      <c r="J539" s="6"/>
      <c r="K539" s="6"/>
      <c r="L539" s="6"/>
      <c r="M539" s="6"/>
    </row>
    <row r="540" spans="6:13">
      <c r="F540" s="4"/>
      <c r="G540" s="6"/>
      <c r="H540" s="6"/>
      <c r="I540" s="6"/>
      <c r="J540" s="6"/>
      <c r="K540" s="6"/>
      <c r="L540" s="6"/>
      <c r="M540" s="6"/>
    </row>
    <row r="541" spans="6:13">
      <c r="F541" s="4"/>
      <c r="G541" s="6"/>
      <c r="H541" s="6"/>
      <c r="I541" s="6"/>
      <c r="J541" s="6"/>
      <c r="K541" s="6"/>
      <c r="L541" s="6"/>
      <c r="M541" s="6"/>
    </row>
    <row r="542" spans="6:13">
      <c r="F542" s="4"/>
      <c r="G542" s="6"/>
      <c r="H542" s="6"/>
      <c r="I542" s="6"/>
      <c r="J542" s="6"/>
      <c r="K542" s="6"/>
      <c r="L542" s="6"/>
      <c r="M542" s="6"/>
    </row>
    <row r="543" spans="6:13">
      <c r="F543" s="4"/>
      <c r="G543" s="6"/>
      <c r="H543" s="6"/>
      <c r="I543" s="6"/>
      <c r="J543" s="6"/>
      <c r="K543" s="6"/>
      <c r="L543" s="6"/>
      <c r="M543" s="6"/>
    </row>
    <row r="544" spans="6:13">
      <c r="F544" s="4"/>
      <c r="G544" s="6"/>
      <c r="H544" s="6"/>
      <c r="I544" s="6"/>
      <c r="J544" s="6"/>
      <c r="K544" s="6"/>
      <c r="L544" s="6"/>
      <c r="M544" s="6"/>
    </row>
    <row r="545" spans="6:13">
      <c r="F545" s="4"/>
      <c r="G545" s="6"/>
      <c r="H545" s="6"/>
      <c r="I545" s="6"/>
      <c r="J545" s="6"/>
      <c r="K545" s="6"/>
      <c r="L545" s="6"/>
      <c r="M545" s="6"/>
    </row>
    <row r="546" spans="6:13">
      <c r="F546" s="4"/>
      <c r="G546" s="6"/>
      <c r="H546" s="6"/>
      <c r="I546" s="6"/>
      <c r="J546" s="6"/>
      <c r="K546" s="6"/>
      <c r="L546" s="6"/>
      <c r="M546" s="6"/>
    </row>
    <row r="547" spans="6:13">
      <c r="F547" s="4"/>
      <c r="G547" s="6"/>
      <c r="H547" s="6"/>
      <c r="I547" s="6"/>
      <c r="J547" s="6"/>
      <c r="K547" s="6"/>
      <c r="L547" s="6"/>
      <c r="M547" s="6"/>
    </row>
    <row r="548" spans="6:13">
      <c r="F548" s="4"/>
      <c r="G548" s="6"/>
      <c r="H548" s="6"/>
      <c r="I548" s="6"/>
      <c r="J548" s="6"/>
      <c r="K548" s="6"/>
      <c r="L548" s="6"/>
      <c r="M548" s="6"/>
    </row>
    <row r="549" spans="6:13">
      <c r="F549" s="4"/>
      <c r="G549" s="6"/>
      <c r="H549" s="6"/>
      <c r="I549" s="6"/>
      <c r="J549" s="6"/>
      <c r="K549" s="6"/>
      <c r="L549" s="6"/>
      <c r="M549" s="6"/>
    </row>
    <row r="550" spans="6:13">
      <c r="F550" s="4"/>
      <c r="G550" s="6"/>
      <c r="H550" s="6"/>
      <c r="I550" s="6"/>
      <c r="J550" s="6"/>
      <c r="K550" s="6"/>
      <c r="L550" s="6"/>
      <c r="M550" s="6"/>
    </row>
    <row r="551" spans="6:13">
      <c r="F551" s="4"/>
      <c r="G551" s="6"/>
      <c r="H551" s="6"/>
      <c r="I551" s="6"/>
      <c r="J551" s="6"/>
      <c r="K551" s="6"/>
      <c r="L551" s="6"/>
      <c r="M551" s="6"/>
    </row>
    <row r="552" spans="6:13">
      <c r="F552" s="4"/>
      <c r="G552" s="6"/>
      <c r="H552" s="6"/>
      <c r="I552" s="6"/>
      <c r="J552" s="6"/>
      <c r="K552" s="6"/>
      <c r="L552" s="6"/>
      <c r="M552" s="6"/>
    </row>
    <row r="553" spans="6:13">
      <c r="F553" s="4"/>
      <c r="G553" s="6"/>
      <c r="H553" s="6"/>
      <c r="I553" s="6"/>
      <c r="J553" s="6"/>
      <c r="K553" s="6"/>
      <c r="L553" s="6"/>
      <c r="M553" s="6"/>
    </row>
    <row r="554" spans="6:13">
      <c r="F554" s="4"/>
      <c r="G554" s="6"/>
      <c r="H554" s="6"/>
      <c r="I554" s="6"/>
      <c r="J554" s="6"/>
      <c r="K554" s="6"/>
      <c r="L554" s="6"/>
      <c r="M554" s="6"/>
    </row>
    <row r="555" spans="6:13">
      <c r="F555" s="4"/>
      <c r="G555" s="6"/>
      <c r="H555" s="6"/>
      <c r="I555" s="6"/>
      <c r="J555" s="6"/>
      <c r="K555" s="6"/>
      <c r="L555" s="6"/>
      <c r="M555" s="6"/>
    </row>
    <row r="556" spans="6:13">
      <c r="F556" s="4"/>
      <c r="G556" s="6"/>
      <c r="H556" s="6"/>
      <c r="I556" s="6"/>
      <c r="J556" s="6"/>
      <c r="K556" s="6"/>
      <c r="L556" s="6"/>
      <c r="M556" s="6"/>
    </row>
    <row r="557" spans="6:13">
      <c r="F557" s="4"/>
      <c r="G557" s="6"/>
      <c r="H557" s="6"/>
      <c r="I557" s="6"/>
      <c r="J557" s="6"/>
      <c r="K557" s="6"/>
      <c r="L557" s="6"/>
      <c r="M557" s="6"/>
    </row>
    <row r="558" spans="6:13">
      <c r="F558" s="4"/>
      <c r="G558" s="6"/>
      <c r="H558" s="6"/>
      <c r="I558" s="6"/>
      <c r="J558" s="6"/>
      <c r="K558" s="6"/>
      <c r="L558" s="6"/>
      <c r="M558" s="6"/>
    </row>
    <row r="559" spans="6:13">
      <c r="F559" s="4"/>
      <c r="G559" s="6"/>
      <c r="H559" s="6"/>
      <c r="I559" s="6"/>
      <c r="J559" s="6"/>
      <c r="K559" s="6"/>
      <c r="L559" s="6"/>
      <c r="M559" s="6"/>
    </row>
    <row r="560" spans="6:13">
      <c r="F560" s="4"/>
      <c r="G560" s="6"/>
      <c r="H560" s="6"/>
      <c r="I560" s="6"/>
      <c r="J560" s="6"/>
      <c r="K560" s="6"/>
      <c r="L560" s="6"/>
      <c r="M560" s="6"/>
    </row>
    <row r="561" spans="6:13">
      <c r="F561" s="4"/>
      <c r="G561" s="6"/>
      <c r="H561" s="6"/>
      <c r="I561" s="6"/>
      <c r="J561" s="6"/>
      <c r="K561" s="6"/>
      <c r="L561" s="6"/>
      <c r="M561" s="6"/>
    </row>
    <row r="562" spans="6:13">
      <c r="F562" s="4"/>
      <c r="G562" s="6"/>
      <c r="H562" s="6"/>
      <c r="I562" s="6"/>
      <c r="J562" s="6"/>
      <c r="K562" s="6"/>
      <c r="L562" s="6"/>
      <c r="M562" s="6"/>
    </row>
    <row r="563" spans="6:13">
      <c r="F563" s="4"/>
      <c r="G563" s="6"/>
      <c r="H563" s="6"/>
      <c r="I563" s="6"/>
      <c r="J563" s="6"/>
      <c r="K563" s="6"/>
      <c r="L563" s="6"/>
      <c r="M563" s="6"/>
    </row>
    <row r="564" spans="6:13">
      <c r="F564" s="4"/>
      <c r="G564" s="6"/>
      <c r="H564" s="6"/>
      <c r="I564" s="6"/>
      <c r="J564" s="6"/>
      <c r="K564" s="6"/>
      <c r="L564" s="6"/>
      <c r="M564" s="6"/>
    </row>
    <row r="565" spans="6:13">
      <c r="F565" s="4"/>
      <c r="G565" s="6"/>
      <c r="H565" s="6"/>
      <c r="I565" s="6"/>
      <c r="J565" s="6"/>
      <c r="K565" s="6"/>
      <c r="L565" s="6"/>
      <c r="M565" s="6"/>
    </row>
    <row r="566" spans="6:13">
      <c r="F566" s="4"/>
      <c r="G566" s="6"/>
      <c r="H566" s="6"/>
      <c r="I566" s="6"/>
      <c r="J566" s="6"/>
      <c r="K566" s="6"/>
      <c r="L566" s="6"/>
      <c r="M566" s="6"/>
    </row>
    <row r="567" spans="6:13">
      <c r="F567" s="4"/>
      <c r="G567" s="6"/>
      <c r="H567" s="6"/>
      <c r="I567" s="6"/>
      <c r="J567" s="6"/>
      <c r="K567" s="6"/>
      <c r="L567" s="6"/>
      <c r="M567" s="6"/>
    </row>
    <row r="568" spans="6:13">
      <c r="F568" s="4"/>
      <c r="G568" s="6"/>
      <c r="H568" s="6"/>
      <c r="I568" s="6"/>
      <c r="J568" s="6"/>
      <c r="K568" s="6"/>
      <c r="L568" s="6"/>
      <c r="M568" s="6"/>
    </row>
    <row r="569" spans="6:13">
      <c r="F569" s="4"/>
      <c r="G569" s="6"/>
      <c r="H569" s="6"/>
      <c r="I569" s="6"/>
      <c r="J569" s="6"/>
      <c r="K569" s="6"/>
      <c r="L569" s="6"/>
      <c r="M569" s="6"/>
    </row>
    <row r="570" spans="6:13">
      <c r="F570" s="4"/>
      <c r="G570" s="6"/>
      <c r="H570" s="6"/>
      <c r="I570" s="6"/>
      <c r="J570" s="6"/>
      <c r="K570" s="6"/>
      <c r="L570" s="6"/>
      <c r="M570" s="6"/>
    </row>
    <row r="571" spans="6:13">
      <c r="F571" s="4"/>
      <c r="G571" s="6"/>
      <c r="H571" s="6"/>
      <c r="I571" s="6"/>
      <c r="J571" s="6"/>
      <c r="K571" s="6"/>
      <c r="L571" s="6"/>
      <c r="M571" s="6"/>
    </row>
    <row r="572" spans="6:13">
      <c r="F572" s="4"/>
      <c r="G572" s="6"/>
      <c r="H572" s="6"/>
      <c r="I572" s="6"/>
      <c r="J572" s="6"/>
      <c r="K572" s="6"/>
      <c r="L572" s="6"/>
      <c r="M572" s="6"/>
    </row>
    <row r="573" spans="6:13">
      <c r="F573" s="4"/>
      <c r="G573" s="6"/>
      <c r="H573" s="6"/>
      <c r="I573" s="6"/>
      <c r="J573" s="6"/>
      <c r="K573" s="6"/>
      <c r="L573" s="6"/>
      <c r="M573" s="6"/>
    </row>
    <row r="574" spans="6:13">
      <c r="F574" s="4"/>
      <c r="G574" s="6"/>
      <c r="H574" s="6"/>
      <c r="I574" s="6"/>
      <c r="J574" s="6"/>
      <c r="K574" s="6"/>
      <c r="L574" s="6"/>
      <c r="M574" s="6"/>
    </row>
    <row r="575" spans="6:13">
      <c r="F575" s="4"/>
      <c r="G575" s="6"/>
      <c r="H575" s="6"/>
      <c r="I575" s="6"/>
      <c r="J575" s="6"/>
      <c r="K575" s="6"/>
      <c r="L575" s="6"/>
      <c r="M575" s="6"/>
    </row>
    <row r="576" spans="6:13">
      <c r="F576" s="4"/>
      <c r="G576" s="6"/>
      <c r="H576" s="6"/>
      <c r="I576" s="6"/>
      <c r="J576" s="6"/>
      <c r="K576" s="6"/>
      <c r="L576" s="6"/>
      <c r="M576" s="6"/>
    </row>
    <row r="577" spans="6:13">
      <c r="F577" s="4"/>
      <c r="G577" s="6"/>
      <c r="H577" s="6"/>
      <c r="I577" s="6"/>
      <c r="J577" s="6"/>
      <c r="K577" s="6"/>
      <c r="L577" s="6"/>
      <c r="M577" s="6"/>
    </row>
    <row r="578" spans="6:13">
      <c r="F578" s="4"/>
      <c r="G578" s="6"/>
      <c r="H578" s="6"/>
      <c r="I578" s="6"/>
      <c r="J578" s="6"/>
      <c r="K578" s="6"/>
      <c r="L578" s="6"/>
      <c r="M578" s="6"/>
    </row>
    <row r="579" spans="6:13">
      <c r="F579" s="4"/>
      <c r="G579" s="6"/>
      <c r="H579" s="6"/>
      <c r="I579" s="6"/>
      <c r="J579" s="6"/>
      <c r="K579" s="6"/>
      <c r="L579" s="6"/>
      <c r="M579" s="6"/>
    </row>
    <row r="580" spans="6:13">
      <c r="F580" s="4"/>
      <c r="G580" s="6"/>
      <c r="H580" s="6"/>
      <c r="I580" s="6"/>
      <c r="J580" s="6"/>
      <c r="K580" s="6"/>
      <c r="L580" s="6"/>
      <c r="M580" s="6"/>
    </row>
    <row r="581" spans="6:13">
      <c r="F581" s="4"/>
      <c r="G581" s="6"/>
      <c r="H581" s="6"/>
      <c r="I581" s="6"/>
      <c r="J581" s="6"/>
      <c r="K581" s="6"/>
      <c r="L581" s="6"/>
      <c r="M581" s="6"/>
    </row>
    <row r="582" spans="6:13">
      <c r="F582" s="4"/>
      <c r="G582" s="6"/>
      <c r="H582" s="6"/>
      <c r="I582" s="6"/>
      <c r="J582" s="6"/>
      <c r="K582" s="6"/>
      <c r="L582" s="6"/>
      <c r="M582" s="6"/>
    </row>
    <row r="583" spans="6:13">
      <c r="F583" s="4"/>
      <c r="G583" s="6"/>
      <c r="H583" s="6"/>
      <c r="I583" s="6"/>
      <c r="J583" s="6"/>
      <c r="K583" s="6"/>
      <c r="L583" s="6"/>
      <c r="M583" s="6"/>
    </row>
    <row r="584" spans="6:13">
      <c r="F584" s="4"/>
      <c r="G584" s="6"/>
      <c r="H584" s="6"/>
      <c r="I584" s="6"/>
      <c r="J584" s="6"/>
      <c r="K584" s="6"/>
      <c r="L584" s="6"/>
      <c r="M584" s="6"/>
    </row>
    <row r="585" spans="6:13">
      <c r="F585" s="4"/>
      <c r="G585" s="6"/>
      <c r="H585" s="6"/>
      <c r="I585" s="6"/>
      <c r="J585" s="6"/>
      <c r="K585" s="6"/>
      <c r="L585" s="6"/>
      <c r="M585" s="6"/>
    </row>
    <row r="586" spans="6:13">
      <c r="F586" s="4"/>
      <c r="G586" s="6"/>
      <c r="H586" s="6"/>
      <c r="I586" s="6"/>
      <c r="J586" s="6"/>
      <c r="K586" s="6"/>
      <c r="L586" s="6"/>
      <c r="M586" s="6"/>
    </row>
    <row r="587" spans="6:13">
      <c r="F587" s="4"/>
      <c r="G587" s="6"/>
      <c r="H587" s="6"/>
      <c r="I587" s="6"/>
      <c r="J587" s="6"/>
      <c r="K587" s="6"/>
      <c r="L587" s="6"/>
      <c r="M587" s="6"/>
    </row>
    <row r="588" spans="6:13">
      <c r="F588" s="4"/>
      <c r="G588" s="6"/>
      <c r="H588" s="6"/>
      <c r="I588" s="6"/>
      <c r="J588" s="6"/>
      <c r="K588" s="6"/>
      <c r="L588" s="6"/>
      <c r="M588" s="6"/>
    </row>
    <row r="589" spans="6:13">
      <c r="F589" s="4"/>
      <c r="G589" s="6"/>
      <c r="H589" s="6"/>
      <c r="I589" s="6"/>
      <c r="J589" s="6"/>
      <c r="K589" s="6"/>
      <c r="L589" s="6"/>
      <c r="M589" s="6"/>
    </row>
    <row r="590" spans="6:13">
      <c r="F590" s="4"/>
      <c r="G590" s="6"/>
      <c r="H590" s="6"/>
      <c r="I590" s="6"/>
      <c r="J590" s="6"/>
      <c r="K590" s="6"/>
      <c r="L590" s="6"/>
      <c r="M590" s="6"/>
    </row>
    <row r="591" spans="6:13">
      <c r="F591" s="4"/>
      <c r="G591" s="6"/>
      <c r="H591" s="6"/>
      <c r="I591" s="6"/>
      <c r="J591" s="6"/>
      <c r="K591" s="6"/>
      <c r="L591" s="6"/>
      <c r="M591" s="6"/>
    </row>
    <row r="592" spans="6:13">
      <c r="F592" s="4"/>
      <c r="G592" s="6"/>
      <c r="H592" s="6"/>
      <c r="I592" s="6"/>
      <c r="J592" s="6"/>
      <c r="K592" s="6"/>
      <c r="L592" s="6"/>
      <c r="M592" s="6"/>
    </row>
    <row r="593" spans="6:13">
      <c r="F593" s="4"/>
      <c r="G593" s="6"/>
      <c r="H593" s="6"/>
      <c r="I593" s="6"/>
      <c r="J593" s="6"/>
      <c r="K593" s="6"/>
      <c r="L593" s="6"/>
      <c r="M593" s="6"/>
    </row>
    <row r="594" spans="6:13">
      <c r="F594" s="4"/>
      <c r="G594" s="6"/>
      <c r="H594" s="6"/>
      <c r="I594" s="6"/>
      <c r="J594" s="6"/>
      <c r="K594" s="6"/>
      <c r="L594" s="6"/>
      <c r="M594" s="6"/>
    </row>
    <row r="595" spans="6:13">
      <c r="F595" s="4"/>
      <c r="G595" s="6"/>
      <c r="H595" s="6"/>
      <c r="I595" s="6"/>
      <c r="J595" s="6"/>
      <c r="K595" s="6"/>
      <c r="L595" s="6"/>
      <c r="M595" s="6"/>
    </row>
    <row r="596" spans="6:13">
      <c r="F596" s="4"/>
      <c r="G596" s="6"/>
      <c r="H596" s="6"/>
      <c r="I596" s="6"/>
      <c r="J596" s="6"/>
      <c r="K596" s="6"/>
      <c r="L596" s="6"/>
      <c r="M596" s="6"/>
    </row>
    <row r="597" spans="6:13">
      <c r="F597" s="4"/>
      <c r="G597" s="6"/>
      <c r="H597" s="6"/>
      <c r="I597" s="6"/>
      <c r="J597" s="6"/>
      <c r="K597" s="6"/>
      <c r="L597" s="6"/>
      <c r="M597" s="6"/>
    </row>
    <row r="598" spans="6:13">
      <c r="F598" s="4"/>
      <c r="G598" s="6"/>
      <c r="H598" s="6"/>
      <c r="I598" s="6"/>
      <c r="J598" s="6"/>
      <c r="K598" s="6"/>
      <c r="L598" s="6"/>
      <c r="M598" s="6"/>
    </row>
    <row r="599" spans="6:13">
      <c r="F599" s="4"/>
      <c r="G599" s="6"/>
      <c r="H599" s="6"/>
      <c r="I599" s="6"/>
      <c r="J599" s="6"/>
      <c r="K599" s="6"/>
      <c r="L599" s="6"/>
      <c r="M599" s="6"/>
    </row>
    <row r="600" spans="6:13">
      <c r="F600" s="4"/>
      <c r="G600" s="6"/>
      <c r="H600" s="6"/>
      <c r="I600" s="6"/>
      <c r="J600" s="6"/>
      <c r="K600" s="6"/>
      <c r="L600" s="6"/>
      <c r="M600" s="6"/>
    </row>
    <row r="601" spans="6:13">
      <c r="F601" s="4"/>
      <c r="G601" s="6"/>
      <c r="H601" s="6"/>
      <c r="I601" s="6"/>
      <c r="J601" s="6"/>
      <c r="K601" s="6"/>
      <c r="L601" s="6"/>
      <c r="M601" s="6"/>
    </row>
    <row r="602" spans="6:13">
      <c r="F602" s="4"/>
      <c r="G602" s="6"/>
      <c r="H602" s="6"/>
      <c r="I602" s="6"/>
      <c r="J602" s="6"/>
      <c r="K602" s="6"/>
      <c r="L602" s="6"/>
      <c r="M602" s="6"/>
    </row>
    <row r="603" spans="6:13">
      <c r="F603" s="4"/>
      <c r="G603" s="6"/>
      <c r="H603" s="6"/>
      <c r="I603" s="6"/>
      <c r="J603" s="6"/>
      <c r="K603" s="6"/>
      <c r="L603" s="6"/>
      <c r="M603" s="6"/>
    </row>
    <row r="604" spans="6:13">
      <c r="F604" s="4"/>
      <c r="G604" s="6"/>
      <c r="H604" s="6"/>
      <c r="I604" s="6"/>
      <c r="J604" s="6"/>
      <c r="K604" s="6"/>
      <c r="L604" s="6"/>
      <c r="M604" s="6"/>
    </row>
    <row r="605" spans="6:13">
      <c r="F605" s="4"/>
      <c r="G605" s="6"/>
      <c r="H605" s="6"/>
      <c r="I605" s="6"/>
      <c r="J605" s="6"/>
      <c r="K605" s="6"/>
      <c r="L605" s="6"/>
      <c r="M605" s="6"/>
    </row>
    <row r="606" spans="6:13">
      <c r="F606" s="4"/>
      <c r="G606" s="6"/>
      <c r="H606" s="6"/>
      <c r="I606" s="6"/>
      <c r="J606" s="6"/>
      <c r="K606" s="6"/>
      <c r="L606" s="6"/>
      <c r="M606" s="6"/>
    </row>
    <row r="607" spans="6:13">
      <c r="F607" s="4"/>
      <c r="G607" s="6"/>
      <c r="H607" s="6"/>
      <c r="I607" s="6"/>
      <c r="J607" s="6"/>
      <c r="K607" s="6"/>
      <c r="L607" s="6"/>
      <c r="M607" s="6"/>
    </row>
    <row r="608" spans="6:13">
      <c r="F608" s="4"/>
      <c r="G608" s="6"/>
      <c r="H608" s="6"/>
      <c r="I608" s="6"/>
      <c r="J608" s="6"/>
      <c r="K608" s="6"/>
      <c r="L608" s="6"/>
      <c r="M608" s="6"/>
    </row>
    <row r="609" spans="6:13">
      <c r="F609" s="4"/>
      <c r="G609" s="6"/>
      <c r="H609" s="6"/>
      <c r="I609" s="6"/>
      <c r="J609" s="6"/>
      <c r="K609" s="6"/>
      <c r="L609" s="6"/>
      <c r="M609" s="6"/>
    </row>
    <row r="610" spans="6:13">
      <c r="F610" s="4"/>
      <c r="G610" s="6"/>
      <c r="H610" s="6"/>
      <c r="I610" s="6"/>
      <c r="J610" s="6"/>
      <c r="K610" s="6"/>
      <c r="L610" s="6"/>
      <c r="M610" s="6"/>
    </row>
    <row r="611" spans="6:13">
      <c r="F611" s="4"/>
      <c r="G611" s="6"/>
      <c r="H611" s="6"/>
      <c r="I611" s="6"/>
      <c r="J611" s="6"/>
      <c r="K611" s="6"/>
      <c r="L611" s="6"/>
      <c r="M611" s="6"/>
    </row>
    <row r="612" spans="6:13">
      <c r="F612" s="4"/>
      <c r="G612" s="6"/>
      <c r="H612" s="6"/>
      <c r="I612" s="6"/>
      <c r="J612" s="6"/>
      <c r="K612" s="6"/>
      <c r="L612" s="6"/>
      <c r="M612" s="6"/>
    </row>
    <row r="613" spans="6:13">
      <c r="F613" s="4"/>
      <c r="G613" s="6"/>
      <c r="H613" s="6"/>
      <c r="I613" s="6"/>
      <c r="J613" s="6"/>
      <c r="K613" s="6"/>
      <c r="L613" s="6"/>
      <c r="M613" s="6"/>
    </row>
    <row r="614" spans="6:13">
      <c r="F614" s="4"/>
      <c r="G614" s="6"/>
      <c r="H614" s="6"/>
      <c r="I614" s="6"/>
      <c r="J614" s="6"/>
      <c r="K614" s="6"/>
      <c r="L614" s="6"/>
      <c r="M614" s="6"/>
    </row>
    <row r="615" spans="6:13">
      <c r="F615" s="4"/>
      <c r="G615" s="6"/>
      <c r="H615" s="6"/>
      <c r="I615" s="6"/>
      <c r="J615" s="6"/>
      <c r="K615" s="6"/>
      <c r="L615" s="6"/>
      <c r="M615" s="6"/>
    </row>
    <row r="616" spans="6:13">
      <c r="F616" s="4"/>
      <c r="G616" s="6"/>
      <c r="H616" s="6"/>
      <c r="I616" s="6"/>
      <c r="J616" s="6"/>
      <c r="K616" s="6"/>
      <c r="L616" s="6"/>
      <c r="M616" s="6"/>
    </row>
    <row r="617" spans="6:13">
      <c r="F617" s="4"/>
      <c r="G617" s="6"/>
      <c r="H617" s="6"/>
      <c r="I617" s="6"/>
      <c r="J617" s="6"/>
      <c r="K617" s="6"/>
      <c r="L617" s="6"/>
      <c r="M617" s="6"/>
    </row>
    <row r="618" spans="6:13">
      <c r="F618" s="4"/>
      <c r="G618" s="6"/>
      <c r="H618" s="6"/>
      <c r="I618" s="6"/>
      <c r="J618" s="6"/>
      <c r="K618" s="6"/>
      <c r="L618" s="6"/>
      <c r="M618" s="6"/>
    </row>
    <row r="619" spans="6:13">
      <c r="F619" s="4"/>
      <c r="G619" s="6"/>
      <c r="H619" s="6"/>
      <c r="I619" s="6"/>
      <c r="J619" s="6"/>
      <c r="K619" s="6"/>
      <c r="L619" s="6"/>
      <c r="M619" s="6"/>
    </row>
    <row r="620" spans="6:13">
      <c r="F620" s="4"/>
      <c r="G620" s="6"/>
      <c r="H620" s="6"/>
      <c r="I620" s="6"/>
      <c r="J620" s="6"/>
      <c r="K620" s="6"/>
      <c r="L620" s="6"/>
      <c r="M620" s="6"/>
    </row>
    <row r="621" spans="6:13">
      <c r="F621" s="4"/>
      <c r="G621" s="6"/>
      <c r="H621" s="6"/>
      <c r="I621" s="6"/>
      <c r="J621" s="6"/>
      <c r="K621" s="6"/>
      <c r="L621" s="6"/>
      <c r="M621" s="6"/>
    </row>
    <row r="622" spans="6:13">
      <c r="F622" s="4"/>
      <c r="G622" s="6"/>
      <c r="H622" s="6"/>
      <c r="I622" s="6"/>
      <c r="J622" s="6"/>
      <c r="K622" s="6"/>
      <c r="L622" s="6"/>
      <c r="M622" s="6"/>
    </row>
    <row r="623" spans="6:13">
      <c r="F623" s="4"/>
      <c r="G623" s="6"/>
      <c r="H623" s="6"/>
      <c r="I623" s="6"/>
      <c r="J623" s="6"/>
      <c r="K623" s="6"/>
      <c r="L623" s="6"/>
      <c r="M623" s="6"/>
    </row>
    <row r="624" spans="6:13">
      <c r="F624" s="4"/>
      <c r="G624" s="6"/>
      <c r="H624" s="6"/>
      <c r="I624" s="6"/>
      <c r="J624" s="6"/>
      <c r="K624" s="6"/>
      <c r="L624" s="6"/>
      <c r="M624" s="6"/>
    </row>
    <row r="625" spans="6:13">
      <c r="F625" s="4"/>
      <c r="G625" s="6"/>
      <c r="H625" s="6"/>
      <c r="I625" s="6"/>
      <c r="J625" s="6"/>
      <c r="K625" s="6"/>
      <c r="L625" s="6"/>
      <c r="M625" s="6"/>
    </row>
    <row r="626" spans="6:13">
      <c r="F626" s="4"/>
      <c r="G626" s="6"/>
      <c r="H626" s="6"/>
      <c r="I626" s="6"/>
      <c r="J626" s="6"/>
      <c r="K626" s="6"/>
      <c r="L626" s="6"/>
      <c r="M626" s="6"/>
    </row>
    <row r="627" spans="6:13">
      <c r="F627" s="4"/>
      <c r="G627" s="6"/>
      <c r="H627" s="6"/>
      <c r="I627" s="6"/>
      <c r="J627" s="6"/>
      <c r="K627" s="6"/>
      <c r="L627" s="6"/>
      <c r="M627" s="6"/>
    </row>
    <row r="628" spans="6:13">
      <c r="F628" s="4"/>
      <c r="G628" s="6"/>
      <c r="H628" s="6"/>
      <c r="I628" s="6"/>
      <c r="J628" s="6"/>
      <c r="K628" s="6"/>
      <c r="L628" s="6"/>
      <c r="M628" s="6"/>
    </row>
    <row r="629" spans="6:13">
      <c r="F629" s="4"/>
      <c r="G629" s="6"/>
      <c r="H629" s="6"/>
      <c r="I629" s="6"/>
      <c r="J629" s="6"/>
      <c r="K629" s="6"/>
      <c r="L629" s="6"/>
      <c r="M629" s="6"/>
    </row>
    <row r="630" spans="6:13">
      <c r="F630" s="4"/>
      <c r="G630" s="6"/>
      <c r="H630" s="6"/>
      <c r="I630" s="6"/>
      <c r="J630" s="6"/>
      <c r="K630" s="6"/>
      <c r="L630" s="6"/>
      <c r="M630" s="6"/>
    </row>
    <row r="631" spans="6:13">
      <c r="F631" s="4"/>
      <c r="G631" s="6"/>
      <c r="H631" s="6"/>
      <c r="I631" s="6"/>
      <c r="J631" s="6"/>
      <c r="K631" s="6"/>
      <c r="L631" s="6"/>
      <c r="M631" s="6"/>
    </row>
    <row r="632" spans="6:13">
      <c r="F632" s="4"/>
      <c r="G632" s="6"/>
      <c r="H632" s="6"/>
      <c r="I632" s="6"/>
      <c r="J632" s="6"/>
      <c r="K632" s="6"/>
      <c r="L632" s="6"/>
      <c r="M632" s="6"/>
    </row>
    <row r="633" spans="6:13">
      <c r="F633" s="4"/>
      <c r="G633" s="6"/>
      <c r="H633" s="6"/>
      <c r="I633" s="6"/>
      <c r="J633" s="6"/>
      <c r="K633" s="6"/>
      <c r="L633" s="6"/>
      <c r="M633" s="6"/>
    </row>
    <row r="634" spans="6:13">
      <c r="F634" s="4"/>
      <c r="G634" s="6"/>
      <c r="H634" s="6"/>
      <c r="I634" s="6"/>
      <c r="J634" s="6"/>
      <c r="K634" s="6"/>
      <c r="L634" s="6"/>
      <c r="M634" s="6"/>
    </row>
    <row r="635" spans="6:13">
      <c r="F635" s="4"/>
      <c r="G635" s="6"/>
      <c r="H635" s="6"/>
      <c r="I635" s="6"/>
      <c r="J635" s="6"/>
      <c r="K635" s="6"/>
      <c r="L635" s="6"/>
      <c r="M635" s="6"/>
    </row>
    <row r="636" spans="6:13">
      <c r="F636" s="4"/>
      <c r="G636" s="6"/>
      <c r="H636" s="6"/>
      <c r="I636" s="6"/>
      <c r="J636" s="6"/>
      <c r="K636" s="6"/>
      <c r="L636" s="6"/>
      <c r="M636" s="6"/>
    </row>
    <row r="637" spans="6:13">
      <c r="F637" s="4"/>
      <c r="G637" s="6"/>
      <c r="H637" s="6"/>
      <c r="I637" s="6"/>
      <c r="J637" s="6"/>
      <c r="K637" s="6"/>
      <c r="L637" s="6"/>
      <c r="M637" s="6"/>
    </row>
    <row r="638" spans="6:13">
      <c r="F638" s="4"/>
      <c r="G638" s="6"/>
      <c r="H638" s="6"/>
      <c r="I638" s="6"/>
      <c r="J638" s="6"/>
      <c r="K638" s="6"/>
      <c r="L638" s="6"/>
      <c r="M638" s="6"/>
    </row>
    <row r="639" spans="6:13">
      <c r="F639" s="4"/>
      <c r="G639" s="6"/>
      <c r="H639" s="6"/>
      <c r="I639" s="6"/>
      <c r="J639" s="6"/>
      <c r="K639" s="6"/>
      <c r="L639" s="6"/>
      <c r="M639" s="6"/>
    </row>
    <row r="640" spans="6:13">
      <c r="F640" s="4"/>
      <c r="G640" s="6"/>
      <c r="H640" s="6"/>
      <c r="I640" s="6"/>
      <c r="J640" s="6"/>
      <c r="K640" s="6"/>
      <c r="L640" s="6"/>
      <c r="M640" s="6"/>
    </row>
    <row r="641" spans="6:13">
      <c r="F641" s="4"/>
      <c r="G641" s="6"/>
      <c r="H641" s="6"/>
      <c r="I641" s="6"/>
      <c r="J641" s="6"/>
      <c r="K641" s="6"/>
      <c r="L641" s="6"/>
      <c r="M641" s="6"/>
    </row>
    <row r="642" spans="6:13">
      <c r="F642" s="4"/>
      <c r="G642" s="6"/>
      <c r="H642" s="6"/>
      <c r="I642" s="6"/>
      <c r="J642" s="6"/>
      <c r="K642" s="6"/>
      <c r="L642" s="6"/>
      <c r="M642" s="6"/>
    </row>
    <row r="643" spans="6:13">
      <c r="F643" s="4"/>
      <c r="G643" s="6"/>
      <c r="H643" s="6"/>
      <c r="I643" s="6"/>
      <c r="J643" s="6"/>
      <c r="K643" s="6"/>
      <c r="L643" s="6"/>
      <c r="M643" s="6"/>
    </row>
    <row r="644" spans="6:13">
      <c r="F644" s="4"/>
      <c r="G644" s="6"/>
      <c r="H644" s="6"/>
      <c r="I644" s="6"/>
      <c r="J644" s="6"/>
      <c r="K644" s="6"/>
      <c r="L644" s="6"/>
      <c r="M644" s="6"/>
    </row>
    <row r="645" spans="6:13">
      <c r="F645" s="4"/>
      <c r="G645" s="6"/>
      <c r="H645" s="6"/>
      <c r="I645" s="6"/>
      <c r="J645" s="6"/>
      <c r="K645" s="6"/>
      <c r="L645" s="6"/>
      <c r="M645" s="6"/>
    </row>
    <row r="646" spans="6:13">
      <c r="F646" s="4"/>
      <c r="G646" s="6"/>
      <c r="H646" s="6"/>
      <c r="I646" s="6"/>
      <c r="J646" s="6"/>
      <c r="K646" s="6"/>
      <c r="L646" s="6"/>
      <c r="M646" s="6"/>
    </row>
    <row r="647" spans="6:13">
      <c r="F647" s="4"/>
      <c r="G647" s="6"/>
      <c r="H647" s="6"/>
      <c r="I647" s="6"/>
      <c r="J647" s="6"/>
      <c r="K647" s="6"/>
      <c r="L647" s="6"/>
      <c r="M647" s="6"/>
    </row>
    <row r="648" spans="6:13">
      <c r="F648" s="4"/>
      <c r="G648" s="6"/>
      <c r="H648" s="6"/>
      <c r="I648" s="6"/>
      <c r="J648" s="6"/>
      <c r="K648" s="6"/>
      <c r="L648" s="6"/>
      <c r="M648" s="6"/>
    </row>
    <row r="649" spans="6:13">
      <c r="F649" s="4"/>
      <c r="G649" s="6"/>
      <c r="H649" s="6"/>
      <c r="I649" s="6"/>
      <c r="J649" s="6"/>
      <c r="K649" s="6"/>
      <c r="L649" s="6"/>
      <c r="M649" s="6"/>
    </row>
    <row r="650" spans="6:13">
      <c r="F650" s="4"/>
      <c r="G650" s="6"/>
      <c r="H650" s="6"/>
      <c r="I650" s="6"/>
      <c r="J650" s="6"/>
      <c r="K650" s="6"/>
      <c r="L650" s="6"/>
      <c r="M650" s="6"/>
    </row>
    <row r="651" spans="6:13">
      <c r="F651" s="4"/>
      <c r="G651" s="6"/>
      <c r="H651" s="6"/>
      <c r="I651" s="6"/>
      <c r="J651" s="6"/>
      <c r="K651" s="6"/>
      <c r="L651" s="6"/>
      <c r="M651" s="6"/>
    </row>
    <row r="652" spans="6:13">
      <c r="F652" s="4"/>
      <c r="G652" s="6"/>
      <c r="H652" s="6"/>
      <c r="I652" s="6"/>
      <c r="J652" s="6"/>
      <c r="K652" s="6"/>
      <c r="L652" s="6"/>
      <c r="M652" s="6"/>
    </row>
    <row r="653" spans="6:13">
      <c r="F653" s="4"/>
      <c r="G653" s="6"/>
      <c r="H653" s="6"/>
      <c r="I653" s="6"/>
      <c r="J653" s="6"/>
      <c r="K653" s="6"/>
      <c r="L653" s="6"/>
      <c r="M653" s="6"/>
    </row>
    <row r="654" spans="6:13">
      <c r="F654" s="4"/>
      <c r="G654" s="6"/>
      <c r="H654" s="6"/>
      <c r="I654" s="6"/>
      <c r="J654" s="6"/>
      <c r="K654" s="6"/>
      <c r="L654" s="6"/>
      <c r="M654" s="6"/>
    </row>
    <row r="655" spans="6:13">
      <c r="F655" s="4"/>
      <c r="G655" s="6"/>
      <c r="H655" s="6"/>
      <c r="I655" s="6"/>
      <c r="J655" s="6"/>
      <c r="K655" s="6"/>
      <c r="L655" s="6"/>
      <c r="M655" s="6"/>
    </row>
    <row r="656" spans="6:13">
      <c r="F656" s="4"/>
      <c r="G656" s="6"/>
      <c r="H656" s="6"/>
      <c r="I656" s="6"/>
      <c r="J656" s="6"/>
      <c r="K656" s="6"/>
      <c r="L656" s="6"/>
      <c r="M656" s="6"/>
    </row>
    <row r="657" spans="6:13">
      <c r="F657" s="4"/>
      <c r="G657" s="6"/>
      <c r="H657" s="6"/>
      <c r="I657" s="6"/>
      <c r="J657" s="6"/>
      <c r="K657" s="6"/>
      <c r="L657" s="6"/>
      <c r="M657" s="6"/>
    </row>
    <row r="658" spans="6:13">
      <c r="F658" s="4"/>
      <c r="G658" s="6"/>
      <c r="H658" s="6"/>
      <c r="I658" s="6"/>
      <c r="J658" s="6"/>
      <c r="K658" s="6"/>
      <c r="L658" s="6"/>
      <c r="M658" s="6"/>
    </row>
    <row r="659" spans="6:13">
      <c r="F659" s="4"/>
      <c r="G659" s="6"/>
      <c r="H659" s="6"/>
      <c r="I659" s="6"/>
      <c r="J659" s="6"/>
      <c r="K659" s="6"/>
      <c r="L659" s="6"/>
      <c r="M659" s="6"/>
    </row>
    <row r="660" spans="6:13">
      <c r="F660" s="4"/>
      <c r="G660" s="6"/>
      <c r="H660" s="6"/>
      <c r="I660" s="6"/>
      <c r="J660" s="6"/>
      <c r="K660" s="6"/>
      <c r="L660" s="6"/>
      <c r="M660" s="6"/>
    </row>
    <row r="661" spans="6:13">
      <c r="F661" s="4"/>
      <c r="G661" s="6"/>
      <c r="H661" s="6"/>
      <c r="I661" s="6"/>
      <c r="J661" s="6"/>
      <c r="K661" s="6"/>
      <c r="L661" s="6"/>
      <c r="M661" s="6"/>
    </row>
    <row r="662" spans="6:13">
      <c r="F662" s="4"/>
      <c r="G662" s="6"/>
      <c r="H662" s="6"/>
      <c r="I662" s="6"/>
      <c r="J662" s="6"/>
      <c r="K662" s="6"/>
      <c r="L662" s="6"/>
      <c r="M662" s="6"/>
    </row>
    <row r="663" spans="6:13">
      <c r="F663" s="4"/>
      <c r="G663" s="6"/>
      <c r="H663" s="6"/>
      <c r="I663" s="6"/>
      <c r="J663" s="6"/>
      <c r="K663" s="6"/>
      <c r="L663" s="6"/>
      <c r="M663" s="6"/>
    </row>
    <row r="664" spans="6:13">
      <c r="F664" s="4"/>
      <c r="G664" s="6"/>
      <c r="H664" s="6"/>
      <c r="I664" s="6"/>
      <c r="J664" s="6"/>
      <c r="K664" s="6"/>
      <c r="L664" s="6"/>
      <c r="M664" s="6"/>
    </row>
    <row r="665" spans="6:13">
      <c r="F665" s="4"/>
      <c r="G665" s="6"/>
      <c r="H665" s="6"/>
      <c r="I665" s="6"/>
      <c r="J665" s="6"/>
      <c r="K665" s="6"/>
      <c r="L665" s="6"/>
      <c r="M665" s="6"/>
    </row>
    <row r="666" spans="6:13">
      <c r="F666" s="4"/>
      <c r="G666" s="6"/>
      <c r="H666" s="6"/>
      <c r="I666" s="6"/>
      <c r="J666" s="6"/>
      <c r="K666" s="6"/>
      <c r="L666" s="6"/>
      <c r="M666" s="6"/>
    </row>
    <row r="667" spans="6:13">
      <c r="F667" s="4"/>
      <c r="G667" s="6"/>
      <c r="H667" s="6"/>
      <c r="I667" s="6"/>
      <c r="J667" s="6"/>
      <c r="K667" s="6"/>
      <c r="L667" s="6"/>
      <c r="M667" s="6"/>
    </row>
    <row r="668" spans="6:13">
      <c r="F668" s="4"/>
      <c r="G668" s="6"/>
      <c r="H668" s="6"/>
      <c r="I668" s="6"/>
      <c r="J668" s="6"/>
      <c r="K668" s="6"/>
      <c r="L668" s="6"/>
      <c r="M668" s="6"/>
    </row>
    <row r="669" spans="6:13">
      <c r="F669" s="4"/>
      <c r="G669" s="6"/>
      <c r="H669" s="6"/>
      <c r="I669" s="6"/>
      <c r="J669" s="6"/>
      <c r="K669" s="6"/>
      <c r="L669" s="6"/>
      <c r="M669" s="6"/>
    </row>
    <row r="670" spans="6:13">
      <c r="F670" s="4"/>
      <c r="G670" s="6"/>
      <c r="H670" s="6"/>
      <c r="I670" s="6"/>
      <c r="J670" s="6"/>
      <c r="K670" s="6"/>
      <c r="L670" s="6"/>
      <c r="M670" s="6"/>
    </row>
    <row r="671" spans="6:13">
      <c r="F671" s="4"/>
      <c r="G671" s="6"/>
      <c r="H671" s="6"/>
      <c r="I671" s="6"/>
      <c r="J671" s="6"/>
      <c r="K671" s="6"/>
      <c r="L671" s="6"/>
      <c r="M671" s="6"/>
    </row>
    <row r="672" spans="6:13">
      <c r="F672" s="4"/>
      <c r="G672" s="6"/>
      <c r="H672" s="6"/>
      <c r="I672" s="6"/>
      <c r="J672" s="6"/>
      <c r="K672" s="6"/>
      <c r="L672" s="6"/>
      <c r="M672" s="6"/>
    </row>
    <row r="673" spans="6:13">
      <c r="F673" s="4"/>
      <c r="G673" s="6"/>
      <c r="H673" s="6"/>
      <c r="I673" s="6"/>
      <c r="J673" s="6"/>
      <c r="K673" s="6"/>
      <c r="L673" s="6"/>
      <c r="M673" s="6"/>
    </row>
    <row r="674" spans="6:13">
      <c r="F674" s="4"/>
      <c r="G674" s="6"/>
      <c r="H674" s="6"/>
      <c r="I674" s="6"/>
      <c r="J674" s="6"/>
      <c r="K674" s="6"/>
      <c r="L674" s="6"/>
      <c r="M674" s="6"/>
    </row>
    <row r="675" spans="6:13">
      <c r="F675" s="4"/>
      <c r="G675" s="6"/>
      <c r="H675" s="6"/>
      <c r="I675" s="6"/>
      <c r="J675" s="6"/>
      <c r="K675" s="6"/>
      <c r="L675" s="6"/>
      <c r="M675" s="6"/>
    </row>
    <row r="676" spans="6:13">
      <c r="F676" s="4"/>
      <c r="G676" s="6"/>
      <c r="H676" s="6"/>
      <c r="I676" s="6"/>
      <c r="J676" s="6"/>
      <c r="K676" s="6"/>
      <c r="L676" s="6"/>
      <c r="M676" s="6"/>
    </row>
    <row r="677" spans="6:13">
      <c r="F677" s="4"/>
      <c r="G677" s="6"/>
      <c r="H677" s="6"/>
      <c r="I677" s="6"/>
      <c r="J677" s="6"/>
      <c r="K677" s="6"/>
      <c r="L677" s="6"/>
      <c r="M677" s="6"/>
    </row>
    <row r="678" spans="6:13">
      <c r="F678" s="4"/>
      <c r="G678" s="6"/>
      <c r="H678" s="6"/>
      <c r="I678" s="6"/>
      <c r="J678" s="6"/>
      <c r="K678" s="6"/>
      <c r="L678" s="6"/>
      <c r="M678" s="6"/>
    </row>
    <row r="679" spans="6:13">
      <c r="F679" s="4"/>
      <c r="G679" s="6"/>
      <c r="H679" s="6"/>
      <c r="I679" s="6"/>
      <c r="J679" s="6"/>
      <c r="K679" s="6"/>
      <c r="L679" s="6"/>
      <c r="M679" s="6"/>
    </row>
    <row r="680" spans="6:13">
      <c r="F680" s="4"/>
      <c r="G680" s="6"/>
      <c r="H680" s="6"/>
      <c r="I680" s="6"/>
      <c r="J680" s="6"/>
      <c r="K680" s="6"/>
      <c r="L680" s="6"/>
      <c r="M680" s="6"/>
    </row>
    <row r="681" spans="6:13">
      <c r="F681" s="4"/>
      <c r="G681" s="6"/>
      <c r="H681" s="6"/>
      <c r="I681" s="6"/>
      <c r="J681" s="6"/>
      <c r="K681" s="6"/>
      <c r="L681" s="6"/>
      <c r="M681" s="6"/>
    </row>
    <row r="682" spans="6:13">
      <c r="F682" s="4"/>
      <c r="G682" s="6"/>
      <c r="H682" s="6"/>
      <c r="I682" s="6"/>
      <c r="J682" s="6"/>
      <c r="K682" s="6"/>
      <c r="L682" s="6"/>
      <c r="M682" s="6"/>
    </row>
    <row r="683" spans="6:13">
      <c r="F683" s="4"/>
      <c r="G683" s="6"/>
      <c r="H683" s="6"/>
      <c r="I683" s="6"/>
      <c r="J683" s="6"/>
      <c r="K683" s="6"/>
      <c r="L683" s="6"/>
      <c r="M683" s="6"/>
    </row>
    <row r="684" spans="6:13">
      <c r="F684" s="4"/>
      <c r="G684" s="6"/>
      <c r="H684" s="6"/>
      <c r="I684" s="6"/>
      <c r="J684" s="6"/>
      <c r="K684" s="6"/>
      <c r="L684" s="6"/>
      <c r="M684" s="6"/>
    </row>
    <row r="685" spans="6:13">
      <c r="F685" s="4"/>
      <c r="G685" s="6"/>
      <c r="H685" s="6"/>
      <c r="I685" s="6"/>
      <c r="J685" s="6"/>
      <c r="K685" s="6"/>
      <c r="L685" s="6"/>
      <c r="M685" s="6"/>
    </row>
    <row r="686" spans="6:13">
      <c r="F686" s="4"/>
      <c r="G686" s="6"/>
      <c r="H686" s="6"/>
      <c r="I686" s="6"/>
      <c r="J686" s="6"/>
      <c r="K686" s="6"/>
      <c r="L686" s="6"/>
      <c r="M686" s="6"/>
    </row>
    <row r="687" spans="6:13">
      <c r="F687" s="4"/>
      <c r="G687" s="6"/>
      <c r="H687" s="6"/>
      <c r="I687" s="6"/>
      <c r="J687" s="6"/>
      <c r="K687" s="6"/>
      <c r="L687" s="6"/>
      <c r="M687" s="6"/>
    </row>
    <row r="688" spans="6:13">
      <c r="F688" s="4"/>
      <c r="G688" s="6"/>
      <c r="H688" s="6"/>
      <c r="I688" s="6"/>
      <c r="J688" s="6"/>
      <c r="K688" s="6"/>
      <c r="L688" s="6"/>
      <c r="M688" s="6"/>
    </row>
    <row r="689" spans="6:13">
      <c r="F689" s="4"/>
      <c r="G689" s="6"/>
      <c r="H689" s="6"/>
      <c r="I689" s="6"/>
      <c r="J689" s="6"/>
      <c r="K689" s="6"/>
      <c r="L689" s="6"/>
      <c r="M689" s="6"/>
    </row>
    <row r="690" spans="6:13">
      <c r="F690" s="4"/>
      <c r="G690" s="6"/>
      <c r="H690" s="6"/>
      <c r="I690" s="6"/>
      <c r="J690" s="6"/>
      <c r="K690" s="6"/>
      <c r="L690" s="6"/>
      <c r="M690" s="6"/>
    </row>
    <row r="691" spans="6:13">
      <c r="F691" s="4"/>
      <c r="G691" s="6"/>
      <c r="H691" s="6"/>
      <c r="I691" s="6"/>
      <c r="J691" s="6"/>
      <c r="K691" s="6"/>
      <c r="L691" s="6"/>
      <c r="M691" s="6"/>
    </row>
    <row r="692" spans="6:13">
      <c r="F692" s="4"/>
      <c r="G692" s="6"/>
      <c r="H692" s="6"/>
      <c r="I692" s="6"/>
      <c r="J692" s="6"/>
      <c r="K692" s="6"/>
      <c r="L692" s="6"/>
      <c r="M692" s="6"/>
    </row>
    <row r="693" spans="6:13">
      <c r="F693" s="4"/>
      <c r="G693" s="6"/>
      <c r="H693" s="6"/>
      <c r="I693" s="6"/>
      <c r="J693" s="6"/>
      <c r="K693" s="6"/>
      <c r="L693" s="6"/>
      <c r="M693" s="6"/>
    </row>
    <row r="694" spans="6:13">
      <c r="F694" s="4"/>
      <c r="G694" s="6"/>
      <c r="H694" s="6"/>
      <c r="I694" s="6"/>
      <c r="J694" s="6"/>
      <c r="K694" s="6"/>
      <c r="L694" s="6"/>
      <c r="M694" s="6"/>
    </row>
    <row r="695" spans="6:13">
      <c r="F695" s="4"/>
      <c r="G695" s="6"/>
      <c r="H695" s="6"/>
      <c r="I695" s="6"/>
      <c r="J695" s="6"/>
      <c r="K695" s="6"/>
      <c r="L695" s="6"/>
      <c r="M695" s="6"/>
    </row>
    <row r="696" spans="6:13">
      <c r="F696" s="4"/>
      <c r="G696" s="6"/>
      <c r="H696" s="6"/>
      <c r="I696" s="6"/>
      <c r="J696" s="6"/>
      <c r="K696" s="6"/>
      <c r="L696" s="6"/>
      <c r="M696" s="6"/>
    </row>
    <row r="697" spans="6:13">
      <c r="F697" s="4"/>
      <c r="G697" s="6"/>
      <c r="H697" s="6"/>
      <c r="I697" s="6"/>
      <c r="J697" s="6"/>
      <c r="K697" s="6"/>
      <c r="L697" s="6"/>
      <c r="M697" s="6"/>
    </row>
    <row r="698" spans="6:13">
      <c r="F698" s="4"/>
      <c r="G698" s="6"/>
      <c r="H698" s="6"/>
      <c r="I698" s="6"/>
      <c r="J698" s="6"/>
      <c r="K698" s="6"/>
      <c r="L698" s="6"/>
      <c r="M698" s="6"/>
    </row>
    <row r="699" spans="6:13">
      <c r="F699" s="4"/>
      <c r="G699" s="6"/>
      <c r="H699" s="6"/>
      <c r="I699" s="6"/>
      <c r="J699" s="6"/>
      <c r="K699" s="6"/>
      <c r="L699" s="6"/>
      <c r="M699" s="6"/>
    </row>
    <row r="700" spans="6:13">
      <c r="F700" s="4"/>
      <c r="G700" s="6"/>
      <c r="H700" s="6"/>
      <c r="I700" s="6"/>
      <c r="J700" s="6"/>
      <c r="K700" s="6"/>
      <c r="L700" s="6"/>
      <c r="M700" s="6"/>
    </row>
    <row r="701" spans="6:13">
      <c r="F701" s="4"/>
      <c r="G701" s="6"/>
      <c r="H701" s="6"/>
      <c r="I701" s="6"/>
      <c r="J701" s="6"/>
      <c r="K701" s="6"/>
      <c r="L701" s="6"/>
      <c r="M701" s="6"/>
    </row>
    <row r="702" spans="6:13">
      <c r="F702" s="4"/>
      <c r="G702" s="6"/>
      <c r="H702" s="6"/>
      <c r="I702" s="6"/>
      <c r="J702" s="6"/>
      <c r="K702" s="6"/>
      <c r="L702" s="6"/>
      <c r="M702" s="6"/>
    </row>
    <row r="703" spans="6:13">
      <c r="F703" s="4"/>
      <c r="G703" s="6"/>
      <c r="H703" s="6"/>
      <c r="I703" s="6"/>
      <c r="J703" s="6"/>
      <c r="K703" s="6"/>
      <c r="L703" s="6"/>
      <c r="M703" s="6"/>
    </row>
    <row r="704" spans="6:13">
      <c r="F704" s="4"/>
      <c r="G704" s="6"/>
      <c r="H704" s="6"/>
      <c r="I704" s="6"/>
      <c r="J704" s="6"/>
      <c r="K704" s="6"/>
      <c r="L704" s="6"/>
      <c r="M704" s="6"/>
    </row>
    <row r="705" spans="6:13">
      <c r="F705" s="4"/>
      <c r="G705" s="6"/>
      <c r="H705" s="6"/>
      <c r="I705" s="6"/>
      <c r="J705" s="6"/>
      <c r="K705" s="6"/>
      <c r="L705" s="6"/>
      <c r="M705" s="6"/>
    </row>
    <row r="706" spans="6:13">
      <c r="F706" s="4"/>
      <c r="G706" s="6"/>
      <c r="H706" s="6"/>
      <c r="I706" s="6"/>
      <c r="J706" s="6"/>
      <c r="K706" s="6"/>
      <c r="L706" s="6"/>
      <c r="M706" s="6"/>
    </row>
    <row r="707" spans="6:13">
      <c r="F707" s="4"/>
      <c r="G707" s="6"/>
      <c r="H707" s="6"/>
      <c r="I707" s="6"/>
      <c r="J707" s="6"/>
      <c r="K707" s="6"/>
      <c r="L707" s="6"/>
      <c r="M707" s="6"/>
    </row>
    <row r="708" spans="6:13">
      <c r="F708" s="4"/>
      <c r="G708" s="6"/>
      <c r="H708" s="6"/>
      <c r="I708" s="6"/>
      <c r="J708" s="6"/>
      <c r="K708" s="6"/>
      <c r="L708" s="6"/>
      <c r="M708" s="6"/>
    </row>
    <row r="709" spans="6:13">
      <c r="F709" s="4"/>
      <c r="G709" s="6"/>
      <c r="H709" s="6"/>
      <c r="I709" s="6"/>
      <c r="J709" s="6"/>
      <c r="K709" s="6"/>
      <c r="L709" s="6"/>
      <c r="M709" s="6"/>
    </row>
    <row r="710" spans="6:13">
      <c r="F710" s="4"/>
      <c r="G710" s="6"/>
      <c r="H710" s="6"/>
      <c r="I710" s="6"/>
      <c r="J710" s="6"/>
      <c r="K710" s="6"/>
      <c r="L710" s="6"/>
      <c r="M710" s="6"/>
    </row>
    <row r="711" spans="6:13">
      <c r="F711" s="4"/>
      <c r="G711" s="6"/>
      <c r="H711" s="6"/>
      <c r="I711" s="6"/>
      <c r="J711" s="6"/>
      <c r="K711" s="6"/>
      <c r="L711" s="6"/>
      <c r="M711" s="6"/>
    </row>
    <row r="712" spans="6:13">
      <c r="F712" s="4"/>
      <c r="G712" s="6"/>
      <c r="H712" s="6"/>
      <c r="I712" s="6"/>
      <c r="J712" s="6"/>
      <c r="K712" s="6"/>
      <c r="L712" s="6"/>
      <c r="M712" s="6"/>
    </row>
    <row r="713" spans="6:13">
      <c r="F713" s="4"/>
      <c r="G713" s="6"/>
      <c r="H713" s="6"/>
      <c r="I713" s="6"/>
      <c r="J713" s="6"/>
      <c r="K713" s="6"/>
      <c r="L713" s="6"/>
      <c r="M713" s="6"/>
    </row>
    <row r="714" spans="6:13">
      <c r="F714" s="4"/>
      <c r="G714" s="6"/>
      <c r="H714" s="6"/>
      <c r="I714" s="6"/>
      <c r="J714" s="6"/>
      <c r="K714" s="6"/>
      <c r="L714" s="6"/>
      <c r="M714" s="6"/>
    </row>
    <row r="715" spans="6:13">
      <c r="F715" s="4"/>
      <c r="G715" s="6"/>
      <c r="H715" s="6"/>
      <c r="I715" s="6"/>
      <c r="J715" s="6"/>
      <c r="K715" s="6"/>
      <c r="L715" s="6"/>
      <c r="M715" s="6"/>
    </row>
    <row r="716" spans="6:13">
      <c r="F716" s="4"/>
      <c r="G716" s="6"/>
      <c r="H716" s="6"/>
      <c r="I716" s="6"/>
      <c r="J716" s="6"/>
      <c r="K716" s="6"/>
      <c r="L716" s="6"/>
      <c r="M716" s="6"/>
    </row>
    <row r="717" spans="6:13">
      <c r="F717" s="4"/>
      <c r="G717" s="6"/>
      <c r="H717" s="6"/>
      <c r="I717" s="6"/>
      <c r="J717" s="6"/>
      <c r="K717" s="6"/>
      <c r="L717" s="6"/>
      <c r="M717" s="6"/>
    </row>
    <row r="718" spans="6:13">
      <c r="F718" s="4"/>
      <c r="G718" s="6"/>
      <c r="H718" s="6"/>
      <c r="I718" s="6"/>
      <c r="J718" s="6"/>
      <c r="K718" s="6"/>
      <c r="L718" s="6"/>
      <c r="M718" s="6"/>
    </row>
    <row r="719" spans="6:13">
      <c r="F719" s="4"/>
      <c r="G719" s="6"/>
      <c r="H719" s="6"/>
      <c r="I719" s="6"/>
      <c r="J719" s="6"/>
      <c r="K719" s="6"/>
      <c r="L719" s="6"/>
      <c r="M719" s="6"/>
    </row>
    <row r="720" spans="6:13">
      <c r="F720" s="4"/>
      <c r="G720" s="6"/>
      <c r="H720" s="6"/>
      <c r="I720" s="6"/>
      <c r="J720" s="6"/>
      <c r="K720" s="6"/>
      <c r="L720" s="6"/>
      <c r="M720" s="6"/>
    </row>
    <row r="721" spans="6:13">
      <c r="F721" s="4"/>
      <c r="G721" s="6"/>
      <c r="H721" s="6"/>
      <c r="I721" s="6"/>
      <c r="J721" s="6"/>
      <c r="K721" s="6"/>
      <c r="L721" s="6"/>
      <c r="M721" s="6"/>
    </row>
    <row r="722" spans="6:13">
      <c r="F722" s="4"/>
      <c r="G722" s="6"/>
      <c r="H722" s="6"/>
      <c r="I722" s="6"/>
      <c r="J722" s="6"/>
      <c r="K722" s="6"/>
      <c r="L722" s="6"/>
      <c r="M722" s="6"/>
    </row>
    <row r="723" spans="6:13">
      <c r="F723" s="4"/>
      <c r="G723" s="6"/>
      <c r="H723" s="6"/>
      <c r="I723" s="6"/>
      <c r="J723" s="6"/>
      <c r="K723" s="6"/>
      <c r="L723" s="6"/>
      <c r="M723" s="6"/>
    </row>
    <row r="724" spans="6:13">
      <c r="F724" s="4"/>
      <c r="G724" s="6"/>
      <c r="H724" s="6"/>
      <c r="I724" s="6"/>
      <c r="J724" s="6"/>
      <c r="K724" s="6"/>
      <c r="L724" s="6"/>
      <c r="M724" s="6"/>
    </row>
    <row r="725" spans="6:13">
      <c r="F725" s="4"/>
      <c r="G725" s="6"/>
      <c r="H725" s="6"/>
      <c r="I725" s="6"/>
      <c r="J725" s="6"/>
      <c r="K725" s="6"/>
      <c r="L725" s="6"/>
      <c r="M725" s="6"/>
    </row>
    <row r="726" spans="6:13">
      <c r="F726" s="4"/>
      <c r="G726" s="6"/>
      <c r="H726" s="6"/>
      <c r="I726" s="6"/>
      <c r="J726" s="6"/>
      <c r="K726" s="6"/>
      <c r="L726" s="6"/>
      <c r="M726" s="6"/>
    </row>
    <row r="727" spans="6:13">
      <c r="F727" s="4"/>
      <c r="G727" s="6"/>
      <c r="H727" s="6"/>
      <c r="I727" s="6"/>
      <c r="J727" s="6"/>
      <c r="K727" s="6"/>
      <c r="L727" s="6"/>
      <c r="M727" s="6"/>
    </row>
    <row r="728" spans="6:13">
      <c r="F728" s="4"/>
      <c r="G728" s="6"/>
      <c r="H728" s="6"/>
      <c r="I728" s="6"/>
      <c r="J728" s="6"/>
      <c r="K728" s="6"/>
      <c r="L728" s="6"/>
      <c r="M728" s="6"/>
    </row>
    <row r="729" spans="6:13">
      <c r="F729" s="4"/>
      <c r="G729" s="6"/>
      <c r="H729" s="6"/>
      <c r="I729" s="6"/>
      <c r="J729" s="6"/>
      <c r="K729" s="6"/>
      <c r="L729" s="6"/>
      <c r="M729" s="6"/>
    </row>
    <row r="730" spans="6:13">
      <c r="F730" s="4"/>
      <c r="G730" s="6"/>
      <c r="H730" s="6"/>
      <c r="I730" s="6"/>
      <c r="J730" s="6"/>
      <c r="K730" s="6"/>
      <c r="L730" s="6"/>
      <c r="M730" s="6"/>
    </row>
    <row r="731" spans="6:13">
      <c r="F731" s="4"/>
      <c r="G731" s="6"/>
      <c r="H731" s="6"/>
      <c r="I731" s="6"/>
      <c r="J731" s="6"/>
      <c r="K731" s="6"/>
      <c r="L731" s="6"/>
      <c r="M731" s="6"/>
    </row>
    <row r="732" spans="6:13">
      <c r="F732" s="4"/>
      <c r="G732" s="6"/>
      <c r="H732" s="6"/>
      <c r="I732" s="6"/>
      <c r="J732" s="6"/>
      <c r="K732" s="6"/>
      <c r="L732" s="6"/>
      <c r="M732" s="6"/>
    </row>
    <row r="733" spans="6:13">
      <c r="F733" s="4"/>
      <c r="G733" s="6"/>
      <c r="H733" s="6"/>
      <c r="I733" s="6"/>
      <c r="J733" s="6"/>
      <c r="K733" s="6"/>
      <c r="L733" s="6"/>
      <c r="M733" s="6"/>
    </row>
    <row r="734" spans="6:13">
      <c r="F734" s="4"/>
      <c r="G734" s="6"/>
      <c r="H734" s="6"/>
      <c r="I734" s="6"/>
      <c r="J734" s="6"/>
      <c r="K734" s="6"/>
      <c r="L734" s="6"/>
      <c r="M734" s="6"/>
    </row>
    <row r="735" spans="6:13">
      <c r="F735" s="4"/>
      <c r="G735" s="6"/>
      <c r="H735" s="6"/>
      <c r="I735" s="6"/>
      <c r="J735" s="6"/>
      <c r="K735" s="6"/>
      <c r="L735" s="6"/>
      <c r="M735" s="6"/>
    </row>
    <row r="736" spans="6:13">
      <c r="F736" s="4"/>
      <c r="G736" s="6"/>
      <c r="H736" s="6"/>
      <c r="I736" s="6"/>
      <c r="J736" s="6"/>
      <c r="K736" s="6"/>
      <c r="L736" s="6"/>
      <c r="M736" s="6"/>
    </row>
    <row r="737" spans="6:13">
      <c r="F737" s="4"/>
      <c r="G737" s="6"/>
      <c r="H737" s="6"/>
      <c r="I737" s="6"/>
      <c r="J737" s="6"/>
      <c r="K737" s="6"/>
      <c r="L737" s="6"/>
      <c r="M737" s="6"/>
    </row>
    <row r="738" spans="6:13">
      <c r="F738" s="4"/>
      <c r="G738" s="6"/>
      <c r="H738" s="6"/>
      <c r="I738" s="6"/>
      <c r="J738" s="6"/>
      <c r="K738" s="6"/>
      <c r="L738" s="6"/>
      <c r="M738" s="6"/>
    </row>
    <row r="739" spans="6:13">
      <c r="F739" s="4"/>
      <c r="G739" s="6"/>
      <c r="H739" s="6"/>
      <c r="I739" s="6"/>
      <c r="J739" s="6"/>
      <c r="K739" s="6"/>
      <c r="L739" s="6"/>
      <c r="M739" s="6"/>
    </row>
    <row r="740" spans="6:13">
      <c r="F740" s="4"/>
      <c r="G740" s="6"/>
      <c r="H740" s="6"/>
      <c r="I740" s="6"/>
      <c r="J740" s="6"/>
      <c r="K740" s="6"/>
      <c r="L740" s="6"/>
      <c r="M740" s="6"/>
    </row>
    <row r="741" spans="6:13">
      <c r="F741" s="4"/>
      <c r="G741" s="6"/>
      <c r="H741" s="6"/>
      <c r="I741" s="6"/>
      <c r="J741" s="6"/>
      <c r="K741" s="6"/>
      <c r="L741" s="6"/>
      <c r="M741" s="6"/>
    </row>
    <row r="742" spans="6:13">
      <c r="F742" s="4"/>
      <c r="G742" s="6"/>
      <c r="H742" s="6"/>
      <c r="I742" s="6"/>
      <c r="J742" s="6"/>
      <c r="K742" s="6"/>
      <c r="L742" s="6"/>
      <c r="M742" s="6"/>
    </row>
    <row r="743" spans="6:13">
      <c r="F743" s="4"/>
      <c r="G743" s="6"/>
      <c r="H743" s="6"/>
      <c r="I743" s="6"/>
      <c r="J743" s="6"/>
      <c r="K743" s="6"/>
      <c r="L743" s="6"/>
      <c r="M743" s="6"/>
    </row>
    <row r="744" spans="6:13">
      <c r="F744" s="4"/>
      <c r="G744" s="6"/>
      <c r="H744" s="6"/>
      <c r="I744" s="6"/>
      <c r="J744" s="6"/>
      <c r="K744" s="6"/>
      <c r="L744" s="6"/>
      <c r="M744" s="6"/>
    </row>
    <row r="745" spans="6:13">
      <c r="F745" s="4"/>
      <c r="G745" s="6"/>
      <c r="H745" s="6"/>
      <c r="I745" s="6"/>
      <c r="J745" s="6"/>
      <c r="K745" s="6"/>
      <c r="L745" s="6"/>
      <c r="M745" s="6"/>
    </row>
    <row r="746" spans="6:13">
      <c r="F746" s="4"/>
      <c r="G746" s="6"/>
      <c r="H746" s="6"/>
      <c r="I746" s="6"/>
      <c r="J746" s="6"/>
      <c r="K746" s="6"/>
      <c r="L746" s="6"/>
      <c r="M746" s="6"/>
    </row>
    <row r="747" spans="6:13">
      <c r="F747" s="4"/>
      <c r="G747" s="6"/>
      <c r="H747" s="6"/>
      <c r="I747" s="6"/>
      <c r="J747" s="6"/>
      <c r="K747" s="6"/>
      <c r="L747" s="6"/>
      <c r="M747" s="6"/>
    </row>
    <row r="748" spans="6:13">
      <c r="F748" s="4"/>
      <c r="G748" s="6"/>
      <c r="H748" s="6"/>
      <c r="I748" s="6"/>
      <c r="J748" s="6"/>
      <c r="K748" s="6"/>
      <c r="L748" s="6"/>
      <c r="M748" s="6"/>
    </row>
    <row r="749" spans="6:13">
      <c r="F749" s="4"/>
      <c r="G749" s="6"/>
      <c r="H749" s="6"/>
      <c r="I749" s="6"/>
      <c r="J749" s="6"/>
      <c r="K749" s="6"/>
      <c r="L749" s="6"/>
      <c r="M749" s="6"/>
    </row>
    <row r="750" spans="6:13">
      <c r="F750" s="4"/>
      <c r="G750" s="6"/>
      <c r="H750" s="6"/>
      <c r="I750" s="6"/>
      <c r="J750" s="6"/>
      <c r="K750" s="6"/>
      <c r="L750" s="6"/>
      <c r="M750" s="6"/>
    </row>
    <row r="751" spans="6:13">
      <c r="F751" s="4"/>
      <c r="G751" s="6"/>
      <c r="H751" s="6"/>
      <c r="I751" s="6"/>
      <c r="J751" s="6"/>
      <c r="K751" s="6"/>
      <c r="L751" s="6"/>
      <c r="M751" s="6"/>
    </row>
    <row r="752" spans="6:13">
      <c r="F752" s="4"/>
      <c r="G752" s="6"/>
      <c r="H752" s="6"/>
      <c r="I752" s="6"/>
      <c r="J752" s="6"/>
      <c r="K752" s="6"/>
      <c r="L752" s="6"/>
      <c r="M752" s="6"/>
    </row>
    <row r="753" spans="6:13">
      <c r="F753" s="4"/>
      <c r="G753" s="6"/>
      <c r="H753" s="6"/>
      <c r="I753" s="6"/>
      <c r="J753" s="6"/>
      <c r="K753" s="6"/>
      <c r="L753" s="6"/>
      <c r="M753" s="6"/>
    </row>
    <row r="754" spans="6:13">
      <c r="F754" s="4"/>
      <c r="G754" s="6"/>
      <c r="H754" s="6"/>
      <c r="I754" s="6"/>
      <c r="J754" s="6"/>
      <c r="K754" s="6"/>
      <c r="L754" s="6"/>
      <c r="M754" s="6"/>
    </row>
    <row r="755" spans="6:13">
      <c r="F755" s="4"/>
      <c r="G755" s="6"/>
      <c r="H755" s="6"/>
      <c r="I755" s="6"/>
      <c r="J755" s="6"/>
      <c r="K755" s="6"/>
      <c r="L755" s="6"/>
      <c r="M755" s="6"/>
    </row>
    <row r="756" spans="6:13">
      <c r="F756" s="4"/>
      <c r="G756" s="6"/>
      <c r="H756" s="6"/>
      <c r="I756" s="6"/>
      <c r="J756" s="6"/>
      <c r="K756" s="6"/>
      <c r="L756" s="6"/>
      <c r="M756" s="6"/>
    </row>
    <row r="757" spans="6:13">
      <c r="F757" s="4"/>
      <c r="G757" s="6"/>
      <c r="H757" s="6"/>
      <c r="I757" s="6"/>
      <c r="J757" s="6"/>
      <c r="K757" s="6"/>
      <c r="L757" s="6"/>
      <c r="M757" s="6"/>
    </row>
    <row r="758" spans="6:13">
      <c r="F758" s="4"/>
      <c r="G758" s="6"/>
      <c r="H758" s="6"/>
      <c r="I758" s="6"/>
      <c r="J758" s="6"/>
      <c r="K758" s="6"/>
      <c r="L758" s="6"/>
      <c r="M758" s="6"/>
    </row>
    <row r="759" spans="6:13">
      <c r="F759" s="4"/>
      <c r="G759" s="6"/>
      <c r="H759" s="6"/>
      <c r="I759" s="6"/>
      <c r="J759" s="6"/>
      <c r="K759" s="6"/>
      <c r="L759" s="6"/>
      <c r="M759" s="6"/>
    </row>
    <row r="760" spans="6:13">
      <c r="F760" s="4"/>
      <c r="G760" s="6"/>
      <c r="H760" s="6"/>
      <c r="I760" s="6"/>
      <c r="J760" s="6"/>
      <c r="K760" s="6"/>
      <c r="L760" s="6"/>
      <c r="M760" s="6"/>
    </row>
    <row r="761" spans="6:13">
      <c r="F761" s="4"/>
      <c r="G761" s="6"/>
      <c r="H761" s="6"/>
      <c r="I761" s="6"/>
      <c r="J761" s="6"/>
      <c r="K761" s="6"/>
      <c r="L761" s="6"/>
      <c r="M761" s="6"/>
    </row>
    <row r="762" spans="6:13">
      <c r="F762" s="4"/>
      <c r="G762" s="6"/>
      <c r="H762" s="6"/>
      <c r="I762" s="6"/>
      <c r="J762" s="6"/>
      <c r="K762" s="6"/>
      <c r="L762" s="6"/>
      <c r="M762" s="6"/>
    </row>
    <row r="763" spans="6:13">
      <c r="F763" s="4"/>
      <c r="G763" s="6"/>
      <c r="H763" s="6"/>
      <c r="I763" s="6"/>
      <c r="J763" s="6"/>
      <c r="K763" s="6"/>
      <c r="L763" s="6"/>
      <c r="M763" s="6"/>
    </row>
    <row r="764" spans="6:13">
      <c r="F764" s="4"/>
      <c r="G764" s="6"/>
      <c r="H764" s="6"/>
      <c r="I764" s="6"/>
      <c r="J764" s="6"/>
      <c r="K764" s="6"/>
      <c r="L764" s="6"/>
      <c r="M764" s="6"/>
    </row>
    <row r="765" spans="6:13">
      <c r="F765" s="4"/>
      <c r="G765" s="6"/>
      <c r="H765" s="6"/>
      <c r="I765" s="6"/>
      <c r="J765" s="6"/>
      <c r="K765" s="6"/>
      <c r="L765" s="6"/>
      <c r="M765" s="6"/>
    </row>
    <row r="766" spans="6:13">
      <c r="F766" s="4"/>
      <c r="G766" s="6"/>
      <c r="H766" s="6"/>
      <c r="I766" s="6"/>
      <c r="J766" s="6"/>
      <c r="K766" s="6"/>
      <c r="L766" s="6"/>
      <c r="M766" s="6"/>
    </row>
    <row r="767" spans="6:13">
      <c r="F767" s="4"/>
      <c r="G767" s="6"/>
      <c r="H767" s="6"/>
      <c r="I767" s="6"/>
      <c r="J767" s="6"/>
      <c r="K767" s="6"/>
      <c r="L767" s="6"/>
      <c r="M767" s="6"/>
    </row>
    <row r="768" spans="6:13">
      <c r="F768" s="4"/>
      <c r="G768" s="6"/>
      <c r="H768" s="6"/>
      <c r="I768" s="6"/>
      <c r="J768" s="6"/>
      <c r="K768" s="6"/>
      <c r="L768" s="6"/>
      <c r="M768" s="6"/>
    </row>
    <row r="769" spans="6:13">
      <c r="F769" s="4"/>
      <c r="G769" s="6"/>
      <c r="H769" s="6"/>
      <c r="I769" s="6"/>
      <c r="J769" s="6"/>
      <c r="K769" s="6"/>
      <c r="L769" s="6"/>
      <c r="M769" s="6"/>
    </row>
    <row r="770" spans="6:13">
      <c r="F770" s="4"/>
      <c r="G770" s="6"/>
      <c r="H770" s="6"/>
      <c r="I770" s="6"/>
      <c r="J770" s="6"/>
      <c r="K770" s="6"/>
      <c r="L770" s="6"/>
      <c r="M770" s="6"/>
    </row>
    <row r="771" spans="6:13">
      <c r="F771" s="4"/>
      <c r="G771" s="6"/>
      <c r="H771" s="6"/>
      <c r="I771" s="6"/>
      <c r="J771" s="6"/>
      <c r="K771" s="6"/>
      <c r="L771" s="6"/>
      <c r="M771" s="6"/>
    </row>
    <row r="772" spans="6:13">
      <c r="F772" s="4"/>
      <c r="G772" s="6"/>
      <c r="H772" s="6"/>
      <c r="I772" s="6"/>
      <c r="J772" s="6"/>
      <c r="K772" s="6"/>
      <c r="L772" s="6"/>
      <c r="M772" s="6"/>
    </row>
    <row r="773" spans="6:13">
      <c r="F773" s="4"/>
      <c r="G773" s="6"/>
      <c r="H773" s="6"/>
      <c r="I773" s="6"/>
      <c r="J773" s="6"/>
      <c r="K773" s="6"/>
      <c r="L773" s="6"/>
      <c r="M773" s="6"/>
    </row>
    <row r="774" spans="6:13">
      <c r="F774" s="4"/>
      <c r="G774" s="6"/>
      <c r="H774" s="6"/>
      <c r="I774" s="6"/>
      <c r="J774" s="6"/>
      <c r="K774" s="6"/>
      <c r="L774" s="6"/>
      <c r="M774" s="6"/>
    </row>
    <row r="775" spans="6:13">
      <c r="F775" s="4"/>
      <c r="G775" s="6"/>
      <c r="H775" s="6"/>
      <c r="I775" s="6"/>
      <c r="J775" s="6"/>
      <c r="K775" s="6"/>
      <c r="L775" s="6"/>
      <c r="M775" s="6"/>
    </row>
    <row r="776" spans="6:13">
      <c r="F776" s="4"/>
      <c r="G776" s="6"/>
      <c r="H776" s="6"/>
      <c r="I776" s="6"/>
      <c r="J776" s="6"/>
      <c r="K776" s="6"/>
      <c r="L776" s="6"/>
      <c r="M776" s="6"/>
    </row>
    <row r="777" spans="6:13">
      <c r="F777" s="4"/>
      <c r="G777" s="6"/>
      <c r="H777" s="6"/>
      <c r="I777" s="6"/>
      <c r="J777" s="6"/>
      <c r="K777" s="6"/>
      <c r="L777" s="6"/>
      <c r="M777" s="6"/>
    </row>
    <row r="778" spans="6:13">
      <c r="F778" s="4"/>
      <c r="G778" s="6"/>
      <c r="H778" s="6"/>
      <c r="I778" s="6"/>
      <c r="J778" s="6"/>
      <c r="K778" s="6"/>
      <c r="L778" s="6"/>
      <c r="M778" s="6"/>
    </row>
    <row r="779" spans="6:13">
      <c r="F779" s="4"/>
      <c r="G779" s="6"/>
      <c r="H779" s="6"/>
      <c r="I779" s="6"/>
      <c r="J779" s="6"/>
      <c r="K779" s="6"/>
      <c r="L779" s="6"/>
      <c r="M779" s="6"/>
    </row>
    <row r="780" spans="6:13">
      <c r="F780" s="4"/>
      <c r="G780" s="6"/>
      <c r="H780" s="6"/>
      <c r="I780" s="6"/>
      <c r="J780" s="6"/>
      <c r="K780" s="6"/>
      <c r="L780" s="6"/>
      <c r="M780" s="6"/>
    </row>
    <row r="781" spans="6:13">
      <c r="F781" s="4"/>
      <c r="G781" s="6"/>
      <c r="H781" s="6"/>
      <c r="I781" s="6"/>
      <c r="J781" s="6"/>
      <c r="K781" s="6"/>
      <c r="L781" s="6"/>
      <c r="M781" s="6"/>
    </row>
    <row r="782" spans="6:13">
      <c r="F782" s="4"/>
      <c r="G782" s="6"/>
      <c r="H782" s="6"/>
      <c r="I782" s="6"/>
      <c r="J782" s="6"/>
      <c r="K782" s="6"/>
      <c r="L782" s="6"/>
      <c r="M782" s="6"/>
    </row>
    <row r="783" spans="6:13">
      <c r="F783" s="4"/>
      <c r="G783" s="6"/>
      <c r="H783" s="6"/>
      <c r="I783" s="6"/>
      <c r="J783" s="6"/>
      <c r="K783" s="6"/>
      <c r="L783" s="6"/>
      <c r="M783" s="6"/>
    </row>
    <row r="784" spans="6:13">
      <c r="F784" s="4"/>
      <c r="G784" s="6"/>
      <c r="H784" s="6"/>
      <c r="I784" s="6"/>
      <c r="J784" s="6"/>
      <c r="K784" s="6"/>
      <c r="L784" s="6"/>
      <c r="M784" s="6"/>
    </row>
    <row r="785" spans="6:13">
      <c r="F785" s="4"/>
      <c r="G785" s="6"/>
      <c r="H785" s="6"/>
      <c r="I785" s="6"/>
      <c r="J785" s="6"/>
      <c r="K785" s="6"/>
      <c r="L785" s="6"/>
      <c r="M785" s="6"/>
    </row>
    <row r="786" spans="6:13">
      <c r="F786" s="4"/>
      <c r="G786" s="6"/>
      <c r="H786" s="6"/>
      <c r="I786" s="6"/>
      <c r="J786" s="6"/>
      <c r="K786" s="6"/>
      <c r="L786" s="6"/>
      <c r="M786" s="6"/>
    </row>
    <row r="787" spans="6:13">
      <c r="F787" s="4"/>
      <c r="G787" s="6"/>
      <c r="H787" s="6"/>
      <c r="I787" s="6"/>
      <c r="J787" s="6"/>
      <c r="K787" s="6"/>
      <c r="L787" s="6"/>
      <c r="M787" s="6"/>
    </row>
    <row r="788" spans="6:13">
      <c r="F788" s="4"/>
      <c r="G788" s="6"/>
      <c r="H788" s="6"/>
      <c r="I788" s="6"/>
      <c r="J788" s="6"/>
      <c r="K788" s="6"/>
      <c r="L788" s="6"/>
      <c r="M788" s="6"/>
    </row>
    <row r="789" spans="6:13">
      <c r="F789" s="4"/>
      <c r="G789" s="6"/>
      <c r="H789" s="6"/>
      <c r="I789" s="6"/>
      <c r="J789" s="6"/>
      <c r="K789" s="6"/>
      <c r="L789" s="6"/>
      <c r="M789" s="6"/>
    </row>
    <row r="790" spans="6:13">
      <c r="F790" s="4"/>
      <c r="G790" s="6"/>
      <c r="H790" s="6"/>
      <c r="I790" s="6"/>
      <c r="J790" s="6"/>
      <c r="K790" s="6"/>
      <c r="L790" s="6"/>
      <c r="M790" s="6"/>
    </row>
    <row r="791" spans="6:13">
      <c r="F791" s="4"/>
      <c r="G791" s="6"/>
      <c r="H791" s="6"/>
      <c r="I791" s="6"/>
      <c r="J791" s="6"/>
      <c r="K791" s="6"/>
      <c r="L791" s="6"/>
      <c r="M791" s="6"/>
    </row>
    <row r="792" spans="6:13">
      <c r="F792" s="4"/>
      <c r="G792" s="6"/>
      <c r="H792" s="6"/>
      <c r="I792" s="6"/>
      <c r="J792" s="6"/>
      <c r="K792" s="6"/>
      <c r="L792" s="6"/>
      <c r="M792" s="6"/>
    </row>
    <row r="793" spans="6:13">
      <c r="F793" s="4"/>
      <c r="G793" s="6"/>
      <c r="H793" s="6"/>
      <c r="I793" s="6"/>
      <c r="J793" s="6"/>
      <c r="K793" s="6"/>
      <c r="L793" s="6"/>
      <c r="M793" s="6"/>
    </row>
    <row r="794" spans="6:13">
      <c r="F794" s="4"/>
      <c r="G794" s="6"/>
      <c r="H794" s="6"/>
      <c r="I794" s="6"/>
      <c r="J794" s="6"/>
      <c r="K794" s="6"/>
      <c r="L794" s="6"/>
      <c r="M794" s="6"/>
    </row>
    <row r="795" spans="6:13">
      <c r="F795" s="4"/>
      <c r="G795" s="6"/>
      <c r="H795" s="6"/>
      <c r="I795" s="6"/>
      <c r="J795" s="6"/>
      <c r="K795" s="6"/>
      <c r="L795" s="6"/>
      <c r="M795" s="6"/>
    </row>
    <row r="796" spans="6:13">
      <c r="F796" s="4"/>
      <c r="G796" s="6"/>
      <c r="H796" s="6"/>
      <c r="I796" s="6"/>
      <c r="J796" s="6"/>
      <c r="K796" s="6"/>
      <c r="L796" s="6"/>
      <c r="M796" s="6"/>
    </row>
    <row r="797" spans="6:13">
      <c r="F797" s="4"/>
      <c r="G797" s="6"/>
      <c r="H797" s="6"/>
      <c r="I797" s="6"/>
      <c r="J797" s="6"/>
      <c r="K797" s="6"/>
      <c r="L797" s="6"/>
      <c r="M797" s="6"/>
    </row>
    <row r="798" spans="6:13">
      <c r="F798" s="4"/>
      <c r="G798" s="6"/>
      <c r="H798" s="6"/>
      <c r="I798" s="6"/>
      <c r="J798" s="6"/>
      <c r="K798" s="6"/>
      <c r="L798" s="6"/>
      <c r="M798" s="6"/>
    </row>
    <row r="799" spans="6:13">
      <c r="F799" s="4"/>
      <c r="G799" s="6"/>
      <c r="H799" s="6"/>
      <c r="I799" s="6"/>
      <c r="J799" s="6"/>
      <c r="K799" s="6"/>
      <c r="L799" s="6"/>
      <c r="M799" s="6"/>
    </row>
    <row r="800" spans="6:13">
      <c r="F800" s="4"/>
      <c r="G800" s="6"/>
      <c r="H800" s="6"/>
      <c r="I800" s="6"/>
      <c r="J800" s="6"/>
      <c r="K800" s="6"/>
      <c r="L800" s="6"/>
      <c r="M800" s="6"/>
    </row>
    <row r="801" spans="6:13">
      <c r="F801" s="4"/>
      <c r="G801" s="6"/>
      <c r="H801" s="6"/>
      <c r="I801" s="6"/>
      <c r="J801" s="6"/>
      <c r="K801" s="6"/>
      <c r="L801" s="6"/>
      <c r="M801" s="6"/>
    </row>
    <row r="802" spans="6:13">
      <c r="F802" s="4"/>
      <c r="G802" s="6"/>
      <c r="H802" s="6"/>
      <c r="I802" s="6"/>
      <c r="J802" s="6"/>
      <c r="K802" s="6"/>
      <c r="L802" s="6"/>
      <c r="M802" s="6"/>
    </row>
    <row r="803" spans="6:13">
      <c r="F803" s="4"/>
      <c r="G803" s="6"/>
      <c r="H803" s="6"/>
      <c r="I803" s="6"/>
      <c r="J803" s="6"/>
      <c r="K803" s="6"/>
      <c r="L803" s="6"/>
      <c r="M803" s="6"/>
    </row>
    <row r="804" spans="6:13">
      <c r="F804" s="4"/>
      <c r="G804" s="6"/>
      <c r="H804" s="6"/>
      <c r="I804" s="6"/>
      <c r="J804" s="6"/>
      <c r="K804" s="6"/>
      <c r="L804" s="6"/>
      <c r="M804" s="6"/>
    </row>
    <row r="805" spans="6:13">
      <c r="F805" s="4"/>
      <c r="G805" s="6"/>
      <c r="H805" s="6"/>
      <c r="I805" s="6"/>
      <c r="J805" s="6"/>
      <c r="K805" s="6"/>
      <c r="L805" s="6"/>
      <c r="M805" s="6"/>
    </row>
    <row r="806" spans="6:13">
      <c r="F806" s="4"/>
      <c r="G806" s="6"/>
      <c r="H806" s="6"/>
      <c r="I806" s="6"/>
      <c r="J806" s="6"/>
      <c r="K806" s="6"/>
      <c r="L806" s="6"/>
      <c r="M806" s="6"/>
    </row>
    <row r="807" spans="6:13">
      <c r="F807" s="4"/>
      <c r="G807" s="6"/>
      <c r="H807" s="6"/>
      <c r="I807" s="6"/>
      <c r="J807" s="6"/>
      <c r="K807" s="6"/>
      <c r="L807" s="6"/>
      <c r="M807" s="6"/>
    </row>
    <row r="808" spans="6:13">
      <c r="F808" s="4"/>
      <c r="G808" s="6"/>
      <c r="H808" s="6"/>
      <c r="I808" s="6"/>
      <c r="J808" s="6"/>
      <c r="K808" s="6"/>
      <c r="L808" s="6"/>
      <c r="M808" s="6"/>
    </row>
    <row r="809" spans="6:13">
      <c r="F809" s="4"/>
      <c r="G809" s="6"/>
      <c r="H809" s="6"/>
      <c r="I809" s="6"/>
      <c r="J809" s="6"/>
      <c r="K809" s="6"/>
      <c r="L809" s="6"/>
      <c r="M809" s="6"/>
    </row>
    <row r="810" spans="6:13">
      <c r="F810" s="4"/>
      <c r="G810" s="6"/>
      <c r="H810" s="6"/>
      <c r="I810" s="6"/>
      <c r="J810" s="6"/>
      <c r="K810" s="6"/>
      <c r="L810" s="6"/>
      <c r="M810" s="6"/>
    </row>
    <row r="811" spans="6:13">
      <c r="F811" s="4"/>
      <c r="G811" s="6"/>
      <c r="H811" s="6"/>
      <c r="I811" s="6"/>
      <c r="J811" s="6"/>
      <c r="K811" s="6"/>
      <c r="L811" s="6"/>
      <c r="M811" s="6"/>
    </row>
    <row r="812" spans="6:13">
      <c r="F812" s="4"/>
      <c r="G812" s="6"/>
      <c r="H812" s="6"/>
      <c r="I812" s="6"/>
      <c r="J812" s="6"/>
      <c r="K812" s="6"/>
      <c r="L812" s="6"/>
      <c r="M812" s="6"/>
    </row>
    <row r="813" spans="6:13">
      <c r="F813" s="4"/>
      <c r="G813" s="6"/>
      <c r="H813" s="6"/>
      <c r="I813" s="6"/>
      <c r="J813" s="6"/>
      <c r="K813" s="6"/>
      <c r="L813" s="6"/>
      <c r="M813" s="6"/>
    </row>
    <row r="814" spans="6:13">
      <c r="F814" s="4"/>
      <c r="G814" s="6"/>
      <c r="H814" s="6"/>
      <c r="I814" s="6"/>
      <c r="J814" s="6"/>
      <c r="K814" s="6"/>
      <c r="L814" s="6"/>
      <c r="M814" s="6"/>
    </row>
    <row r="815" spans="6:13">
      <c r="F815" s="4"/>
      <c r="G815" s="6"/>
      <c r="H815" s="6"/>
      <c r="I815" s="6"/>
      <c r="J815" s="6"/>
      <c r="K815" s="6"/>
      <c r="L815" s="6"/>
      <c r="M815" s="6"/>
    </row>
    <row r="816" spans="6:13">
      <c r="F816" s="4"/>
      <c r="G816" s="6"/>
      <c r="H816" s="6"/>
      <c r="I816" s="6"/>
      <c r="J816" s="6"/>
      <c r="K816" s="6"/>
      <c r="L816" s="6"/>
      <c r="M816" s="6"/>
    </row>
    <row r="817" spans="6:13">
      <c r="F817" s="4"/>
      <c r="G817" s="6"/>
      <c r="H817" s="6"/>
      <c r="I817" s="6"/>
      <c r="J817" s="6"/>
      <c r="K817" s="6"/>
      <c r="L817" s="6"/>
      <c r="M817" s="6"/>
    </row>
    <row r="818" spans="6:13">
      <c r="F818" s="4"/>
      <c r="G818" s="6"/>
      <c r="H818" s="6"/>
      <c r="I818" s="6"/>
      <c r="J818" s="6"/>
      <c r="K818" s="6"/>
      <c r="L818" s="6"/>
      <c r="M818" s="6"/>
    </row>
    <row r="819" spans="6:13">
      <c r="F819" s="4"/>
      <c r="G819" s="6"/>
      <c r="H819" s="6"/>
      <c r="I819" s="6"/>
      <c r="J819" s="6"/>
      <c r="K819" s="6"/>
      <c r="L819" s="6"/>
      <c r="M819" s="6"/>
    </row>
    <row r="820" spans="6:13">
      <c r="F820" s="4"/>
      <c r="G820" s="6"/>
      <c r="H820" s="6"/>
      <c r="I820" s="6"/>
      <c r="J820" s="6"/>
      <c r="K820" s="6"/>
      <c r="L820" s="6"/>
      <c r="M820" s="6"/>
    </row>
    <row r="821" spans="6:13">
      <c r="F821" s="4"/>
      <c r="G821" s="6"/>
      <c r="H821" s="6"/>
      <c r="I821" s="6"/>
      <c r="J821" s="6"/>
      <c r="K821" s="6"/>
      <c r="L821" s="6"/>
      <c r="M821" s="6"/>
    </row>
    <row r="822" spans="6:13">
      <c r="F822" s="4"/>
      <c r="G822" s="6"/>
      <c r="H822" s="6"/>
      <c r="I822" s="6"/>
      <c r="J822" s="6"/>
      <c r="K822" s="6"/>
      <c r="L822" s="6"/>
      <c r="M822" s="6"/>
    </row>
    <row r="823" spans="6:13">
      <c r="F823" s="4"/>
      <c r="G823" s="6"/>
      <c r="H823" s="6"/>
      <c r="I823" s="6"/>
      <c r="J823" s="6"/>
      <c r="K823" s="6"/>
      <c r="L823" s="6"/>
      <c r="M823" s="6"/>
    </row>
    <row r="824" spans="6:13">
      <c r="F824" s="4"/>
      <c r="G824" s="6"/>
      <c r="H824" s="6"/>
      <c r="I824" s="6"/>
      <c r="J824" s="6"/>
      <c r="K824" s="6"/>
      <c r="L824" s="6"/>
      <c r="M824" s="6"/>
    </row>
    <row r="825" spans="6:13">
      <c r="F825" s="4"/>
      <c r="G825" s="6"/>
      <c r="H825" s="6"/>
      <c r="I825" s="6"/>
      <c r="J825" s="6"/>
      <c r="K825" s="6"/>
      <c r="L825" s="6"/>
      <c r="M825" s="6"/>
    </row>
    <row r="826" spans="6:13">
      <c r="F826" s="4"/>
      <c r="G826" s="6"/>
      <c r="H826" s="6"/>
      <c r="I826" s="6"/>
      <c r="J826" s="6"/>
      <c r="K826" s="6"/>
      <c r="L826" s="6"/>
      <c r="M826" s="6"/>
    </row>
    <row r="827" spans="6:13">
      <c r="F827" s="4"/>
      <c r="G827" s="6"/>
      <c r="H827" s="6"/>
      <c r="I827" s="6"/>
      <c r="J827" s="6"/>
      <c r="K827" s="6"/>
      <c r="L827" s="6"/>
      <c r="M827" s="6"/>
    </row>
    <row r="828" spans="6:13">
      <c r="F828" s="4"/>
      <c r="G828" s="6"/>
      <c r="H828" s="6"/>
      <c r="I828" s="6"/>
      <c r="J828" s="6"/>
      <c r="K828" s="6"/>
      <c r="L828" s="6"/>
      <c r="M828" s="6"/>
    </row>
    <row r="829" spans="6:13">
      <c r="F829" s="4"/>
      <c r="G829" s="6"/>
      <c r="H829" s="6"/>
      <c r="I829" s="6"/>
      <c r="J829" s="6"/>
      <c r="K829" s="6"/>
      <c r="L829" s="6"/>
      <c r="M829" s="6"/>
    </row>
    <row r="830" spans="6:13">
      <c r="F830" s="4"/>
      <c r="G830" s="6"/>
      <c r="H830" s="6"/>
      <c r="I830" s="6"/>
      <c r="J830" s="6"/>
      <c r="K830" s="6"/>
      <c r="L830" s="6"/>
      <c r="M830" s="6"/>
    </row>
    <row r="831" spans="6:13">
      <c r="F831" s="4"/>
      <c r="G831" s="6"/>
      <c r="H831" s="6"/>
      <c r="I831" s="6"/>
      <c r="J831" s="6"/>
      <c r="K831" s="6"/>
      <c r="L831" s="6"/>
      <c r="M831" s="6"/>
    </row>
    <row r="832" spans="6:13">
      <c r="F832" s="4"/>
      <c r="G832" s="6"/>
      <c r="H832" s="6"/>
      <c r="I832" s="6"/>
      <c r="J832" s="6"/>
      <c r="K832" s="6"/>
      <c r="L832" s="6"/>
      <c r="M832" s="6"/>
    </row>
    <row r="833" spans="6:13">
      <c r="F833" s="4"/>
      <c r="G833" s="6"/>
      <c r="H833" s="6"/>
      <c r="I833" s="6"/>
      <c r="J833" s="6"/>
      <c r="K833" s="6"/>
      <c r="L833" s="6"/>
      <c r="M833" s="6"/>
    </row>
    <row r="834" spans="6:13">
      <c r="F834" s="4"/>
      <c r="G834" s="6"/>
      <c r="H834" s="6"/>
      <c r="I834" s="6"/>
      <c r="J834" s="6"/>
      <c r="K834" s="6"/>
      <c r="L834" s="6"/>
      <c r="M834" s="6"/>
    </row>
    <row r="835" spans="6:13">
      <c r="F835" s="4"/>
      <c r="G835" s="6"/>
      <c r="H835" s="6"/>
      <c r="I835" s="6"/>
      <c r="J835" s="6"/>
      <c r="K835" s="6"/>
      <c r="L835" s="6"/>
      <c r="M835" s="6"/>
    </row>
    <row r="836" spans="6:13">
      <c r="F836" s="4"/>
      <c r="G836" s="6"/>
      <c r="H836" s="6"/>
      <c r="I836" s="6"/>
      <c r="J836" s="6"/>
      <c r="K836" s="6"/>
      <c r="L836" s="6"/>
      <c r="M836" s="6"/>
    </row>
    <row r="837" spans="6:13">
      <c r="F837" s="4"/>
      <c r="G837" s="6"/>
      <c r="H837" s="6"/>
      <c r="I837" s="6"/>
      <c r="J837" s="6"/>
      <c r="K837" s="6"/>
      <c r="L837" s="6"/>
      <c r="M837" s="6"/>
    </row>
    <row r="838" spans="6:13">
      <c r="F838" s="4"/>
      <c r="G838" s="6"/>
      <c r="H838" s="6"/>
      <c r="I838" s="6"/>
      <c r="J838" s="6"/>
      <c r="K838" s="6"/>
      <c r="L838" s="6"/>
      <c r="M838" s="6"/>
    </row>
    <row r="839" spans="6:13">
      <c r="F839" s="4"/>
      <c r="G839" s="6"/>
      <c r="H839" s="6"/>
      <c r="I839" s="6"/>
      <c r="J839" s="6"/>
      <c r="K839" s="6"/>
      <c r="L839" s="6"/>
      <c r="M839" s="6"/>
    </row>
    <row r="840" spans="6:13">
      <c r="F840" s="4"/>
      <c r="G840" s="6"/>
      <c r="H840" s="6"/>
      <c r="I840" s="6"/>
      <c r="J840" s="6"/>
      <c r="K840" s="6"/>
      <c r="L840" s="6"/>
      <c r="M840" s="6"/>
    </row>
    <row r="841" spans="6:13">
      <c r="F841" s="4"/>
      <c r="G841" s="6"/>
      <c r="H841" s="6"/>
      <c r="I841" s="6"/>
      <c r="J841" s="6"/>
      <c r="K841" s="6"/>
      <c r="L841" s="6"/>
      <c r="M841" s="6"/>
    </row>
    <row r="842" spans="6:13">
      <c r="F842" s="4"/>
      <c r="G842" s="6"/>
      <c r="H842" s="6"/>
      <c r="I842" s="6"/>
      <c r="J842" s="6"/>
      <c r="K842" s="6"/>
      <c r="L842" s="6"/>
      <c r="M842" s="6"/>
    </row>
    <row r="843" spans="6:13">
      <c r="F843" s="4"/>
      <c r="G843" s="6"/>
      <c r="H843" s="6"/>
      <c r="I843" s="6"/>
      <c r="J843" s="6"/>
      <c r="K843" s="6"/>
      <c r="L843" s="6"/>
      <c r="M843" s="6"/>
    </row>
    <row r="844" spans="6:13">
      <c r="F844" s="4"/>
      <c r="G844" s="6"/>
      <c r="H844" s="6"/>
      <c r="I844" s="6"/>
      <c r="J844" s="6"/>
      <c r="K844" s="6"/>
      <c r="L844" s="6"/>
      <c r="M844" s="6"/>
    </row>
    <row r="845" spans="6:13">
      <c r="F845" s="4"/>
      <c r="G845" s="6"/>
      <c r="H845" s="6"/>
      <c r="I845" s="6"/>
      <c r="J845" s="6"/>
      <c r="K845" s="6"/>
      <c r="L845" s="6"/>
      <c r="M845" s="6"/>
    </row>
    <row r="846" spans="6:13">
      <c r="F846" s="4"/>
      <c r="G846" s="6"/>
      <c r="H846" s="6"/>
      <c r="I846" s="6"/>
      <c r="J846" s="6"/>
      <c r="K846" s="6"/>
      <c r="L846" s="6"/>
      <c r="M846" s="6"/>
    </row>
    <row r="847" spans="6:13">
      <c r="F847" s="4"/>
      <c r="G847" s="6"/>
      <c r="H847" s="6"/>
      <c r="I847" s="6"/>
      <c r="J847" s="6"/>
      <c r="K847" s="6"/>
      <c r="L847" s="6"/>
      <c r="M847" s="6"/>
    </row>
    <row r="848" spans="6:13">
      <c r="F848" s="4"/>
      <c r="G848" s="6"/>
      <c r="H848" s="6"/>
      <c r="I848" s="6"/>
      <c r="J848" s="6"/>
      <c r="K848" s="6"/>
      <c r="L848" s="6"/>
      <c r="M848" s="6"/>
    </row>
    <row r="849" spans="6:13">
      <c r="F849" s="4"/>
      <c r="G849" s="6"/>
      <c r="H849" s="6"/>
      <c r="I849" s="6"/>
      <c r="J849" s="6"/>
      <c r="K849" s="6"/>
      <c r="L849" s="6"/>
      <c r="M849" s="6"/>
    </row>
    <row r="850" spans="6:13">
      <c r="F850" s="4"/>
      <c r="G850" s="6"/>
      <c r="H850" s="6"/>
      <c r="I850" s="6"/>
      <c r="J850" s="6"/>
      <c r="K850" s="6"/>
      <c r="L850" s="6"/>
      <c r="M850" s="6"/>
    </row>
    <row r="851" spans="6:13">
      <c r="F851" s="4"/>
      <c r="G851" s="6"/>
      <c r="H851" s="6"/>
      <c r="I851" s="6"/>
      <c r="J851" s="6"/>
      <c r="K851" s="6"/>
      <c r="L851" s="6"/>
      <c r="M851" s="6"/>
    </row>
    <row r="852" spans="6:13">
      <c r="F852" s="4"/>
      <c r="G852" s="6"/>
      <c r="H852" s="6"/>
      <c r="I852" s="6"/>
      <c r="J852" s="6"/>
      <c r="K852" s="6"/>
      <c r="L852" s="6"/>
      <c r="M852" s="6"/>
    </row>
    <row r="853" spans="6:13">
      <c r="F853" s="4"/>
      <c r="G853" s="6"/>
      <c r="H853" s="6"/>
      <c r="I853" s="6"/>
      <c r="J853" s="6"/>
      <c r="K853" s="6"/>
      <c r="L853" s="6"/>
      <c r="M853" s="6"/>
    </row>
    <row r="854" spans="6:13">
      <c r="F854" s="4"/>
      <c r="G854" s="6"/>
      <c r="H854" s="6"/>
      <c r="I854" s="6"/>
      <c r="J854" s="6"/>
      <c r="K854" s="6"/>
      <c r="L854" s="6"/>
      <c r="M854" s="6"/>
    </row>
    <row r="855" spans="6:13">
      <c r="F855" s="4"/>
      <c r="G855" s="6"/>
      <c r="H855" s="6"/>
      <c r="I855" s="6"/>
      <c r="J855" s="6"/>
      <c r="K855" s="6"/>
      <c r="L855" s="6"/>
      <c r="M855" s="6"/>
    </row>
    <row r="856" spans="6:13">
      <c r="F856" s="4"/>
      <c r="G856" s="6"/>
      <c r="H856" s="6"/>
      <c r="I856" s="6"/>
      <c r="J856" s="6"/>
      <c r="K856" s="6"/>
      <c r="L856" s="6"/>
      <c r="M856" s="6"/>
    </row>
    <row r="857" spans="6:13">
      <c r="F857" s="4"/>
      <c r="G857" s="6"/>
      <c r="H857" s="6"/>
      <c r="I857" s="6"/>
      <c r="J857" s="6"/>
      <c r="K857" s="6"/>
      <c r="L857" s="6"/>
      <c r="M857" s="6"/>
    </row>
    <row r="858" spans="6:13">
      <c r="F858" s="4"/>
      <c r="G858" s="6"/>
      <c r="H858" s="6"/>
      <c r="I858" s="6"/>
      <c r="J858" s="6"/>
      <c r="K858" s="6"/>
      <c r="L858" s="6"/>
      <c r="M858" s="6"/>
    </row>
    <row r="859" spans="6:13">
      <c r="F859" s="4"/>
      <c r="G859" s="6"/>
      <c r="H859" s="6"/>
      <c r="I859" s="6"/>
      <c r="J859" s="6"/>
      <c r="K859" s="6"/>
      <c r="L859" s="6"/>
      <c r="M859" s="6"/>
    </row>
    <row r="860" spans="6:13">
      <c r="F860" s="4"/>
      <c r="G860" s="6"/>
      <c r="H860" s="6"/>
      <c r="I860" s="6"/>
      <c r="J860" s="6"/>
      <c r="K860" s="6"/>
      <c r="L860" s="6"/>
      <c r="M860" s="6"/>
    </row>
    <row r="861" spans="6:13">
      <c r="F861" s="4"/>
      <c r="G861" s="6"/>
      <c r="H861" s="6"/>
      <c r="I861" s="6"/>
      <c r="J861" s="6"/>
      <c r="K861" s="6"/>
      <c r="L861" s="6"/>
      <c r="M861" s="6"/>
    </row>
    <row r="862" spans="6:13">
      <c r="F862" s="4"/>
      <c r="G862" s="6"/>
      <c r="H862" s="6"/>
      <c r="I862" s="6"/>
      <c r="J862" s="6"/>
      <c r="K862" s="6"/>
      <c r="L862" s="6"/>
      <c r="M862" s="6"/>
    </row>
    <row r="863" spans="6:13">
      <c r="F863" s="4"/>
      <c r="G863" s="6"/>
      <c r="H863" s="6"/>
      <c r="I863" s="6"/>
      <c r="J863" s="6"/>
      <c r="K863" s="6"/>
      <c r="L863" s="6"/>
      <c r="M863" s="6"/>
    </row>
    <row r="864" spans="6:13">
      <c r="F864" s="4"/>
      <c r="G864" s="6"/>
      <c r="H864" s="6"/>
      <c r="I864" s="6"/>
      <c r="J864" s="6"/>
      <c r="K864" s="6"/>
      <c r="L864" s="6"/>
      <c r="M864" s="6"/>
    </row>
    <row r="865" spans="6:13">
      <c r="F865" s="4"/>
      <c r="G865" s="6"/>
      <c r="H865" s="6"/>
      <c r="I865" s="6"/>
      <c r="J865" s="6"/>
      <c r="K865" s="6"/>
      <c r="L865" s="6"/>
      <c r="M865" s="6"/>
    </row>
    <row r="866" spans="6:13">
      <c r="F866" s="4"/>
      <c r="G866" s="6"/>
      <c r="H866" s="6"/>
      <c r="I866" s="6"/>
      <c r="J866" s="6"/>
      <c r="K866" s="6"/>
      <c r="L866" s="6"/>
      <c r="M866" s="6"/>
    </row>
    <row r="867" spans="6:13">
      <c r="F867" s="4"/>
      <c r="G867" s="6"/>
      <c r="H867" s="6"/>
      <c r="I867" s="6"/>
      <c r="J867" s="6"/>
      <c r="K867" s="6"/>
      <c r="L867" s="6"/>
      <c r="M867" s="6"/>
    </row>
    <row r="868" spans="6:13">
      <c r="F868" s="4"/>
      <c r="G868" s="6"/>
      <c r="H868" s="6"/>
      <c r="I868" s="6"/>
      <c r="J868" s="6"/>
      <c r="K868" s="6"/>
      <c r="L868" s="6"/>
      <c r="M868" s="6"/>
    </row>
    <row r="869" spans="6:13">
      <c r="F869" s="4"/>
      <c r="G869" s="6"/>
      <c r="H869" s="6"/>
      <c r="I869" s="6"/>
      <c r="J869" s="6"/>
      <c r="K869" s="6"/>
      <c r="L869" s="6"/>
      <c r="M869" s="6"/>
    </row>
    <row r="870" spans="6:13">
      <c r="F870" s="4"/>
      <c r="G870" s="6"/>
      <c r="H870" s="6"/>
      <c r="I870" s="6"/>
      <c r="J870" s="6"/>
      <c r="K870" s="6"/>
      <c r="L870" s="6"/>
      <c r="M870" s="6"/>
    </row>
    <row r="871" spans="6:13">
      <c r="F871" s="4"/>
      <c r="G871" s="6"/>
      <c r="H871" s="6"/>
      <c r="I871" s="6"/>
      <c r="J871" s="6"/>
      <c r="K871" s="6"/>
      <c r="L871" s="6"/>
      <c r="M871" s="6"/>
    </row>
    <row r="872" spans="6:13">
      <c r="F872" s="4"/>
      <c r="G872" s="6"/>
      <c r="H872" s="6"/>
      <c r="I872" s="6"/>
      <c r="J872" s="6"/>
      <c r="K872" s="6"/>
      <c r="L872" s="6"/>
      <c r="M872" s="6"/>
    </row>
    <row r="873" spans="6:13">
      <c r="F873" s="4"/>
      <c r="G873" s="6"/>
      <c r="H873" s="6"/>
      <c r="I873" s="6"/>
      <c r="J873" s="6"/>
      <c r="K873" s="6"/>
      <c r="L873" s="6"/>
      <c r="M873" s="6"/>
    </row>
    <row r="874" spans="6:13">
      <c r="F874" s="4"/>
      <c r="G874" s="6"/>
      <c r="H874" s="6"/>
      <c r="I874" s="6"/>
      <c r="J874" s="6"/>
      <c r="K874" s="6"/>
      <c r="L874" s="6"/>
      <c r="M874" s="6"/>
    </row>
    <row r="875" spans="6:13">
      <c r="F875" s="4"/>
      <c r="G875" s="6"/>
      <c r="H875" s="6"/>
      <c r="I875" s="6"/>
      <c r="J875" s="6"/>
      <c r="K875" s="6"/>
      <c r="L875" s="6"/>
      <c r="M875" s="6"/>
    </row>
    <row r="876" spans="6:13">
      <c r="F876" s="4"/>
      <c r="G876" s="6"/>
      <c r="H876" s="6"/>
      <c r="I876" s="6"/>
      <c r="J876" s="6"/>
      <c r="K876" s="6"/>
      <c r="L876" s="6"/>
      <c r="M876" s="6"/>
    </row>
    <row r="877" spans="6:13">
      <c r="F877" s="4"/>
      <c r="G877" s="6"/>
      <c r="H877" s="6"/>
      <c r="I877" s="6"/>
      <c r="J877" s="6"/>
      <c r="K877" s="6"/>
      <c r="L877" s="6"/>
      <c r="M877" s="6"/>
    </row>
    <row r="878" spans="6:13">
      <c r="F878" s="4"/>
      <c r="G878" s="6"/>
      <c r="H878" s="6"/>
      <c r="I878" s="6"/>
      <c r="J878" s="6"/>
      <c r="K878" s="6"/>
      <c r="L878" s="6"/>
      <c r="M878" s="6"/>
    </row>
    <row r="879" spans="6:13">
      <c r="F879" s="4"/>
      <c r="G879" s="6"/>
      <c r="H879" s="6"/>
      <c r="I879" s="6"/>
      <c r="J879" s="6"/>
      <c r="K879" s="6"/>
      <c r="L879" s="6"/>
      <c r="M879" s="6"/>
    </row>
    <row r="880" spans="6:13">
      <c r="F880" s="4"/>
      <c r="G880" s="6"/>
      <c r="H880" s="6"/>
      <c r="I880" s="6"/>
      <c r="J880" s="6"/>
      <c r="K880" s="6"/>
      <c r="L880" s="6"/>
      <c r="M880" s="6"/>
    </row>
    <row r="881" spans="6:13">
      <c r="F881" s="4"/>
      <c r="G881" s="6"/>
      <c r="H881" s="6"/>
      <c r="I881" s="6"/>
      <c r="J881" s="6"/>
      <c r="K881" s="6"/>
      <c r="L881" s="6"/>
      <c r="M881" s="6"/>
    </row>
    <row r="882" spans="6:13">
      <c r="F882" s="4"/>
      <c r="G882" s="6"/>
      <c r="H882" s="6"/>
      <c r="I882" s="6"/>
      <c r="J882" s="6"/>
      <c r="K882" s="6"/>
      <c r="L882" s="6"/>
      <c r="M882" s="6"/>
    </row>
    <row r="883" spans="6:13">
      <c r="F883" s="4"/>
      <c r="G883" s="6"/>
      <c r="H883" s="6"/>
      <c r="I883" s="6"/>
      <c r="J883" s="6"/>
      <c r="K883" s="6"/>
      <c r="L883" s="6"/>
      <c r="M883" s="6"/>
    </row>
    <row r="884" spans="6:13">
      <c r="F884" s="4"/>
      <c r="G884" s="6"/>
      <c r="H884" s="6"/>
      <c r="I884" s="6"/>
      <c r="J884" s="6"/>
      <c r="K884" s="6"/>
      <c r="L884" s="6"/>
      <c r="M884" s="6"/>
    </row>
    <row r="885" spans="6:13">
      <c r="F885" s="4"/>
      <c r="G885" s="6"/>
      <c r="H885" s="6"/>
      <c r="I885" s="6"/>
      <c r="J885" s="6"/>
      <c r="K885" s="6"/>
      <c r="L885" s="6"/>
      <c r="M885" s="6"/>
    </row>
    <row r="886" spans="6:13">
      <c r="F886" s="4"/>
      <c r="G886" s="6"/>
      <c r="H886" s="6"/>
      <c r="I886" s="6"/>
      <c r="J886" s="6"/>
      <c r="K886" s="6"/>
      <c r="L886" s="6"/>
      <c r="M886" s="6"/>
    </row>
    <row r="887" spans="6:13">
      <c r="F887" s="4"/>
      <c r="G887" s="6"/>
      <c r="H887" s="6"/>
      <c r="I887" s="6"/>
      <c r="J887" s="6"/>
      <c r="K887" s="6"/>
      <c r="L887" s="6"/>
      <c r="M887" s="6"/>
    </row>
    <row r="888" spans="6:13">
      <c r="F888" s="4"/>
      <c r="G888" s="6"/>
      <c r="H888" s="6"/>
      <c r="I888" s="6"/>
      <c r="J888" s="6"/>
      <c r="K888" s="6"/>
      <c r="L888" s="6"/>
      <c r="M888" s="6"/>
    </row>
    <row r="889" spans="6:13">
      <c r="F889" s="4"/>
      <c r="G889" s="6"/>
      <c r="H889" s="6"/>
      <c r="I889" s="6"/>
      <c r="J889" s="6"/>
      <c r="K889" s="6"/>
      <c r="L889" s="6"/>
      <c r="M889" s="6"/>
    </row>
    <row r="890" spans="6:13">
      <c r="F890" s="4"/>
      <c r="G890" s="6"/>
      <c r="H890" s="6"/>
      <c r="I890" s="6"/>
      <c r="J890" s="6"/>
      <c r="K890" s="6"/>
      <c r="L890" s="6"/>
      <c r="M890" s="6"/>
    </row>
    <row r="891" spans="6:13">
      <c r="F891" s="4"/>
      <c r="G891" s="6"/>
      <c r="H891" s="6"/>
      <c r="I891" s="6"/>
      <c r="J891" s="6"/>
      <c r="K891" s="6"/>
      <c r="L891" s="6"/>
      <c r="M891" s="6"/>
    </row>
    <row r="892" spans="6:13">
      <c r="F892" s="4"/>
      <c r="G892" s="6"/>
      <c r="H892" s="6"/>
      <c r="I892" s="6"/>
      <c r="J892" s="6"/>
      <c r="K892" s="6"/>
      <c r="L892" s="6"/>
      <c r="M892" s="6"/>
    </row>
    <row r="893" spans="6:13">
      <c r="F893" s="4"/>
      <c r="G893" s="6"/>
      <c r="H893" s="6"/>
      <c r="I893" s="6"/>
      <c r="J893" s="6"/>
      <c r="K893" s="6"/>
      <c r="L893" s="6"/>
      <c r="M893" s="6"/>
    </row>
    <row r="894" spans="6:13">
      <c r="F894" s="4"/>
      <c r="G894" s="6"/>
      <c r="H894" s="6"/>
      <c r="I894" s="6"/>
      <c r="J894" s="6"/>
      <c r="K894" s="6"/>
      <c r="L894" s="6"/>
      <c r="M894" s="6"/>
    </row>
    <row r="895" spans="6:13">
      <c r="F895" s="4"/>
      <c r="G895" s="6"/>
      <c r="H895" s="6"/>
      <c r="I895" s="6"/>
      <c r="J895" s="6"/>
      <c r="K895" s="6"/>
      <c r="L895" s="6"/>
      <c r="M895" s="6"/>
    </row>
    <row r="896" spans="6:13">
      <c r="F896" s="4"/>
      <c r="G896" s="6"/>
      <c r="H896" s="6"/>
      <c r="I896" s="6"/>
      <c r="J896" s="6"/>
      <c r="K896" s="6"/>
      <c r="L896" s="6"/>
      <c r="M896" s="6"/>
    </row>
    <row r="897" spans="6:13">
      <c r="F897" s="4"/>
      <c r="G897" s="6"/>
      <c r="H897" s="6"/>
      <c r="I897" s="6"/>
      <c r="J897" s="6"/>
      <c r="K897" s="6"/>
      <c r="L897" s="6"/>
      <c r="M897" s="6"/>
    </row>
    <row r="898" spans="6:13">
      <c r="F898" s="4"/>
      <c r="G898" s="6"/>
      <c r="H898" s="6"/>
      <c r="I898" s="6"/>
      <c r="J898" s="6"/>
      <c r="K898" s="6"/>
      <c r="L898" s="6"/>
      <c r="M898" s="6"/>
    </row>
    <row r="899" spans="6:13">
      <c r="F899" s="4"/>
      <c r="G899" s="6"/>
      <c r="H899" s="6"/>
      <c r="I899" s="6"/>
      <c r="J899" s="6"/>
      <c r="K899" s="6"/>
      <c r="L899" s="6"/>
      <c r="M899" s="6"/>
    </row>
    <row r="900" spans="6:13">
      <c r="F900" s="4"/>
      <c r="G900" s="6"/>
      <c r="H900" s="6"/>
      <c r="I900" s="6"/>
      <c r="J900" s="6"/>
      <c r="K900" s="6"/>
      <c r="L900" s="6"/>
      <c r="M900" s="6"/>
    </row>
    <row r="901" spans="6:13">
      <c r="F901" s="4"/>
      <c r="G901" s="6"/>
      <c r="H901" s="6"/>
      <c r="I901" s="6"/>
      <c r="J901" s="6"/>
      <c r="K901" s="6"/>
      <c r="L901" s="6"/>
      <c r="M901" s="6"/>
    </row>
    <row r="902" spans="6:13">
      <c r="F902" s="4"/>
      <c r="G902" s="6"/>
      <c r="H902" s="6"/>
      <c r="I902" s="6"/>
      <c r="J902" s="6"/>
      <c r="K902" s="6"/>
      <c r="L902" s="6"/>
      <c r="M902" s="6"/>
    </row>
    <row r="903" spans="6:13">
      <c r="F903" s="4"/>
      <c r="G903" s="6"/>
      <c r="H903" s="6"/>
      <c r="I903" s="6"/>
      <c r="J903" s="6"/>
      <c r="K903" s="6"/>
      <c r="L903" s="6"/>
      <c r="M903" s="6"/>
    </row>
    <row r="904" spans="6:13">
      <c r="F904" s="4"/>
      <c r="G904" s="6"/>
      <c r="H904" s="6"/>
      <c r="I904" s="6"/>
      <c r="J904" s="6"/>
      <c r="K904" s="6"/>
      <c r="L904" s="6"/>
      <c r="M904" s="6"/>
    </row>
    <row r="905" spans="6:13">
      <c r="F905" s="4"/>
      <c r="G905" s="6"/>
      <c r="H905" s="6"/>
      <c r="I905" s="6"/>
      <c r="J905" s="6"/>
      <c r="K905" s="6"/>
      <c r="L905" s="6"/>
      <c r="M905" s="6"/>
    </row>
    <row r="906" spans="6:13">
      <c r="F906" s="4"/>
      <c r="G906" s="6"/>
      <c r="H906" s="6"/>
      <c r="I906" s="6"/>
      <c r="J906" s="6"/>
      <c r="K906" s="6"/>
      <c r="L906" s="6"/>
      <c r="M906" s="6"/>
    </row>
    <row r="907" spans="6:13">
      <c r="F907" s="4"/>
      <c r="G907" s="6"/>
      <c r="H907" s="6"/>
      <c r="I907" s="6"/>
      <c r="J907" s="6"/>
      <c r="K907" s="6"/>
      <c r="L907" s="6"/>
      <c r="M907" s="6"/>
    </row>
    <row r="908" spans="6:13">
      <c r="F908" s="4"/>
      <c r="G908" s="6"/>
      <c r="H908" s="6"/>
      <c r="I908" s="6"/>
      <c r="J908" s="6"/>
      <c r="K908" s="6"/>
      <c r="L908" s="6"/>
      <c r="M908" s="6"/>
    </row>
    <row r="909" spans="6:13">
      <c r="F909" s="4"/>
      <c r="G909" s="6"/>
      <c r="H909" s="6"/>
      <c r="I909" s="6"/>
      <c r="J909" s="6"/>
      <c r="K909" s="6"/>
      <c r="L909" s="6"/>
      <c r="M909" s="6"/>
    </row>
    <row r="910" spans="6:13">
      <c r="F910" s="4"/>
      <c r="G910" s="6"/>
      <c r="H910" s="6"/>
      <c r="I910" s="6"/>
      <c r="J910" s="6"/>
      <c r="K910" s="6"/>
      <c r="L910" s="6"/>
      <c r="M910" s="6"/>
    </row>
    <row r="911" spans="6:13">
      <c r="F911" s="4"/>
      <c r="G911" s="6"/>
      <c r="H911" s="6"/>
      <c r="I911" s="6"/>
      <c r="J911" s="6"/>
      <c r="K911" s="6"/>
      <c r="L911" s="6"/>
      <c r="M911" s="6"/>
    </row>
    <row r="912" spans="6:13">
      <c r="F912" s="4"/>
      <c r="G912" s="6"/>
      <c r="H912" s="6"/>
      <c r="I912" s="6"/>
      <c r="J912" s="6"/>
      <c r="K912" s="6"/>
      <c r="L912" s="6"/>
      <c r="M912" s="6"/>
    </row>
    <row r="913" spans="6:13">
      <c r="F913" s="4"/>
      <c r="G913" s="6"/>
      <c r="H913" s="6"/>
      <c r="I913" s="6"/>
      <c r="J913" s="6"/>
      <c r="K913" s="6"/>
      <c r="L913" s="6"/>
      <c r="M913" s="6"/>
    </row>
    <row r="914" spans="6:13">
      <c r="F914" s="4"/>
      <c r="G914" s="6"/>
      <c r="H914" s="6"/>
      <c r="I914" s="6"/>
      <c r="J914" s="6"/>
      <c r="K914" s="6"/>
      <c r="L914" s="6"/>
      <c r="M914" s="6"/>
    </row>
    <row r="915" spans="6:13">
      <c r="F915" s="4"/>
      <c r="G915" s="6"/>
      <c r="H915" s="6"/>
      <c r="I915" s="6"/>
      <c r="J915" s="6"/>
      <c r="K915" s="6"/>
      <c r="L915" s="6"/>
      <c r="M915" s="6"/>
    </row>
    <row r="916" spans="6:13">
      <c r="F916" s="4"/>
      <c r="G916" s="6"/>
      <c r="H916" s="6"/>
      <c r="I916" s="6"/>
      <c r="J916" s="6"/>
      <c r="K916" s="6"/>
      <c r="L916" s="6"/>
      <c r="M916" s="6"/>
    </row>
    <row r="917" spans="6:13">
      <c r="F917" s="4"/>
      <c r="G917" s="6"/>
      <c r="H917" s="6"/>
      <c r="I917" s="6"/>
      <c r="J917" s="6"/>
      <c r="K917" s="6"/>
      <c r="L917" s="6"/>
      <c r="M917" s="6"/>
    </row>
    <row r="918" spans="6:13">
      <c r="F918" s="4"/>
      <c r="G918" s="6"/>
      <c r="H918" s="6"/>
      <c r="I918" s="6"/>
      <c r="J918" s="6"/>
      <c r="K918" s="6"/>
      <c r="L918" s="6"/>
      <c r="M918" s="6"/>
    </row>
    <row r="919" spans="6:13">
      <c r="F919" s="4"/>
      <c r="G919" s="6"/>
      <c r="H919" s="6"/>
      <c r="I919" s="6"/>
      <c r="J919" s="6"/>
      <c r="K919" s="6"/>
      <c r="L919" s="6"/>
      <c r="M919" s="6"/>
    </row>
    <row r="920" spans="6:13">
      <c r="F920" s="4"/>
      <c r="G920" s="6"/>
      <c r="H920" s="6"/>
      <c r="I920" s="6"/>
      <c r="J920" s="6"/>
      <c r="K920" s="6"/>
      <c r="L920" s="6"/>
      <c r="M920" s="6"/>
    </row>
    <row r="921" spans="6:13">
      <c r="F921" s="4"/>
      <c r="G921" s="6"/>
      <c r="H921" s="6"/>
      <c r="I921" s="6"/>
      <c r="J921" s="6"/>
      <c r="K921" s="6"/>
      <c r="L921" s="6"/>
      <c r="M921" s="6"/>
    </row>
    <row r="922" spans="6:13">
      <c r="F922" s="4"/>
      <c r="G922" s="6"/>
      <c r="H922" s="6"/>
      <c r="I922" s="6"/>
      <c r="J922" s="6"/>
      <c r="K922" s="6"/>
      <c r="L922" s="6"/>
      <c r="M922" s="6"/>
    </row>
    <row r="923" spans="6:13">
      <c r="F923" s="4"/>
      <c r="G923" s="6"/>
      <c r="H923" s="6"/>
      <c r="I923" s="6"/>
      <c r="J923" s="6"/>
      <c r="K923" s="6"/>
      <c r="L923" s="6"/>
      <c r="M923" s="6"/>
    </row>
    <row r="924" spans="6:13">
      <c r="F924" s="4"/>
      <c r="G924" s="6"/>
      <c r="H924" s="6"/>
      <c r="I924" s="6"/>
      <c r="J924" s="6"/>
      <c r="K924" s="6"/>
      <c r="L924" s="6"/>
      <c r="M924" s="6"/>
    </row>
    <row r="925" spans="6:13">
      <c r="F925" s="4"/>
      <c r="G925" s="6"/>
      <c r="H925" s="6"/>
      <c r="I925" s="6"/>
      <c r="J925" s="6"/>
      <c r="K925" s="6"/>
      <c r="L925" s="6"/>
      <c r="M925" s="6"/>
    </row>
    <row r="926" spans="6:13">
      <c r="F926" s="4"/>
      <c r="G926" s="6"/>
      <c r="H926" s="6"/>
      <c r="I926" s="6"/>
      <c r="J926" s="6"/>
      <c r="K926" s="6"/>
      <c r="L926" s="6"/>
      <c r="M926" s="6"/>
    </row>
    <row r="927" spans="6:13">
      <c r="F927" s="4"/>
      <c r="G927" s="6"/>
      <c r="H927" s="6"/>
      <c r="I927" s="6"/>
      <c r="J927" s="6"/>
      <c r="K927" s="6"/>
      <c r="L927" s="6"/>
      <c r="M927" s="6"/>
    </row>
    <row r="928" spans="6:13">
      <c r="F928" s="4"/>
      <c r="G928" s="6"/>
      <c r="H928" s="6"/>
      <c r="I928" s="6"/>
      <c r="J928" s="6"/>
      <c r="K928" s="6"/>
      <c r="L928" s="6"/>
      <c r="M928" s="6"/>
    </row>
    <row r="929" spans="6:13">
      <c r="F929" s="4"/>
      <c r="G929" s="6"/>
      <c r="H929" s="6"/>
      <c r="I929" s="6"/>
      <c r="J929" s="6"/>
      <c r="K929" s="6"/>
      <c r="L929" s="6"/>
      <c r="M929" s="6"/>
    </row>
    <row r="930" spans="6:13">
      <c r="F930" s="4"/>
      <c r="G930" s="6"/>
      <c r="H930" s="6"/>
      <c r="I930" s="6"/>
      <c r="J930" s="6"/>
      <c r="K930" s="6"/>
      <c r="L930" s="6"/>
      <c r="M930" s="6"/>
    </row>
    <row r="931" spans="6:13">
      <c r="F931" s="4"/>
      <c r="G931" s="6"/>
      <c r="H931" s="6"/>
      <c r="I931" s="6"/>
      <c r="J931" s="6"/>
      <c r="K931" s="6"/>
      <c r="L931" s="6"/>
      <c r="M931" s="6"/>
    </row>
    <row r="932" spans="6:13">
      <c r="F932" s="4"/>
      <c r="G932" s="6"/>
      <c r="H932" s="6"/>
      <c r="I932" s="6"/>
      <c r="J932" s="6"/>
      <c r="K932" s="6"/>
      <c r="L932" s="6"/>
      <c r="M932" s="6"/>
    </row>
    <row r="933" spans="6:13">
      <c r="F933" s="4"/>
      <c r="G933" s="6"/>
      <c r="H933" s="6"/>
      <c r="I933" s="6"/>
      <c r="J933" s="6"/>
      <c r="K933" s="6"/>
      <c r="L933" s="6"/>
      <c r="M933" s="6"/>
    </row>
    <row r="934" spans="6:13">
      <c r="F934" s="4"/>
      <c r="G934" s="6"/>
      <c r="H934" s="6"/>
      <c r="I934" s="6"/>
      <c r="J934" s="6"/>
      <c r="K934" s="6"/>
      <c r="L934" s="6"/>
      <c r="M934" s="6"/>
    </row>
    <row r="935" spans="6:13">
      <c r="F935" s="4"/>
      <c r="G935" s="6"/>
      <c r="H935" s="6"/>
      <c r="I935" s="6"/>
      <c r="J935" s="6"/>
      <c r="K935" s="6"/>
      <c r="L935" s="6"/>
      <c r="M935" s="6"/>
    </row>
    <row r="936" spans="6:13">
      <c r="F936" s="4"/>
      <c r="G936" s="6"/>
      <c r="H936" s="6"/>
      <c r="I936" s="6"/>
      <c r="J936" s="6"/>
      <c r="K936" s="6"/>
      <c r="L936" s="6"/>
      <c r="M936" s="6"/>
    </row>
    <row r="937" spans="6:13">
      <c r="F937" s="4"/>
      <c r="G937" s="6"/>
      <c r="H937" s="6"/>
      <c r="I937" s="6"/>
      <c r="J937" s="6"/>
      <c r="K937" s="6"/>
      <c r="L937" s="6"/>
      <c r="M937" s="6"/>
    </row>
    <row r="938" spans="6:13">
      <c r="F938" s="4"/>
      <c r="G938" s="6"/>
      <c r="H938" s="6"/>
      <c r="I938" s="6"/>
      <c r="J938" s="6"/>
      <c r="K938" s="6"/>
      <c r="L938" s="6"/>
      <c r="M938" s="6"/>
    </row>
    <row r="939" spans="6:13">
      <c r="F939" s="4"/>
      <c r="G939" s="6"/>
      <c r="H939" s="6"/>
      <c r="I939" s="6"/>
      <c r="J939" s="6"/>
      <c r="K939" s="6"/>
      <c r="L939" s="6"/>
      <c r="M939" s="6"/>
    </row>
    <row r="940" spans="6:13">
      <c r="F940" s="4"/>
      <c r="G940" s="6"/>
      <c r="H940" s="6"/>
      <c r="I940" s="6"/>
      <c r="J940" s="6"/>
      <c r="K940" s="6"/>
      <c r="L940" s="6"/>
      <c r="M940" s="6"/>
    </row>
    <row r="941" spans="6:13">
      <c r="F941" s="4"/>
      <c r="G941" s="6"/>
      <c r="H941" s="6"/>
      <c r="I941" s="6"/>
      <c r="J941" s="6"/>
      <c r="K941" s="6"/>
      <c r="L941" s="6"/>
      <c r="M941" s="6"/>
    </row>
    <row r="942" spans="6:13">
      <c r="F942" s="4"/>
      <c r="G942" s="6"/>
      <c r="H942" s="6"/>
      <c r="I942" s="6"/>
      <c r="J942" s="6"/>
      <c r="K942" s="6"/>
      <c r="L942" s="6"/>
      <c r="M942" s="6"/>
    </row>
    <row r="943" spans="6:13">
      <c r="F943" s="4"/>
      <c r="G943" s="6"/>
      <c r="H943" s="6"/>
      <c r="I943" s="6"/>
      <c r="J943" s="6"/>
      <c r="K943" s="6"/>
      <c r="L943" s="6"/>
      <c r="M943" s="6"/>
    </row>
    <row r="944" spans="6:13">
      <c r="F944" s="4"/>
      <c r="G944" s="6"/>
      <c r="H944" s="6"/>
      <c r="I944" s="6"/>
      <c r="J944" s="6"/>
      <c r="K944" s="6"/>
      <c r="L944" s="6"/>
      <c r="M944" s="6"/>
    </row>
    <row r="945" spans="6:13">
      <c r="F945" s="4"/>
      <c r="G945" s="6"/>
      <c r="H945" s="6"/>
      <c r="I945" s="6"/>
      <c r="J945" s="6"/>
      <c r="K945" s="6"/>
      <c r="L945" s="6"/>
      <c r="M945" s="6"/>
    </row>
    <row r="946" spans="6:13">
      <c r="F946" s="4"/>
      <c r="G946" s="6"/>
      <c r="H946" s="6"/>
      <c r="I946" s="6"/>
      <c r="J946" s="6"/>
      <c r="K946" s="6"/>
      <c r="L946" s="6"/>
      <c r="M946" s="6"/>
    </row>
    <row r="947" spans="6:13">
      <c r="F947" s="4"/>
      <c r="G947" s="6"/>
      <c r="H947" s="6"/>
      <c r="I947" s="6"/>
      <c r="J947" s="6"/>
      <c r="K947" s="6"/>
      <c r="L947" s="6"/>
      <c r="M947" s="6"/>
    </row>
    <row r="948" spans="6:13">
      <c r="F948" s="4"/>
      <c r="G948" s="6"/>
      <c r="H948" s="6"/>
      <c r="I948" s="6"/>
      <c r="J948" s="6"/>
      <c r="K948" s="6"/>
      <c r="L948" s="6"/>
      <c r="M948" s="6"/>
    </row>
    <row r="949" spans="6:13">
      <c r="F949" s="4"/>
      <c r="G949" s="6"/>
      <c r="H949" s="6"/>
      <c r="I949" s="6"/>
      <c r="J949" s="6"/>
      <c r="K949" s="6"/>
      <c r="L949" s="6"/>
      <c r="M949" s="6"/>
    </row>
    <row r="950" spans="6:13">
      <c r="F950" s="4"/>
      <c r="G950" s="6"/>
      <c r="H950" s="6"/>
      <c r="I950" s="6"/>
      <c r="J950" s="6"/>
      <c r="K950" s="6"/>
      <c r="L950" s="6"/>
      <c r="M950" s="6"/>
    </row>
    <row r="951" spans="6:13">
      <c r="F951" s="4"/>
      <c r="G951" s="6"/>
      <c r="H951" s="6"/>
      <c r="I951" s="6"/>
      <c r="J951" s="6"/>
      <c r="K951" s="6"/>
      <c r="L951" s="6"/>
      <c r="M951" s="6"/>
    </row>
    <row r="952" spans="6:13">
      <c r="F952" s="4"/>
      <c r="G952" s="6"/>
      <c r="H952" s="6"/>
      <c r="I952" s="6"/>
      <c r="J952" s="6"/>
      <c r="K952" s="6"/>
      <c r="L952" s="6"/>
      <c r="M952" s="6"/>
    </row>
    <row r="953" spans="6:13">
      <c r="F953" s="4"/>
      <c r="G953" s="6"/>
      <c r="H953" s="6"/>
      <c r="I953" s="6"/>
      <c r="J953" s="6"/>
      <c r="K953" s="6"/>
      <c r="L953" s="6"/>
      <c r="M953" s="6"/>
    </row>
    <row r="954" spans="6:13">
      <c r="F954" s="4"/>
      <c r="G954" s="6"/>
      <c r="H954" s="6"/>
      <c r="I954" s="6"/>
      <c r="J954" s="6"/>
      <c r="K954" s="6"/>
      <c r="L954" s="6"/>
      <c r="M954" s="6"/>
    </row>
    <row r="955" spans="6:13">
      <c r="F955" s="4"/>
      <c r="G955" s="6"/>
      <c r="H955" s="6"/>
      <c r="I955" s="6"/>
      <c r="J955" s="6"/>
      <c r="K955" s="6"/>
      <c r="L955" s="6"/>
      <c r="M955" s="6"/>
    </row>
    <row r="956" spans="6:13">
      <c r="F956" s="4"/>
      <c r="G956" s="6"/>
      <c r="H956" s="6"/>
      <c r="I956" s="6"/>
      <c r="J956" s="6"/>
      <c r="K956" s="6"/>
      <c r="L956" s="6"/>
      <c r="M956" s="6"/>
    </row>
    <row r="957" spans="6:13">
      <c r="F957" s="4"/>
      <c r="G957" s="6"/>
      <c r="H957" s="6"/>
      <c r="I957" s="6"/>
      <c r="J957" s="6"/>
      <c r="K957" s="6"/>
      <c r="L957" s="6"/>
      <c r="M957" s="6"/>
    </row>
    <row r="958" spans="6:13">
      <c r="F958" s="4"/>
      <c r="G958" s="6"/>
      <c r="H958" s="6"/>
      <c r="I958" s="6"/>
      <c r="J958" s="6"/>
      <c r="K958" s="6"/>
      <c r="L958" s="6"/>
      <c r="M958" s="6"/>
    </row>
    <row r="959" spans="6:13">
      <c r="F959" s="4"/>
      <c r="G959" s="6"/>
      <c r="H959" s="6"/>
      <c r="I959" s="6"/>
      <c r="J959" s="6"/>
      <c r="K959" s="6"/>
      <c r="L959" s="6"/>
      <c r="M959" s="6"/>
    </row>
    <row r="960" spans="6:13">
      <c r="F960" s="4"/>
      <c r="G960" s="6"/>
      <c r="H960" s="6"/>
      <c r="I960" s="6"/>
      <c r="J960" s="6"/>
      <c r="K960" s="6"/>
      <c r="L960" s="6"/>
      <c r="M960" s="6"/>
    </row>
    <row r="961" spans="6:13">
      <c r="F961" s="4"/>
      <c r="G961" s="6"/>
      <c r="H961" s="6"/>
      <c r="I961" s="6"/>
      <c r="J961" s="6"/>
      <c r="K961" s="6"/>
      <c r="L961" s="6"/>
      <c r="M961" s="6"/>
    </row>
    <row r="962" spans="6:13">
      <c r="F962" s="4"/>
      <c r="G962" s="6"/>
      <c r="H962" s="6"/>
      <c r="I962" s="6"/>
      <c r="J962" s="6"/>
      <c r="K962" s="6"/>
      <c r="L962" s="6"/>
      <c r="M962" s="6"/>
    </row>
    <row r="963" spans="6:13">
      <c r="F963" s="4"/>
      <c r="G963" s="6"/>
      <c r="H963" s="6"/>
      <c r="I963" s="6"/>
      <c r="J963" s="6"/>
      <c r="K963" s="6"/>
      <c r="L963" s="6"/>
      <c r="M963" s="6"/>
    </row>
    <row r="964" spans="6:13">
      <c r="F964" s="4"/>
      <c r="G964" s="6"/>
      <c r="H964" s="6"/>
      <c r="I964" s="6"/>
      <c r="J964" s="6"/>
      <c r="K964" s="6"/>
      <c r="L964" s="6"/>
      <c r="M964" s="6"/>
    </row>
    <row r="965" spans="6:13">
      <c r="F965" s="4"/>
      <c r="G965" s="6"/>
      <c r="H965" s="6"/>
      <c r="I965" s="6"/>
      <c r="J965" s="6"/>
      <c r="K965" s="6"/>
      <c r="L965" s="6"/>
      <c r="M965" s="6"/>
    </row>
    <row r="966" spans="6:13">
      <c r="F966" s="4"/>
      <c r="G966" s="6"/>
      <c r="H966" s="6"/>
      <c r="I966" s="6"/>
      <c r="J966" s="6"/>
      <c r="K966" s="6"/>
      <c r="L966" s="6"/>
      <c r="M966" s="6"/>
    </row>
    <row r="967" spans="6:13">
      <c r="F967" s="4"/>
      <c r="G967" s="6"/>
      <c r="H967" s="6"/>
      <c r="I967" s="6"/>
      <c r="J967" s="6"/>
      <c r="K967" s="6"/>
      <c r="L967" s="6"/>
      <c r="M967" s="6"/>
    </row>
    <row r="968" spans="6:13">
      <c r="F968" s="4"/>
      <c r="G968" s="6"/>
      <c r="H968" s="6"/>
      <c r="I968" s="6"/>
      <c r="J968" s="6"/>
      <c r="K968" s="6"/>
      <c r="L968" s="6"/>
      <c r="M968" s="6"/>
    </row>
    <row r="969" spans="6:13">
      <c r="F969" s="4"/>
      <c r="G969" s="6"/>
      <c r="H969" s="6"/>
      <c r="I969" s="6"/>
      <c r="J969" s="6"/>
      <c r="K969" s="6"/>
      <c r="L969" s="6"/>
      <c r="M969" s="6"/>
    </row>
    <row r="970" spans="6:13">
      <c r="F970" s="4"/>
      <c r="G970" s="6"/>
      <c r="H970" s="6"/>
      <c r="I970" s="6"/>
      <c r="J970" s="6"/>
      <c r="K970" s="6"/>
      <c r="L970" s="6"/>
      <c r="M970" s="6"/>
    </row>
    <row r="971" spans="6:13">
      <c r="F971" s="4"/>
      <c r="G971" s="6"/>
      <c r="H971" s="6"/>
      <c r="I971" s="6"/>
      <c r="J971" s="6"/>
      <c r="K971" s="6"/>
      <c r="L971" s="6"/>
      <c r="M971" s="6"/>
    </row>
    <row r="972" spans="6:13">
      <c r="F972" s="4"/>
      <c r="G972" s="6"/>
      <c r="H972" s="6"/>
      <c r="I972" s="6"/>
      <c r="J972" s="6"/>
      <c r="K972" s="6"/>
      <c r="L972" s="6"/>
      <c r="M972" s="6"/>
    </row>
    <row r="973" spans="6:13">
      <c r="F973" s="4"/>
      <c r="G973" s="6"/>
      <c r="H973" s="6"/>
      <c r="I973" s="6"/>
      <c r="J973" s="6"/>
      <c r="K973" s="6"/>
      <c r="L973" s="6"/>
      <c r="M973" s="6"/>
    </row>
    <row r="974" spans="6:13">
      <c r="F974" s="4"/>
      <c r="G974" s="6"/>
      <c r="H974" s="6"/>
      <c r="I974" s="6"/>
      <c r="J974" s="6"/>
      <c r="K974" s="6"/>
      <c r="L974" s="6"/>
      <c r="M974" s="6"/>
    </row>
    <row r="975" spans="6:13">
      <c r="F975" s="4"/>
      <c r="G975" s="6"/>
      <c r="H975" s="6"/>
      <c r="I975" s="6"/>
      <c r="J975" s="6"/>
      <c r="K975" s="6"/>
      <c r="L975" s="6"/>
      <c r="M975" s="6"/>
    </row>
    <row r="976" spans="6:13">
      <c r="F976" s="4"/>
      <c r="G976" s="6"/>
      <c r="H976" s="6"/>
      <c r="I976" s="6"/>
      <c r="J976" s="6"/>
      <c r="K976" s="6"/>
      <c r="L976" s="6"/>
      <c r="M976" s="6"/>
    </row>
    <row r="977" spans="6:13">
      <c r="F977" s="4"/>
      <c r="G977" s="6"/>
      <c r="H977" s="6"/>
      <c r="I977" s="6"/>
      <c r="J977" s="6"/>
      <c r="K977" s="6"/>
      <c r="L977" s="6"/>
      <c r="M977" s="6"/>
    </row>
    <row r="978" spans="6:13">
      <c r="F978" s="4"/>
      <c r="G978" s="6"/>
      <c r="H978" s="6"/>
      <c r="I978" s="6"/>
      <c r="J978" s="6"/>
      <c r="K978" s="6"/>
      <c r="L978" s="6"/>
      <c r="M978" s="6"/>
    </row>
    <row r="979" spans="6:13">
      <c r="F979" s="4"/>
      <c r="G979" s="6"/>
      <c r="H979" s="6"/>
      <c r="I979" s="6"/>
      <c r="J979" s="6"/>
      <c r="K979" s="6"/>
      <c r="L979" s="6"/>
      <c r="M979" s="6"/>
    </row>
    <row r="980" spans="6:13">
      <c r="F980" s="4"/>
      <c r="G980" s="6"/>
      <c r="H980" s="6"/>
      <c r="I980" s="6"/>
      <c r="J980" s="6"/>
      <c r="K980" s="6"/>
      <c r="L980" s="6"/>
      <c r="M980" s="6"/>
    </row>
    <row r="981" spans="6:13">
      <c r="F981" s="4"/>
      <c r="G981" s="6"/>
      <c r="H981" s="6"/>
      <c r="I981" s="6"/>
      <c r="J981" s="6"/>
      <c r="K981" s="6"/>
      <c r="L981" s="6"/>
      <c r="M981" s="6"/>
    </row>
    <row r="982" spans="6:13">
      <c r="F982" s="4"/>
      <c r="G982" s="6"/>
      <c r="H982" s="6"/>
      <c r="I982" s="6"/>
      <c r="J982" s="6"/>
      <c r="K982" s="6"/>
      <c r="L982" s="6"/>
      <c r="M982" s="6"/>
    </row>
    <row r="983" spans="6:13">
      <c r="F983" s="4"/>
      <c r="G983" s="6"/>
      <c r="H983" s="6"/>
      <c r="I983" s="6"/>
      <c r="J983" s="6"/>
      <c r="K983" s="6"/>
      <c r="L983" s="6"/>
      <c r="M983" s="6"/>
    </row>
    <row r="984" spans="6:13">
      <c r="F984" s="4"/>
      <c r="G984" s="6"/>
      <c r="H984" s="6"/>
      <c r="I984" s="6"/>
      <c r="J984" s="6"/>
      <c r="K984" s="6"/>
      <c r="L984" s="6"/>
      <c r="M984" s="6"/>
    </row>
    <row r="985" spans="6:13">
      <c r="F985" s="4"/>
      <c r="G985" s="6"/>
      <c r="H985" s="6"/>
      <c r="I985" s="6"/>
      <c r="J985" s="6"/>
      <c r="K985" s="6"/>
      <c r="L985" s="6"/>
      <c r="M985" s="6"/>
    </row>
    <row r="986" spans="6:13">
      <c r="F986" s="4"/>
      <c r="G986" s="6"/>
      <c r="H986" s="6"/>
      <c r="I986" s="6"/>
      <c r="J986" s="6"/>
      <c r="K986" s="6"/>
      <c r="L986" s="6"/>
      <c r="M986" s="6"/>
    </row>
    <row r="987" spans="6:13">
      <c r="F987" s="4"/>
      <c r="G987" s="6"/>
      <c r="H987" s="6"/>
      <c r="I987" s="6"/>
      <c r="J987" s="6"/>
      <c r="K987" s="6"/>
      <c r="L987" s="6"/>
      <c r="M987" s="6"/>
    </row>
    <row r="988" spans="6:13">
      <c r="F988" s="4"/>
      <c r="G988" s="6"/>
      <c r="H988" s="6"/>
      <c r="I988" s="6"/>
      <c r="J988" s="6"/>
      <c r="K988" s="6"/>
      <c r="L988" s="6"/>
      <c r="M988" s="6"/>
    </row>
    <row r="989" spans="6:13">
      <c r="F989" s="4"/>
      <c r="G989" s="6"/>
      <c r="H989" s="6"/>
      <c r="I989" s="6"/>
      <c r="J989" s="6"/>
      <c r="K989" s="6"/>
      <c r="L989" s="6"/>
      <c r="M989" s="6"/>
    </row>
    <row r="990" spans="6:13">
      <c r="F990" s="4"/>
      <c r="G990" s="6"/>
      <c r="H990" s="6"/>
      <c r="I990" s="6"/>
      <c r="J990" s="6"/>
      <c r="K990" s="6"/>
      <c r="L990" s="6"/>
      <c r="M990" s="6"/>
    </row>
    <row r="991" spans="6:13">
      <c r="F991" s="4"/>
      <c r="G991" s="6"/>
      <c r="H991" s="6"/>
      <c r="I991" s="6"/>
      <c r="J991" s="6"/>
      <c r="K991" s="6"/>
      <c r="L991" s="6"/>
      <c r="M991" s="6"/>
    </row>
    <row r="992" spans="6:13">
      <c r="F992" s="4"/>
      <c r="G992" s="6"/>
      <c r="H992" s="6"/>
      <c r="I992" s="6"/>
      <c r="J992" s="6"/>
      <c r="K992" s="6"/>
      <c r="L992" s="6"/>
      <c r="M992" s="6"/>
    </row>
    <row r="993" spans="6:13">
      <c r="F993" s="4"/>
      <c r="G993" s="6"/>
      <c r="H993" s="6"/>
      <c r="I993" s="6"/>
      <c r="J993" s="6"/>
      <c r="K993" s="6"/>
      <c r="L993" s="6"/>
      <c r="M993" s="6"/>
    </row>
    <row r="994" spans="6:13">
      <c r="F994" s="4"/>
      <c r="G994" s="6"/>
      <c r="H994" s="6"/>
      <c r="I994" s="6"/>
      <c r="J994" s="6"/>
      <c r="K994" s="6"/>
      <c r="L994" s="6"/>
      <c r="M994" s="6"/>
    </row>
    <row r="995" spans="6:13">
      <c r="F995" s="4"/>
      <c r="G995" s="6"/>
      <c r="H995" s="6"/>
      <c r="I995" s="6"/>
      <c r="J995" s="6"/>
      <c r="K995" s="6"/>
      <c r="L995" s="6"/>
      <c r="M995" s="6"/>
    </row>
    <row r="996" spans="6:13">
      <c r="F996" s="4"/>
      <c r="G996" s="6"/>
      <c r="H996" s="6"/>
      <c r="I996" s="6"/>
      <c r="J996" s="6"/>
      <c r="K996" s="6"/>
      <c r="L996" s="6"/>
      <c r="M996" s="6"/>
    </row>
    <row r="997" spans="6:13">
      <c r="F997" s="4"/>
      <c r="G997" s="6"/>
      <c r="H997" s="6"/>
      <c r="I997" s="6"/>
      <c r="J997" s="6"/>
      <c r="K997" s="6"/>
      <c r="L997" s="6"/>
      <c r="M997" s="6"/>
    </row>
    <row r="998" spans="6:13">
      <c r="F998" s="4"/>
      <c r="G998" s="6"/>
      <c r="H998" s="6"/>
      <c r="I998" s="6"/>
      <c r="J998" s="6"/>
      <c r="K998" s="6"/>
      <c r="L998" s="6"/>
      <c r="M998" s="6"/>
    </row>
    <row r="999" spans="6:13">
      <c r="F999" s="4"/>
      <c r="G999" s="6"/>
      <c r="H999" s="6"/>
      <c r="I999" s="6"/>
      <c r="J999" s="6"/>
      <c r="K999" s="6"/>
      <c r="L999" s="6"/>
      <c r="M999" s="6"/>
    </row>
    <row r="1000" spans="6:13">
      <c r="F1000" s="4"/>
      <c r="G1000" s="6"/>
      <c r="H1000" s="6"/>
      <c r="I1000" s="6"/>
      <c r="J1000" s="6"/>
      <c r="K1000" s="6"/>
      <c r="L1000" s="6"/>
      <c r="M1000" s="6"/>
    </row>
    <row r="1001" spans="6:13">
      <c r="F1001" s="4"/>
      <c r="G1001" s="6"/>
      <c r="H1001" s="6"/>
      <c r="I1001" s="6"/>
      <c r="J1001" s="6"/>
      <c r="K1001" s="6"/>
      <c r="L1001" s="6"/>
      <c r="M1001" s="6"/>
    </row>
    <row r="1002" spans="6:13">
      <c r="F1002" s="4"/>
      <c r="G1002" s="6"/>
      <c r="H1002" s="6"/>
      <c r="I1002" s="6"/>
      <c r="J1002" s="6"/>
      <c r="K1002" s="6"/>
      <c r="L1002" s="6"/>
      <c r="M1002" s="6"/>
    </row>
    <row r="1003" spans="6:13">
      <c r="F1003" s="4"/>
      <c r="G1003" s="6"/>
      <c r="H1003" s="6"/>
      <c r="I1003" s="6"/>
      <c r="J1003" s="6"/>
      <c r="K1003" s="6"/>
      <c r="L1003" s="6"/>
      <c r="M1003" s="6"/>
    </row>
    <row r="1004" spans="6:13">
      <c r="F1004" s="4"/>
      <c r="G1004" s="6"/>
      <c r="H1004" s="6"/>
      <c r="I1004" s="6"/>
      <c r="J1004" s="6"/>
      <c r="K1004" s="6"/>
      <c r="L1004" s="6"/>
      <c r="M1004" s="6"/>
    </row>
    <row r="1005" spans="6:13">
      <c r="F1005" s="4"/>
      <c r="G1005" s="6"/>
      <c r="H1005" s="6"/>
      <c r="I1005" s="6"/>
      <c r="J1005" s="6"/>
      <c r="K1005" s="6"/>
      <c r="L1005" s="6"/>
      <c r="M1005" s="6"/>
    </row>
    <row r="1006" spans="6:13">
      <c r="F1006" s="4"/>
      <c r="G1006" s="6"/>
      <c r="H1006" s="6"/>
      <c r="I1006" s="6"/>
      <c r="J1006" s="6"/>
      <c r="K1006" s="6"/>
      <c r="L1006" s="6"/>
      <c r="M1006" s="6"/>
    </row>
    <row r="1007" spans="6:13">
      <c r="F1007" s="4"/>
      <c r="G1007" s="6"/>
      <c r="H1007" s="6"/>
      <c r="I1007" s="6"/>
      <c r="J1007" s="6"/>
      <c r="K1007" s="6"/>
      <c r="L1007" s="6"/>
      <c r="M1007" s="6"/>
    </row>
    <row r="1008" spans="6:13">
      <c r="F1008" s="4"/>
      <c r="G1008" s="6"/>
      <c r="H1008" s="6"/>
      <c r="I1008" s="6"/>
      <c r="J1008" s="6"/>
      <c r="K1008" s="6"/>
      <c r="L1008" s="6"/>
      <c r="M1008" s="6"/>
    </row>
    <row r="1009" spans="6:13">
      <c r="F1009" s="4"/>
      <c r="G1009" s="6"/>
      <c r="H1009" s="6"/>
      <c r="I1009" s="6"/>
      <c r="J1009" s="6"/>
      <c r="K1009" s="6"/>
      <c r="L1009" s="6"/>
      <c r="M1009" s="6"/>
    </row>
    <row r="1010" spans="6:13">
      <c r="F1010" s="4"/>
      <c r="G1010" s="6"/>
      <c r="H1010" s="6"/>
      <c r="I1010" s="6"/>
      <c r="J1010" s="6"/>
      <c r="K1010" s="6"/>
      <c r="L1010" s="6"/>
      <c r="M1010" s="6"/>
    </row>
    <row r="1011" spans="6:13">
      <c r="F1011" s="4"/>
      <c r="G1011" s="6"/>
      <c r="H1011" s="6"/>
      <c r="I1011" s="6"/>
      <c r="J1011" s="6"/>
      <c r="K1011" s="6"/>
      <c r="L1011" s="6"/>
      <c r="M1011" s="6"/>
    </row>
    <row r="1012" spans="6:13">
      <c r="F1012" s="4"/>
      <c r="G1012" s="6"/>
      <c r="H1012" s="6"/>
      <c r="I1012" s="6"/>
      <c r="J1012" s="6"/>
      <c r="K1012" s="6"/>
      <c r="L1012" s="6"/>
      <c r="M1012" s="6"/>
    </row>
    <row r="1013" spans="6:13">
      <c r="F1013" s="4"/>
      <c r="G1013" s="6"/>
      <c r="H1013" s="6"/>
      <c r="I1013" s="6"/>
      <c r="J1013" s="6"/>
      <c r="K1013" s="6"/>
      <c r="L1013" s="6"/>
      <c r="M1013" s="6"/>
    </row>
    <row r="1014" spans="6:13">
      <c r="F1014" s="4"/>
      <c r="G1014" s="6"/>
      <c r="H1014" s="6"/>
      <c r="I1014" s="6"/>
      <c r="J1014" s="6"/>
      <c r="K1014" s="6"/>
      <c r="L1014" s="6"/>
      <c r="M1014" s="6"/>
    </row>
    <row r="1015" spans="6:13">
      <c r="F1015" s="4"/>
      <c r="G1015" s="6"/>
      <c r="H1015" s="6"/>
      <c r="I1015" s="6"/>
      <c r="J1015" s="6"/>
      <c r="K1015" s="6"/>
      <c r="L1015" s="6"/>
      <c r="M1015" s="6"/>
    </row>
    <row r="1016" spans="6:13">
      <c r="F1016" s="4"/>
      <c r="G1016" s="6"/>
      <c r="H1016" s="6"/>
      <c r="I1016" s="6"/>
      <c r="J1016" s="6"/>
      <c r="K1016" s="6"/>
      <c r="L1016" s="6"/>
      <c r="M1016" s="6"/>
    </row>
    <row r="1017" spans="6:13">
      <c r="F1017" s="4"/>
      <c r="G1017" s="6"/>
      <c r="H1017" s="6"/>
      <c r="I1017" s="6"/>
      <c r="J1017" s="6"/>
      <c r="K1017" s="6"/>
      <c r="L1017" s="6"/>
      <c r="M1017" s="6"/>
    </row>
    <row r="1018" spans="6:13">
      <c r="F1018" s="4"/>
      <c r="G1018" s="6"/>
      <c r="H1018" s="6"/>
      <c r="I1018" s="6"/>
      <c r="J1018" s="6"/>
      <c r="K1018" s="6"/>
      <c r="L1018" s="6"/>
      <c r="M1018" s="6"/>
    </row>
    <row r="1019" spans="6:13">
      <c r="F1019" s="4"/>
      <c r="G1019" s="6"/>
      <c r="H1019" s="6"/>
      <c r="I1019" s="6"/>
      <c r="J1019" s="6"/>
      <c r="K1019" s="6"/>
      <c r="L1019" s="6"/>
      <c r="M1019" s="6"/>
    </row>
    <row r="1020" spans="6:13">
      <c r="F1020" s="4"/>
      <c r="G1020" s="6"/>
      <c r="H1020" s="6"/>
      <c r="I1020" s="6"/>
      <c r="J1020" s="6"/>
      <c r="K1020" s="6"/>
      <c r="L1020" s="6"/>
      <c r="M1020" s="6"/>
    </row>
    <row r="1021" spans="6:13">
      <c r="F1021" s="4"/>
      <c r="G1021" s="6"/>
      <c r="H1021" s="6"/>
      <c r="I1021" s="6"/>
      <c r="J1021" s="6"/>
      <c r="K1021" s="6"/>
      <c r="L1021" s="6"/>
      <c r="M1021" s="6"/>
    </row>
    <row r="1022" spans="6:13">
      <c r="F1022" s="4"/>
      <c r="G1022" s="6"/>
      <c r="H1022" s="6"/>
      <c r="I1022" s="6"/>
      <c r="J1022" s="6"/>
      <c r="K1022" s="6"/>
      <c r="L1022" s="6"/>
      <c r="M1022" s="6"/>
    </row>
    <row r="1023" spans="6:13">
      <c r="F1023" s="4"/>
      <c r="G1023" s="6"/>
      <c r="H1023" s="6"/>
      <c r="I1023" s="6"/>
      <c r="J1023" s="6"/>
      <c r="K1023" s="6"/>
      <c r="L1023" s="6"/>
      <c r="M1023" s="6"/>
    </row>
    <row r="1024" spans="6:13">
      <c r="F1024" s="4"/>
      <c r="G1024" s="6"/>
      <c r="H1024" s="6"/>
      <c r="I1024" s="6"/>
      <c r="J1024" s="6"/>
      <c r="K1024" s="6"/>
      <c r="L1024" s="6"/>
      <c r="M1024" s="6"/>
    </row>
    <row r="1025" spans="6:13">
      <c r="F1025" s="4"/>
      <c r="G1025" s="6"/>
      <c r="H1025" s="6"/>
      <c r="I1025" s="6"/>
      <c r="J1025" s="6"/>
      <c r="K1025" s="6"/>
      <c r="L1025" s="6"/>
      <c r="M1025" s="6"/>
    </row>
    <row r="1026" spans="6:13">
      <c r="F1026" s="4"/>
      <c r="G1026" s="6"/>
      <c r="H1026" s="6"/>
      <c r="I1026" s="6"/>
      <c r="J1026" s="6"/>
      <c r="K1026" s="6"/>
      <c r="L1026" s="6"/>
      <c r="M1026" s="6"/>
    </row>
    <row r="1027" spans="6:13">
      <c r="F1027" s="4"/>
      <c r="G1027" s="6"/>
      <c r="H1027" s="6"/>
      <c r="I1027" s="6"/>
      <c r="J1027" s="6"/>
      <c r="K1027" s="6"/>
      <c r="L1027" s="6"/>
      <c r="M1027" s="6"/>
    </row>
    <row r="1028" spans="6:13">
      <c r="F1028" s="4"/>
      <c r="G1028" s="6"/>
      <c r="H1028" s="6"/>
      <c r="I1028" s="6"/>
      <c r="J1028" s="6"/>
      <c r="K1028" s="6"/>
      <c r="L1028" s="6"/>
      <c r="M1028" s="6"/>
    </row>
    <row r="1029" spans="6:13">
      <c r="F1029" s="4"/>
      <c r="G1029" s="6"/>
      <c r="H1029" s="6"/>
      <c r="I1029" s="6"/>
      <c r="J1029" s="6"/>
      <c r="K1029" s="6"/>
      <c r="L1029" s="6"/>
      <c r="M1029" s="6"/>
    </row>
    <row r="1030" spans="6:13">
      <c r="F1030" s="4"/>
      <c r="G1030" s="6"/>
      <c r="H1030" s="6"/>
      <c r="I1030" s="6"/>
      <c r="J1030" s="6"/>
      <c r="K1030" s="6"/>
      <c r="L1030" s="6"/>
      <c r="M1030" s="6"/>
    </row>
    <row r="1031" spans="6:13">
      <c r="F1031" s="4"/>
      <c r="G1031" s="6"/>
      <c r="H1031" s="6"/>
      <c r="I1031" s="6"/>
      <c r="J1031" s="6"/>
      <c r="K1031" s="6"/>
      <c r="L1031" s="6"/>
      <c r="M1031" s="6"/>
    </row>
    <row r="1032" spans="6:13">
      <c r="F1032" s="4"/>
      <c r="G1032" s="6"/>
      <c r="H1032" s="6"/>
      <c r="I1032" s="6"/>
      <c r="J1032" s="6"/>
      <c r="K1032" s="6"/>
      <c r="L1032" s="6"/>
      <c r="M1032" s="6"/>
    </row>
    <row r="1033" spans="6:13">
      <c r="F1033" s="4"/>
      <c r="G1033" s="6"/>
      <c r="H1033" s="6"/>
      <c r="I1033" s="6"/>
      <c r="J1033" s="6"/>
      <c r="K1033" s="6"/>
      <c r="L1033" s="6"/>
      <c r="M1033" s="6"/>
    </row>
    <row r="1034" spans="6:13">
      <c r="F1034" s="4"/>
      <c r="G1034" s="6"/>
      <c r="H1034" s="6"/>
      <c r="I1034" s="6"/>
      <c r="J1034" s="6"/>
      <c r="K1034" s="6"/>
      <c r="L1034" s="6"/>
      <c r="M1034" s="6"/>
    </row>
    <row r="1035" spans="6:13">
      <c r="F1035" s="4"/>
      <c r="G1035" s="6"/>
      <c r="H1035" s="6"/>
      <c r="I1035" s="6"/>
      <c r="J1035" s="6"/>
      <c r="K1035" s="6"/>
      <c r="L1035" s="6"/>
      <c r="M1035" s="6"/>
    </row>
    <row r="1036" spans="6:13">
      <c r="F1036" s="4"/>
      <c r="G1036" s="6"/>
      <c r="H1036" s="6"/>
      <c r="I1036" s="6"/>
      <c r="J1036" s="6"/>
      <c r="K1036" s="6"/>
      <c r="L1036" s="6"/>
      <c r="M1036" s="6"/>
    </row>
    <row r="1037" spans="6:13">
      <c r="F1037" s="4"/>
      <c r="G1037" s="6"/>
      <c r="H1037" s="6"/>
      <c r="I1037" s="6"/>
      <c r="J1037" s="6"/>
      <c r="K1037" s="6"/>
      <c r="L1037" s="6"/>
      <c r="M1037" s="6"/>
    </row>
    <row r="1038" spans="6:13">
      <c r="F1038" s="4"/>
      <c r="G1038" s="6"/>
      <c r="H1038" s="6"/>
      <c r="I1038" s="6"/>
      <c r="J1038" s="6"/>
      <c r="K1038" s="6"/>
      <c r="L1038" s="6"/>
      <c r="M1038" s="6"/>
    </row>
    <row r="1039" spans="6:13">
      <c r="F1039" s="4"/>
      <c r="G1039" s="6"/>
      <c r="H1039" s="6"/>
      <c r="I1039" s="6"/>
      <c r="J1039" s="6"/>
      <c r="K1039" s="6"/>
      <c r="L1039" s="6"/>
      <c r="M1039" s="6"/>
    </row>
    <row r="1040" spans="6:13">
      <c r="F1040" s="4"/>
      <c r="G1040" s="6"/>
      <c r="H1040" s="6"/>
      <c r="I1040" s="6"/>
      <c r="J1040" s="6"/>
      <c r="K1040" s="6"/>
      <c r="L1040" s="6"/>
      <c r="M1040" s="6"/>
    </row>
    <row r="1041" spans="6:13">
      <c r="F1041" s="4"/>
      <c r="G1041" s="6"/>
      <c r="H1041" s="6"/>
      <c r="I1041" s="6"/>
      <c r="J1041" s="6"/>
      <c r="K1041" s="6"/>
      <c r="L1041" s="6"/>
      <c r="M1041" s="6"/>
    </row>
    <row r="1042" spans="6:13">
      <c r="G1042" s="6"/>
      <c r="H1042" s="6"/>
      <c r="I1042" s="6"/>
      <c r="J1042" s="6"/>
      <c r="K1042" s="6"/>
      <c r="L1042" s="6"/>
      <c r="M1042" s="6"/>
    </row>
    <row r="1043" spans="6:13">
      <c r="G1043" s="6"/>
      <c r="H1043" s="6"/>
      <c r="I1043" s="6"/>
      <c r="J1043" s="6"/>
      <c r="K1043" s="6"/>
      <c r="L1043" s="6"/>
      <c r="M1043" s="6"/>
    </row>
    <row r="1044" spans="6:13">
      <c r="G1044" s="6"/>
      <c r="H1044" s="6"/>
      <c r="I1044" s="6"/>
      <c r="J1044" s="6"/>
      <c r="K1044" s="6"/>
      <c r="L1044" s="6"/>
      <c r="M1044" s="6"/>
    </row>
    <row r="1045" spans="6:13">
      <c r="G1045" s="6"/>
      <c r="H1045" s="6"/>
      <c r="I1045" s="6"/>
      <c r="J1045" s="6"/>
      <c r="K1045" s="6"/>
      <c r="L1045" s="6"/>
      <c r="M1045" s="6"/>
    </row>
    <row r="1046" spans="6:13">
      <c r="G1046" s="6"/>
      <c r="H1046" s="6"/>
      <c r="I1046" s="6"/>
      <c r="J1046" s="6"/>
      <c r="K1046" s="6"/>
      <c r="L1046" s="6"/>
      <c r="M1046" s="6"/>
    </row>
    <row r="1047" spans="6:13">
      <c r="G1047" s="6"/>
      <c r="H1047" s="6"/>
      <c r="I1047" s="6"/>
      <c r="J1047" s="6"/>
      <c r="K1047" s="6"/>
      <c r="L1047" s="6"/>
      <c r="M1047" s="6"/>
    </row>
    <row r="1048" spans="6:13">
      <c r="G1048" s="6"/>
      <c r="H1048" s="6"/>
      <c r="I1048" s="6"/>
      <c r="J1048" s="6"/>
      <c r="K1048" s="6"/>
      <c r="L1048" s="6"/>
      <c r="M1048" s="6"/>
    </row>
    <row r="1049" spans="6:13">
      <c r="G1049" s="6"/>
      <c r="H1049" s="6"/>
      <c r="I1049" s="6"/>
      <c r="J1049" s="6"/>
      <c r="K1049" s="6"/>
      <c r="L1049" s="6"/>
      <c r="M1049" s="6"/>
    </row>
    <row r="1050" spans="6:13">
      <c r="G1050" s="6"/>
      <c r="H1050" s="6"/>
      <c r="I1050" s="6"/>
      <c r="J1050" s="6"/>
      <c r="K1050" s="6"/>
      <c r="L1050" s="6"/>
      <c r="M1050" s="6"/>
    </row>
    <row r="1051" spans="6:13">
      <c r="G1051" s="6"/>
      <c r="H1051" s="6"/>
      <c r="I1051" s="6"/>
      <c r="J1051" s="6"/>
      <c r="K1051" s="6"/>
      <c r="L1051" s="6"/>
      <c r="M1051" s="6"/>
    </row>
  </sheetData>
  <mergeCells count="10">
    <mergeCell ref="A1:F1"/>
    <mergeCell ref="A2:F2"/>
    <mergeCell ref="A7:B7"/>
    <mergeCell ref="A9:F9"/>
    <mergeCell ref="D11:E11"/>
    <mergeCell ref="G14:I14"/>
    <mergeCell ref="H20:I20"/>
    <mergeCell ref="A26:F26"/>
    <mergeCell ref="D28:E28"/>
    <mergeCell ref="A59:F59"/>
  </mergeCells>
  <dataValidations count="4">
    <dataValidation type="list" allowBlank="1" showErrorMessage="1" sqref="A8" xr:uid="{00000000-0002-0000-1900-000000000000}">
      <formula1>$M$3:$M$4</formula1>
    </dataValidation>
    <dataValidation type="list" allowBlank="1" showErrorMessage="1" sqref="E16 E33 E42 E51" xr:uid="{00000000-0002-0000-1900-000001000000}">
      <formula1>$M$9:$M$10</formula1>
    </dataValidation>
    <dataValidation type="list" allowBlank="1" showErrorMessage="1" sqref="H15" xr:uid="{00000000-0002-0000-1900-000002000000}">
      <formula1>$M$37:$M$38</formula1>
    </dataValidation>
    <dataValidation type="list" allowBlank="1" showErrorMessage="1" sqref="I17:I19" xr:uid="{00000000-0002-0000-1900-000003000000}">
      <formula1>$M$15:$M$35</formula1>
    </dataValidation>
  </dataValidations>
  <pageMargins left="0" right="0" top="0" bottom="0" header="0" footer="0"/>
  <legacy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outlinePr summaryBelow="0" summaryRight="0"/>
  </sheetPr>
  <dimension ref="A1:Y1051"/>
  <sheetViews>
    <sheetView workbookViewId="0"/>
  </sheetViews>
  <sheetFormatPr defaultColWidth="12.5703125" defaultRowHeight="15.75" customHeight="1"/>
  <cols>
    <col min="1" max="1" width="38.7109375" customWidth="1"/>
    <col min="2" max="2" width="8.140625" customWidth="1"/>
    <col min="3" max="3" width="15" customWidth="1"/>
    <col min="4" max="4" width="22.85546875" customWidth="1"/>
    <col min="5" max="5" width="23.85546875" customWidth="1"/>
    <col min="6" max="6" width="22.140625" customWidth="1"/>
    <col min="7" max="7" width="14.42578125" customWidth="1"/>
    <col min="8" max="8" width="15.140625" customWidth="1"/>
    <col min="9" max="9" width="15.85546875" customWidth="1"/>
    <col min="13" max="13" width="12.5703125" hidden="1"/>
  </cols>
  <sheetData>
    <row r="1" spans="1:25">
      <c r="A1" s="147" t="s">
        <v>6</v>
      </c>
      <c r="B1" s="159"/>
      <c r="C1" s="159"/>
      <c r="D1" s="159"/>
      <c r="E1" s="159"/>
      <c r="F1" s="159"/>
      <c r="G1" s="6"/>
      <c r="H1" s="6"/>
      <c r="I1" s="6"/>
      <c r="J1" s="6"/>
      <c r="K1" s="6"/>
      <c r="L1" s="6"/>
      <c r="M1" s="5" t="s">
        <v>27</v>
      </c>
    </row>
    <row r="2" spans="1:25">
      <c r="A2" s="153" t="s">
        <v>28</v>
      </c>
      <c r="B2" s="159"/>
      <c r="C2" s="159"/>
      <c r="D2" s="159"/>
      <c r="E2" s="159"/>
      <c r="F2" s="159"/>
      <c r="G2" s="6"/>
      <c r="H2" s="6"/>
      <c r="I2" s="6"/>
      <c r="J2" s="6"/>
      <c r="K2" s="6"/>
      <c r="L2" s="6"/>
      <c r="M2" s="7" t="s">
        <v>29</v>
      </c>
    </row>
    <row r="3" spans="1:25">
      <c r="A3" s="8" t="s">
        <v>30</v>
      </c>
      <c r="B3" s="8" t="s">
        <v>31</v>
      </c>
      <c r="C3" s="8" t="s">
        <v>32</v>
      </c>
      <c r="D3" s="8" t="s">
        <v>33</v>
      </c>
      <c r="E3" s="8"/>
      <c r="F3" s="9"/>
      <c r="G3" s="6"/>
      <c r="H3" s="6"/>
      <c r="I3" s="6"/>
      <c r="J3" s="6"/>
      <c r="K3" s="6"/>
      <c r="L3" s="6"/>
      <c r="M3" s="6" t="s">
        <v>34</v>
      </c>
    </row>
    <row r="4" spans="1:25">
      <c r="A4" s="10" t="s">
        <v>153</v>
      </c>
      <c r="B4" s="93">
        <v>5.0000000000000002E-5</v>
      </c>
      <c r="C4" s="11">
        <v>6.25</v>
      </c>
      <c r="D4" s="11">
        <v>125000</v>
      </c>
      <c r="E4" s="7" t="s">
        <v>39</v>
      </c>
      <c r="F4" s="12" t="s">
        <v>118</v>
      </c>
      <c r="G4" s="6"/>
      <c r="H4" s="6"/>
      <c r="I4" s="6"/>
      <c r="J4" s="6"/>
      <c r="K4" s="6"/>
      <c r="L4" s="6"/>
      <c r="M4" s="6" t="s">
        <v>37</v>
      </c>
      <c r="N4" s="6"/>
      <c r="O4" s="6"/>
      <c r="P4" s="6"/>
      <c r="Q4" s="6"/>
      <c r="R4" s="6"/>
      <c r="S4" s="6"/>
      <c r="T4" s="6"/>
      <c r="U4" s="6"/>
      <c r="V4" s="6"/>
      <c r="W4" s="6"/>
      <c r="X4" s="6"/>
      <c r="Y4" s="6"/>
    </row>
    <row r="5" spans="1:25">
      <c r="A5" s="10"/>
      <c r="B5" s="10"/>
      <c r="C5" s="10"/>
      <c r="D5" s="11"/>
      <c r="E5" s="7"/>
      <c r="F5" s="12"/>
      <c r="G5" s="6"/>
      <c r="H5" s="6"/>
      <c r="I5" s="6"/>
      <c r="J5" s="6"/>
      <c r="K5" s="6"/>
      <c r="L5" s="6"/>
      <c r="M5" s="5" t="s">
        <v>40</v>
      </c>
    </row>
    <row r="6" spans="1:25">
      <c r="A6" s="10"/>
      <c r="B6" s="10"/>
      <c r="C6" s="10"/>
      <c r="D6" s="11"/>
      <c r="E6" s="8"/>
      <c r="F6" s="9"/>
      <c r="G6" s="6"/>
      <c r="H6" s="6"/>
      <c r="I6" s="6"/>
      <c r="J6" s="6"/>
      <c r="K6" s="6"/>
      <c r="L6" s="6"/>
      <c r="M6" s="6" t="s">
        <v>41</v>
      </c>
    </row>
    <row r="7" spans="1:25">
      <c r="A7" s="152" t="s">
        <v>42</v>
      </c>
      <c r="B7" s="159"/>
      <c r="C7" s="6"/>
      <c r="D7" s="13" t="s">
        <v>43</v>
      </c>
      <c r="E7" s="6"/>
      <c r="F7" s="7" t="s">
        <v>44</v>
      </c>
      <c r="G7" s="6"/>
      <c r="H7" s="6"/>
      <c r="I7" s="6"/>
      <c r="J7" s="6"/>
      <c r="K7" s="6"/>
      <c r="L7" s="6"/>
      <c r="M7" s="94">
        <v>5.0000000000000002E-5</v>
      </c>
    </row>
    <row r="8" spans="1:25">
      <c r="A8" s="6" t="s">
        <v>34</v>
      </c>
      <c r="B8" s="95">
        <v>3.3E-4</v>
      </c>
      <c r="C8" s="6"/>
      <c r="D8" s="96">
        <v>1.0315799999999999</v>
      </c>
      <c r="E8" s="39"/>
      <c r="F8" s="97">
        <v>1.03</v>
      </c>
      <c r="G8" s="6"/>
      <c r="H8" s="6"/>
      <c r="I8" s="6"/>
      <c r="J8" s="6"/>
      <c r="K8" s="6"/>
      <c r="L8" s="6"/>
      <c r="M8" s="7" t="s">
        <v>45</v>
      </c>
    </row>
    <row r="9" spans="1:25">
      <c r="A9" s="146" t="s">
        <v>2</v>
      </c>
      <c r="B9" s="159"/>
      <c r="C9" s="159"/>
      <c r="D9" s="159"/>
      <c r="E9" s="159"/>
      <c r="F9" s="159"/>
      <c r="G9" s="6"/>
      <c r="H9" s="6"/>
      <c r="I9" s="6"/>
      <c r="J9" s="6"/>
      <c r="K9" s="6"/>
      <c r="L9" s="6"/>
      <c r="M9" s="6" t="s">
        <v>47</v>
      </c>
    </row>
    <row r="10" spans="1:25">
      <c r="A10" s="6"/>
      <c r="B10" s="17"/>
      <c r="C10" s="6"/>
      <c r="D10" s="6"/>
      <c r="E10" s="98" t="s">
        <v>48</v>
      </c>
      <c r="F10" s="6"/>
      <c r="G10" s="6"/>
      <c r="H10" s="6"/>
      <c r="I10" s="6"/>
      <c r="J10" s="6"/>
      <c r="K10" s="6"/>
      <c r="L10" s="6"/>
      <c r="M10" s="6" t="s">
        <v>49</v>
      </c>
    </row>
    <row r="11" spans="1:25">
      <c r="A11" s="6"/>
      <c r="B11" s="17"/>
      <c r="C11" s="6"/>
      <c r="D11" s="150" t="s">
        <v>50</v>
      </c>
      <c r="E11" s="159"/>
      <c r="F11" s="6"/>
      <c r="G11" s="6"/>
      <c r="H11" s="6"/>
      <c r="I11" s="6"/>
      <c r="J11" s="6"/>
      <c r="K11" s="6"/>
      <c r="L11" s="6"/>
      <c r="M11" s="5" t="s">
        <v>51</v>
      </c>
    </row>
    <row r="12" spans="1:25">
      <c r="A12" s="6"/>
      <c r="B12" s="17"/>
      <c r="C12" s="6"/>
      <c r="D12" s="99" t="s">
        <v>52</v>
      </c>
      <c r="E12" s="20">
        <v>5000</v>
      </c>
      <c r="F12" s="6"/>
      <c r="G12" s="6"/>
      <c r="H12" s="6"/>
      <c r="I12" s="6"/>
      <c r="J12" s="6"/>
      <c r="K12" s="6"/>
      <c r="L12" s="6"/>
      <c r="M12" s="6" t="s">
        <v>53</v>
      </c>
    </row>
    <row r="13" spans="1:25">
      <c r="A13" s="6"/>
      <c r="B13" s="17"/>
      <c r="C13" s="6"/>
      <c r="D13" s="99" t="s">
        <v>54</v>
      </c>
      <c r="E13" s="54">
        <v>0.1</v>
      </c>
      <c r="F13" s="6"/>
      <c r="G13" s="6"/>
      <c r="H13" s="6"/>
      <c r="I13" s="6"/>
      <c r="J13" s="6"/>
      <c r="K13" s="6"/>
      <c r="L13" s="6"/>
      <c r="M13" s="6" t="s">
        <v>55</v>
      </c>
    </row>
    <row r="14" spans="1:25">
      <c r="A14" s="6"/>
      <c r="B14" s="17"/>
      <c r="C14" s="6"/>
      <c r="D14" s="99" t="s">
        <v>56</v>
      </c>
      <c r="E14" s="46">
        <f>E12*E13</f>
        <v>500</v>
      </c>
      <c r="F14" s="6"/>
      <c r="G14" s="150" t="s">
        <v>57</v>
      </c>
      <c r="H14" s="159"/>
      <c r="I14" s="159"/>
      <c r="J14" s="6"/>
      <c r="K14" s="6"/>
      <c r="L14" s="6"/>
      <c r="M14" s="5" t="s">
        <v>58</v>
      </c>
    </row>
    <row r="15" spans="1:25">
      <c r="A15" s="5" t="s">
        <v>59</v>
      </c>
      <c r="B15" s="17"/>
      <c r="C15" s="6"/>
      <c r="D15" s="41" t="s">
        <v>60</v>
      </c>
      <c r="E15" s="13" t="s">
        <v>45</v>
      </c>
      <c r="F15" s="40" t="s">
        <v>61</v>
      </c>
      <c r="G15" s="6"/>
      <c r="H15" s="7" t="s">
        <v>62</v>
      </c>
      <c r="I15" s="6"/>
      <c r="J15" s="6"/>
      <c r="K15" s="6"/>
      <c r="L15" s="6"/>
      <c r="M15" s="14">
        <v>0</v>
      </c>
    </row>
    <row r="16" spans="1:25">
      <c r="A16" s="24" t="s">
        <v>63</v>
      </c>
      <c r="B16" s="94">
        <f>IF(A8="ATR-Actual",B8*1.15,B8*0.0115*25)</f>
        <v>3.7949999999999995E-4</v>
      </c>
      <c r="C16" s="6"/>
      <c r="D16" s="32" t="s">
        <v>119</v>
      </c>
      <c r="E16" s="13" t="s">
        <v>47</v>
      </c>
      <c r="F16" s="33" t="s">
        <v>119</v>
      </c>
      <c r="G16" s="5" t="s">
        <v>65</v>
      </c>
      <c r="H16" s="67">
        <f>IF(H15="Long",D17,IF(H15="Short",F17))</f>
        <v>1.0319500000000001</v>
      </c>
      <c r="I16" s="5" t="s">
        <v>58</v>
      </c>
      <c r="J16" s="6"/>
      <c r="K16" s="6"/>
      <c r="L16" s="6"/>
      <c r="M16" s="14">
        <v>1</v>
      </c>
    </row>
    <row r="17" spans="1:25">
      <c r="A17" s="6"/>
      <c r="B17" s="94"/>
      <c r="C17" s="6"/>
      <c r="D17" s="100">
        <f>MROUND((SUM($D$8+B16)),$M$7)</f>
        <v>1.0319500000000001</v>
      </c>
      <c r="E17" s="93">
        <f>IF(E16="Risk in Points",D17-D19,(D17-D19)/0.00005)</f>
        <v>2.3500000000000743E-3</v>
      </c>
      <c r="F17" s="101">
        <f>MROUND((SUM($F$8-B16)),$M$7)</f>
        <v>1.0296000000000001</v>
      </c>
      <c r="G17" s="5" t="s">
        <v>66</v>
      </c>
      <c r="H17" s="102"/>
      <c r="I17" s="14">
        <v>0</v>
      </c>
      <c r="J17" s="6"/>
      <c r="K17" s="6"/>
      <c r="L17" s="6"/>
      <c r="M17" s="14">
        <v>2</v>
      </c>
      <c r="N17" s="6"/>
      <c r="O17" s="6"/>
      <c r="P17" s="6"/>
      <c r="Q17" s="6"/>
      <c r="R17" s="6"/>
      <c r="S17" s="6"/>
      <c r="T17" s="6"/>
      <c r="U17" s="6"/>
      <c r="V17" s="6"/>
      <c r="W17" s="6"/>
      <c r="X17" s="6"/>
      <c r="Y17" s="6"/>
    </row>
    <row r="18" spans="1:25">
      <c r="A18" s="6"/>
      <c r="B18" s="103"/>
      <c r="C18" s="6"/>
      <c r="D18" s="104" t="s">
        <v>67</v>
      </c>
      <c r="E18" s="31" t="s">
        <v>154</v>
      </c>
      <c r="F18" s="105" t="s">
        <v>67</v>
      </c>
      <c r="G18" s="5" t="s">
        <v>69</v>
      </c>
      <c r="H18" s="102"/>
      <c r="I18" s="14">
        <v>0</v>
      </c>
      <c r="J18" s="6"/>
      <c r="K18" s="6"/>
      <c r="L18" s="6"/>
      <c r="M18" s="14">
        <v>3</v>
      </c>
    </row>
    <row r="19" spans="1:25">
      <c r="A19" s="6"/>
      <c r="B19" s="103"/>
      <c r="C19" s="6"/>
      <c r="D19" s="100">
        <f>MROUND((SUM($F$8-B16)),$M$7)</f>
        <v>1.0296000000000001</v>
      </c>
      <c r="E19" s="11">
        <f>IF(E16="Risk in Points",E14/E17/125000,(E14/E17/125000)/0.00005)</f>
        <v>1.7021276595744144</v>
      </c>
      <c r="F19" s="101">
        <f>MROUND((SUM($D$8+B16)),$M$7)</f>
        <v>1.0319500000000001</v>
      </c>
      <c r="G19" s="5" t="s">
        <v>70</v>
      </c>
      <c r="H19" s="102"/>
      <c r="I19" s="14">
        <v>0</v>
      </c>
      <c r="J19" s="6"/>
      <c r="K19" s="6"/>
      <c r="L19" s="6"/>
      <c r="M19" s="14">
        <v>4</v>
      </c>
    </row>
    <row r="20" spans="1:25">
      <c r="A20" s="17"/>
      <c r="B20" s="103"/>
      <c r="C20" s="6"/>
      <c r="D20" s="104" t="s">
        <v>71</v>
      </c>
      <c r="E20" s="31"/>
      <c r="F20" s="105" t="s">
        <v>71</v>
      </c>
      <c r="G20" s="5" t="s">
        <v>51</v>
      </c>
      <c r="H20" s="151" t="e">
        <f>IF(H15="Short",(H16-((H17*I17)+(H18*I18)+(H19*I19))/SUM(I17:I19))/(F19-F17),IF(H15="Long",((((H17*I17)+(H18*I18)+(H19*I19))/SUM(I17:I19)-H16)/(D17-D19))))</f>
        <v>#DIV/0!</v>
      </c>
      <c r="I20" s="159"/>
      <c r="J20" s="6"/>
      <c r="K20" s="6"/>
      <c r="L20" s="6"/>
      <c r="M20" s="14">
        <v>5</v>
      </c>
    </row>
    <row r="21" spans="1:25">
      <c r="A21" s="6"/>
      <c r="B21" s="103"/>
      <c r="C21" s="6"/>
      <c r="D21" s="100">
        <f>MROUND((SUM($D$8+B8)),$M$7)</f>
        <v>1.0319</v>
      </c>
      <c r="E21" s="70"/>
      <c r="F21" s="101">
        <f>MROUND((SUM($F$8-B8)),$M$7)</f>
        <v>1.02965</v>
      </c>
      <c r="G21" s="6"/>
      <c r="H21" s="6"/>
      <c r="I21" s="6"/>
      <c r="J21" s="6"/>
      <c r="K21" s="6"/>
      <c r="L21" s="6"/>
      <c r="M21" s="14">
        <v>6</v>
      </c>
    </row>
    <row r="22" spans="1:25">
      <c r="A22" s="17" t="s">
        <v>73</v>
      </c>
      <c r="B22" s="103"/>
      <c r="C22" s="6"/>
      <c r="D22" s="104" t="s">
        <v>73</v>
      </c>
      <c r="E22" s="70"/>
      <c r="F22" s="105" t="s">
        <v>73</v>
      </c>
      <c r="G22" s="6"/>
      <c r="H22" s="6"/>
      <c r="I22" s="6"/>
      <c r="J22" s="6"/>
      <c r="K22" s="6"/>
      <c r="L22" s="6"/>
      <c r="M22" s="14">
        <v>7</v>
      </c>
    </row>
    <row r="23" spans="1:25">
      <c r="A23" s="6">
        <f>A17</f>
        <v>0</v>
      </c>
      <c r="B23" s="94">
        <f>IF(A8="ATR-Actual",B8*0.1,B8*0.001*25)</f>
        <v>3.3000000000000003E-5</v>
      </c>
      <c r="C23" s="6"/>
      <c r="D23" s="100">
        <f>MROUND((SUM($D$8+B23)),$M$7)</f>
        <v>1.0316000000000001</v>
      </c>
      <c r="E23" s="70"/>
      <c r="F23" s="101">
        <f>MROUND((SUM($F$8-B23)),$M$7)</f>
        <v>1.0299500000000001</v>
      </c>
      <c r="G23" s="6"/>
      <c r="H23" s="6"/>
      <c r="I23" s="6"/>
      <c r="J23" s="6"/>
      <c r="K23" s="6"/>
      <c r="L23" s="6"/>
      <c r="M23" s="14">
        <v>8</v>
      </c>
    </row>
    <row r="24" spans="1:25">
      <c r="A24" s="6"/>
      <c r="B24" s="6"/>
      <c r="C24" s="6"/>
      <c r="D24" s="104" t="s">
        <v>74</v>
      </c>
      <c r="E24" s="70"/>
      <c r="F24" s="105" t="s">
        <v>76</v>
      </c>
      <c r="G24" s="6"/>
      <c r="H24" s="6"/>
      <c r="I24" s="6"/>
      <c r="J24" s="6"/>
      <c r="K24" s="6"/>
      <c r="L24" s="6"/>
      <c r="M24" s="14">
        <v>9</v>
      </c>
    </row>
    <row r="25" spans="1:25">
      <c r="A25" s="6"/>
      <c r="B25" s="6"/>
      <c r="C25" s="6"/>
      <c r="D25" s="100">
        <f>MROUND((SUM($F$8-B8)),$M$7)</f>
        <v>1.02965</v>
      </c>
      <c r="E25" s="70"/>
      <c r="F25" s="101">
        <f>MROUND((SUM($D$8+B8)),$M$7)</f>
        <v>1.0319</v>
      </c>
      <c r="G25" s="6"/>
      <c r="H25" s="6"/>
      <c r="I25" s="6"/>
      <c r="J25" s="6"/>
      <c r="K25" s="6"/>
      <c r="L25" s="6"/>
      <c r="M25" s="14">
        <v>10</v>
      </c>
    </row>
    <row r="26" spans="1:25">
      <c r="A26" s="146" t="s">
        <v>77</v>
      </c>
      <c r="B26" s="159"/>
      <c r="C26" s="159"/>
      <c r="D26" s="159"/>
      <c r="E26" s="159"/>
      <c r="F26" s="159"/>
      <c r="G26" s="6"/>
      <c r="H26" s="6"/>
      <c r="I26" s="6"/>
      <c r="J26" s="6"/>
      <c r="K26" s="6"/>
      <c r="L26" s="81"/>
      <c r="M26" s="14">
        <v>11</v>
      </c>
    </row>
    <row r="27" spans="1:25">
      <c r="A27" s="6"/>
      <c r="B27" s="17"/>
      <c r="C27" s="6"/>
      <c r="D27" s="6"/>
      <c r="E27" s="98" t="s">
        <v>48</v>
      </c>
      <c r="F27" s="6"/>
      <c r="G27" s="6"/>
      <c r="H27" s="6"/>
      <c r="I27" s="6"/>
      <c r="J27" s="6"/>
      <c r="K27" s="6"/>
      <c r="L27" s="6"/>
      <c r="M27" s="14">
        <v>12</v>
      </c>
    </row>
    <row r="28" spans="1:25">
      <c r="A28" s="6"/>
      <c r="B28" s="17"/>
      <c r="C28" s="6"/>
      <c r="D28" s="160" t="s">
        <v>78</v>
      </c>
      <c r="E28" s="159"/>
      <c r="F28" s="6"/>
      <c r="G28" s="6"/>
      <c r="H28" s="6"/>
      <c r="I28" s="6"/>
      <c r="J28" s="6"/>
      <c r="K28" s="6"/>
      <c r="L28" s="6"/>
      <c r="M28" s="14">
        <v>13</v>
      </c>
    </row>
    <row r="29" spans="1:25">
      <c r="A29" s="6"/>
      <c r="B29" s="17"/>
      <c r="C29" s="6"/>
      <c r="D29" s="99" t="s">
        <v>52</v>
      </c>
      <c r="E29" s="20">
        <v>4000</v>
      </c>
      <c r="F29" s="6"/>
      <c r="G29" s="6"/>
      <c r="H29" s="6"/>
      <c r="I29" s="6"/>
      <c r="J29" s="6"/>
      <c r="K29" s="6"/>
      <c r="L29" s="6"/>
      <c r="M29" s="14">
        <v>14</v>
      </c>
    </row>
    <row r="30" spans="1:25">
      <c r="A30" s="6"/>
      <c r="B30" s="17"/>
      <c r="C30" s="6"/>
      <c r="D30" s="99" t="s">
        <v>54</v>
      </c>
      <c r="E30" s="21">
        <v>2.5000000000000001E-2</v>
      </c>
      <c r="F30" s="6"/>
      <c r="G30" s="6"/>
      <c r="H30" s="6"/>
      <c r="I30" s="6"/>
      <c r="J30" s="6"/>
      <c r="K30" s="6"/>
      <c r="L30" s="6"/>
      <c r="M30" s="14">
        <v>15</v>
      </c>
    </row>
    <row r="31" spans="1:25">
      <c r="A31" s="6"/>
      <c r="B31" s="17"/>
      <c r="C31" s="6"/>
      <c r="D31" s="99" t="s">
        <v>56</v>
      </c>
      <c r="E31" s="25">
        <f>E29*E30</f>
        <v>100</v>
      </c>
      <c r="F31" s="6"/>
      <c r="G31" s="6"/>
      <c r="H31" s="6"/>
      <c r="I31" s="6"/>
      <c r="J31" s="6"/>
      <c r="K31" s="6"/>
      <c r="L31" s="6"/>
      <c r="M31" s="14">
        <v>16</v>
      </c>
    </row>
    <row r="32" spans="1:25">
      <c r="A32" s="5" t="s">
        <v>79</v>
      </c>
      <c r="B32" s="17"/>
      <c r="C32" s="6"/>
      <c r="D32" s="35" t="s">
        <v>80</v>
      </c>
      <c r="E32" s="13" t="s">
        <v>45</v>
      </c>
      <c r="F32" s="36" t="s">
        <v>81</v>
      </c>
      <c r="G32" s="6"/>
      <c r="H32" s="6"/>
      <c r="I32" s="6"/>
      <c r="J32" s="6"/>
      <c r="K32" s="6"/>
      <c r="L32" s="6"/>
      <c r="M32" s="14">
        <v>17</v>
      </c>
    </row>
    <row r="33" spans="1:13">
      <c r="A33" s="24" t="s">
        <v>65</v>
      </c>
      <c r="B33" s="17"/>
      <c r="C33" s="6"/>
      <c r="D33" s="30" t="s">
        <v>119</v>
      </c>
      <c r="E33" s="13" t="s">
        <v>47</v>
      </c>
      <c r="F33" s="37" t="s">
        <v>119</v>
      </c>
      <c r="G33" s="6"/>
      <c r="H33" s="6"/>
      <c r="I33" s="6"/>
      <c r="J33" s="6"/>
      <c r="K33" s="6"/>
      <c r="L33" s="6"/>
      <c r="M33" s="14">
        <v>18</v>
      </c>
    </row>
    <row r="34" spans="1:13">
      <c r="A34" s="6"/>
      <c r="B34" s="94">
        <f>IF(A8="ATR-Actual",B8*0.9,B11*0.009*25)</f>
        <v>2.9700000000000001E-4</v>
      </c>
      <c r="C34" s="6"/>
      <c r="D34" s="101">
        <f>MROUND((SUM($D$8+B34)),$M$7)</f>
        <v>1.0319</v>
      </c>
      <c r="E34" s="93">
        <f>IF(E33="Risk in Points",D36-D34,(D36-D34)/0.00005)</f>
        <v>3.5000000000007248E-4</v>
      </c>
      <c r="F34" s="100">
        <f>MROUND((SUM($F$8-B34)),$M$7)</f>
        <v>1.0297000000000001</v>
      </c>
      <c r="G34" s="6"/>
      <c r="H34" s="6"/>
      <c r="I34" s="6"/>
      <c r="J34" s="6"/>
      <c r="K34" s="6"/>
      <c r="L34" s="6"/>
      <c r="M34" s="14">
        <v>19</v>
      </c>
    </row>
    <row r="35" spans="1:13">
      <c r="A35" s="6" t="s">
        <v>82</v>
      </c>
      <c r="B35" s="103"/>
      <c r="C35" s="6"/>
      <c r="D35" s="105" t="s">
        <v>67</v>
      </c>
      <c r="E35" s="31" t="s">
        <v>154</v>
      </c>
      <c r="F35" s="104" t="s">
        <v>67</v>
      </c>
      <c r="G35" s="6"/>
      <c r="H35" s="6"/>
      <c r="I35" s="6"/>
      <c r="J35" s="6"/>
      <c r="K35" s="6"/>
      <c r="L35" s="6"/>
      <c r="M35" s="14">
        <v>20</v>
      </c>
    </row>
    <row r="36" spans="1:13">
      <c r="A36" s="6">
        <f>A34</f>
        <v>0</v>
      </c>
      <c r="B36" s="94">
        <f>IF(A8="ATR-Actual",B8*1.05*2,B8*0.0105*2*25)</f>
        <v>6.9300000000000004E-4</v>
      </c>
      <c r="C36" s="6"/>
      <c r="D36" s="101">
        <f>MROUND((SUM($D$8+B36)),$M$7)</f>
        <v>1.0322500000000001</v>
      </c>
      <c r="E36" s="70">
        <f>IF(E33="Risk in Points",E31/E34/125000,(E31/E34/125000)/0.00005)</f>
        <v>2.2857142857138122</v>
      </c>
      <c r="F36" s="100">
        <f>MROUND((SUM($F$8-B36)),$M$7)</f>
        <v>1.0293000000000001</v>
      </c>
      <c r="G36" s="6"/>
      <c r="H36" s="6"/>
      <c r="I36" s="6"/>
      <c r="J36" s="6"/>
      <c r="K36" s="6"/>
      <c r="L36" s="6"/>
      <c r="M36" s="7" t="s">
        <v>83</v>
      </c>
    </row>
    <row r="37" spans="1:13">
      <c r="A37" s="6" t="s">
        <v>84</v>
      </c>
      <c r="B37" s="103"/>
      <c r="C37" s="6"/>
      <c r="D37" s="105" t="s">
        <v>85</v>
      </c>
      <c r="E37" s="31"/>
      <c r="F37" s="104" t="s">
        <v>85</v>
      </c>
      <c r="G37" s="6"/>
      <c r="H37" s="6"/>
      <c r="I37" s="6"/>
      <c r="J37" s="6"/>
      <c r="K37" s="6"/>
      <c r="L37" s="6"/>
      <c r="M37" s="6" t="s">
        <v>86</v>
      </c>
    </row>
    <row r="38" spans="1:13">
      <c r="A38" s="6">
        <f>A34</f>
        <v>0</v>
      </c>
      <c r="B38" s="94">
        <f>IF(A8="ATR-Actual",B8*0.1,B8*0.001*25)</f>
        <v>3.3000000000000003E-5</v>
      </c>
      <c r="C38" s="6"/>
      <c r="D38" s="101">
        <f>MROUND((SUM($D$8+B38)),$M$7)</f>
        <v>1.0316000000000001</v>
      </c>
      <c r="E38" s="70"/>
      <c r="F38" s="100">
        <f>MROUND((SUM($F$8-B38)),$M$7)</f>
        <v>1.0299500000000001</v>
      </c>
      <c r="G38" s="6"/>
      <c r="H38" s="6"/>
      <c r="I38" s="6"/>
      <c r="J38" s="6"/>
      <c r="K38" s="6"/>
      <c r="L38" s="6"/>
      <c r="M38" s="6" t="s">
        <v>62</v>
      </c>
    </row>
    <row r="39" spans="1:13">
      <c r="A39" s="6"/>
      <c r="B39" s="103"/>
      <c r="C39" s="6"/>
      <c r="D39" s="105" t="s">
        <v>76</v>
      </c>
      <c r="E39" s="70"/>
      <c r="F39" s="104" t="s">
        <v>74</v>
      </c>
      <c r="G39" s="6"/>
      <c r="H39" s="6"/>
      <c r="I39" s="6"/>
      <c r="J39" s="6"/>
      <c r="K39" s="6"/>
      <c r="L39" s="6"/>
      <c r="M39" s="6"/>
    </row>
    <row r="40" spans="1:13">
      <c r="A40" s="6"/>
      <c r="B40" s="103"/>
      <c r="C40" s="6"/>
      <c r="D40" s="101">
        <f>MROUND((SUM($F$8-B8)),$M$7)</f>
        <v>1.02965</v>
      </c>
      <c r="E40" s="70"/>
      <c r="F40" s="100">
        <f>MROUND((SUM($D$8+B8)),$M$7)</f>
        <v>1.0319</v>
      </c>
      <c r="G40" s="6"/>
      <c r="H40" s="6"/>
      <c r="I40" s="6"/>
      <c r="J40" s="6"/>
      <c r="K40" s="6"/>
      <c r="L40" s="6"/>
      <c r="M40" s="6"/>
    </row>
    <row r="41" spans="1:13">
      <c r="A41" s="5" t="s">
        <v>87</v>
      </c>
      <c r="B41" s="103"/>
      <c r="C41" s="6"/>
      <c r="D41" s="106" t="s">
        <v>88</v>
      </c>
      <c r="E41" s="13" t="s">
        <v>45</v>
      </c>
      <c r="F41" s="107" t="s">
        <v>89</v>
      </c>
      <c r="G41" s="6"/>
      <c r="H41" s="6"/>
      <c r="I41" s="6"/>
      <c r="J41" s="6"/>
      <c r="K41" s="6"/>
      <c r="L41" s="6"/>
      <c r="M41" s="6"/>
    </row>
    <row r="42" spans="1:13">
      <c r="A42" s="6" t="s">
        <v>65</v>
      </c>
      <c r="B42" s="103"/>
      <c r="C42" s="6"/>
      <c r="D42" s="105" t="s">
        <v>119</v>
      </c>
      <c r="E42" s="13" t="s">
        <v>47</v>
      </c>
      <c r="F42" s="104" t="s">
        <v>119</v>
      </c>
      <c r="G42" s="6"/>
      <c r="H42" s="6"/>
      <c r="I42" s="6"/>
      <c r="J42" s="6"/>
      <c r="K42" s="6"/>
      <c r="L42" s="6"/>
      <c r="M42" s="6"/>
    </row>
    <row r="43" spans="1:13">
      <c r="A43" s="6">
        <f>A34</f>
        <v>0</v>
      </c>
      <c r="B43" s="94">
        <f>IF(A8="ATR-Actual",B8*0.9*2,B8*0.009*2*25)</f>
        <v>5.9400000000000002E-4</v>
      </c>
      <c r="C43" s="6"/>
      <c r="D43" s="101">
        <f>MROUND((SUM($D$8+B43)),$M$7)</f>
        <v>1.0321500000000001</v>
      </c>
      <c r="E43" s="93">
        <f>IF(E42="Risk in Points",D45-D43,(D45-D43)/0.00005)</f>
        <v>4.4999999999983942E-4</v>
      </c>
      <c r="F43" s="100">
        <f>MROUND((SUM($F$8-B43)),$M$7)</f>
        <v>1.0294000000000001</v>
      </c>
      <c r="G43" s="6"/>
      <c r="H43" s="6"/>
      <c r="I43" s="6"/>
      <c r="J43" s="6"/>
      <c r="K43" s="6"/>
      <c r="L43" s="6"/>
      <c r="M43" s="6"/>
    </row>
    <row r="44" spans="1:13">
      <c r="A44" s="6" t="s">
        <v>82</v>
      </c>
      <c r="B44" s="108"/>
      <c r="C44" s="6"/>
      <c r="D44" s="105" t="s">
        <v>67</v>
      </c>
      <c r="E44" s="31" t="s">
        <v>154</v>
      </c>
      <c r="F44" s="104" t="s">
        <v>67</v>
      </c>
      <c r="G44" s="6"/>
      <c r="H44" s="6"/>
      <c r="I44" s="6"/>
      <c r="J44" s="6"/>
      <c r="K44" s="6"/>
      <c r="L44" s="6"/>
      <c r="M44" s="6"/>
    </row>
    <row r="45" spans="1:13">
      <c r="A45" s="6">
        <f>A43</f>
        <v>0</v>
      </c>
      <c r="B45" s="94">
        <f>IF(A8="ATR-Actual",B8*1.01*3,B8*0.0101*3*25)</f>
        <v>9.9990000000000018E-4</v>
      </c>
      <c r="C45" s="6"/>
      <c r="D45" s="101">
        <f>MROUND((SUM($D$8+B45)),$M$7)</f>
        <v>1.0326</v>
      </c>
      <c r="E45" s="70">
        <f>IF(E42="Risk in Points",E31/E43/125000,(E31/E43/125000)/0.00005)</f>
        <v>1.7777777777784123</v>
      </c>
      <c r="F45" s="100">
        <f>MROUND((SUM($F$8-B45)),$M$7)</f>
        <v>1.0290000000000001</v>
      </c>
      <c r="G45" s="6"/>
      <c r="H45" s="6"/>
      <c r="I45" s="6"/>
      <c r="J45" s="6"/>
      <c r="K45" s="6"/>
      <c r="L45" s="6"/>
      <c r="M45" s="6"/>
    </row>
    <row r="46" spans="1:13">
      <c r="A46" s="6" t="s">
        <v>84</v>
      </c>
      <c r="B46" s="103"/>
      <c r="C46" s="6"/>
      <c r="D46" s="105" t="s">
        <v>85</v>
      </c>
      <c r="E46" s="31"/>
      <c r="F46" s="104" t="s">
        <v>85</v>
      </c>
      <c r="G46" s="6"/>
      <c r="H46" s="6"/>
      <c r="I46" s="6"/>
      <c r="J46" s="6"/>
      <c r="K46" s="6"/>
      <c r="L46" s="6"/>
      <c r="M46" s="6"/>
    </row>
    <row r="47" spans="1:13">
      <c r="A47" s="6">
        <f>A43</f>
        <v>0</v>
      </c>
      <c r="B47" s="94">
        <f>IF(A8="ATR-Actual",B8*0.1,B8*0.001*25)</f>
        <v>3.3000000000000003E-5</v>
      </c>
      <c r="C47" s="6"/>
      <c r="D47" s="101">
        <f>MROUND((SUM($D$8+B47)),$M$7)</f>
        <v>1.0316000000000001</v>
      </c>
      <c r="E47" s="70"/>
      <c r="F47" s="100">
        <f>MROUND((SUM($F$8-B47)),$M$7)</f>
        <v>1.0299500000000001</v>
      </c>
      <c r="G47" s="6"/>
      <c r="H47" s="6"/>
      <c r="I47" s="6"/>
      <c r="J47" s="6"/>
      <c r="K47" s="6"/>
      <c r="L47" s="6"/>
      <c r="M47" s="6"/>
    </row>
    <row r="48" spans="1:13">
      <c r="A48" s="6"/>
      <c r="B48" s="94"/>
      <c r="C48" s="6"/>
      <c r="D48" s="105" t="s">
        <v>76</v>
      </c>
      <c r="E48" s="70"/>
      <c r="F48" s="104" t="s">
        <v>74</v>
      </c>
      <c r="G48" s="6"/>
      <c r="H48" s="6"/>
      <c r="I48" s="6"/>
      <c r="J48" s="6"/>
      <c r="K48" s="6"/>
      <c r="L48" s="6"/>
      <c r="M48" s="6"/>
    </row>
    <row r="49" spans="1:25">
      <c r="A49" s="6"/>
      <c r="B49" s="94"/>
      <c r="C49" s="6"/>
      <c r="D49" s="101">
        <f>MROUND((SUM($F$8-B8)),$M$7)</f>
        <v>1.02965</v>
      </c>
      <c r="E49" s="70"/>
      <c r="F49" s="100">
        <f>MROUND((SUM($D$8+B8)),$M$7)</f>
        <v>1.0319</v>
      </c>
      <c r="G49" s="6"/>
      <c r="H49" s="6"/>
      <c r="I49" s="6"/>
      <c r="J49" s="6"/>
      <c r="K49" s="6"/>
      <c r="L49" s="6"/>
      <c r="M49" s="6"/>
    </row>
    <row r="50" spans="1:25">
      <c r="A50" s="5" t="s">
        <v>90</v>
      </c>
      <c r="B50" s="103"/>
      <c r="C50" s="6"/>
      <c r="D50" s="106" t="s">
        <v>91</v>
      </c>
      <c r="E50" s="13" t="s">
        <v>45</v>
      </c>
      <c r="F50" s="107" t="s">
        <v>92</v>
      </c>
      <c r="G50" s="6"/>
      <c r="H50" s="6"/>
      <c r="I50" s="6"/>
      <c r="J50" s="6"/>
      <c r="K50" s="6"/>
      <c r="L50" s="6"/>
      <c r="M50" s="6"/>
    </row>
    <row r="51" spans="1:25">
      <c r="A51" s="6" t="s">
        <v>65</v>
      </c>
      <c r="B51" s="103"/>
      <c r="C51" s="6"/>
      <c r="D51" s="105" t="s">
        <v>119</v>
      </c>
      <c r="E51" s="13" t="s">
        <v>47</v>
      </c>
      <c r="F51" s="104" t="s">
        <v>119</v>
      </c>
      <c r="G51" s="6"/>
      <c r="H51" s="6"/>
      <c r="I51" s="6"/>
      <c r="J51" s="6"/>
      <c r="K51" s="6"/>
      <c r="L51" s="6"/>
      <c r="M51" s="6"/>
    </row>
    <row r="52" spans="1:25">
      <c r="A52" s="6">
        <f>A43</f>
        <v>0</v>
      </c>
      <c r="B52" s="94">
        <f>IF(A8="ATR-Actual",B8*0.9*3,B8*0.009*3*0.1)</f>
        <v>8.9100000000000008E-4</v>
      </c>
      <c r="C52" s="6"/>
      <c r="D52" s="101">
        <f>MROUND((SUM($D$8+B52)),$M$7)</f>
        <v>1.0324500000000001</v>
      </c>
      <c r="E52" s="93">
        <f>IF(E51="Risk in Points",D54-D52,(D54-D52)/0.00005)</f>
        <v>4.5000000000006146E-4</v>
      </c>
      <c r="F52" s="100">
        <f>MROUND((SUM($F$8-B52)),$M$7)</f>
        <v>1.0291000000000001</v>
      </c>
      <c r="G52" s="6"/>
      <c r="H52" s="6"/>
      <c r="I52" s="6"/>
      <c r="J52" s="6"/>
      <c r="K52" s="6"/>
      <c r="L52" s="81"/>
      <c r="M52" s="6"/>
    </row>
    <row r="53" spans="1:25">
      <c r="A53" s="6" t="s">
        <v>82</v>
      </c>
      <c r="B53" s="108"/>
      <c r="C53" s="6"/>
      <c r="D53" s="105" t="s">
        <v>67</v>
      </c>
      <c r="E53" s="31" t="s">
        <v>154</v>
      </c>
      <c r="F53" s="104" t="s">
        <v>67</v>
      </c>
      <c r="G53" s="6"/>
      <c r="H53" s="6"/>
      <c r="I53" s="6"/>
      <c r="J53" s="6"/>
      <c r="K53" s="6"/>
      <c r="L53" s="6"/>
      <c r="M53" s="6"/>
    </row>
    <row r="54" spans="1:25">
      <c r="A54" s="6">
        <f>A52</f>
        <v>0</v>
      </c>
      <c r="B54" s="94">
        <f>IF(A8="ATR-Actual",B8*1.005*4,B8*0.01005*4*0.1)</f>
        <v>1.3265999999999998E-3</v>
      </c>
      <c r="C54" s="6"/>
      <c r="D54" s="101">
        <f>MROUND((SUM($D$8+B54)),$M$7)</f>
        <v>1.0329000000000002</v>
      </c>
      <c r="E54" s="70">
        <f>IF(E51="Risk in Points",E31/E52/125000,(E31/E52/125000)/0.00005)</f>
        <v>1.777777777777535</v>
      </c>
      <c r="F54" s="100">
        <f>MROUND((SUM($F$8-B54)),$M$7)</f>
        <v>1.0286500000000001</v>
      </c>
      <c r="G54" s="6"/>
      <c r="H54" s="6"/>
      <c r="I54" s="6"/>
      <c r="J54" s="6"/>
      <c r="K54" s="6"/>
      <c r="L54" s="6"/>
      <c r="M54" s="6"/>
    </row>
    <row r="55" spans="1:25">
      <c r="A55" s="6" t="s">
        <v>84</v>
      </c>
      <c r="B55" s="103"/>
      <c r="C55" s="6"/>
      <c r="D55" s="105" t="s">
        <v>85</v>
      </c>
      <c r="E55" s="31"/>
      <c r="F55" s="104" t="s">
        <v>85</v>
      </c>
      <c r="G55" s="6"/>
      <c r="H55" s="6"/>
      <c r="I55" s="6"/>
      <c r="J55" s="6"/>
      <c r="K55" s="6"/>
      <c r="L55" s="81"/>
      <c r="M55" s="6"/>
    </row>
    <row r="56" spans="1:25">
      <c r="A56" s="6">
        <f>A52</f>
        <v>0</v>
      </c>
      <c r="B56" s="94">
        <f>IF(A8="ATR-Actual",B8*0.1,B8*0.001*0.1)</f>
        <v>3.3000000000000003E-5</v>
      </c>
      <c r="C56" s="6"/>
      <c r="D56" s="101">
        <f>MROUND((SUM($D$8+B56)),$M$7)</f>
        <v>1.0316000000000001</v>
      </c>
      <c r="E56" s="70"/>
      <c r="F56" s="100">
        <f>MROUND((SUM($F$8-B56)),$M$7)</f>
        <v>1.0299500000000001</v>
      </c>
      <c r="G56" s="6"/>
      <c r="H56" s="6"/>
      <c r="I56" s="6"/>
      <c r="J56" s="6"/>
      <c r="K56" s="6"/>
      <c r="L56" s="81"/>
      <c r="M56" s="6"/>
      <c r="N56" s="6"/>
      <c r="O56" s="6"/>
      <c r="P56" s="6"/>
      <c r="Q56" s="6"/>
      <c r="R56" s="6"/>
      <c r="S56" s="6"/>
      <c r="T56" s="6"/>
      <c r="U56" s="6"/>
      <c r="V56" s="6"/>
      <c r="W56" s="6"/>
      <c r="X56" s="6"/>
      <c r="Y56" s="6"/>
    </row>
    <row r="57" spans="1:25">
      <c r="A57" s="6"/>
      <c r="B57" s="39"/>
      <c r="C57" s="6"/>
      <c r="D57" s="105" t="s">
        <v>76</v>
      </c>
      <c r="E57" s="70"/>
      <c r="F57" s="104" t="s">
        <v>74</v>
      </c>
      <c r="G57" s="6"/>
      <c r="H57" s="6"/>
      <c r="I57" s="6"/>
      <c r="J57" s="6"/>
      <c r="K57" s="6"/>
      <c r="L57" s="81"/>
      <c r="M57" s="6"/>
      <c r="N57" s="6"/>
      <c r="O57" s="6"/>
      <c r="P57" s="6"/>
      <c r="Q57" s="6"/>
      <c r="R57" s="6"/>
      <c r="S57" s="6"/>
      <c r="T57" s="6"/>
      <c r="U57" s="6"/>
      <c r="V57" s="6"/>
      <c r="W57" s="6"/>
      <c r="X57" s="6"/>
      <c r="Y57" s="6"/>
    </row>
    <row r="58" spans="1:25">
      <c r="A58" s="6"/>
      <c r="B58" s="39"/>
      <c r="C58" s="6"/>
      <c r="D58" s="101">
        <f>MROUND((SUM($F$8-B8)),$M$7)</f>
        <v>1.02965</v>
      </c>
      <c r="E58" s="70"/>
      <c r="F58" s="100">
        <f>MROUND((SUM($D$8+B8)),$M$7)</f>
        <v>1.0319</v>
      </c>
      <c r="G58" s="6"/>
      <c r="H58" s="6"/>
      <c r="I58" s="6"/>
      <c r="J58" s="6"/>
      <c r="K58" s="6"/>
      <c r="L58" s="81"/>
      <c r="M58" s="6"/>
    </row>
    <row r="59" spans="1:25">
      <c r="A59" s="146"/>
      <c r="B59" s="159"/>
      <c r="C59" s="159"/>
      <c r="D59" s="159"/>
      <c r="E59" s="159"/>
      <c r="F59" s="159"/>
      <c r="G59" s="6"/>
      <c r="H59" s="6"/>
      <c r="I59" s="6"/>
      <c r="J59" s="6"/>
      <c r="K59" s="6"/>
      <c r="L59" s="81"/>
      <c r="M59" s="6"/>
    </row>
    <row r="60" spans="1:25">
      <c r="A60" s="5"/>
      <c r="B60" s="17"/>
      <c r="C60" s="6"/>
      <c r="D60" s="6"/>
      <c r="E60" s="6"/>
      <c r="F60" s="6"/>
      <c r="G60" s="6"/>
      <c r="H60" s="6"/>
      <c r="I60" s="6"/>
      <c r="J60" s="6"/>
      <c r="K60" s="6"/>
      <c r="L60" s="81"/>
      <c r="M60" s="6"/>
    </row>
    <row r="61" spans="1:25">
      <c r="A61" s="24"/>
      <c r="B61" s="25"/>
      <c r="C61" s="6"/>
      <c r="D61" s="6"/>
      <c r="E61" s="6"/>
      <c r="F61" s="6"/>
      <c r="G61" s="6"/>
      <c r="H61" s="6"/>
      <c r="I61" s="6"/>
      <c r="J61" s="6"/>
      <c r="K61" s="6"/>
      <c r="L61" s="81"/>
      <c r="M61" s="6"/>
    </row>
    <row r="62" spans="1:25">
      <c r="A62" s="14"/>
      <c r="B62" s="25"/>
      <c r="C62" s="6"/>
      <c r="D62" s="6"/>
      <c r="E62" s="6"/>
      <c r="F62" s="6"/>
      <c r="G62" s="6"/>
      <c r="H62" s="6"/>
      <c r="I62" s="6"/>
      <c r="J62" s="6"/>
      <c r="K62" s="6"/>
      <c r="L62" s="81"/>
      <c r="M62" s="6"/>
    </row>
    <row r="63" spans="1:25">
      <c r="A63" s="6"/>
      <c r="B63" s="11"/>
      <c r="C63" s="6"/>
      <c r="D63" s="6"/>
      <c r="E63" s="6"/>
      <c r="F63" s="6"/>
      <c r="G63" s="6"/>
      <c r="H63" s="6"/>
      <c r="I63" s="6"/>
      <c r="J63" s="6"/>
      <c r="K63" s="6"/>
      <c r="L63" s="81"/>
      <c r="M63" s="6"/>
    </row>
    <row r="64" spans="1:25">
      <c r="C64" s="6"/>
      <c r="D64" s="6"/>
      <c r="E64" s="6"/>
      <c r="F64" s="6"/>
      <c r="G64" s="6"/>
      <c r="H64" s="6"/>
      <c r="I64" s="6"/>
      <c r="J64" s="6"/>
      <c r="K64" s="6"/>
      <c r="L64" s="6"/>
      <c r="M64" s="6"/>
    </row>
    <row r="65" spans="3:25">
      <c r="C65" s="6"/>
      <c r="D65" s="6"/>
      <c r="E65" s="6"/>
      <c r="F65" s="6"/>
      <c r="G65" s="6"/>
      <c r="H65" s="6"/>
      <c r="I65" s="6"/>
      <c r="J65" s="6"/>
      <c r="K65" s="6"/>
      <c r="L65" s="6"/>
      <c r="M65" s="6"/>
    </row>
    <row r="66" spans="3:25">
      <c r="C66" s="6"/>
      <c r="D66" s="6"/>
      <c r="E66" s="6"/>
      <c r="F66" s="6"/>
      <c r="G66" s="6"/>
      <c r="H66" s="6"/>
      <c r="I66" s="6"/>
      <c r="J66" s="6"/>
      <c r="K66" s="6"/>
      <c r="L66" s="6"/>
      <c r="M66" s="6"/>
    </row>
    <row r="67" spans="3:25">
      <c r="G67" s="6"/>
      <c r="H67" s="6"/>
      <c r="I67" s="6"/>
      <c r="J67" s="6"/>
      <c r="K67" s="6"/>
      <c r="L67" s="6"/>
      <c r="M67" s="6"/>
      <c r="N67" s="6"/>
      <c r="O67" s="6"/>
      <c r="P67" s="6"/>
      <c r="Q67" s="6"/>
      <c r="R67" s="6"/>
      <c r="S67" s="6"/>
      <c r="T67" s="6"/>
      <c r="U67" s="6"/>
      <c r="V67" s="6"/>
      <c r="W67" s="6"/>
      <c r="X67" s="6"/>
      <c r="Y67" s="6"/>
    </row>
    <row r="68" spans="3:25">
      <c r="G68" s="6"/>
      <c r="H68" s="6"/>
      <c r="I68" s="6"/>
      <c r="J68" s="6"/>
      <c r="K68" s="6"/>
      <c r="L68" s="6"/>
      <c r="M68" s="6"/>
    </row>
    <row r="69" spans="3:25">
      <c r="G69" s="6"/>
      <c r="H69" s="6"/>
      <c r="I69" s="6"/>
      <c r="J69" s="6"/>
      <c r="K69" s="6"/>
      <c r="L69" s="6"/>
      <c r="M69" s="6"/>
    </row>
    <row r="70" spans="3:25">
      <c r="G70" s="6"/>
      <c r="H70" s="6"/>
      <c r="I70" s="6"/>
      <c r="J70" s="6"/>
      <c r="K70" s="6"/>
      <c r="L70" s="6"/>
      <c r="M70" s="6"/>
    </row>
    <row r="71" spans="3:25">
      <c r="G71" s="6"/>
      <c r="H71" s="6"/>
      <c r="I71" s="6"/>
      <c r="J71" s="6"/>
      <c r="K71" s="6"/>
      <c r="L71" s="6"/>
      <c r="M71" s="6"/>
    </row>
    <row r="72" spans="3:25">
      <c r="G72" s="6"/>
      <c r="H72" s="6"/>
      <c r="I72" s="6"/>
      <c r="J72" s="6"/>
      <c r="K72" s="6"/>
      <c r="L72" s="6"/>
      <c r="M72" s="6"/>
    </row>
    <row r="73" spans="3:25">
      <c r="G73" s="6"/>
      <c r="H73" s="6"/>
      <c r="I73" s="6"/>
      <c r="J73" s="6"/>
      <c r="K73" s="6"/>
      <c r="L73" s="6"/>
      <c r="M73" s="6"/>
    </row>
    <row r="74" spans="3:25">
      <c r="G74" s="6"/>
      <c r="H74" s="6"/>
      <c r="I74" s="6"/>
      <c r="J74" s="6"/>
      <c r="K74" s="6"/>
      <c r="L74" s="6"/>
      <c r="M74" s="6"/>
    </row>
    <row r="75" spans="3:25">
      <c r="G75" s="6"/>
      <c r="H75" s="6"/>
      <c r="I75" s="6"/>
      <c r="J75" s="6"/>
      <c r="K75" s="6"/>
      <c r="L75" s="6"/>
      <c r="M75" s="6"/>
    </row>
    <row r="76" spans="3:25">
      <c r="G76" s="6"/>
      <c r="H76" s="6"/>
      <c r="I76" s="6"/>
      <c r="J76" s="6"/>
      <c r="K76" s="6"/>
      <c r="L76" s="6"/>
      <c r="M76" s="6"/>
    </row>
    <row r="77" spans="3:25">
      <c r="G77" s="6"/>
      <c r="H77" s="6"/>
      <c r="I77" s="6"/>
      <c r="J77" s="6"/>
      <c r="K77" s="6"/>
      <c r="L77" s="6"/>
      <c r="M77" s="6"/>
    </row>
    <row r="78" spans="3:25">
      <c r="G78" s="6"/>
      <c r="H78" s="6"/>
      <c r="I78" s="6"/>
      <c r="J78" s="6"/>
      <c r="K78" s="6"/>
      <c r="L78" s="6"/>
      <c r="M78" s="6"/>
    </row>
    <row r="79" spans="3:25">
      <c r="D79" s="19"/>
      <c r="E79" s="9"/>
      <c r="F79" s="4"/>
      <c r="G79" s="6"/>
      <c r="H79" s="6"/>
      <c r="I79" s="6"/>
      <c r="J79" s="6"/>
      <c r="K79" s="6"/>
      <c r="L79" s="6"/>
      <c r="M79" s="6"/>
    </row>
    <row r="80" spans="3:25">
      <c r="E80" s="18"/>
      <c r="F80" s="4"/>
      <c r="G80" s="6"/>
      <c r="H80" s="6"/>
      <c r="I80" s="6"/>
      <c r="J80" s="6"/>
      <c r="K80" s="6"/>
      <c r="L80" s="6"/>
      <c r="M80" s="6"/>
    </row>
    <row r="81" spans="6:13">
      <c r="F81" s="4"/>
      <c r="G81" s="6"/>
      <c r="H81" s="6"/>
      <c r="I81" s="6"/>
      <c r="J81" s="6"/>
      <c r="K81" s="6"/>
      <c r="L81" s="6"/>
      <c r="M81" s="6"/>
    </row>
    <row r="82" spans="6:13">
      <c r="F82" s="4"/>
      <c r="G82" s="6"/>
      <c r="H82" s="6"/>
      <c r="I82" s="6"/>
      <c r="J82" s="6"/>
      <c r="K82" s="6"/>
      <c r="L82" s="6"/>
      <c r="M82" s="6"/>
    </row>
    <row r="83" spans="6:13">
      <c r="F83" s="4"/>
      <c r="G83" s="6"/>
      <c r="H83" s="6"/>
      <c r="I83" s="6"/>
      <c r="J83" s="6"/>
      <c r="K83" s="6"/>
      <c r="L83" s="6"/>
      <c r="M83" s="6"/>
    </row>
    <row r="84" spans="6:13">
      <c r="F84" s="4"/>
      <c r="G84" s="6"/>
      <c r="H84" s="6"/>
      <c r="I84" s="6"/>
      <c r="J84" s="6"/>
      <c r="K84" s="6"/>
      <c r="L84" s="6"/>
      <c r="M84" s="6"/>
    </row>
    <row r="85" spans="6:13">
      <c r="F85" s="4"/>
      <c r="G85" s="6"/>
      <c r="H85" s="6"/>
      <c r="I85" s="6"/>
      <c r="J85" s="6"/>
      <c r="K85" s="6"/>
      <c r="L85" s="6"/>
      <c r="M85" s="6"/>
    </row>
    <row r="86" spans="6:13">
      <c r="F86" s="4"/>
      <c r="G86" s="6"/>
      <c r="H86" s="6"/>
      <c r="I86" s="6"/>
      <c r="J86" s="6"/>
      <c r="K86" s="6"/>
      <c r="L86" s="6"/>
      <c r="M86" s="6"/>
    </row>
    <row r="87" spans="6:13">
      <c r="F87" s="4"/>
      <c r="G87" s="6"/>
      <c r="H87" s="6"/>
      <c r="I87" s="6"/>
      <c r="J87" s="6"/>
      <c r="K87" s="6"/>
      <c r="L87" s="6"/>
      <c r="M87" s="6"/>
    </row>
    <row r="88" spans="6:13">
      <c r="F88" s="4"/>
      <c r="G88" s="6"/>
      <c r="H88" s="6"/>
      <c r="I88" s="6"/>
      <c r="J88" s="6"/>
      <c r="K88" s="6"/>
      <c r="L88" s="6"/>
      <c r="M88" s="6"/>
    </row>
    <row r="89" spans="6:13">
      <c r="F89" s="4"/>
      <c r="G89" s="6"/>
      <c r="H89" s="6"/>
      <c r="I89" s="6"/>
      <c r="J89" s="6"/>
      <c r="K89" s="6"/>
      <c r="L89" s="6"/>
      <c r="M89" s="6"/>
    </row>
    <row r="90" spans="6:13">
      <c r="F90" s="4"/>
      <c r="G90" s="6"/>
      <c r="H90" s="6"/>
      <c r="I90" s="6"/>
      <c r="J90" s="6"/>
      <c r="K90" s="6"/>
      <c r="L90" s="6"/>
      <c r="M90" s="6"/>
    </row>
    <row r="91" spans="6:13">
      <c r="F91" s="4"/>
      <c r="G91" s="6"/>
      <c r="H91" s="6"/>
      <c r="I91" s="6"/>
      <c r="J91" s="6"/>
      <c r="K91" s="6"/>
      <c r="L91" s="6"/>
      <c r="M91" s="6"/>
    </row>
    <row r="92" spans="6:13">
      <c r="F92" s="4"/>
      <c r="G92" s="6"/>
      <c r="H92" s="6"/>
      <c r="I92" s="6"/>
      <c r="J92" s="6"/>
      <c r="K92" s="6"/>
      <c r="L92" s="6"/>
      <c r="M92" s="6"/>
    </row>
    <row r="93" spans="6:13">
      <c r="F93" s="4"/>
      <c r="G93" s="6"/>
      <c r="H93" s="6"/>
      <c r="I93" s="6"/>
      <c r="J93" s="6"/>
      <c r="K93" s="6"/>
      <c r="L93" s="6"/>
      <c r="M93" s="6"/>
    </row>
    <row r="94" spans="6:13">
      <c r="F94" s="4"/>
      <c r="G94" s="6"/>
      <c r="H94" s="6"/>
      <c r="I94" s="6"/>
      <c r="J94" s="6"/>
      <c r="K94" s="6"/>
      <c r="L94" s="6"/>
      <c r="M94" s="6"/>
    </row>
    <row r="95" spans="6:13">
      <c r="F95" s="4"/>
      <c r="G95" s="6"/>
      <c r="H95" s="6"/>
      <c r="I95" s="6"/>
      <c r="J95" s="6"/>
      <c r="K95" s="6"/>
      <c r="L95" s="6"/>
      <c r="M95" s="6"/>
    </row>
    <row r="96" spans="6:13">
      <c r="F96" s="4"/>
      <c r="G96" s="6"/>
      <c r="H96" s="6"/>
      <c r="I96" s="6"/>
      <c r="J96" s="6"/>
      <c r="K96" s="6"/>
      <c r="L96" s="6"/>
      <c r="M96" s="6"/>
    </row>
    <row r="97" spans="6:13">
      <c r="F97" s="4"/>
      <c r="G97" s="6"/>
      <c r="H97" s="6"/>
      <c r="I97" s="6"/>
      <c r="J97" s="6"/>
      <c r="K97" s="6"/>
      <c r="L97" s="6"/>
      <c r="M97" s="6"/>
    </row>
    <row r="98" spans="6:13">
      <c r="F98" s="4"/>
      <c r="G98" s="6"/>
      <c r="H98" s="6"/>
      <c r="I98" s="6"/>
      <c r="J98" s="6"/>
      <c r="K98" s="6"/>
      <c r="L98" s="6"/>
      <c r="M98" s="6"/>
    </row>
    <row r="99" spans="6:13">
      <c r="F99" s="4"/>
      <c r="G99" s="6"/>
      <c r="H99" s="6"/>
      <c r="I99" s="6"/>
      <c r="J99" s="6"/>
      <c r="K99" s="6"/>
      <c r="L99" s="6"/>
      <c r="M99" s="6"/>
    </row>
    <row r="100" spans="6:13">
      <c r="F100" s="4"/>
      <c r="G100" s="6"/>
      <c r="H100" s="6"/>
      <c r="I100" s="6"/>
      <c r="J100" s="6"/>
      <c r="K100" s="6"/>
      <c r="L100" s="6"/>
      <c r="M100" s="6"/>
    </row>
    <row r="101" spans="6:13">
      <c r="F101" s="4"/>
      <c r="G101" s="6"/>
      <c r="H101" s="6"/>
      <c r="I101" s="6"/>
      <c r="J101" s="6"/>
      <c r="K101" s="6"/>
      <c r="L101" s="6"/>
      <c r="M101" s="6"/>
    </row>
    <row r="102" spans="6:13">
      <c r="F102" s="4"/>
      <c r="G102" s="6"/>
      <c r="H102" s="6"/>
      <c r="I102" s="6"/>
      <c r="J102" s="6"/>
      <c r="K102" s="6"/>
      <c r="L102" s="6"/>
      <c r="M102" s="6"/>
    </row>
    <row r="103" spans="6:13">
      <c r="F103" s="4"/>
      <c r="G103" s="6"/>
      <c r="H103" s="6"/>
      <c r="I103" s="6"/>
      <c r="J103" s="6"/>
      <c r="K103" s="6"/>
      <c r="L103" s="6"/>
      <c r="M103" s="6"/>
    </row>
    <row r="104" spans="6:13">
      <c r="F104" s="4"/>
      <c r="G104" s="6"/>
      <c r="H104" s="6"/>
      <c r="I104" s="6"/>
      <c r="J104" s="6"/>
      <c r="K104" s="6"/>
      <c r="L104" s="6"/>
      <c r="M104" s="6"/>
    </row>
    <row r="105" spans="6:13">
      <c r="F105" s="4"/>
      <c r="G105" s="6"/>
      <c r="H105" s="6"/>
      <c r="I105" s="6"/>
      <c r="J105" s="6"/>
      <c r="K105" s="6"/>
      <c r="L105" s="6"/>
      <c r="M105" s="6"/>
    </row>
    <row r="106" spans="6:13">
      <c r="F106" s="4"/>
      <c r="G106" s="6"/>
      <c r="H106" s="6"/>
      <c r="I106" s="6"/>
      <c r="J106" s="6"/>
      <c r="K106" s="6"/>
      <c r="L106" s="6"/>
      <c r="M106" s="6"/>
    </row>
    <row r="107" spans="6:13">
      <c r="F107" s="4"/>
      <c r="G107" s="6"/>
      <c r="H107" s="6"/>
      <c r="I107" s="6"/>
      <c r="J107" s="6"/>
      <c r="K107" s="6"/>
      <c r="L107" s="6"/>
      <c r="M107" s="6"/>
    </row>
    <row r="108" spans="6:13">
      <c r="F108" s="4"/>
      <c r="G108" s="6"/>
      <c r="H108" s="6"/>
      <c r="I108" s="6"/>
      <c r="J108" s="6"/>
      <c r="K108" s="6"/>
      <c r="L108" s="6"/>
      <c r="M108" s="6"/>
    </row>
    <row r="109" spans="6:13">
      <c r="F109" s="4"/>
      <c r="G109" s="6"/>
      <c r="H109" s="6"/>
      <c r="I109" s="6"/>
      <c r="J109" s="6"/>
      <c r="K109" s="6"/>
      <c r="L109" s="6"/>
      <c r="M109" s="6"/>
    </row>
    <row r="110" spans="6:13">
      <c r="F110" s="4"/>
      <c r="G110" s="6"/>
      <c r="H110" s="6"/>
      <c r="I110" s="6"/>
      <c r="J110" s="6"/>
      <c r="K110" s="6"/>
      <c r="L110" s="6"/>
      <c r="M110" s="6"/>
    </row>
    <row r="111" spans="6:13">
      <c r="F111" s="4"/>
      <c r="G111" s="6"/>
      <c r="H111" s="6"/>
      <c r="I111" s="6"/>
      <c r="J111" s="6"/>
      <c r="K111" s="6"/>
      <c r="L111" s="6"/>
      <c r="M111" s="6"/>
    </row>
    <row r="112" spans="6:13">
      <c r="F112" s="4"/>
      <c r="G112" s="6"/>
      <c r="H112" s="6"/>
      <c r="I112" s="6"/>
      <c r="J112" s="6"/>
      <c r="K112" s="6"/>
      <c r="L112" s="6"/>
      <c r="M112" s="6"/>
    </row>
    <row r="113" spans="6:13">
      <c r="F113" s="4"/>
      <c r="G113" s="6"/>
      <c r="H113" s="6"/>
      <c r="I113" s="6"/>
      <c r="J113" s="6"/>
      <c r="K113" s="6"/>
      <c r="L113" s="6"/>
      <c r="M113" s="6"/>
    </row>
    <row r="114" spans="6:13">
      <c r="F114" s="4"/>
      <c r="G114" s="6"/>
      <c r="H114" s="6"/>
      <c r="I114" s="6"/>
      <c r="J114" s="6"/>
      <c r="K114" s="6"/>
      <c r="L114" s="6"/>
      <c r="M114" s="6"/>
    </row>
    <row r="115" spans="6:13">
      <c r="F115" s="4"/>
      <c r="G115" s="6"/>
      <c r="H115" s="6"/>
      <c r="I115" s="6"/>
      <c r="J115" s="6"/>
      <c r="K115" s="6"/>
      <c r="L115" s="6"/>
      <c r="M115" s="6"/>
    </row>
    <row r="116" spans="6:13">
      <c r="F116" s="4"/>
      <c r="G116" s="6"/>
      <c r="H116" s="6"/>
      <c r="I116" s="6"/>
      <c r="J116" s="6"/>
      <c r="K116" s="6"/>
      <c r="L116" s="6"/>
      <c r="M116" s="6"/>
    </row>
    <row r="117" spans="6:13">
      <c r="F117" s="4"/>
      <c r="G117" s="6"/>
      <c r="H117" s="6"/>
      <c r="I117" s="6"/>
      <c r="J117" s="6"/>
      <c r="K117" s="6"/>
      <c r="L117" s="6"/>
      <c r="M117" s="6"/>
    </row>
    <row r="118" spans="6:13">
      <c r="F118" s="4"/>
      <c r="G118" s="6"/>
      <c r="H118" s="6"/>
      <c r="I118" s="6"/>
      <c r="J118" s="6"/>
      <c r="K118" s="6"/>
      <c r="L118" s="6"/>
      <c r="M118" s="6"/>
    </row>
    <row r="119" spans="6:13">
      <c r="F119" s="4"/>
      <c r="G119" s="6"/>
      <c r="H119" s="6"/>
      <c r="I119" s="6"/>
      <c r="J119" s="6"/>
      <c r="K119" s="6"/>
      <c r="L119" s="6"/>
      <c r="M119" s="6"/>
    </row>
    <row r="120" spans="6:13">
      <c r="F120" s="4"/>
      <c r="G120" s="6"/>
      <c r="H120" s="6"/>
      <c r="I120" s="6"/>
      <c r="J120" s="6"/>
      <c r="K120" s="6"/>
      <c r="L120" s="6"/>
      <c r="M120" s="6"/>
    </row>
    <row r="121" spans="6:13">
      <c r="F121" s="4"/>
      <c r="G121" s="6"/>
      <c r="H121" s="6"/>
      <c r="I121" s="6"/>
      <c r="J121" s="6"/>
      <c r="K121" s="6"/>
      <c r="L121" s="6"/>
      <c r="M121" s="6"/>
    </row>
    <row r="122" spans="6:13">
      <c r="F122" s="4"/>
      <c r="G122" s="6"/>
      <c r="H122" s="6"/>
      <c r="I122" s="6"/>
      <c r="J122" s="6"/>
      <c r="K122" s="6"/>
      <c r="L122" s="6"/>
      <c r="M122" s="6"/>
    </row>
    <row r="123" spans="6:13">
      <c r="F123" s="4"/>
      <c r="G123" s="6"/>
      <c r="H123" s="6"/>
      <c r="I123" s="6"/>
      <c r="J123" s="6"/>
      <c r="K123" s="6"/>
      <c r="L123" s="6"/>
      <c r="M123" s="6"/>
    </row>
    <row r="124" spans="6:13">
      <c r="F124" s="4"/>
      <c r="G124" s="6"/>
      <c r="H124" s="6"/>
      <c r="I124" s="6"/>
      <c r="J124" s="6"/>
      <c r="K124" s="6"/>
      <c r="L124" s="6"/>
      <c r="M124" s="6"/>
    </row>
    <row r="125" spans="6:13">
      <c r="F125" s="4"/>
      <c r="G125" s="6"/>
      <c r="H125" s="6"/>
      <c r="I125" s="6"/>
      <c r="J125" s="6"/>
      <c r="K125" s="6"/>
      <c r="L125" s="6"/>
      <c r="M125" s="6"/>
    </row>
    <row r="126" spans="6:13">
      <c r="F126" s="4"/>
      <c r="G126" s="6"/>
      <c r="H126" s="6"/>
      <c r="I126" s="6"/>
      <c r="J126" s="6"/>
      <c r="K126" s="6"/>
      <c r="L126" s="6"/>
      <c r="M126" s="6"/>
    </row>
    <row r="127" spans="6:13">
      <c r="F127" s="4"/>
      <c r="G127" s="6"/>
      <c r="H127" s="6"/>
      <c r="I127" s="6"/>
      <c r="J127" s="6"/>
      <c r="K127" s="6"/>
      <c r="L127" s="6"/>
      <c r="M127" s="6"/>
    </row>
    <row r="128" spans="6:13">
      <c r="F128" s="4"/>
      <c r="G128" s="6"/>
      <c r="H128" s="6"/>
      <c r="I128" s="6"/>
      <c r="J128" s="6"/>
      <c r="K128" s="6"/>
      <c r="L128" s="6"/>
      <c r="M128" s="6"/>
    </row>
    <row r="129" spans="6:13">
      <c r="F129" s="4"/>
      <c r="G129" s="6"/>
      <c r="H129" s="6"/>
      <c r="I129" s="6"/>
      <c r="J129" s="6"/>
      <c r="K129" s="6"/>
      <c r="L129" s="6"/>
      <c r="M129" s="6"/>
    </row>
    <row r="130" spans="6:13">
      <c r="F130" s="4"/>
      <c r="G130" s="6"/>
      <c r="H130" s="6"/>
      <c r="I130" s="6"/>
      <c r="J130" s="6"/>
      <c r="K130" s="6"/>
      <c r="L130" s="6"/>
      <c r="M130" s="6"/>
    </row>
    <row r="131" spans="6:13">
      <c r="F131" s="4"/>
      <c r="G131" s="6"/>
      <c r="H131" s="6"/>
      <c r="I131" s="6"/>
      <c r="J131" s="6"/>
      <c r="K131" s="6"/>
      <c r="L131" s="6"/>
      <c r="M131" s="6"/>
    </row>
    <row r="132" spans="6:13">
      <c r="F132" s="4"/>
      <c r="G132" s="6"/>
      <c r="H132" s="6"/>
      <c r="I132" s="6"/>
      <c r="J132" s="6"/>
      <c r="K132" s="6"/>
      <c r="L132" s="6"/>
      <c r="M132" s="6"/>
    </row>
    <row r="133" spans="6:13">
      <c r="F133" s="4"/>
      <c r="G133" s="6"/>
      <c r="H133" s="6"/>
      <c r="I133" s="6"/>
      <c r="J133" s="6"/>
      <c r="K133" s="6"/>
      <c r="L133" s="6"/>
      <c r="M133" s="6"/>
    </row>
    <row r="134" spans="6:13">
      <c r="F134" s="4"/>
      <c r="G134" s="6"/>
      <c r="H134" s="6"/>
      <c r="I134" s="6"/>
      <c r="J134" s="6"/>
      <c r="K134" s="6"/>
      <c r="L134" s="6"/>
      <c r="M134" s="6"/>
    </row>
    <row r="135" spans="6:13">
      <c r="F135" s="4"/>
      <c r="G135" s="6"/>
      <c r="H135" s="6"/>
      <c r="I135" s="6"/>
      <c r="J135" s="6"/>
      <c r="K135" s="6"/>
      <c r="L135" s="6"/>
      <c r="M135" s="6"/>
    </row>
    <row r="136" spans="6:13">
      <c r="F136" s="4"/>
      <c r="G136" s="6"/>
      <c r="H136" s="6"/>
      <c r="I136" s="6"/>
      <c r="J136" s="6"/>
      <c r="K136" s="6"/>
      <c r="L136" s="6"/>
      <c r="M136" s="6"/>
    </row>
    <row r="137" spans="6:13">
      <c r="F137" s="4"/>
      <c r="G137" s="6"/>
      <c r="H137" s="6"/>
      <c r="I137" s="6"/>
      <c r="J137" s="6"/>
      <c r="K137" s="6"/>
      <c r="L137" s="6"/>
      <c r="M137" s="6"/>
    </row>
    <row r="138" spans="6:13">
      <c r="F138" s="4"/>
      <c r="G138" s="6"/>
      <c r="H138" s="6"/>
      <c r="I138" s="6"/>
      <c r="J138" s="6"/>
      <c r="K138" s="6"/>
      <c r="L138" s="6"/>
      <c r="M138" s="6"/>
    </row>
    <row r="139" spans="6:13">
      <c r="F139" s="4"/>
      <c r="G139" s="6"/>
      <c r="H139" s="6"/>
      <c r="I139" s="6"/>
      <c r="J139" s="6"/>
      <c r="K139" s="6"/>
      <c r="L139" s="6"/>
      <c r="M139" s="6"/>
    </row>
    <row r="140" spans="6:13">
      <c r="F140" s="4"/>
      <c r="G140" s="6"/>
      <c r="H140" s="6"/>
      <c r="I140" s="6"/>
      <c r="J140" s="6"/>
      <c r="K140" s="6"/>
      <c r="L140" s="6"/>
      <c r="M140" s="6"/>
    </row>
    <row r="141" spans="6:13">
      <c r="F141" s="4"/>
      <c r="G141" s="6"/>
      <c r="H141" s="6"/>
      <c r="I141" s="6"/>
      <c r="J141" s="6"/>
      <c r="K141" s="6"/>
      <c r="L141" s="6"/>
      <c r="M141" s="6"/>
    </row>
    <row r="142" spans="6:13">
      <c r="F142" s="4"/>
      <c r="G142" s="6"/>
      <c r="H142" s="6"/>
      <c r="I142" s="6"/>
      <c r="J142" s="6"/>
      <c r="K142" s="6"/>
      <c r="L142" s="6"/>
      <c r="M142" s="6"/>
    </row>
    <row r="143" spans="6:13">
      <c r="F143" s="4"/>
      <c r="G143" s="6"/>
      <c r="H143" s="6"/>
      <c r="I143" s="6"/>
      <c r="J143" s="6"/>
      <c r="K143" s="6"/>
      <c r="L143" s="6"/>
      <c r="M143" s="6"/>
    </row>
    <row r="144" spans="6:13">
      <c r="F144" s="4"/>
      <c r="G144" s="6"/>
      <c r="H144" s="6"/>
      <c r="I144" s="6"/>
      <c r="J144" s="6"/>
      <c r="K144" s="6"/>
      <c r="L144" s="6"/>
      <c r="M144" s="6"/>
    </row>
    <row r="145" spans="6:13">
      <c r="F145" s="4"/>
      <c r="G145" s="6"/>
      <c r="H145" s="6"/>
      <c r="I145" s="6"/>
      <c r="J145" s="6"/>
      <c r="K145" s="6"/>
      <c r="L145" s="6"/>
      <c r="M145" s="6"/>
    </row>
    <row r="146" spans="6:13">
      <c r="F146" s="4"/>
      <c r="G146" s="6"/>
      <c r="H146" s="6"/>
      <c r="I146" s="6"/>
      <c r="J146" s="6"/>
      <c r="K146" s="6"/>
      <c r="L146" s="6"/>
      <c r="M146" s="6"/>
    </row>
    <row r="147" spans="6:13">
      <c r="F147" s="4"/>
      <c r="G147" s="6"/>
      <c r="H147" s="6"/>
      <c r="I147" s="6"/>
      <c r="J147" s="6"/>
      <c r="K147" s="6"/>
      <c r="L147" s="6"/>
      <c r="M147" s="6"/>
    </row>
    <row r="148" spans="6:13">
      <c r="F148" s="4"/>
      <c r="G148" s="6"/>
      <c r="H148" s="6"/>
      <c r="I148" s="6"/>
      <c r="J148" s="6"/>
      <c r="K148" s="6"/>
      <c r="L148" s="6"/>
      <c r="M148" s="6"/>
    </row>
    <row r="149" spans="6:13">
      <c r="F149" s="4"/>
      <c r="G149" s="6"/>
      <c r="H149" s="6"/>
      <c r="I149" s="6"/>
      <c r="J149" s="6"/>
      <c r="K149" s="6"/>
      <c r="L149" s="6"/>
      <c r="M149" s="6"/>
    </row>
    <row r="150" spans="6:13">
      <c r="F150" s="4"/>
      <c r="G150" s="6"/>
      <c r="H150" s="6"/>
      <c r="I150" s="6"/>
      <c r="J150" s="6"/>
      <c r="K150" s="6"/>
      <c r="L150" s="6"/>
      <c r="M150" s="6"/>
    </row>
    <row r="151" spans="6:13">
      <c r="F151" s="4"/>
      <c r="G151" s="6"/>
      <c r="H151" s="6"/>
      <c r="I151" s="6"/>
      <c r="J151" s="6"/>
      <c r="K151" s="6"/>
      <c r="L151" s="6"/>
      <c r="M151" s="6"/>
    </row>
    <row r="152" spans="6:13">
      <c r="F152" s="4"/>
      <c r="G152" s="6"/>
      <c r="H152" s="6"/>
      <c r="I152" s="6"/>
      <c r="J152" s="6"/>
      <c r="K152" s="6"/>
      <c r="L152" s="6"/>
      <c r="M152" s="6"/>
    </row>
    <row r="153" spans="6:13">
      <c r="F153" s="4"/>
      <c r="G153" s="6"/>
      <c r="H153" s="6"/>
      <c r="I153" s="6"/>
      <c r="J153" s="6"/>
      <c r="K153" s="6"/>
      <c r="L153" s="6"/>
      <c r="M153" s="6"/>
    </row>
    <row r="154" spans="6:13">
      <c r="F154" s="4"/>
      <c r="G154" s="6"/>
      <c r="H154" s="6"/>
      <c r="I154" s="6"/>
      <c r="J154" s="6"/>
      <c r="K154" s="6"/>
      <c r="L154" s="6"/>
      <c r="M154" s="6"/>
    </row>
    <row r="155" spans="6:13">
      <c r="F155" s="4"/>
      <c r="G155" s="6"/>
      <c r="H155" s="6"/>
      <c r="I155" s="6"/>
      <c r="J155" s="6"/>
      <c r="K155" s="6"/>
      <c r="L155" s="6"/>
      <c r="M155" s="6"/>
    </row>
    <row r="156" spans="6:13">
      <c r="F156" s="4"/>
      <c r="G156" s="6"/>
      <c r="H156" s="6"/>
      <c r="I156" s="6"/>
      <c r="J156" s="6"/>
      <c r="K156" s="6"/>
      <c r="L156" s="6"/>
      <c r="M156" s="6"/>
    </row>
    <row r="157" spans="6:13">
      <c r="F157" s="4"/>
      <c r="G157" s="6"/>
      <c r="H157" s="6"/>
      <c r="I157" s="6"/>
      <c r="J157" s="6"/>
      <c r="K157" s="6"/>
      <c r="L157" s="6"/>
      <c r="M157" s="6"/>
    </row>
    <row r="158" spans="6:13">
      <c r="F158" s="4"/>
      <c r="G158" s="6"/>
      <c r="H158" s="6"/>
      <c r="I158" s="6"/>
      <c r="J158" s="6"/>
      <c r="K158" s="6"/>
      <c r="L158" s="6"/>
      <c r="M158" s="6"/>
    </row>
    <row r="159" spans="6:13">
      <c r="F159" s="4"/>
      <c r="G159" s="6"/>
      <c r="H159" s="6"/>
      <c r="I159" s="6"/>
      <c r="J159" s="6"/>
      <c r="K159" s="6"/>
      <c r="L159" s="6"/>
      <c r="M159" s="6"/>
    </row>
    <row r="160" spans="6:13">
      <c r="F160" s="4"/>
      <c r="G160" s="6"/>
      <c r="H160" s="6"/>
      <c r="I160" s="6"/>
      <c r="J160" s="6"/>
      <c r="K160" s="6"/>
      <c r="L160" s="6"/>
      <c r="M160" s="6"/>
    </row>
    <row r="161" spans="6:13">
      <c r="F161" s="4"/>
      <c r="G161" s="6"/>
      <c r="H161" s="6"/>
      <c r="I161" s="6"/>
      <c r="J161" s="6"/>
      <c r="K161" s="6"/>
      <c r="L161" s="6"/>
      <c r="M161" s="6"/>
    </row>
    <row r="162" spans="6:13">
      <c r="F162" s="4"/>
      <c r="G162" s="6"/>
      <c r="H162" s="6"/>
      <c r="I162" s="6"/>
      <c r="J162" s="6"/>
      <c r="K162" s="6"/>
      <c r="L162" s="6"/>
      <c r="M162" s="6"/>
    </row>
    <row r="163" spans="6:13">
      <c r="F163" s="4"/>
      <c r="G163" s="6"/>
      <c r="H163" s="6"/>
      <c r="I163" s="6"/>
      <c r="J163" s="6"/>
      <c r="K163" s="6"/>
      <c r="L163" s="6"/>
      <c r="M163" s="6"/>
    </row>
    <row r="164" spans="6:13">
      <c r="F164" s="4"/>
      <c r="G164" s="6"/>
      <c r="H164" s="6"/>
      <c r="I164" s="6"/>
      <c r="J164" s="6"/>
      <c r="K164" s="6"/>
      <c r="L164" s="6"/>
      <c r="M164" s="6"/>
    </row>
    <row r="165" spans="6:13">
      <c r="F165" s="4"/>
      <c r="G165" s="6"/>
      <c r="H165" s="6"/>
      <c r="I165" s="6"/>
      <c r="J165" s="6"/>
      <c r="K165" s="6"/>
      <c r="L165" s="6"/>
      <c r="M165" s="6"/>
    </row>
    <row r="166" spans="6:13">
      <c r="F166" s="4"/>
      <c r="G166" s="6"/>
      <c r="H166" s="6"/>
      <c r="I166" s="6"/>
      <c r="J166" s="6"/>
      <c r="K166" s="6"/>
      <c r="L166" s="6"/>
      <c r="M166" s="6"/>
    </row>
    <row r="167" spans="6:13">
      <c r="F167" s="4"/>
      <c r="G167" s="6"/>
      <c r="H167" s="6"/>
      <c r="I167" s="6"/>
      <c r="J167" s="6"/>
      <c r="K167" s="6"/>
      <c r="L167" s="6"/>
      <c r="M167" s="6"/>
    </row>
    <row r="168" spans="6:13">
      <c r="F168" s="4"/>
      <c r="G168" s="6"/>
      <c r="H168" s="6"/>
      <c r="I168" s="6"/>
      <c r="J168" s="6"/>
      <c r="K168" s="6"/>
      <c r="L168" s="6"/>
      <c r="M168" s="6"/>
    </row>
    <row r="169" spans="6:13">
      <c r="F169" s="4"/>
      <c r="G169" s="6"/>
      <c r="H169" s="6"/>
      <c r="I169" s="6"/>
      <c r="J169" s="6"/>
      <c r="K169" s="6"/>
      <c r="L169" s="6"/>
      <c r="M169" s="6"/>
    </row>
    <row r="170" spans="6:13">
      <c r="F170" s="4"/>
      <c r="G170" s="6"/>
      <c r="H170" s="6"/>
      <c r="I170" s="6"/>
      <c r="J170" s="6"/>
      <c r="K170" s="6"/>
      <c r="L170" s="6"/>
      <c r="M170" s="6"/>
    </row>
    <row r="171" spans="6:13">
      <c r="F171" s="4"/>
      <c r="G171" s="6"/>
      <c r="H171" s="6"/>
      <c r="I171" s="6"/>
      <c r="J171" s="6"/>
      <c r="K171" s="6"/>
      <c r="L171" s="6"/>
      <c r="M171" s="6"/>
    </row>
    <row r="172" spans="6:13">
      <c r="F172" s="4"/>
      <c r="G172" s="6"/>
      <c r="H172" s="6"/>
      <c r="I172" s="6"/>
      <c r="J172" s="6"/>
      <c r="K172" s="6"/>
      <c r="L172" s="6"/>
      <c r="M172" s="6"/>
    </row>
    <row r="173" spans="6:13">
      <c r="F173" s="4"/>
      <c r="G173" s="6"/>
      <c r="H173" s="6"/>
      <c r="I173" s="6"/>
      <c r="J173" s="6"/>
      <c r="K173" s="6"/>
      <c r="L173" s="6"/>
      <c r="M173" s="6"/>
    </row>
    <row r="174" spans="6:13">
      <c r="F174" s="4"/>
      <c r="G174" s="6"/>
      <c r="H174" s="6"/>
      <c r="I174" s="6"/>
      <c r="J174" s="6"/>
      <c r="K174" s="6"/>
      <c r="L174" s="6"/>
      <c r="M174" s="6"/>
    </row>
    <row r="175" spans="6:13">
      <c r="F175" s="4"/>
      <c r="G175" s="6"/>
      <c r="H175" s="6"/>
      <c r="I175" s="6"/>
      <c r="J175" s="6"/>
      <c r="K175" s="6"/>
      <c r="L175" s="6"/>
      <c r="M175" s="6"/>
    </row>
    <row r="176" spans="6:13">
      <c r="F176" s="4"/>
      <c r="G176" s="6"/>
      <c r="H176" s="6"/>
      <c r="I176" s="6"/>
      <c r="J176" s="6"/>
      <c r="K176" s="6"/>
      <c r="L176" s="6"/>
      <c r="M176" s="6"/>
    </row>
    <row r="177" spans="6:13">
      <c r="F177" s="4"/>
      <c r="G177" s="6"/>
      <c r="H177" s="6"/>
      <c r="I177" s="6"/>
      <c r="J177" s="6"/>
      <c r="K177" s="6"/>
      <c r="L177" s="6"/>
      <c r="M177" s="6"/>
    </row>
    <row r="178" spans="6:13">
      <c r="F178" s="4"/>
      <c r="G178" s="6"/>
      <c r="H178" s="6"/>
      <c r="I178" s="6"/>
      <c r="J178" s="6"/>
      <c r="K178" s="6"/>
      <c r="L178" s="6"/>
      <c r="M178" s="6"/>
    </row>
    <row r="179" spans="6:13">
      <c r="F179" s="4"/>
      <c r="G179" s="6"/>
      <c r="H179" s="6"/>
      <c r="I179" s="6"/>
      <c r="J179" s="6"/>
      <c r="K179" s="6"/>
      <c r="L179" s="6"/>
      <c r="M179" s="6"/>
    </row>
    <row r="180" spans="6:13">
      <c r="F180" s="4"/>
      <c r="G180" s="6"/>
      <c r="H180" s="6"/>
      <c r="I180" s="6"/>
      <c r="J180" s="6"/>
      <c r="K180" s="6"/>
      <c r="L180" s="6"/>
      <c r="M180" s="6"/>
    </row>
    <row r="181" spans="6:13">
      <c r="F181" s="4"/>
      <c r="G181" s="6"/>
      <c r="H181" s="6"/>
      <c r="I181" s="6"/>
      <c r="J181" s="6"/>
      <c r="K181" s="6"/>
      <c r="L181" s="6"/>
      <c r="M181" s="6"/>
    </row>
    <row r="182" spans="6:13">
      <c r="F182" s="4"/>
      <c r="G182" s="6"/>
      <c r="H182" s="6"/>
      <c r="I182" s="6"/>
      <c r="J182" s="6"/>
      <c r="K182" s="6"/>
      <c r="L182" s="6"/>
      <c r="M182" s="6"/>
    </row>
    <row r="183" spans="6:13">
      <c r="F183" s="4"/>
      <c r="G183" s="6"/>
      <c r="H183" s="6"/>
      <c r="I183" s="6"/>
      <c r="J183" s="6"/>
      <c r="K183" s="6"/>
      <c r="L183" s="6"/>
      <c r="M183" s="6"/>
    </row>
    <row r="184" spans="6:13">
      <c r="F184" s="4"/>
      <c r="G184" s="6"/>
      <c r="H184" s="6"/>
      <c r="I184" s="6"/>
      <c r="J184" s="6"/>
      <c r="K184" s="6"/>
      <c r="L184" s="6"/>
      <c r="M184" s="6"/>
    </row>
    <row r="185" spans="6:13">
      <c r="F185" s="4"/>
      <c r="G185" s="6"/>
      <c r="H185" s="6"/>
      <c r="I185" s="6"/>
      <c r="J185" s="6"/>
      <c r="K185" s="6"/>
      <c r="L185" s="6"/>
      <c r="M185" s="6"/>
    </row>
    <row r="186" spans="6:13">
      <c r="F186" s="4"/>
      <c r="G186" s="6"/>
      <c r="H186" s="6"/>
      <c r="I186" s="6"/>
      <c r="J186" s="6"/>
      <c r="K186" s="6"/>
      <c r="L186" s="6"/>
      <c r="M186" s="6"/>
    </row>
    <row r="187" spans="6:13">
      <c r="F187" s="4"/>
      <c r="G187" s="6"/>
      <c r="H187" s="6"/>
      <c r="I187" s="6"/>
      <c r="J187" s="6"/>
      <c r="K187" s="6"/>
      <c r="L187" s="6"/>
      <c r="M187" s="6"/>
    </row>
    <row r="188" spans="6:13">
      <c r="F188" s="4"/>
      <c r="G188" s="6"/>
      <c r="H188" s="6"/>
      <c r="I188" s="6"/>
      <c r="J188" s="6"/>
      <c r="K188" s="6"/>
      <c r="L188" s="6"/>
      <c r="M188" s="6"/>
    </row>
    <row r="189" spans="6:13">
      <c r="F189" s="4"/>
      <c r="G189" s="6"/>
      <c r="H189" s="6"/>
      <c r="I189" s="6"/>
      <c r="J189" s="6"/>
      <c r="K189" s="6"/>
      <c r="L189" s="6"/>
      <c r="M189" s="6"/>
    </row>
    <row r="190" spans="6:13">
      <c r="F190" s="4"/>
      <c r="G190" s="6"/>
      <c r="H190" s="6"/>
      <c r="I190" s="6"/>
      <c r="J190" s="6"/>
      <c r="K190" s="6"/>
      <c r="L190" s="6"/>
      <c r="M190" s="6"/>
    </row>
    <row r="191" spans="6:13">
      <c r="F191" s="4"/>
      <c r="G191" s="6"/>
      <c r="H191" s="6"/>
      <c r="I191" s="6"/>
      <c r="J191" s="6"/>
      <c r="K191" s="6"/>
      <c r="L191" s="6"/>
      <c r="M191" s="6"/>
    </row>
    <row r="192" spans="6:13">
      <c r="F192" s="4"/>
      <c r="G192" s="6"/>
      <c r="H192" s="6"/>
      <c r="I192" s="6"/>
      <c r="J192" s="6"/>
      <c r="K192" s="6"/>
      <c r="L192" s="6"/>
      <c r="M192" s="6"/>
    </row>
    <row r="193" spans="6:13">
      <c r="F193" s="4"/>
      <c r="G193" s="6"/>
      <c r="H193" s="6"/>
      <c r="I193" s="6"/>
      <c r="J193" s="6"/>
      <c r="K193" s="6"/>
      <c r="L193" s="6"/>
      <c r="M193" s="6"/>
    </row>
    <row r="194" spans="6:13">
      <c r="F194" s="4"/>
      <c r="G194" s="6"/>
      <c r="H194" s="6"/>
      <c r="I194" s="6"/>
      <c r="J194" s="6"/>
      <c r="K194" s="6"/>
      <c r="L194" s="6"/>
      <c r="M194" s="6"/>
    </row>
    <row r="195" spans="6:13">
      <c r="F195" s="4"/>
      <c r="G195" s="6"/>
      <c r="H195" s="6"/>
      <c r="I195" s="6"/>
      <c r="J195" s="6"/>
      <c r="K195" s="6"/>
      <c r="L195" s="6"/>
      <c r="M195" s="6"/>
    </row>
    <row r="196" spans="6:13">
      <c r="F196" s="4"/>
      <c r="G196" s="6"/>
      <c r="H196" s="6"/>
      <c r="I196" s="6"/>
      <c r="J196" s="6"/>
      <c r="K196" s="6"/>
      <c r="L196" s="6"/>
      <c r="M196" s="6"/>
    </row>
    <row r="197" spans="6:13">
      <c r="F197" s="4"/>
      <c r="G197" s="6"/>
      <c r="H197" s="6"/>
      <c r="I197" s="6"/>
      <c r="J197" s="6"/>
      <c r="K197" s="6"/>
      <c r="L197" s="6"/>
      <c r="M197" s="6"/>
    </row>
    <row r="198" spans="6:13">
      <c r="F198" s="4"/>
      <c r="G198" s="6"/>
      <c r="H198" s="6"/>
      <c r="I198" s="6"/>
      <c r="J198" s="6"/>
      <c r="K198" s="6"/>
      <c r="L198" s="6"/>
      <c r="M198" s="6"/>
    </row>
    <row r="199" spans="6:13">
      <c r="F199" s="4"/>
      <c r="G199" s="6"/>
      <c r="H199" s="6"/>
      <c r="I199" s="6"/>
      <c r="J199" s="6"/>
      <c r="K199" s="6"/>
      <c r="L199" s="6"/>
      <c r="M199" s="6"/>
    </row>
    <row r="200" spans="6:13">
      <c r="F200" s="4"/>
      <c r="G200" s="6"/>
      <c r="H200" s="6"/>
      <c r="I200" s="6"/>
      <c r="J200" s="6"/>
      <c r="K200" s="6"/>
      <c r="L200" s="6"/>
      <c r="M200" s="6"/>
    </row>
    <row r="201" spans="6:13">
      <c r="F201" s="4"/>
      <c r="G201" s="6"/>
      <c r="H201" s="6"/>
      <c r="I201" s="6"/>
      <c r="J201" s="6"/>
      <c r="K201" s="6"/>
      <c r="L201" s="6"/>
      <c r="M201" s="6"/>
    </row>
    <row r="202" spans="6:13">
      <c r="F202" s="4"/>
      <c r="G202" s="6"/>
      <c r="H202" s="6"/>
      <c r="I202" s="6"/>
      <c r="J202" s="6"/>
      <c r="K202" s="6"/>
      <c r="L202" s="6"/>
      <c r="M202" s="6"/>
    </row>
    <row r="203" spans="6:13">
      <c r="F203" s="4"/>
      <c r="G203" s="6"/>
      <c r="H203" s="6"/>
      <c r="I203" s="6"/>
      <c r="J203" s="6"/>
      <c r="K203" s="6"/>
      <c r="L203" s="6"/>
      <c r="M203" s="6"/>
    </row>
    <row r="204" spans="6:13">
      <c r="F204" s="4"/>
      <c r="G204" s="6"/>
      <c r="H204" s="6"/>
      <c r="I204" s="6"/>
      <c r="J204" s="6"/>
      <c r="K204" s="6"/>
      <c r="L204" s="6"/>
      <c r="M204" s="6"/>
    </row>
    <row r="205" spans="6:13">
      <c r="F205" s="4"/>
      <c r="G205" s="6"/>
      <c r="H205" s="6"/>
      <c r="I205" s="6"/>
      <c r="J205" s="6"/>
      <c r="K205" s="6"/>
      <c r="L205" s="6"/>
      <c r="M205" s="6"/>
    </row>
    <row r="206" spans="6:13">
      <c r="F206" s="4"/>
      <c r="G206" s="6"/>
      <c r="H206" s="6"/>
      <c r="I206" s="6"/>
      <c r="J206" s="6"/>
      <c r="K206" s="6"/>
      <c r="L206" s="6"/>
      <c r="M206" s="6"/>
    </row>
    <row r="207" spans="6:13">
      <c r="F207" s="4"/>
      <c r="G207" s="6"/>
      <c r="H207" s="6"/>
      <c r="I207" s="6"/>
      <c r="J207" s="6"/>
      <c r="K207" s="6"/>
      <c r="L207" s="6"/>
      <c r="M207" s="6"/>
    </row>
    <row r="208" spans="6:13">
      <c r="F208" s="4"/>
      <c r="G208" s="6"/>
      <c r="H208" s="6"/>
      <c r="I208" s="6"/>
      <c r="J208" s="6"/>
      <c r="K208" s="6"/>
      <c r="L208" s="6"/>
      <c r="M208" s="6"/>
    </row>
    <row r="209" spans="6:13">
      <c r="F209" s="4"/>
      <c r="G209" s="6"/>
      <c r="H209" s="6"/>
      <c r="I209" s="6"/>
      <c r="J209" s="6"/>
      <c r="K209" s="6"/>
      <c r="L209" s="6"/>
      <c r="M209" s="6"/>
    </row>
    <row r="210" spans="6:13">
      <c r="F210" s="4"/>
      <c r="G210" s="6"/>
      <c r="H210" s="6"/>
      <c r="I210" s="6"/>
      <c r="J210" s="6"/>
      <c r="K210" s="6"/>
      <c r="L210" s="6"/>
      <c r="M210" s="6"/>
    </row>
    <row r="211" spans="6:13">
      <c r="F211" s="4"/>
      <c r="G211" s="6"/>
      <c r="H211" s="6"/>
      <c r="I211" s="6"/>
      <c r="J211" s="6"/>
      <c r="K211" s="6"/>
      <c r="L211" s="6"/>
      <c r="M211" s="6"/>
    </row>
    <row r="212" spans="6:13">
      <c r="F212" s="4"/>
      <c r="G212" s="6"/>
      <c r="H212" s="6"/>
      <c r="I212" s="6"/>
      <c r="J212" s="6"/>
      <c r="K212" s="6"/>
      <c r="L212" s="6"/>
      <c r="M212" s="6"/>
    </row>
    <row r="213" spans="6:13">
      <c r="F213" s="4"/>
      <c r="G213" s="6"/>
      <c r="H213" s="6"/>
      <c r="I213" s="6"/>
      <c r="J213" s="6"/>
      <c r="K213" s="6"/>
      <c r="L213" s="6"/>
      <c r="M213" s="6"/>
    </row>
    <row r="214" spans="6:13">
      <c r="F214" s="4"/>
      <c r="G214" s="6"/>
      <c r="H214" s="6"/>
      <c r="I214" s="6"/>
      <c r="J214" s="6"/>
      <c r="K214" s="6"/>
      <c r="L214" s="6"/>
      <c r="M214" s="6"/>
    </row>
    <row r="215" spans="6:13">
      <c r="F215" s="4"/>
      <c r="G215" s="6"/>
      <c r="H215" s="6"/>
      <c r="I215" s="6"/>
      <c r="J215" s="6"/>
      <c r="K215" s="6"/>
      <c r="L215" s="6"/>
      <c r="M215" s="6"/>
    </row>
    <row r="216" spans="6:13">
      <c r="F216" s="4"/>
      <c r="G216" s="6"/>
      <c r="H216" s="6"/>
      <c r="I216" s="6"/>
      <c r="J216" s="6"/>
      <c r="K216" s="6"/>
      <c r="L216" s="6"/>
      <c r="M216" s="6"/>
    </row>
    <row r="217" spans="6:13">
      <c r="F217" s="4"/>
      <c r="G217" s="6"/>
      <c r="H217" s="6"/>
      <c r="I217" s="6"/>
      <c r="J217" s="6"/>
      <c r="K217" s="6"/>
      <c r="L217" s="6"/>
      <c r="M217" s="6"/>
    </row>
    <row r="218" spans="6:13">
      <c r="F218" s="4"/>
      <c r="G218" s="6"/>
      <c r="H218" s="6"/>
      <c r="I218" s="6"/>
      <c r="J218" s="6"/>
      <c r="K218" s="6"/>
      <c r="L218" s="6"/>
      <c r="M218" s="6"/>
    </row>
    <row r="219" spans="6:13">
      <c r="F219" s="4"/>
      <c r="G219" s="6"/>
      <c r="H219" s="6"/>
      <c r="I219" s="6"/>
      <c r="J219" s="6"/>
      <c r="K219" s="6"/>
      <c r="L219" s="6"/>
      <c r="M219" s="6"/>
    </row>
    <row r="220" spans="6:13">
      <c r="F220" s="4"/>
      <c r="G220" s="6"/>
      <c r="H220" s="6"/>
      <c r="I220" s="6"/>
      <c r="J220" s="6"/>
      <c r="K220" s="6"/>
      <c r="L220" s="6"/>
      <c r="M220" s="6"/>
    </row>
    <row r="221" spans="6:13">
      <c r="F221" s="4"/>
      <c r="G221" s="6"/>
      <c r="H221" s="6"/>
      <c r="I221" s="6"/>
      <c r="J221" s="6"/>
      <c r="K221" s="6"/>
      <c r="L221" s="6"/>
      <c r="M221" s="6"/>
    </row>
    <row r="222" spans="6:13">
      <c r="F222" s="4"/>
      <c r="G222" s="6"/>
      <c r="H222" s="6"/>
      <c r="I222" s="6"/>
      <c r="J222" s="6"/>
      <c r="K222" s="6"/>
      <c r="L222" s="6"/>
      <c r="M222" s="6"/>
    </row>
    <row r="223" spans="6:13">
      <c r="F223" s="4"/>
      <c r="G223" s="6"/>
      <c r="H223" s="6"/>
      <c r="I223" s="6"/>
      <c r="J223" s="6"/>
      <c r="K223" s="6"/>
      <c r="L223" s="6"/>
      <c r="M223" s="6"/>
    </row>
    <row r="224" spans="6:13">
      <c r="F224" s="4"/>
      <c r="G224" s="6"/>
      <c r="H224" s="6"/>
      <c r="I224" s="6"/>
      <c r="J224" s="6"/>
      <c r="K224" s="6"/>
      <c r="L224" s="6"/>
      <c r="M224" s="6"/>
    </row>
    <row r="225" spans="6:13">
      <c r="F225" s="4"/>
      <c r="G225" s="6"/>
      <c r="H225" s="6"/>
      <c r="I225" s="6"/>
      <c r="J225" s="6"/>
      <c r="K225" s="6"/>
      <c r="L225" s="6"/>
      <c r="M225" s="6"/>
    </row>
    <row r="226" spans="6:13">
      <c r="F226" s="4"/>
      <c r="G226" s="6"/>
      <c r="H226" s="6"/>
      <c r="I226" s="6"/>
      <c r="J226" s="6"/>
      <c r="K226" s="6"/>
      <c r="L226" s="6"/>
      <c r="M226" s="6"/>
    </row>
    <row r="227" spans="6:13">
      <c r="F227" s="4"/>
      <c r="G227" s="6"/>
      <c r="H227" s="6"/>
      <c r="I227" s="6"/>
      <c r="J227" s="6"/>
      <c r="K227" s="6"/>
      <c r="L227" s="6"/>
      <c r="M227" s="6"/>
    </row>
    <row r="228" spans="6:13">
      <c r="F228" s="4"/>
      <c r="G228" s="6"/>
      <c r="H228" s="6"/>
      <c r="I228" s="6"/>
      <c r="J228" s="6"/>
      <c r="K228" s="6"/>
      <c r="L228" s="6"/>
      <c r="M228" s="6"/>
    </row>
    <row r="229" spans="6:13">
      <c r="F229" s="4"/>
      <c r="G229" s="6"/>
      <c r="H229" s="6"/>
      <c r="I229" s="6"/>
      <c r="J229" s="6"/>
      <c r="K229" s="6"/>
      <c r="L229" s="6"/>
      <c r="M229" s="6"/>
    </row>
    <row r="230" spans="6:13">
      <c r="F230" s="4"/>
      <c r="G230" s="6"/>
      <c r="H230" s="6"/>
      <c r="I230" s="6"/>
      <c r="J230" s="6"/>
      <c r="K230" s="6"/>
      <c r="L230" s="6"/>
      <c r="M230" s="6"/>
    </row>
    <row r="231" spans="6:13">
      <c r="F231" s="4"/>
      <c r="G231" s="6"/>
      <c r="H231" s="6"/>
      <c r="I231" s="6"/>
      <c r="J231" s="6"/>
      <c r="K231" s="6"/>
      <c r="L231" s="6"/>
      <c r="M231" s="6"/>
    </row>
    <row r="232" spans="6:13">
      <c r="F232" s="4"/>
      <c r="G232" s="6"/>
      <c r="H232" s="6"/>
      <c r="I232" s="6"/>
      <c r="J232" s="6"/>
      <c r="K232" s="6"/>
      <c r="L232" s="6"/>
      <c r="M232" s="6"/>
    </row>
    <row r="233" spans="6:13">
      <c r="F233" s="4"/>
      <c r="G233" s="6"/>
      <c r="H233" s="6"/>
      <c r="I233" s="6"/>
      <c r="J233" s="6"/>
      <c r="K233" s="6"/>
      <c r="L233" s="6"/>
      <c r="M233" s="6"/>
    </row>
    <row r="234" spans="6:13">
      <c r="F234" s="4"/>
      <c r="G234" s="6"/>
      <c r="H234" s="6"/>
      <c r="I234" s="6"/>
      <c r="J234" s="6"/>
      <c r="K234" s="6"/>
      <c r="L234" s="6"/>
      <c r="M234" s="6"/>
    </row>
    <row r="235" spans="6:13">
      <c r="F235" s="4"/>
      <c r="G235" s="6"/>
      <c r="H235" s="6"/>
      <c r="I235" s="6"/>
      <c r="J235" s="6"/>
      <c r="K235" s="6"/>
      <c r="L235" s="6"/>
      <c r="M235" s="6"/>
    </row>
    <row r="236" spans="6:13">
      <c r="F236" s="4"/>
      <c r="G236" s="6"/>
      <c r="H236" s="6"/>
      <c r="I236" s="6"/>
      <c r="J236" s="6"/>
      <c r="K236" s="6"/>
      <c r="L236" s="6"/>
      <c r="M236" s="6"/>
    </row>
    <row r="237" spans="6:13">
      <c r="F237" s="4"/>
      <c r="G237" s="6"/>
      <c r="H237" s="6"/>
      <c r="I237" s="6"/>
      <c r="J237" s="6"/>
      <c r="K237" s="6"/>
      <c r="L237" s="6"/>
      <c r="M237" s="6"/>
    </row>
    <row r="238" spans="6:13">
      <c r="F238" s="4"/>
      <c r="G238" s="6"/>
      <c r="H238" s="6"/>
      <c r="I238" s="6"/>
      <c r="J238" s="6"/>
      <c r="K238" s="6"/>
      <c r="L238" s="6"/>
      <c r="M238" s="6"/>
    </row>
    <row r="239" spans="6:13">
      <c r="F239" s="4"/>
      <c r="G239" s="6"/>
      <c r="H239" s="6"/>
      <c r="I239" s="6"/>
      <c r="J239" s="6"/>
      <c r="K239" s="6"/>
      <c r="L239" s="6"/>
      <c r="M239" s="6"/>
    </row>
    <row r="240" spans="6:13">
      <c r="F240" s="4"/>
      <c r="G240" s="6"/>
      <c r="H240" s="6"/>
      <c r="I240" s="6"/>
      <c r="J240" s="6"/>
      <c r="K240" s="6"/>
      <c r="L240" s="6"/>
      <c r="M240" s="6"/>
    </row>
    <row r="241" spans="6:13">
      <c r="F241" s="4"/>
      <c r="G241" s="6"/>
      <c r="H241" s="6"/>
      <c r="I241" s="6"/>
      <c r="J241" s="6"/>
      <c r="K241" s="6"/>
      <c r="L241" s="6"/>
      <c r="M241" s="6"/>
    </row>
    <row r="242" spans="6:13">
      <c r="F242" s="4"/>
      <c r="G242" s="6"/>
      <c r="H242" s="6"/>
      <c r="I242" s="6"/>
      <c r="J242" s="6"/>
      <c r="K242" s="6"/>
      <c r="L242" s="6"/>
      <c r="M242" s="6"/>
    </row>
    <row r="243" spans="6:13">
      <c r="F243" s="4"/>
      <c r="G243" s="6"/>
      <c r="H243" s="6"/>
      <c r="I243" s="6"/>
      <c r="J243" s="6"/>
      <c r="K243" s="6"/>
      <c r="L243" s="6"/>
      <c r="M243" s="6"/>
    </row>
    <row r="244" spans="6:13">
      <c r="F244" s="4"/>
      <c r="G244" s="6"/>
      <c r="H244" s="6"/>
      <c r="I244" s="6"/>
      <c r="J244" s="6"/>
      <c r="K244" s="6"/>
      <c r="L244" s="6"/>
      <c r="M244" s="6"/>
    </row>
    <row r="245" spans="6:13">
      <c r="F245" s="4"/>
      <c r="G245" s="6"/>
      <c r="H245" s="6"/>
      <c r="I245" s="6"/>
      <c r="J245" s="6"/>
      <c r="K245" s="6"/>
      <c r="L245" s="6"/>
      <c r="M245" s="6"/>
    </row>
    <row r="246" spans="6:13">
      <c r="F246" s="4"/>
      <c r="G246" s="6"/>
      <c r="H246" s="6"/>
      <c r="I246" s="6"/>
      <c r="J246" s="6"/>
      <c r="K246" s="6"/>
      <c r="L246" s="6"/>
      <c r="M246" s="6"/>
    </row>
    <row r="247" spans="6:13">
      <c r="F247" s="4"/>
      <c r="G247" s="6"/>
      <c r="H247" s="6"/>
      <c r="I247" s="6"/>
      <c r="J247" s="6"/>
      <c r="K247" s="6"/>
      <c r="L247" s="6"/>
      <c r="M247" s="6"/>
    </row>
    <row r="248" spans="6:13">
      <c r="F248" s="4"/>
      <c r="G248" s="6"/>
      <c r="H248" s="6"/>
      <c r="I248" s="6"/>
      <c r="J248" s="6"/>
      <c r="K248" s="6"/>
      <c r="L248" s="6"/>
      <c r="M248" s="6"/>
    </row>
    <row r="249" spans="6:13">
      <c r="F249" s="4"/>
      <c r="G249" s="6"/>
      <c r="H249" s="6"/>
      <c r="I249" s="6"/>
      <c r="J249" s="6"/>
      <c r="K249" s="6"/>
      <c r="L249" s="6"/>
      <c r="M249" s="6"/>
    </row>
    <row r="250" spans="6:13">
      <c r="F250" s="4"/>
      <c r="G250" s="6"/>
      <c r="H250" s="6"/>
      <c r="I250" s="6"/>
      <c r="J250" s="6"/>
      <c r="K250" s="6"/>
      <c r="L250" s="6"/>
      <c r="M250" s="6"/>
    </row>
    <row r="251" spans="6:13">
      <c r="F251" s="4"/>
      <c r="G251" s="6"/>
      <c r="H251" s="6"/>
      <c r="I251" s="6"/>
      <c r="J251" s="6"/>
      <c r="K251" s="6"/>
      <c r="L251" s="6"/>
      <c r="M251" s="6"/>
    </row>
    <row r="252" spans="6:13">
      <c r="F252" s="4"/>
      <c r="G252" s="6"/>
      <c r="H252" s="6"/>
      <c r="I252" s="6"/>
      <c r="J252" s="6"/>
      <c r="K252" s="6"/>
      <c r="L252" s="6"/>
      <c r="M252" s="6"/>
    </row>
    <row r="253" spans="6:13">
      <c r="F253" s="4"/>
      <c r="G253" s="6"/>
      <c r="H253" s="6"/>
      <c r="I253" s="6"/>
      <c r="J253" s="6"/>
      <c r="K253" s="6"/>
      <c r="L253" s="6"/>
      <c r="M253" s="6"/>
    </row>
    <row r="254" spans="6:13">
      <c r="F254" s="4"/>
      <c r="G254" s="6"/>
      <c r="H254" s="6"/>
      <c r="I254" s="6"/>
      <c r="J254" s="6"/>
      <c r="K254" s="6"/>
      <c r="L254" s="6"/>
      <c r="M254" s="6"/>
    </row>
    <row r="255" spans="6:13">
      <c r="F255" s="4"/>
      <c r="G255" s="6"/>
      <c r="H255" s="6"/>
      <c r="I255" s="6"/>
      <c r="J255" s="6"/>
      <c r="K255" s="6"/>
      <c r="L255" s="6"/>
      <c r="M255" s="6"/>
    </row>
    <row r="256" spans="6:13">
      <c r="F256" s="4"/>
      <c r="G256" s="6"/>
      <c r="H256" s="6"/>
      <c r="I256" s="6"/>
      <c r="J256" s="6"/>
      <c r="K256" s="6"/>
      <c r="L256" s="6"/>
      <c r="M256" s="6"/>
    </row>
    <row r="257" spans="6:13">
      <c r="F257" s="4"/>
      <c r="G257" s="6"/>
      <c r="H257" s="6"/>
      <c r="I257" s="6"/>
      <c r="J257" s="6"/>
      <c r="K257" s="6"/>
      <c r="L257" s="6"/>
      <c r="M257" s="6"/>
    </row>
    <row r="258" spans="6:13">
      <c r="F258" s="4"/>
      <c r="G258" s="6"/>
      <c r="H258" s="6"/>
      <c r="I258" s="6"/>
      <c r="J258" s="6"/>
      <c r="K258" s="6"/>
      <c r="L258" s="6"/>
      <c r="M258" s="6"/>
    </row>
    <row r="259" spans="6:13">
      <c r="F259" s="4"/>
      <c r="G259" s="6"/>
      <c r="H259" s="6"/>
      <c r="I259" s="6"/>
      <c r="J259" s="6"/>
      <c r="K259" s="6"/>
      <c r="L259" s="6"/>
      <c r="M259" s="6"/>
    </row>
    <row r="260" spans="6:13">
      <c r="F260" s="4"/>
      <c r="G260" s="6"/>
      <c r="H260" s="6"/>
      <c r="I260" s="6"/>
      <c r="J260" s="6"/>
      <c r="K260" s="6"/>
      <c r="L260" s="6"/>
      <c r="M260" s="6"/>
    </row>
    <row r="261" spans="6:13">
      <c r="F261" s="4"/>
      <c r="G261" s="6"/>
      <c r="H261" s="6"/>
      <c r="I261" s="6"/>
      <c r="J261" s="6"/>
      <c r="K261" s="6"/>
      <c r="L261" s="6"/>
      <c r="M261" s="6"/>
    </row>
    <row r="262" spans="6:13">
      <c r="F262" s="4"/>
      <c r="G262" s="6"/>
      <c r="H262" s="6"/>
      <c r="I262" s="6"/>
      <c r="J262" s="6"/>
      <c r="K262" s="6"/>
      <c r="L262" s="6"/>
      <c r="M262" s="6"/>
    </row>
    <row r="263" spans="6:13">
      <c r="F263" s="4"/>
      <c r="G263" s="6"/>
      <c r="H263" s="6"/>
      <c r="I263" s="6"/>
      <c r="J263" s="6"/>
      <c r="K263" s="6"/>
      <c r="L263" s="6"/>
      <c r="M263" s="6"/>
    </row>
    <row r="264" spans="6:13">
      <c r="F264" s="4"/>
      <c r="G264" s="6"/>
      <c r="H264" s="6"/>
      <c r="I264" s="6"/>
      <c r="J264" s="6"/>
      <c r="K264" s="6"/>
      <c r="L264" s="6"/>
      <c r="M264" s="6"/>
    </row>
    <row r="265" spans="6:13">
      <c r="F265" s="4"/>
      <c r="G265" s="6"/>
      <c r="H265" s="6"/>
      <c r="I265" s="6"/>
      <c r="J265" s="6"/>
      <c r="K265" s="6"/>
      <c r="L265" s="6"/>
      <c r="M265" s="6"/>
    </row>
    <row r="266" spans="6:13">
      <c r="F266" s="4"/>
      <c r="G266" s="6"/>
      <c r="H266" s="6"/>
      <c r="I266" s="6"/>
      <c r="J266" s="6"/>
      <c r="K266" s="6"/>
      <c r="L266" s="6"/>
      <c r="M266" s="6"/>
    </row>
    <row r="267" spans="6:13">
      <c r="F267" s="4"/>
      <c r="G267" s="6"/>
      <c r="H267" s="6"/>
      <c r="I267" s="6"/>
      <c r="J267" s="6"/>
      <c r="K267" s="6"/>
      <c r="L267" s="6"/>
      <c r="M267" s="6"/>
    </row>
    <row r="268" spans="6:13">
      <c r="F268" s="4"/>
      <c r="G268" s="6"/>
      <c r="H268" s="6"/>
      <c r="I268" s="6"/>
      <c r="J268" s="6"/>
      <c r="K268" s="6"/>
      <c r="L268" s="6"/>
      <c r="M268" s="6"/>
    </row>
    <row r="269" spans="6:13">
      <c r="F269" s="4"/>
      <c r="G269" s="6"/>
      <c r="H269" s="6"/>
      <c r="I269" s="6"/>
      <c r="J269" s="6"/>
      <c r="K269" s="6"/>
      <c r="L269" s="6"/>
      <c r="M269" s="6"/>
    </row>
    <row r="270" spans="6:13">
      <c r="F270" s="4"/>
      <c r="G270" s="6"/>
      <c r="H270" s="6"/>
      <c r="I270" s="6"/>
      <c r="J270" s="6"/>
      <c r="K270" s="6"/>
      <c r="L270" s="6"/>
      <c r="M270" s="6"/>
    </row>
    <row r="271" spans="6:13">
      <c r="F271" s="4"/>
      <c r="G271" s="6"/>
      <c r="H271" s="6"/>
      <c r="I271" s="6"/>
      <c r="J271" s="6"/>
      <c r="K271" s="6"/>
      <c r="L271" s="6"/>
      <c r="M271" s="6"/>
    </row>
    <row r="272" spans="6:13">
      <c r="F272" s="4"/>
      <c r="G272" s="6"/>
      <c r="H272" s="6"/>
      <c r="I272" s="6"/>
      <c r="J272" s="6"/>
      <c r="K272" s="6"/>
      <c r="L272" s="6"/>
      <c r="M272" s="6"/>
    </row>
    <row r="273" spans="6:13">
      <c r="F273" s="4"/>
      <c r="G273" s="6"/>
      <c r="H273" s="6"/>
      <c r="I273" s="6"/>
      <c r="J273" s="6"/>
      <c r="K273" s="6"/>
      <c r="L273" s="6"/>
      <c r="M273" s="6"/>
    </row>
    <row r="274" spans="6:13">
      <c r="F274" s="4"/>
      <c r="G274" s="6"/>
      <c r="H274" s="6"/>
      <c r="I274" s="6"/>
      <c r="J274" s="6"/>
      <c r="K274" s="6"/>
      <c r="L274" s="6"/>
      <c r="M274" s="6"/>
    </row>
    <row r="275" spans="6:13">
      <c r="F275" s="4"/>
      <c r="G275" s="6"/>
      <c r="H275" s="6"/>
      <c r="I275" s="6"/>
      <c r="J275" s="6"/>
      <c r="K275" s="6"/>
      <c r="L275" s="6"/>
      <c r="M275" s="6"/>
    </row>
    <row r="276" spans="6:13">
      <c r="F276" s="4"/>
      <c r="G276" s="6"/>
      <c r="H276" s="6"/>
      <c r="I276" s="6"/>
      <c r="J276" s="6"/>
      <c r="K276" s="6"/>
      <c r="L276" s="6"/>
      <c r="M276" s="6"/>
    </row>
    <row r="277" spans="6:13">
      <c r="F277" s="4"/>
      <c r="G277" s="6"/>
      <c r="H277" s="6"/>
      <c r="I277" s="6"/>
      <c r="J277" s="6"/>
      <c r="K277" s="6"/>
      <c r="L277" s="6"/>
      <c r="M277" s="6"/>
    </row>
    <row r="278" spans="6:13">
      <c r="F278" s="4"/>
      <c r="G278" s="6"/>
      <c r="H278" s="6"/>
      <c r="I278" s="6"/>
      <c r="J278" s="6"/>
      <c r="K278" s="6"/>
      <c r="L278" s="6"/>
      <c r="M278" s="6"/>
    </row>
    <row r="279" spans="6:13">
      <c r="F279" s="4"/>
      <c r="G279" s="6"/>
      <c r="H279" s="6"/>
      <c r="I279" s="6"/>
      <c r="J279" s="6"/>
      <c r="K279" s="6"/>
      <c r="L279" s="6"/>
      <c r="M279" s="6"/>
    </row>
    <row r="280" spans="6:13">
      <c r="F280" s="4"/>
      <c r="G280" s="6"/>
      <c r="H280" s="6"/>
      <c r="I280" s="6"/>
      <c r="J280" s="6"/>
      <c r="K280" s="6"/>
      <c r="L280" s="6"/>
      <c r="M280" s="6"/>
    </row>
    <row r="281" spans="6:13">
      <c r="F281" s="4"/>
      <c r="G281" s="6"/>
      <c r="H281" s="6"/>
      <c r="I281" s="6"/>
      <c r="J281" s="6"/>
      <c r="K281" s="6"/>
      <c r="L281" s="6"/>
      <c r="M281" s="6"/>
    </row>
    <row r="282" spans="6:13">
      <c r="F282" s="4"/>
      <c r="G282" s="6"/>
      <c r="H282" s="6"/>
      <c r="I282" s="6"/>
      <c r="J282" s="6"/>
      <c r="K282" s="6"/>
      <c r="L282" s="6"/>
      <c r="M282" s="6"/>
    </row>
    <row r="283" spans="6:13">
      <c r="F283" s="4"/>
      <c r="G283" s="6"/>
      <c r="H283" s="6"/>
      <c r="I283" s="6"/>
      <c r="J283" s="6"/>
      <c r="K283" s="6"/>
      <c r="L283" s="6"/>
      <c r="M283" s="6"/>
    </row>
    <row r="284" spans="6:13">
      <c r="F284" s="4"/>
      <c r="G284" s="6"/>
      <c r="H284" s="6"/>
      <c r="I284" s="6"/>
      <c r="J284" s="6"/>
      <c r="K284" s="6"/>
      <c r="L284" s="6"/>
      <c r="M284" s="6"/>
    </row>
    <row r="285" spans="6:13">
      <c r="F285" s="4"/>
      <c r="G285" s="6"/>
      <c r="H285" s="6"/>
      <c r="I285" s="6"/>
      <c r="J285" s="6"/>
      <c r="K285" s="6"/>
      <c r="L285" s="6"/>
      <c r="M285" s="6"/>
    </row>
    <row r="286" spans="6:13">
      <c r="F286" s="4"/>
      <c r="G286" s="6"/>
      <c r="H286" s="6"/>
      <c r="I286" s="6"/>
      <c r="J286" s="6"/>
      <c r="K286" s="6"/>
      <c r="L286" s="6"/>
      <c r="M286" s="6"/>
    </row>
    <row r="287" spans="6:13">
      <c r="F287" s="4"/>
      <c r="G287" s="6"/>
      <c r="H287" s="6"/>
      <c r="I287" s="6"/>
      <c r="J287" s="6"/>
      <c r="K287" s="6"/>
      <c r="L287" s="6"/>
      <c r="M287" s="6"/>
    </row>
    <row r="288" spans="6:13">
      <c r="F288" s="4"/>
      <c r="G288" s="6"/>
      <c r="H288" s="6"/>
      <c r="I288" s="6"/>
      <c r="J288" s="6"/>
      <c r="K288" s="6"/>
      <c r="L288" s="6"/>
      <c r="M288" s="6"/>
    </row>
    <row r="289" spans="6:13">
      <c r="F289" s="4"/>
      <c r="G289" s="6"/>
      <c r="H289" s="6"/>
      <c r="I289" s="6"/>
      <c r="J289" s="6"/>
      <c r="K289" s="6"/>
      <c r="L289" s="6"/>
      <c r="M289" s="6"/>
    </row>
    <row r="290" spans="6:13">
      <c r="F290" s="4"/>
      <c r="G290" s="6"/>
      <c r="H290" s="6"/>
      <c r="I290" s="6"/>
      <c r="J290" s="6"/>
      <c r="K290" s="6"/>
      <c r="L290" s="6"/>
      <c r="M290" s="6"/>
    </row>
    <row r="291" spans="6:13">
      <c r="F291" s="4"/>
      <c r="G291" s="6"/>
      <c r="H291" s="6"/>
      <c r="I291" s="6"/>
      <c r="J291" s="6"/>
      <c r="K291" s="6"/>
      <c r="L291" s="6"/>
      <c r="M291" s="6"/>
    </row>
    <row r="292" spans="6:13">
      <c r="F292" s="4"/>
      <c r="G292" s="6"/>
      <c r="H292" s="6"/>
      <c r="I292" s="6"/>
      <c r="J292" s="6"/>
      <c r="K292" s="6"/>
      <c r="L292" s="6"/>
      <c r="M292" s="6"/>
    </row>
    <row r="293" spans="6:13">
      <c r="F293" s="4"/>
      <c r="G293" s="6"/>
      <c r="H293" s="6"/>
      <c r="I293" s="6"/>
      <c r="J293" s="6"/>
      <c r="K293" s="6"/>
      <c r="L293" s="6"/>
      <c r="M293" s="6"/>
    </row>
    <row r="294" spans="6:13">
      <c r="F294" s="4"/>
      <c r="G294" s="6"/>
      <c r="H294" s="6"/>
      <c r="I294" s="6"/>
      <c r="J294" s="6"/>
      <c r="K294" s="6"/>
      <c r="L294" s="6"/>
      <c r="M294" s="6"/>
    </row>
    <row r="295" spans="6:13">
      <c r="F295" s="4"/>
      <c r="G295" s="6"/>
      <c r="H295" s="6"/>
      <c r="I295" s="6"/>
      <c r="J295" s="6"/>
      <c r="K295" s="6"/>
      <c r="L295" s="6"/>
      <c r="M295" s="6"/>
    </row>
    <row r="296" spans="6:13">
      <c r="F296" s="4"/>
      <c r="G296" s="6"/>
      <c r="H296" s="6"/>
      <c r="I296" s="6"/>
      <c r="J296" s="6"/>
      <c r="K296" s="6"/>
      <c r="L296" s="6"/>
      <c r="M296" s="6"/>
    </row>
    <row r="297" spans="6:13">
      <c r="F297" s="4"/>
      <c r="G297" s="6"/>
      <c r="H297" s="6"/>
      <c r="I297" s="6"/>
      <c r="J297" s="6"/>
      <c r="K297" s="6"/>
      <c r="L297" s="6"/>
      <c r="M297" s="6"/>
    </row>
    <row r="298" spans="6:13">
      <c r="F298" s="4"/>
      <c r="G298" s="6"/>
      <c r="H298" s="6"/>
      <c r="I298" s="6"/>
      <c r="J298" s="6"/>
      <c r="K298" s="6"/>
      <c r="L298" s="6"/>
      <c r="M298" s="6"/>
    </row>
    <row r="299" spans="6:13">
      <c r="F299" s="4"/>
      <c r="G299" s="6"/>
      <c r="H299" s="6"/>
      <c r="I299" s="6"/>
      <c r="J299" s="6"/>
      <c r="K299" s="6"/>
      <c r="L299" s="6"/>
      <c r="M299" s="6"/>
    </row>
    <row r="300" spans="6:13">
      <c r="F300" s="4"/>
      <c r="G300" s="6"/>
      <c r="H300" s="6"/>
      <c r="I300" s="6"/>
      <c r="J300" s="6"/>
      <c r="K300" s="6"/>
      <c r="L300" s="6"/>
      <c r="M300" s="6"/>
    </row>
    <row r="301" spans="6:13">
      <c r="F301" s="4"/>
      <c r="G301" s="6"/>
      <c r="H301" s="6"/>
      <c r="I301" s="6"/>
      <c r="J301" s="6"/>
      <c r="K301" s="6"/>
      <c r="L301" s="6"/>
      <c r="M301" s="6"/>
    </row>
    <row r="302" spans="6:13">
      <c r="F302" s="4"/>
      <c r="G302" s="6"/>
      <c r="H302" s="6"/>
      <c r="I302" s="6"/>
      <c r="J302" s="6"/>
      <c r="K302" s="6"/>
      <c r="L302" s="6"/>
      <c r="M302" s="6"/>
    </row>
    <row r="303" spans="6:13">
      <c r="F303" s="4"/>
      <c r="G303" s="6"/>
      <c r="H303" s="6"/>
      <c r="I303" s="6"/>
      <c r="J303" s="6"/>
      <c r="K303" s="6"/>
      <c r="L303" s="6"/>
      <c r="M303" s="6"/>
    </row>
    <row r="304" spans="6:13">
      <c r="F304" s="4"/>
      <c r="G304" s="6"/>
      <c r="H304" s="6"/>
      <c r="I304" s="6"/>
      <c r="J304" s="6"/>
      <c r="K304" s="6"/>
      <c r="L304" s="6"/>
      <c r="M304" s="6"/>
    </row>
    <row r="305" spans="6:13">
      <c r="F305" s="4"/>
      <c r="G305" s="6"/>
      <c r="H305" s="6"/>
      <c r="I305" s="6"/>
      <c r="J305" s="6"/>
      <c r="K305" s="6"/>
      <c r="L305" s="6"/>
      <c r="M305" s="6"/>
    </row>
    <row r="306" spans="6:13">
      <c r="F306" s="4"/>
      <c r="G306" s="6"/>
      <c r="H306" s="6"/>
      <c r="I306" s="6"/>
      <c r="J306" s="6"/>
      <c r="K306" s="6"/>
      <c r="L306" s="6"/>
      <c r="M306" s="6"/>
    </row>
    <row r="307" spans="6:13">
      <c r="F307" s="4"/>
      <c r="G307" s="6"/>
      <c r="H307" s="6"/>
      <c r="I307" s="6"/>
      <c r="J307" s="6"/>
      <c r="K307" s="6"/>
      <c r="L307" s="6"/>
      <c r="M307" s="6"/>
    </row>
    <row r="308" spans="6:13">
      <c r="F308" s="4"/>
      <c r="G308" s="6"/>
      <c r="H308" s="6"/>
      <c r="I308" s="6"/>
      <c r="J308" s="6"/>
      <c r="K308" s="6"/>
      <c r="L308" s="6"/>
      <c r="M308" s="6"/>
    </row>
    <row r="309" spans="6:13">
      <c r="F309" s="4"/>
      <c r="G309" s="6"/>
      <c r="H309" s="6"/>
      <c r="I309" s="6"/>
      <c r="J309" s="6"/>
      <c r="K309" s="6"/>
      <c r="L309" s="6"/>
      <c r="M309" s="6"/>
    </row>
    <row r="310" spans="6:13">
      <c r="F310" s="4"/>
      <c r="G310" s="6"/>
      <c r="H310" s="6"/>
      <c r="I310" s="6"/>
      <c r="J310" s="6"/>
      <c r="K310" s="6"/>
      <c r="L310" s="6"/>
      <c r="M310" s="6"/>
    </row>
    <row r="311" spans="6:13">
      <c r="F311" s="4"/>
      <c r="G311" s="6"/>
      <c r="H311" s="6"/>
      <c r="I311" s="6"/>
      <c r="J311" s="6"/>
      <c r="K311" s="6"/>
      <c r="L311" s="6"/>
      <c r="M311" s="6"/>
    </row>
    <row r="312" spans="6:13">
      <c r="F312" s="4"/>
      <c r="G312" s="6"/>
      <c r="H312" s="6"/>
      <c r="I312" s="6"/>
      <c r="J312" s="6"/>
      <c r="K312" s="6"/>
      <c r="L312" s="6"/>
      <c r="M312" s="6"/>
    </row>
    <row r="313" spans="6:13">
      <c r="F313" s="4"/>
      <c r="G313" s="6"/>
      <c r="H313" s="6"/>
      <c r="I313" s="6"/>
      <c r="J313" s="6"/>
      <c r="K313" s="6"/>
      <c r="L313" s="6"/>
      <c r="M313" s="6"/>
    </row>
    <row r="314" spans="6:13">
      <c r="F314" s="4"/>
      <c r="G314" s="6"/>
      <c r="H314" s="6"/>
      <c r="I314" s="6"/>
      <c r="J314" s="6"/>
      <c r="K314" s="6"/>
      <c r="L314" s="6"/>
      <c r="M314" s="6"/>
    </row>
    <row r="315" spans="6:13">
      <c r="F315" s="4"/>
      <c r="G315" s="6"/>
      <c r="H315" s="6"/>
      <c r="I315" s="6"/>
      <c r="J315" s="6"/>
      <c r="K315" s="6"/>
      <c r="L315" s="6"/>
      <c r="M315" s="6"/>
    </row>
    <row r="316" spans="6:13">
      <c r="F316" s="4"/>
      <c r="G316" s="6"/>
      <c r="H316" s="6"/>
      <c r="I316" s="6"/>
      <c r="J316" s="6"/>
      <c r="K316" s="6"/>
      <c r="L316" s="6"/>
      <c r="M316" s="6"/>
    </row>
    <row r="317" spans="6:13">
      <c r="F317" s="4"/>
      <c r="G317" s="6"/>
      <c r="H317" s="6"/>
      <c r="I317" s="6"/>
      <c r="J317" s="6"/>
      <c r="K317" s="6"/>
      <c r="L317" s="6"/>
      <c r="M317" s="6"/>
    </row>
    <row r="318" spans="6:13">
      <c r="F318" s="4"/>
      <c r="G318" s="6"/>
      <c r="H318" s="6"/>
      <c r="I318" s="6"/>
      <c r="J318" s="6"/>
      <c r="K318" s="6"/>
      <c r="L318" s="6"/>
      <c r="M318" s="6"/>
    </row>
    <row r="319" spans="6:13">
      <c r="F319" s="4"/>
      <c r="G319" s="6"/>
      <c r="H319" s="6"/>
      <c r="I319" s="6"/>
      <c r="J319" s="6"/>
      <c r="K319" s="6"/>
      <c r="L319" s="6"/>
      <c r="M319" s="6"/>
    </row>
    <row r="320" spans="6:13">
      <c r="F320" s="4"/>
      <c r="G320" s="6"/>
      <c r="H320" s="6"/>
      <c r="I320" s="6"/>
      <c r="J320" s="6"/>
      <c r="K320" s="6"/>
      <c r="L320" s="6"/>
      <c r="M320" s="6"/>
    </row>
    <row r="321" spans="6:13">
      <c r="F321" s="4"/>
      <c r="G321" s="6"/>
      <c r="H321" s="6"/>
      <c r="I321" s="6"/>
      <c r="J321" s="6"/>
      <c r="K321" s="6"/>
      <c r="L321" s="6"/>
      <c r="M321" s="6"/>
    </row>
    <row r="322" spans="6:13">
      <c r="F322" s="4"/>
      <c r="G322" s="6"/>
      <c r="H322" s="6"/>
      <c r="I322" s="6"/>
      <c r="J322" s="6"/>
      <c r="K322" s="6"/>
      <c r="L322" s="6"/>
      <c r="M322" s="6"/>
    </row>
    <row r="323" spans="6:13">
      <c r="F323" s="4"/>
      <c r="G323" s="6"/>
      <c r="H323" s="6"/>
      <c r="I323" s="6"/>
      <c r="J323" s="6"/>
      <c r="K323" s="6"/>
      <c r="L323" s="6"/>
      <c r="M323" s="6"/>
    </row>
    <row r="324" spans="6:13">
      <c r="F324" s="4"/>
      <c r="G324" s="6"/>
      <c r="H324" s="6"/>
      <c r="I324" s="6"/>
      <c r="J324" s="6"/>
      <c r="K324" s="6"/>
      <c r="L324" s="6"/>
      <c r="M324" s="6"/>
    </row>
    <row r="325" spans="6:13">
      <c r="F325" s="4"/>
      <c r="G325" s="6"/>
      <c r="H325" s="6"/>
      <c r="I325" s="6"/>
      <c r="J325" s="6"/>
      <c r="K325" s="6"/>
      <c r="L325" s="6"/>
      <c r="M325" s="6"/>
    </row>
    <row r="326" spans="6:13">
      <c r="F326" s="4"/>
      <c r="G326" s="6"/>
      <c r="H326" s="6"/>
      <c r="I326" s="6"/>
      <c r="J326" s="6"/>
      <c r="K326" s="6"/>
      <c r="L326" s="6"/>
      <c r="M326" s="6"/>
    </row>
    <row r="327" spans="6:13">
      <c r="F327" s="4"/>
      <c r="G327" s="6"/>
      <c r="H327" s="6"/>
      <c r="I327" s="6"/>
      <c r="J327" s="6"/>
      <c r="K327" s="6"/>
      <c r="L327" s="6"/>
      <c r="M327" s="6"/>
    </row>
    <row r="328" spans="6:13">
      <c r="F328" s="4"/>
      <c r="G328" s="6"/>
      <c r="H328" s="6"/>
      <c r="I328" s="6"/>
      <c r="J328" s="6"/>
      <c r="K328" s="6"/>
      <c r="L328" s="6"/>
      <c r="M328" s="6"/>
    </row>
    <row r="329" spans="6:13">
      <c r="F329" s="4"/>
      <c r="G329" s="6"/>
      <c r="H329" s="6"/>
      <c r="I329" s="6"/>
      <c r="J329" s="6"/>
      <c r="K329" s="6"/>
      <c r="L329" s="6"/>
      <c r="M329" s="6"/>
    </row>
    <row r="330" spans="6:13">
      <c r="F330" s="4"/>
      <c r="G330" s="6"/>
      <c r="H330" s="6"/>
      <c r="I330" s="6"/>
      <c r="J330" s="6"/>
      <c r="K330" s="6"/>
      <c r="L330" s="6"/>
      <c r="M330" s="6"/>
    </row>
    <row r="331" spans="6:13">
      <c r="F331" s="4"/>
      <c r="G331" s="6"/>
      <c r="H331" s="6"/>
      <c r="I331" s="6"/>
      <c r="J331" s="6"/>
      <c r="K331" s="6"/>
      <c r="L331" s="6"/>
      <c r="M331" s="6"/>
    </row>
    <row r="332" spans="6:13">
      <c r="F332" s="4"/>
      <c r="G332" s="6"/>
      <c r="H332" s="6"/>
      <c r="I332" s="6"/>
      <c r="J332" s="6"/>
      <c r="K332" s="6"/>
      <c r="L332" s="6"/>
      <c r="M332" s="6"/>
    </row>
    <row r="333" spans="6:13">
      <c r="F333" s="4"/>
      <c r="G333" s="6"/>
      <c r="H333" s="6"/>
      <c r="I333" s="6"/>
      <c r="J333" s="6"/>
      <c r="K333" s="6"/>
      <c r="L333" s="6"/>
      <c r="M333" s="6"/>
    </row>
    <row r="334" spans="6:13">
      <c r="F334" s="4"/>
      <c r="G334" s="6"/>
      <c r="H334" s="6"/>
      <c r="I334" s="6"/>
      <c r="J334" s="6"/>
      <c r="K334" s="6"/>
      <c r="L334" s="6"/>
      <c r="M334" s="6"/>
    </row>
    <row r="335" spans="6:13">
      <c r="F335" s="4"/>
      <c r="G335" s="6"/>
      <c r="H335" s="6"/>
      <c r="I335" s="6"/>
      <c r="J335" s="6"/>
      <c r="K335" s="6"/>
      <c r="L335" s="6"/>
      <c r="M335" s="6"/>
    </row>
    <row r="336" spans="6:13">
      <c r="F336" s="4"/>
      <c r="G336" s="6"/>
      <c r="H336" s="6"/>
      <c r="I336" s="6"/>
      <c r="J336" s="6"/>
      <c r="K336" s="6"/>
      <c r="L336" s="6"/>
      <c r="M336" s="6"/>
    </row>
    <row r="337" spans="6:13">
      <c r="F337" s="4"/>
      <c r="G337" s="6"/>
      <c r="H337" s="6"/>
      <c r="I337" s="6"/>
      <c r="J337" s="6"/>
      <c r="K337" s="6"/>
      <c r="L337" s="6"/>
      <c r="M337" s="6"/>
    </row>
    <row r="338" spans="6:13">
      <c r="F338" s="4"/>
      <c r="G338" s="6"/>
      <c r="H338" s="6"/>
      <c r="I338" s="6"/>
      <c r="J338" s="6"/>
      <c r="K338" s="6"/>
      <c r="L338" s="6"/>
      <c r="M338" s="6"/>
    </row>
    <row r="339" spans="6:13">
      <c r="F339" s="4"/>
      <c r="G339" s="6"/>
      <c r="H339" s="6"/>
      <c r="I339" s="6"/>
      <c r="J339" s="6"/>
      <c r="K339" s="6"/>
      <c r="L339" s="6"/>
      <c r="M339" s="6"/>
    </row>
    <row r="340" spans="6:13">
      <c r="F340" s="4"/>
      <c r="G340" s="6"/>
      <c r="H340" s="6"/>
      <c r="I340" s="6"/>
      <c r="J340" s="6"/>
      <c r="K340" s="6"/>
      <c r="L340" s="6"/>
      <c r="M340" s="6"/>
    </row>
    <row r="341" spans="6:13">
      <c r="F341" s="4"/>
      <c r="G341" s="6"/>
      <c r="H341" s="6"/>
      <c r="I341" s="6"/>
      <c r="J341" s="6"/>
      <c r="K341" s="6"/>
      <c r="L341" s="6"/>
      <c r="M341" s="6"/>
    </row>
    <row r="342" spans="6:13">
      <c r="F342" s="4"/>
      <c r="G342" s="6"/>
      <c r="H342" s="6"/>
      <c r="I342" s="6"/>
      <c r="J342" s="6"/>
      <c r="K342" s="6"/>
      <c r="L342" s="6"/>
      <c r="M342" s="6"/>
    </row>
    <row r="343" spans="6:13">
      <c r="F343" s="4"/>
      <c r="G343" s="6"/>
      <c r="H343" s="6"/>
      <c r="I343" s="6"/>
      <c r="J343" s="6"/>
      <c r="K343" s="6"/>
      <c r="L343" s="6"/>
      <c r="M343" s="6"/>
    </row>
    <row r="344" spans="6:13">
      <c r="F344" s="4"/>
      <c r="G344" s="6"/>
      <c r="H344" s="6"/>
      <c r="I344" s="6"/>
      <c r="J344" s="6"/>
      <c r="K344" s="6"/>
      <c r="L344" s="6"/>
      <c r="M344" s="6"/>
    </row>
    <row r="345" spans="6:13">
      <c r="F345" s="4"/>
      <c r="G345" s="6"/>
      <c r="H345" s="6"/>
      <c r="I345" s="6"/>
      <c r="J345" s="6"/>
      <c r="K345" s="6"/>
      <c r="L345" s="6"/>
      <c r="M345" s="6"/>
    </row>
    <row r="346" spans="6:13">
      <c r="F346" s="4"/>
      <c r="G346" s="6"/>
      <c r="H346" s="6"/>
      <c r="I346" s="6"/>
      <c r="J346" s="6"/>
      <c r="K346" s="6"/>
      <c r="L346" s="6"/>
      <c r="M346" s="6"/>
    </row>
    <row r="347" spans="6:13">
      <c r="F347" s="4"/>
      <c r="G347" s="6"/>
      <c r="H347" s="6"/>
      <c r="I347" s="6"/>
      <c r="J347" s="6"/>
      <c r="K347" s="6"/>
      <c r="L347" s="6"/>
      <c r="M347" s="6"/>
    </row>
    <row r="348" spans="6:13">
      <c r="F348" s="4"/>
      <c r="G348" s="6"/>
      <c r="H348" s="6"/>
      <c r="I348" s="6"/>
      <c r="J348" s="6"/>
      <c r="K348" s="6"/>
      <c r="L348" s="6"/>
      <c r="M348" s="6"/>
    </row>
    <row r="349" spans="6:13">
      <c r="F349" s="4"/>
      <c r="G349" s="6"/>
      <c r="H349" s="6"/>
      <c r="I349" s="6"/>
      <c r="J349" s="6"/>
      <c r="K349" s="6"/>
      <c r="L349" s="6"/>
      <c r="M349" s="6"/>
    </row>
    <row r="350" spans="6:13">
      <c r="F350" s="4"/>
      <c r="G350" s="6"/>
      <c r="H350" s="6"/>
      <c r="I350" s="6"/>
      <c r="J350" s="6"/>
      <c r="K350" s="6"/>
      <c r="L350" s="6"/>
      <c r="M350" s="6"/>
    </row>
    <row r="351" spans="6:13">
      <c r="F351" s="4"/>
      <c r="G351" s="6"/>
      <c r="H351" s="6"/>
      <c r="I351" s="6"/>
      <c r="J351" s="6"/>
      <c r="K351" s="6"/>
      <c r="L351" s="6"/>
      <c r="M351" s="6"/>
    </row>
    <row r="352" spans="6:13">
      <c r="F352" s="4"/>
      <c r="G352" s="6"/>
      <c r="H352" s="6"/>
      <c r="I352" s="6"/>
      <c r="J352" s="6"/>
      <c r="K352" s="6"/>
      <c r="L352" s="6"/>
      <c r="M352" s="6"/>
    </row>
    <row r="353" spans="6:13">
      <c r="F353" s="4"/>
      <c r="G353" s="6"/>
      <c r="H353" s="6"/>
      <c r="I353" s="6"/>
      <c r="J353" s="6"/>
      <c r="K353" s="6"/>
      <c r="L353" s="6"/>
      <c r="M353" s="6"/>
    </row>
    <row r="354" spans="6:13">
      <c r="F354" s="4"/>
      <c r="G354" s="6"/>
      <c r="H354" s="6"/>
      <c r="I354" s="6"/>
      <c r="J354" s="6"/>
      <c r="K354" s="6"/>
      <c r="L354" s="6"/>
      <c r="M354" s="6"/>
    </row>
    <row r="355" spans="6:13">
      <c r="F355" s="4"/>
      <c r="G355" s="6"/>
      <c r="H355" s="6"/>
      <c r="I355" s="6"/>
      <c r="J355" s="6"/>
      <c r="K355" s="6"/>
      <c r="L355" s="6"/>
      <c r="M355" s="6"/>
    </row>
    <row r="356" spans="6:13">
      <c r="F356" s="4"/>
      <c r="G356" s="6"/>
      <c r="H356" s="6"/>
      <c r="I356" s="6"/>
      <c r="J356" s="6"/>
      <c r="K356" s="6"/>
      <c r="L356" s="6"/>
      <c r="M356" s="6"/>
    </row>
    <row r="357" spans="6:13">
      <c r="F357" s="4"/>
      <c r="G357" s="6"/>
      <c r="H357" s="6"/>
      <c r="I357" s="6"/>
      <c r="J357" s="6"/>
      <c r="K357" s="6"/>
      <c r="L357" s="6"/>
      <c r="M357" s="6"/>
    </row>
    <row r="358" spans="6:13">
      <c r="F358" s="4"/>
      <c r="G358" s="6"/>
      <c r="H358" s="6"/>
      <c r="I358" s="6"/>
      <c r="J358" s="6"/>
      <c r="K358" s="6"/>
      <c r="L358" s="6"/>
      <c r="M358" s="6"/>
    </row>
    <row r="359" spans="6:13">
      <c r="F359" s="4"/>
      <c r="G359" s="6"/>
      <c r="H359" s="6"/>
      <c r="I359" s="6"/>
      <c r="J359" s="6"/>
      <c r="K359" s="6"/>
      <c r="L359" s="6"/>
      <c r="M359" s="6"/>
    </row>
    <row r="360" spans="6:13">
      <c r="F360" s="4"/>
      <c r="G360" s="6"/>
      <c r="H360" s="6"/>
      <c r="I360" s="6"/>
      <c r="J360" s="6"/>
      <c r="K360" s="6"/>
      <c r="L360" s="6"/>
      <c r="M360" s="6"/>
    </row>
    <row r="361" spans="6:13">
      <c r="F361" s="4"/>
      <c r="G361" s="6"/>
      <c r="H361" s="6"/>
      <c r="I361" s="6"/>
      <c r="J361" s="6"/>
      <c r="K361" s="6"/>
      <c r="L361" s="6"/>
      <c r="M361" s="6"/>
    </row>
    <row r="362" spans="6:13">
      <c r="F362" s="4"/>
      <c r="G362" s="6"/>
      <c r="H362" s="6"/>
      <c r="I362" s="6"/>
      <c r="J362" s="6"/>
      <c r="K362" s="6"/>
      <c r="L362" s="6"/>
      <c r="M362" s="6"/>
    </row>
    <row r="363" spans="6:13">
      <c r="F363" s="4"/>
      <c r="G363" s="6"/>
      <c r="H363" s="6"/>
      <c r="I363" s="6"/>
      <c r="J363" s="6"/>
      <c r="K363" s="6"/>
      <c r="L363" s="6"/>
      <c r="M363" s="6"/>
    </row>
    <row r="364" spans="6:13">
      <c r="F364" s="4"/>
      <c r="G364" s="6"/>
      <c r="H364" s="6"/>
      <c r="I364" s="6"/>
      <c r="J364" s="6"/>
      <c r="K364" s="6"/>
      <c r="L364" s="6"/>
      <c r="M364" s="6"/>
    </row>
    <row r="365" spans="6:13">
      <c r="F365" s="4"/>
      <c r="G365" s="6"/>
      <c r="H365" s="6"/>
      <c r="I365" s="6"/>
      <c r="J365" s="6"/>
      <c r="K365" s="6"/>
      <c r="L365" s="6"/>
      <c r="M365" s="6"/>
    </row>
    <row r="366" spans="6:13">
      <c r="F366" s="4"/>
      <c r="G366" s="6"/>
      <c r="H366" s="6"/>
      <c r="I366" s="6"/>
      <c r="J366" s="6"/>
      <c r="K366" s="6"/>
      <c r="L366" s="6"/>
      <c r="M366" s="6"/>
    </row>
    <row r="367" spans="6:13">
      <c r="F367" s="4"/>
      <c r="G367" s="6"/>
      <c r="H367" s="6"/>
      <c r="I367" s="6"/>
      <c r="J367" s="6"/>
      <c r="K367" s="6"/>
      <c r="L367" s="6"/>
      <c r="M367" s="6"/>
    </row>
    <row r="368" spans="6:13">
      <c r="F368" s="4"/>
      <c r="G368" s="6"/>
      <c r="H368" s="6"/>
      <c r="I368" s="6"/>
      <c r="J368" s="6"/>
      <c r="K368" s="6"/>
      <c r="L368" s="6"/>
      <c r="M368" s="6"/>
    </row>
    <row r="369" spans="6:13">
      <c r="F369" s="4"/>
      <c r="G369" s="6"/>
      <c r="H369" s="6"/>
      <c r="I369" s="6"/>
      <c r="J369" s="6"/>
      <c r="K369" s="6"/>
      <c r="L369" s="6"/>
      <c r="M369" s="6"/>
    </row>
    <row r="370" spans="6:13">
      <c r="F370" s="4"/>
      <c r="G370" s="6"/>
      <c r="H370" s="6"/>
      <c r="I370" s="6"/>
      <c r="J370" s="6"/>
      <c r="K370" s="6"/>
      <c r="L370" s="6"/>
      <c r="M370" s="6"/>
    </row>
    <row r="371" spans="6:13">
      <c r="F371" s="4"/>
      <c r="G371" s="6"/>
      <c r="H371" s="6"/>
      <c r="I371" s="6"/>
      <c r="J371" s="6"/>
      <c r="K371" s="6"/>
      <c r="L371" s="6"/>
      <c r="M371" s="6"/>
    </row>
    <row r="372" spans="6:13">
      <c r="F372" s="4"/>
      <c r="G372" s="6"/>
      <c r="H372" s="6"/>
      <c r="I372" s="6"/>
      <c r="J372" s="6"/>
      <c r="K372" s="6"/>
      <c r="L372" s="6"/>
      <c r="M372" s="6"/>
    </row>
    <row r="373" spans="6:13">
      <c r="F373" s="4"/>
      <c r="G373" s="6"/>
      <c r="H373" s="6"/>
      <c r="I373" s="6"/>
      <c r="J373" s="6"/>
      <c r="K373" s="6"/>
      <c r="L373" s="6"/>
      <c r="M373" s="6"/>
    </row>
    <row r="374" spans="6:13">
      <c r="F374" s="4"/>
      <c r="G374" s="6"/>
      <c r="H374" s="6"/>
      <c r="I374" s="6"/>
      <c r="J374" s="6"/>
      <c r="K374" s="6"/>
      <c r="L374" s="6"/>
      <c r="M374" s="6"/>
    </row>
    <row r="375" spans="6:13">
      <c r="F375" s="4"/>
      <c r="G375" s="6"/>
      <c r="H375" s="6"/>
      <c r="I375" s="6"/>
      <c r="J375" s="6"/>
      <c r="K375" s="6"/>
      <c r="L375" s="6"/>
      <c r="M375" s="6"/>
    </row>
    <row r="376" spans="6:13">
      <c r="F376" s="4"/>
      <c r="G376" s="6"/>
      <c r="H376" s="6"/>
      <c r="I376" s="6"/>
      <c r="J376" s="6"/>
      <c r="K376" s="6"/>
      <c r="L376" s="6"/>
      <c r="M376" s="6"/>
    </row>
    <row r="377" spans="6:13">
      <c r="F377" s="4"/>
      <c r="G377" s="6"/>
      <c r="H377" s="6"/>
      <c r="I377" s="6"/>
      <c r="J377" s="6"/>
      <c r="K377" s="6"/>
      <c r="L377" s="6"/>
      <c r="M377" s="6"/>
    </row>
    <row r="378" spans="6:13">
      <c r="F378" s="4"/>
      <c r="G378" s="6"/>
      <c r="H378" s="6"/>
      <c r="I378" s="6"/>
      <c r="J378" s="6"/>
      <c r="K378" s="6"/>
      <c r="L378" s="6"/>
      <c r="M378" s="6"/>
    </row>
    <row r="379" spans="6:13">
      <c r="F379" s="4"/>
      <c r="G379" s="6"/>
      <c r="H379" s="6"/>
      <c r="I379" s="6"/>
      <c r="J379" s="6"/>
      <c r="K379" s="6"/>
      <c r="L379" s="6"/>
      <c r="M379" s="6"/>
    </row>
    <row r="380" spans="6:13">
      <c r="F380" s="4"/>
      <c r="G380" s="6"/>
      <c r="H380" s="6"/>
      <c r="I380" s="6"/>
      <c r="J380" s="6"/>
      <c r="K380" s="6"/>
      <c r="L380" s="6"/>
      <c r="M380" s="6"/>
    </row>
    <row r="381" spans="6:13">
      <c r="F381" s="4"/>
      <c r="G381" s="6"/>
      <c r="H381" s="6"/>
      <c r="I381" s="6"/>
      <c r="J381" s="6"/>
      <c r="K381" s="6"/>
      <c r="L381" s="6"/>
      <c r="M381" s="6"/>
    </row>
    <row r="382" spans="6:13">
      <c r="F382" s="4"/>
      <c r="G382" s="6"/>
      <c r="H382" s="6"/>
      <c r="I382" s="6"/>
      <c r="J382" s="6"/>
      <c r="K382" s="6"/>
      <c r="L382" s="6"/>
      <c r="M382" s="6"/>
    </row>
    <row r="383" spans="6:13">
      <c r="F383" s="4"/>
      <c r="G383" s="6"/>
      <c r="H383" s="6"/>
      <c r="I383" s="6"/>
      <c r="J383" s="6"/>
      <c r="K383" s="6"/>
      <c r="L383" s="6"/>
      <c r="M383" s="6"/>
    </row>
    <row r="384" spans="6:13">
      <c r="F384" s="4"/>
      <c r="G384" s="6"/>
      <c r="H384" s="6"/>
      <c r="I384" s="6"/>
      <c r="J384" s="6"/>
      <c r="K384" s="6"/>
      <c r="L384" s="6"/>
      <c r="M384" s="6"/>
    </row>
    <row r="385" spans="6:13">
      <c r="F385" s="4"/>
      <c r="G385" s="6"/>
      <c r="H385" s="6"/>
      <c r="I385" s="6"/>
      <c r="J385" s="6"/>
      <c r="K385" s="6"/>
      <c r="L385" s="6"/>
      <c r="M385" s="6"/>
    </row>
    <row r="386" spans="6:13">
      <c r="F386" s="4"/>
      <c r="G386" s="6"/>
      <c r="H386" s="6"/>
      <c r="I386" s="6"/>
      <c r="J386" s="6"/>
      <c r="K386" s="6"/>
      <c r="L386" s="6"/>
      <c r="M386" s="6"/>
    </row>
    <row r="387" spans="6:13">
      <c r="F387" s="4"/>
      <c r="G387" s="6"/>
      <c r="H387" s="6"/>
      <c r="I387" s="6"/>
      <c r="J387" s="6"/>
      <c r="K387" s="6"/>
      <c r="L387" s="6"/>
      <c r="M387" s="6"/>
    </row>
    <row r="388" spans="6:13">
      <c r="F388" s="4"/>
      <c r="G388" s="6"/>
      <c r="H388" s="6"/>
      <c r="I388" s="6"/>
      <c r="J388" s="6"/>
      <c r="K388" s="6"/>
      <c r="L388" s="6"/>
      <c r="M388" s="6"/>
    </row>
    <row r="389" spans="6:13">
      <c r="F389" s="4"/>
      <c r="G389" s="6"/>
      <c r="H389" s="6"/>
      <c r="I389" s="6"/>
      <c r="J389" s="6"/>
      <c r="K389" s="6"/>
      <c r="L389" s="6"/>
      <c r="M389" s="6"/>
    </row>
    <row r="390" spans="6:13">
      <c r="F390" s="4"/>
      <c r="G390" s="6"/>
      <c r="H390" s="6"/>
      <c r="I390" s="6"/>
      <c r="J390" s="6"/>
      <c r="K390" s="6"/>
      <c r="L390" s="6"/>
      <c r="M390" s="6"/>
    </row>
    <row r="391" spans="6:13">
      <c r="F391" s="4"/>
      <c r="G391" s="6"/>
      <c r="H391" s="6"/>
      <c r="I391" s="6"/>
      <c r="J391" s="6"/>
      <c r="K391" s="6"/>
      <c r="L391" s="6"/>
      <c r="M391" s="6"/>
    </row>
    <row r="392" spans="6:13">
      <c r="F392" s="4"/>
      <c r="G392" s="6"/>
      <c r="H392" s="6"/>
      <c r="I392" s="6"/>
      <c r="J392" s="6"/>
      <c r="K392" s="6"/>
      <c r="L392" s="6"/>
      <c r="M392" s="6"/>
    </row>
    <row r="393" spans="6:13">
      <c r="F393" s="4"/>
      <c r="G393" s="6"/>
      <c r="H393" s="6"/>
      <c r="I393" s="6"/>
      <c r="J393" s="6"/>
      <c r="K393" s="6"/>
      <c r="L393" s="6"/>
      <c r="M393" s="6"/>
    </row>
    <row r="394" spans="6:13">
      <c r="F394" s="4"/>
      <c r="G394" s="6"/>
      <c r="H394" s="6"/>
      <c r="I394" s="6"/>
      <c r="J394" s="6"/>
      <c r="K394" s="6"/>
      <c r="L394" s="6"/>
      <c r="M394" s="6"/>
    </row>
    <row r="395" spans="6:13">
      <c r="F395" s="4"/>
      <c r="G395" s="6"/>
      <c r="H395" s="6"/>
      <c r="I395" s="6"/>
      <c r="J395" s="6"/>
      <c r="K395" s="6"/>
      <c r="L395" s="6"/>
      <c r="M395" s="6"/>
    </row>
    <row r="396" spans="6:13">
      <c r="F396" s="4"/>
      <c r="G396" s="6"/>
      <c r="H396" s="6"/>
      <c r="I396" s="6"/>
      <c r="J396" s="6"/>
      <c r="K396" s="6"/>
      <c r="L396" s="6"/>
      <c r="M396" s="6"/>
    </row>
    <row r="397" spans="6:13">
      <c r="F397" s="4"/>
      <c r="G397" s="6"/>
      <c r="H397" s="6"/>
      <c r="I397" s="6"/>
      <c r="J397" s="6"/>
      <c r="K397" s="6"/>
      <c r="L397" s="6"/>
      <c r="M397" s="6"/>
    </row>
    <row r="398" spans="6:13">
      <c r="F398" s="4"/>
      <c r="G398" s="6"/>
      <c r="H398" s="6"/>
      <c r="I398" s="6"/>
      <c r="J398" s="6"/>
      <c r="K398" s="6"/>
      <c r="L398" s="6"/>
      <c r="M398" s="6"/>
    </row>
    <row r="399" spans="6:13">
      <c r="F399" s="4"/>
      <c r="G399" s="6"/>
      <c r="H399" s="6"/>
      <c r="I399" s="6"/>
      <c r="J399" s="6"/>
      <c r="K399" s="6"/>
      <c r="L399" s="6"/>
      <c r="M399" s="6"/>
    </row>
    <row r="400" spans="6:13">
      <c r="F400" s="4"/>
      <c r="G400" s="6"/>
      <c r="H400" s="6"/>
      <c r="I400" s="6"/>
      <c r="J400" s="6"/>
      <c r="K400" s="6"/>
      <c r="L400" s="6"/>
      <c r="M400" s="6"/>
    </row>
    <row r="401" spans="6:13">
      <c r="F401" s="4"/>
      <c r="G401" s="6"/>
      <c r="H401" s="6"/>
      <c r="I401" s="6"/>
      <c r="J401" s="6"/>
      <c r="K401" s="6"/>
      <c r="L401" s="6"/>
      <c r="M401" s="6"/>
    </row>
    <row r="402" spans="6:13">
      <c r="F402" s="4"/>
      <c r="G402" s="6"/>
      <c r="H402" s="6"/>
      <c r="I402" s="6"/>
      <c r="J402" s="6"/>
      <c r="K402" s="6"/>
      <c r="L402" s="6"/>
      <c r="M402" s="6"/>
    </row>
    <row r="403" spans="6:13">
      <c r="F403" s="4"/>
      <c r="G403" s="6"/>
      <c r="H403" s="6"/>
      <c r="I403" s="6"/>
      <c r="J403" s="6"/>
      <c r="K403" s="6"/>
      <c r="L403" s="6"/>
      <c r="M403" s="6"/>
    </row>
    <row r="404" spans="6:13">
      <c r="F404" s="4"/>
      <c r="G404" s="6"/>
      <c r="H404" s="6"/>
      <c r="I404" s="6"/>
      <c r="J404" s="6"/>
      <c r="K404" s="6"/>
      <c r="L404" s="6"/>
      <c r="M404" s="6"/>
    </row>
    <row r="405" spans="6:13">
      <c r="F405" s="4"/>
      <c r="G405" s="6"/>
      <c r="H405" s="6"/>
      <c r="I405" s="6"/>
      <c r="J405" s="6"/>
      <c r="K405" s="6"/>
      <c r="L405" s="6"/>
      <c r="M405" s="6"/>
    </row>
    <row r="406" spans="6:13">
      <c r="F406" s="4"/>
      <c r="G406" s="6"/>
      <c r="H406" s="6"/>
      <c r="I406" s="6"/>
      <c r="J406" s="6"/>
      <c r="K406" s="6"/>
      <c r="L406" s="6"/>
      <c r="M406" s="6"/>
    </row>
    <row r="407" spans="6:13">
      <c r="F407" s="4"/>
      <c r="G407" s="6"/>
      <c r="H407" s="6"/>
      <c r="I407" s="6"/>
      <c r="J407" s="6"/>
      <c r="K407" s="6"/>
      <c r="L407" s="6"/>
      <c r="M407" s="6"/>
    </row>
    <row r="408" spans="6:13">
      <c r="F408" s="4"/>
      <c r="G408" s="6"/>
      <c r="H408" s="6"/>
      <c r="I408" s="6"/>
      <c r="J408" s="6"/>
      <c r="K408" s="6"/>
      <c r="L408" s="6"/>
      <c r="M408" s="6"/>
    </row>
    <row r="409" spans="6:13">
      <c r="F409" s="4"/>
      <c r="G409" s="6"/>
      <c r="H409" s="6"/>
      <c r="I409" s="6"/>
      <c r="J409" s="6"/>
      <c r="K409" s="6"/>
      <c r="L409" s="6"/>
      <c r="M409" s="6"/>
    </row>
    <row r="410" spans="6:13">
      <c r="F410" s="4"/>
      <c r="G410" s="6"/>
      <c r="H410" s="6"/>
      <c r="I410" s="6"/>
      <c r="J410" s="6"/>
      <c r="K410" s="6"/>
      <c r="L410" s="6"/>
      <c r="M410" s="6"/>
    </row>
    <row r="411" spans="6:13">
      <c r="F411" s="4"/>
      <c r="G411" s="6"/>
      <c r="H411" s="6"/>
      <c r="I411" s="6"/>
      <c r="J411" s="6"/>
      <c r="K411" s="6"/>
      <c r="L411" s="6"/>
      <c r="M411" s="6"/>
    </row>
    <row r="412" spans="6:13">
      <c r="F412" s="4"/>
      <c r="G412" s="6"/>
      <c r="H412" s="6"/>
      <c r="I412" s="6"/>
      <c r="J412" s="6"/>
      <c r="K412" s="6"/>
      <c r="L412" s="6"/>
      <c r="M412" s="6"/>
    </row>
    <row r="413" spans="6:13">
      <c r="F413" s="4"/>
      <c r="G413" s="6"/>
      <c r="H413" s="6"/>
      <c r="I413" s="6"/>
      <c r="J413" s="6"/>
      <c r="K413" s="6"/>
      <c r="L413" s="6"/>
      <c r="M413" s="6"/>
    </row>
    <row r="414" spans="6:13">
      <c r="F414" s="4"/>
      <c r="G414" s="6"/>
      <c r="H414" s="6"/>
      <c r="I414" s="6"/>
      <c r="J414" s="6"/>
      <c r="K414" s="6"/>
      <c r="L414" s="6"/>
      <c r="M414" s="6"/>
    </row>
    <row r="415" spans="6:13">
      <c r="F415" s="4"/>
      <c r="G415" s="6"/>
      <c r="H415" s="6"/>
      <c r="I415" s="6"/>
      <c r="J415" s="6"/>
      <c r="K415" s="6"/>
      <c r="L415" s="6"/>
      <c r="M415" s="6"/>
    </row>
    <row r="416" spans="6:13">
      <c r="F416" s="4"/>
      <c r="G416" s="6"/>
      <c r="H416" s="6"/>
      <c r="I416" s="6"/>
      <c r="J416" s="6"/>
      <c r="K416" s="6"/>
      <c r="L416" s="6"/>
      <c r="M416" s="6"/>
    </row>
    <row r="417" spans="6:13">
      <c r="F417" s="4"/>
      <c r="G417" s="6"/>
      <c r="H417" s="6"/>
      <c r="I417" s="6"/>
      <c r="J417" s="6"/>
      <c r="K417" s="6"/>
      <c r="L417" s="6"/>
      <c r="M417" s="6"/>
    </row>
    <row r="418" spans="6:13">
      <c r="F418" s="4"/>
      <c r="G418" s="6"/>
      <c r="H418" s="6"/>
      <c r="I418" s="6"/>
      <c r="J418" s="6"/>
      <c r="K418" s="6"/>
      <c r="L418" s="6"/>
      <c r="M418" s="6"/>
    </row>
    <row r="419" spans="6:13">
      <c r="F419" s="4"/>
      <c r="G419" s="6"/>
      <c r="H419" s="6"/>
      <c r="I419" s="6"/>
      <c r="J419" s="6"/>
      <c r="K419" s="6"/>
      <c r="L419" s="6"/>
      <c r="M419" s="6"/>
    </row>
    <row r="420" spans="6:13">
      <c r="F420" s="4"/>
      <c r="G420" s="6"/>
      <c r="H420" s="6"/>
      <c r="I420" s="6"/>
      <c r="J420" s="6"/>
      <c r="K420" s="6"/>
      <c r="L420" s="6"/>
      <c r="M420" s="6"/>
    </row>
    <row r="421" spans="6:13">
      <c r="F421" s="4"/>
      <c r="G421" s="6"/>
      <c r="H421" s="6"/>
      <c r="I421" s="6"/>
      <c r="J421" s="6"/>
      <c r="K421" s="6"/>
      <c r="L421" s="6"/>
      <c r="M421" s="6"/>
    </row>
    <row r="422" spans="6:13">
      <c r="F422" s="4"/>
      <c r="G422" s="6"/>
      <c r="H422" s="6"/>
      <c r="I422" s="6"/>
      <c r="J422" s="6"/>
      <c r="K422" s="6"/>
      <c r="L422" s="6"/>
      <c r="M422" s="6"/>
    </row>
    <row r="423" spans="6:13">
      <c r="F423" s="4"/>
      <c r="G423" s="6"/>
      <c r="H423" s="6"/>
      <c r="I423" s="6"/>
      <c r="J423" s="6"/>
      <c r="K423" s="6"/>
      <c r="L423" s="6"/>
      <c r="M423" s="6"/>
    </row>
    <row r="424" spans="6:13">
      <c r="F424" s="4"/>
      <c r="G424" s="6"/>
      <c r="H424" s="6"/>
      <c r="I424" s="6"/>
      <c r="J424" s="6"/>
      <c r="K424" s="6"/>
      <c r="L424" s="6"/>
      <c r="M424" s="6"/>
    </row>
    <row r="425" spans="6:13">
      <c r="F425" s="4"/>
      <c r="G425" s="6"/>
      <c r="H425" s="6"/>
      <c r="I425" s="6"/>
      <c r="J425" s="6"/>
      <c r="K425" s="6"/>
      <c r="L425" s="6"/>
      <c r="M425" s="6"/>
    </row>
    <row r="426" spans="6:13">
      <c r="F426" s="4"/>
      <c r="G426" s="6"/>
      <c r="H426" s="6"/>
      <c r="I426" s="6"/>
      <c r="J426" s="6"/>
      <c r="K426" s="6"/>
      <c r="L426" s="6"/>
      <c r="M426" s="6"/>
    </row>
    <row r="427" spans="6:13">
      <c r="F427" s="4"/>
      <c r="G427" s="6"/>
      <c r="H427" s="6"/>
      <c r="I427" s="6"/>
      <c r="J427" s="6"/>
      <c r="K427" s="6"/>
      <c r="L427" s="6"/>
      <c r="M427" s="6"/>
    </row>
    <row r="428" spans="6:13">
      <c r="F428" s="4"/>
      <c r="G428" s="6"/>
      <c r="H428" s="6"/>
      <c r="I428" s="6"/>
      <c r="J428" s="6"/>
      <c r="K428" s="6"/>
      <c r="L428" s="6"/>
      <c r="M428" s="6"/>
    </row>
    <row r="429" spans="6:13">
      <c r="F429" s="4"/>
      <c r="G429" s="6"/>
      <c r="H429" s="6"/>
      <c r="I429" s="6"/>
      <c r="J429" s="6"/>
      <c r="K429" s="6"/>
      <c r="L429" s="6"/>
      <c r="M429" s="6"/>
    </row>
    <row r="430" spans="6:13">
      <c r="F430" s="4"/>
      <c r="G430" s="6"/>
      <c r="H430" s="6"/>
      <c r="I430" s="6"/>
      <c r="J430" s="6"/>
      <c r="K430" s="6"/>
      <c r="L430" s="6"/>
      <c r="M430" s="6"/>
    </row>
    <row r="431" spans="6:13">
      <c r="F431" s="4"/>
      <c r="G431" s="6"/>
      <c r="H431" s="6"/>
      <c r="I431" s="6"/>
      <c r="J431" s="6"/>
      <c r="K431" s="6"/>
      <c r="L431" s="6"/>
      <c r="M431" s="6"/>
    </row>
    <row r="432" spans="6:13">
      <c r="F432" s="4"/>
      <c r="G432" s="6"/>
      <c r="H432" s="6"/>
      <c r="I432" s="6"/>
      <c r="J432" s="6"/>
      <c r="K432" s="6"/>
      <c r="L432" s="6"/>
      <c r="M432" s="6"/>
    </row>
    <row r="433" spans="6:13">
      <c r="F433" s="4"/>
      <c r="G433" s="6"/>
      <c r="H433" s="6"/>
      <c r="I433" s="6"/>
      <c r="J433" s="6"/>
      <c r="K433" s="6"/>
      <c r="L433" s="6"/>
      <c r="M433" s="6"/>
    </row>
    <row r="434" spans="6:13">
      <c r="F434" s="4"/>
      <c r="G434" s="6"/>
      <c r="H434" s="6"/>
      <c r="I434" s="6"/>
      <c r="J434" s="6"/>
      <c r="K434" s="6"/>
      <c r="L434" s="6"/>
      <c r="M434" s="6"/>
    </row>
    <row r="435" spans="6:13">
      <c r="F435" s="4"/>
      <c r="G435" s="6"/>
      <c r="H435" s="6"/>
      <c r="I435" s="6"/>
      <c r="J435" s="6"/>
      <c r="K435" s="6"/>
      <c r="L435" s="6"/>
      <c r="M435" s="6"/>
    </row>
    <row r="436" spans="6:13">
      <c r="F436" s="4"/>
      <c r="G436" s="6"/>
      <c r="H436" s="6"/>
      <c r="I436" s="6"/>
      <c r="J436" s="6"/>
      <c r="K436" s="6"/>
      <c r="L436" s="6"/>
      <c r="M436" s="6"/>
    </row>
    <row r="437" spans="6:13">
      <c r="F437" s="4"/>
      <c r="G437" s="6"/>
      <c r="H437" s="6"/>
      <c r="I437" s="6"/>
      <c r="J437" s="6"/>
      <c r="K437" s="6"/>
      <c r="L437" s="6"/>
      <c r="M437" s="6"/>
    </row>
    <row r="438" spans="6:13">
      <c r="F438" s="4"/>
      <c r="G438" s="6"/>
      <c r="H438" s="6"/>
      <c r="I438" s="6"/>
      <c r="J438" s="6"/>
      <c r="K438" s="6"/>
      <c r="L438" s="6"/>
      <c r="M438" s="6"/>
    </row>
    <row r="439" spans="6:13">
      <c r="F439" s="4"/>
      <c r="G439" s="6"/>
      <c r="H439" s="6"/>
      <c r="I439" s="6"/>
      <c r="J439" s="6"/>
      <c r="K439" s="6"/>
      <c r="L439" s="6"/>
      <c r="M439" s="6"/>
    </row>
    <row r="440" spans="6:13">
      <c r="F440" s="4"/>
      <c r="G440" s="6"/>
      <c r="H440" s="6"/>
      <c r="I440" s="6"/>
      <c r="J440" s="6"/>
      <c r="K440" s="6"/>
      <c r="L440" s="6"/>
      <c r="M440" s="6"/>
    </row>
    <row r="441" spans="6:13">
      <c r="F441" s="4"/>
      <c r="G441" s="6"/>
      <c r="H441" s="6"/>
      <c r="I441" s="6"/>
      <c r="J441" s="6"/>
      <c r="K441" s="6"/>
      <c r="L441" s="6"/>
      <c r="M441" s="6"/>
    </row>
    <row r="442" spans="6:13">
      <c r="F442" s="4"/>
      <c r="G442" s="6"/>
      <c r="H442" s="6"/>
      <c r="I442" s="6"/>
      <c r="J442" s="6"/>
      <c r="K442" s="6"/>
      <c r="L442" s="6"/>
      <c r="M442" s="6"/>
    </row>
    <row r="443" spans="6:13">
      <c r="F443" s="4"/>
      <c r="G443" s="6"/>
      <c r="H443" s="6"/>
      <c r="I443" s="6"/>
      <c r="J443" s="6"/>
      <c r="K443" s="6"/>
      <c r="L443" s="6"/>
      <c r="M443" s="6"/>
    </row>
    <row r="444" spans="6:13">
      <c r="F444" s="4"/>
      <c r="G444" s="6"/>
      <c r="H444" s="6"/>
      <c r="I444" s="6"/>
      <c r="J444" s="6"/>
      <c r="K444" s="6"/>
      <c r="L444" s="6"/>
      <c r="M444" s="6"/>
    </row>
    <row r="445" spans="6:13">
      <c r="F445" s="4"/>
      <c r="G445" s="6"/>
      <c r="H445" s="6"/>
      <c r="I445" s="6"/>
      <c r="J445" s="6"/>
      <c r="K445" s="6"/>
      <c r="L445" s="6"/>
      <c r="M445" s="6"/>
    </row>
    <row r="446" spans="6:13">
      <c r="F446" s="4"/>
      <c r="G446" s="6"/>
      <c r="H446" s="6"/>
      <c r="I446" s="6"/>
      <c r="J446" s="6"/>
      <c r="K446" s="6"/>
      <c r="L446" s="6"/>
      <c r="M446" s="6"/>
    </row>
    <row r="447" spans="6:13">
      <c r="F447" s="4"/>
      <c r="G447" s="6"/>
      <c r="H447" s="6"/>
      <c r="I447" s="6"/>
      <c r="J447" s="6"/>
      <c r="K447" s="6"/>
      <c r="L447" s="6"/>
      <c r="M447" s="6"/>
    </row>
    <row r="448" spans="6:13">
      <c r="F448" s="4"/>
      <c r="G448" s="6"/>
      <c r="H448" s="6"/>
      <c r="I448" s="6"/>
      <c r="J448" s="6"/>
      <c r="K448" s="6"/>
      <c r="L448" s="6"/>
      <c r="M448" s="6"/>
    </row>
    <row r="449" spans="6:13">
      <c r="F449" s="4"/>
      <c r="G449" s="6"/>
      <c r="H449" s="6"/>
      <c r="I449" s="6"/>
      <c r="J449" s="6"/>
      <c r="K449" s="6"/>
      <c r="L449" s="6"/>
      <c r="M449" s="6"/>
    </row>
    <row r="450" spans="6:13">
      <c r="F450" s="4"/>
      <c r="G450" s="6"/>
      <c r="H450" s="6"/>
      <c r="I450" s="6"/>
      <c r="J450" s="6"/>
      <c r="K450" s="6"/>
      <c r="L450" s="6"/>
      <c r="M450" s="6"/>
    </row>
    <row r="451" spans="6:13">
      <c r="F451" s="4"/>
      <c r="G451" s="6"/>
      <c r="H451" s="6"/>
      <c r="I451" s="6"/>
      <c r="J451" s="6"/>
      <c r="K451" s="6"/>
      <c r="L451" s="6"/>
      <c r="M451" s="6"/>
    </row>
    <row r="452" spans="6:13">
      <c r="F452" s="4"/>
      <c r="G452" s="6"/>
      <c r="H452" s="6"/>
      <c r="I452" s="6"/>
      <c r="J452" s="6"/>
      <c r="K452" s="6"/>
      <c r="L452" s="6"/>
      <c r="M452" s="6"/>
    </row>
    <row r="453" spans="6:13">
      <c r="F453" s="4"/>
      <c r="G453" s="6"/>
      <c r="H453" s="6"/>
      <c r="I453" s="6"/>
      <c r="J453" s="6"/>
      <c r="K453" s="6"/>
      <c r="L453" s="6"/>
      <c r="M453" s="6"/>
    </row>
    <row r="454" spans="6:13">
      <c r="F454" s="4"/>
      <c r="G454" s="6"/>
      <c r="H454" s="6"/>
      <c r="I454" s="6"/>
      <c r="J454" s="6"/>
      <c r="K454" s="6"/>
      <c r="L454" s="6"/>
      <c r="M454" s="6"/>
    </row>
    <row r="455" spans="6:13">
      <c r="F455" s="4"/>
      <c r="G455" s="6"/>
      <c r="H455" s="6"/>
      <c r="I455" s="6"/>
      <c r="J455" s="6"/>
      <c r="K455" s="6"/>
      <c r="L455" s="6"/>
      <c r="M455" s="6"/>
    </row>
    <row r="456" spans="6:13">
      <c r="F456" s="4"/>
      <c r="G456" s="6"/>
      <c r="H456" s="6"/>
      <c r="I456" s="6"/>
      <c r="J456" s="6"/>
      <c r="K456" s="6"/>
      <c r="L456" s="6"/>
      <c r="M456" s="6"/>
    </row>
    <row r="457" spans="6:13">
      <c r="F457" s="4"/>
      <c r="G457" s="6"/>
      <c r="H457" s="6"/>
      <c r="I457" s="6"/>
      <c r="J457" s="6"/>
      <c r="K457" s="6"/>
      <c r="L457" s="6"/>
      <c r="M457" s="6"/>
    </row>
    <row r="458" spans="6:13">
      <c r="F458" s="4"/>
      <c r="G458" s="6"/>
      <c r="H458" s="6"/>
      <c r="I458" s="6"/>
      <c r="J458" s="6"/>
      <c r="K458" s="6"/>
      <c r="L458" s="6"/>
      <c r="M458" s="6"/>
    </row>
    <row r="459" spans="6:13">
      <c r="F459" s="4"/>
      <c r="G459" s="6"/>
      <c r="H459" s="6"/>
      <c r="I459" s="6"/>
      <c r="J459" s="6"/>
      <c r="K459" s="6"/>
      <c r="L459" s="6"/>
      <c r="M459" s="6"/>
    </row>
    <row r="460" spans="6:13">
      <c r="F460" s="4"/>
      <c r="G460" s="6"/>
      <c r="H460" s="6"/>
      <c r="I460" s="6"/>
      <c r="J460" s="6"/>
      <c r="K460" s="6"/>
      <c r="L460" s="6"/>
      <c r="M460" s="6"/>
    </row>
    <row r="461" spans="6:13">
      <c r="F461" s="4"/>
      <c r="G461" s="6"/>
      <c r="H461" s="6"/>
      <c r="I461" s="6"/>
      <c r="J461" s="6"/>
      <c r="K461" s="6"/>
      <c r="L461" s="6"/>
      <c r="M461" s="6"/>
    </row>
    <row r="462" spans="6:13">
      <c r="F462" s="4"/>
      <c r="G462" s="6"/>
      <c r="H462" s="6"/>
      <c r="I462" s="6"/>
      <c r="J462" s="6"/>
      <c r="K462" s="6"/>
      <c r="L462" s="6"/>
      <c r="M462" s="6"/>
    </row>
    <row r="463" spans="6:13">
      <c r="F463" s="4"/>
      <c r="G463" s="6"/>
      <c r="H463" s="6"/>
      <c r="I463" s="6"/>
      <c r="J463" s="6"/>
      <c r="K463" s="6"/>
      <c r="L463" s="6"/>
      <c r="M463" s="6"/>
    </row>
    <row r="464" spans="6:13">
      <c r="F464" s="4"/>
      <c r="G464" s="6"/>
      <c r="H464" s="6"/>
      <c r="I464" s="6"/>
      <c r="J464" s="6"/>
      <c r="K464" s="6"/>
      <c r="L464" s="6"/>
      <c r="M464" s="6"/>
    </row>
    <row r="465" spans="6:13">
      <c r="F465" s="4"/>
      <c r="G465" s="6"/>
      <c r="H465" s="6"/>
      <c r="I465" s="6"/>
      <c r="J465" s="6"/>
      <c r="K465" s="6"/>
      <c r="L465" s="6"/>
      <c r="M465" s="6"/>
    </row>
    <row r="466" spans="6:13">
      <c r="F466" s="4"/>
      <c r="G466" s="6"/>
      <c r="H466" s="6"/>
      <c r="I466" s="6"/>
      <c r="J466" s="6"/>
      <c r="K466" s="6"/>
      <c r="L466" s="6"/>
      <c r="M466" s="6"/>
    </row>
    <row r="467" spans="6:13">
      <c r="F467" s="4"/>
      <c r="G467" s="6"/>
      <c r="H467" s="6"/>
      <c r="I467" s="6"/>
      <c r="J467" s="6"/>
      <c r="K467" s="6"/>
      <c r="L467" s="6"/>
      <c r="M467" s="6"/>
    </row>
    <row r="468" spans="6:13">
      <c r="F468" s="4"/>
      <c r="G468" s="6"/>
      <c r="H468" s="6"/>
      <c r="I468" s="6"/>
      <c r="J468" s="6"/>
      <c r="K468" s="6"/>
      <c r="L468" s="6"/>
      <c r="M468" s="6"/>
    </row>
    <row r="469" spans="6:13">
      <c r="F469" s="4"/>
      <c r="G469" s="6"/>
      <c r="H469" s="6"/>
      <c r="I469" s="6"/>
      <c r="J469" s="6"/>
      <c r="K469" s="6"/>
      <c r="L469" s="6"/>
      <c r="M469" s="6"/>
    </row>
    <row r="470" spans="6:13">
      <c r="F470" s="4"/>
      <c r="G470" s="6"/>
      <c r="H470" s="6"/>
      <c r="I470" s="6"/>
      <c r="J470" s="6"/>
      <c r="K470" s="6"/>
      <c r="L470" s="6"/>
      <c r="M470" s="6"/>
    </row>
    <row r="471" spans="6:13">
      <c r="F471" s="4"/>
      <c r="G471" s="6"/>
      <c r="H471" s="6"/>
      <c r="I471" s="6"/>
      <c r="J471" s="6"/>
      <c r="K471" s="6"/>
      <c r="L471" s="6"/>
      <c r="M471" s="6"/>
    </row>
    <row r="472" spans="6:13">
      <c r="F472" s="4"/>
      <c r="G472" s="6"/>
      <c r="H472" s="6"/>
      <c r="I472" s="6"/>
      <c r="J472" s="6"/>
      <c r="K472" s="6"/>
      <c r="L472" s="6"/>
      <c r="M472" s="6"/>
    </row>
    <row r="473" spans="6:13">
      <c r="F473" s="4"/>
      <c r="G473" s="6"/>
      <c r="H473" s="6"/>
      <c r="I473" s="6"/>
      <c r="J473" s="6"/>
      <c r="K473" s="6"/>
      <c r="L473" s="6"/>
      <c r="M473" s="6"/>
    </row>
    <row r="474" spans="6:13">
      <c r="F474" s="4"/>
      <c r="G474" s="6"/>
      <c r="H474" s="6"/>
      <c r="I474" s="6"/>
      <c r="J474" s="6"/>
      <c r="K474" s="6"/>
      <c r="L474" s="6"/>
      <c r="M474" s="6"/>
    </row>
    <row r="475" spans="6:13">
      <c r="F475" s="4"/>
      <c r="G475" s="6"/>
      <c r="H475" s="6"/>
      <c r="I475" s="6"/>
      <c r="J475" s="6"/>
      <c r="K475" s="6"/>
      <c r="L475" s="6"/>
      <c r="M475" s="6"/>
    </row>
    <row r="476" spans="6:13">
      <c r="F476" s="4"/>
      <c r="G476" s="6"/>
      <c r="H476" s="6"/>
      <c r="I476" s="6"/>
      <c r="J476" s="6"/>
      <c r="K476" s="6"/>
      <c r="L476" s="6"/>
      <c r="M476" s="6"/>
    </row>
    <row r="477" spans="6:13">
      <c r="F477" s="4"/>
      <c r="G477" s="6"/>
      <c r="H477" s="6"/>
      <c r="I477" s="6"/>
      <c r="J477" s="6"/>
      <c r="K477" s="6"/>
      <c r="L477" s="6"/>
      <c r="M477" s="6"/>
    </row>
    <row r="478" spans="6:13">
      <c r="F478" s="4"/>
      <c r="G478" s="6"/>
      <c r="H478" s="6"/>
      <c r="I478" s="6"/>
      <c r="J478" s="6"/>
      <c r="K478" s="6"/>
      <c r="L478" s="6"/>
      <c r="M478" s="6"/>
    </row>
    <row r="479" spans="6:13">
      <c r="F479" s="4"/>
      <c r="G479" s="6"/>
      <c r="H479" s="6"/>
      <c r="I479" s="6"/>
      <c r="J479" s="6"/>
      <c r="K479" s="6"/>
      <c r="L479" s="6"/>
      <c r="M479" s="6"/>
    </row>
    <row r="480" spans="6:13">
      <c r="F480" s="4"/>
      <c r="G480" s="6"/>
      <c r="H480" s="6"/>
      <c r="I480" s="6"/>
      <c r="J480" s="6"/>
      <c r="K480" s="6"/>
      <c r="L480" s="6"/>
      <c r="M480" s="6"/>
    </row>
    <row r="481" spans="6:13">
      <c r="F481" s="4"/>
      <c r="G481" s="6"/>
      <c r="H481" s="6"/>
      <c r="I481" s="6"/>
      <c r="J481" s="6"/>
      <c r="K481" s="6"/>
      <c r="L481" s="6"/>
      <c r="M481" s="6"/>
    </row>
    <row r="482" spans="6:13">
      <c r="F482" s="4"/>
      <c r="G482" s="6"/>
      <c r="H482" s="6"/>
      <c r="I482" s="6"/>
      <c r="J482" s="6"/>
      <c r="K482" s="6"/>
      <c r="L482" s="6"/>
      <c r="M482" s="6"/>
    </row>
    <row r="483" spans="6:13">
      <c r="F483" s="4"/>
      <c r="G483" s="6"/>
      <c r="H483" s="6"/>
      <c r="I483" s="6"/>
      <c r="J483" s="6"/>
      <c r="K483" s="6"/>
      <c r="L483" s="6"/>
      <c r="M483" s="6"/>
    </row>
    <row r="484" spans="6:13">
      <c r="F484" s="4"/>
      <c r="G484" s="6"/>
      <c r="H484" s="6"/>
      <c r="I484" s="6"/>
      <c r="J484" s="6"/>
      <c r="K484" s="6"/>
      <c r="L484" s="6"/>
      <c r="M484" s="6"/>
    </row>
    <row r="485" spans="6:13">
      <c r="F485" s="4"/>
      <c r="G485" s="6"/>
      <c r="H485" s="6"/>
      <c r="I485" s="6"/>
      <c r="J485" s="6"/>
      <c r="K485" s="6"/>
      <c r="L485" s="6"/>
      <c r="M485" s="6"/>
    </row>
    <row r="486" spans="6:13">
      <c r="F486" s="4"/>
      <c r="G486" s="6"/>
      <c r="H486" s="6"/>
      <c r="I486" s="6"/>
      <c r="J486" s="6"/>
      <c r="K486" s="6"/>
      <c r="L486" s="6"/>
      <c r="M486" s="6"/>
    </row>
    <row r="487" spans="6:13">
      <c r="F487" s="4"/>
      <c r="G487" s="6"/>
      <c r="H487" s="6"/>
      <c r="I487" s="6"/>
      <c r="J487" s="6"/>
      <c r="K487" s="6"/>
      <c r="L487" s="6"/>
      <c r="M487" s="6"/>
    </row>
    <row r="488" spans="6:13">
      <c r="F488" s="4"/>
      <c r="G488" s="6"/>
      <c r="H488" s="6"/>
      <c r="I488" s="6"/>
      <c r="J488" s="6"/>
      <c r="K488" s="6"/>
      <c r="L488" s="6"/>
      <c r="M488" s="6"/>
    </row>
    <row r="489" spans="6:13">
      <c r="F489" s="4"/>
      <c r="G489" s="6"/>
      <c r="H489" s="6"/>
      <c r="I489" s="6"/>
      <c r="J489" s="6"/>
      <c r="K489" s="6"/>
      <c r="L489" s="6"/>
      <c r="M489" s="6"/>
    </row>
    <row r="490" spans="6:13">
      <c r="F490" s="4"/>
      <c r="G490" s="6"/>
      <c r="H490" s="6"/>
      <c r="I490" s="6"/>
      <c r="J490" s="6"/>
      <c r="K490" s="6"/>
      <c r="L490" s="6"/>
      <c r="M490" s="6"/>
    </row>
    <row r="491" spans="6:13">
      <c r="F491" s="4"/>
      <c r="G491" s="6"/>
      <c r="H491" s="6"/>
      <c r="I491" s="6"/>
      <c r="J491" s="6"/>
      <c r="K491" s="6"/>
      <c r="L491" s="6"/>
      <c r="M491" s="6"/>
    </row>
    <row r="492" spans="6:13">
      <c r="F492" s="4"/>
      <c r="G492" s="6"/>
      <c r="H492" s="6"/>
      <c r="I492" s="6"/>
      <c r="J492" s="6"/>
      <c r="K492" s="6"/>
      <c r="L492" s="6"/>
      <c r="M492" s="6"/>
    </row>
    <row r="493" spans="6:13">
      <c r="F493" s="4"/>
      <c r="G493" s="6"/>
      <c r="H493" s="6"/>
      <c r="I493" s="6"/>
      <c r="J493" s="6"/>
      <c r="K493" s="6"/>
      <c r="L493" s="6"/>
      <c r="M493" s="6"/>
    </row>
    <row r="494" spans="6:13">
      <c r="F494" s="4"/>
      <c r="G494" s="6"/>
      <c r="H494" s="6"/>
      <c r="I494" s="6"/>
      <c r="J494" s="6"/>
      <c r="K494" s="6"/>
      <c r="L494" s="6"/>
      <c r="M494" s="6"/>
    </row>
    <row r="495" spans="6:13">
      <c r="F495" s="4"/>
      <c r="G495" s="6"/>
      <c r="H495" s="6"/>
      <c r="I495" s="6"/>
      <c r="J495" s="6"/>
      <c r="K495" s="6"/>
      <c r="L495" s="6"/>
      <c r="M495" s="6"/>
    </row>
    <row r="496" spans="6:13">
      <c r="F496" s="4"/>
      <c r="G496" s="6"/>
      <c r="H496" s="6"/>
      <c r="I496" s="6"/>
      <c r="J496" s="6"/>
      <c r="K496" s="6"/>
      <c r="L496" s="6"/>
      <c r="M496" s="6"/>
    </row>
    <row r="497" spans="6:13">
      <c r="F497" s="4"/>
      <c r="G497" s="6"/>
      <c r="H497" s="6"/>
      <c r="I497" s="6"/>
      <c r="J497" s="6"/>
      <c r="K497" s="6"/>
      <c r="L497" s="6"/>
      <c r="M497" s="6"/>
    </row>
    <row r="498" spans="6:13">
      <c r="F498" s="4"/>
      <c r="G498" s="6"/>
      <c r="H498" s="6"/>
      <c r="I498" s="6"/>
      <c r="J498" s="6"/>
      <c r="K498" s="6"/>
      <c r="L498" s="6"/>
      <c r="M498" s="6"/>
    </row>
    <row r="499" spans="6:13">
      <c r="F499" s="4"/>
      <c r="G499" s="6"/>
      <c r="H499" s="6"/>
      <c r="I499" s="6"/>
      <c r="J499" s="6"/>
      <c r="K499" s="6"/>
      <c r="L499" s="6"/>
      <c r="M499" s="6"/>
    </row>
    <row r="500" spans="6:13">
      <c r="F500" s="4"/>
      <c r="G500" s="6"/>
      <c r="H500" s="6"/>
      <c r="I500" s="6"/>
      <c r="J500" s="6"/>
      <c r="K500" s="6"/>
      <c r="L500" s="6"/>
      <c r="M500" s="6"/>
    </row>
    <row r="501" spans="6:13">
      <c r="F501" s="4"/>
      <c r="G501" s="6"/>
      <c r="H501" s="6"/>
      <c r="I501" s="6"/>
      <c r="J501" s="6"/>
      <c r="K501" s="6"/>
      <c r="L501" s="6"/>
      <c r="M501" s="6"/>
    </row>
    <row r="502" spans="6:13">
      <c r="F502" s="4"/>
      <c r="G502" s="6"/>
      <c r="H502" s="6"/>
      <c r="I502" s="6"/>
      <c r="J502" s="6"/>
      <c r="K502" s="6"/>
      <c r="L502" s="6"/>
      <c r="M502" s="6"/>
    </row>
    <row r="503" spans="6:13">
      <c r="F503" s="4"/>
      <c r="G503" s="6"/>
      <c r="H503" s="6"/>
      <c r="I503" s="6"/>
      <c r="J503" s="6"/>
      <c r="K503" s="6"/>
      <c r="L503" s="6"/>
      <c r="M503" s="6"/>
    </row>
    <row r="504" spans="6:13">
      <c r="F504" s="4"/>
      <c r="G504" s="6"/>
      <c r="H504" s="6"/>
      <c r="I504" s="6"/>
      <c r="J504" s="6"/>
      <c r="K504" s="6"/>
      <c r="L504" s="6"/>
      <c r="M504" s="6"/>
    </row>
    <row r="505" spans="6:13">
      <c r="F505" s="4"/>
      <c r="G505" s="6"/>
      <c r="H505" s="6"/>
      <c r="I505" s="6"/>
      <c r="J505" s="6"/>
      <c r="K505" s="6"/>
      <c r="L505" s="6"/>
      <c r="M505" s="6"/>
    </row>
    <row r="506" spans="6:13">
      <c r="F506" s="4"/>
      <c r="G506" s="6"/>
      <c r="H506" s="6"/>
      <c r="I506" s="6"/>
      <c r="J506" s="6"/>
      <c r="K506" s="6"/>
      <c r="L506" s="6"/>
      <c r="M506" s="6"/>
    </row>
    <row r="507" spans="6:13">
      <c r="F507" s="4"/>
      <c r="G507" s="6"/>
      <c r="H507" s="6"/>
      <c r="I507" s="6"/>
      <c r="J507" s="6"/>
      <c r="K507" s="6"/>
      <c r="L507" s="6"/>
      <c r="M507" s="6"/>
    </row>
    <row r="508" spans="6:13">
      <c r="F508" s="4"/>
      <c r="G508" s="6"/>
      <c r="H508" s="6"/>
      <c r="I508" s="6"/>
      <c r="J508" s="6"/>
      <c r="K508" s="6"/>
      <c r="L508" s="6"/>
      <c r="M508" s="6"/>
    </row>
    <row r="509" spans="6:13">
      <c r="F509" s="4"/>
      <c r="G509" s="6"/>
      <c r="H509" s="6"/>
      <c r="I509" s="6"/>
      <c r="J509" s="6"/>
      <c r="K509" s="6"/>
      <c r="L509" s="6"/>
      <c r="M509" s="6"/>
    </row>
    <row r="510" spans="6:13">
      <c r="F510" s="4"/>
      <c r="G510" s="6"/>
      <c r="H510" s="6"/>
      <c r="I510" s="6"/>
      <c r="J510" s="6"/>
      <c r="K510" s="6"/>
      <c r="L510" s="6"/>
      <c r="M510" s="6"/>
    </row>
    <row r="511" spans="6:13">
      <c r="F511" s="4"/>
      <c r="G511" s="6"/>
      <c r="H511" s="6"/>
      <c r="I511" s="6"/>
      <c r="J511" s="6"/>
      <c r="K511" s="6"/>
      <c r="L511" s="6"/>
      <c r="M511" s="6"/>
    </row>
    <row r="512" spans="6:13">
      <c r="F512" s="4"/>
      <c r="G512" s="6"/>
      <c r="H512" s="6"/>
      <c r="I512" s="6"/>
      <c r="J512" s="6"/>
      <c r="K512" s="6"/>
      <c r="L512" s="6"/>
      <c r="M512" s="6"/>
    </row>
    <row r="513" spans="6:13">
      <c r="F513" s="4"/>
      <c r="G513" s="6"/>
      <c r="H513" s="6"/>
      <c r="I513" s="6"/>
      <c r="J513" s="6"/>
      <c r="K513" s="6"/>
      <c r="L513" s="6"/>
      <c r="M513" s="6"/>
    </row>
    <row r="514" spans="6:13">
      <c r="F514" s="4"/>
      <c r="G514" s="6"/>
      <c r="H514" s="6"/>
      <c r="I514" s="6"/>
      <c r="J514" s="6"/>
      <c r="K514" s="6"/>
      <c r="L514" s="6"/>
      <c r="M514" s="6"/>
    </row>
    <row r="515" spans="6:13">
      <c r="F515" s="4"/>
      <c r="G515" s="6"/>
      <c r="H515" s="6"/>
      <c r="I515" s="6"/>
      <c r="J515" s="6"/>
      <c r="K515" s="6"/>
      <c r="L515" s="6"/>
      <c r="M515" s="6"/>
    </row>
    <row r="516" spans="6:13">
      <c r="F516" s="4"/>
      <c r="G516" s="6"/>
      <c r="H516" s="6"/>
      <c r="I516" s="6"/>
      <c r="J516" s="6"/>
      <c r="K516" s="6"/>
      <c r="L516" s="6"/>
      <c r="M516" s="6"/>
    </row>
    <row r="517" spans="6:13">
      <c r="F517" s="4"/>
      <c r="G517" s="6"/>
      <c r="H517" s="6"/>
      <c r="I517" s="6"/>
      <c r="J517" s="6"/>
      <c r="K517" s="6"/>
      <c r="L517" s="6"/>
      <c r="M517" s="6"/>
    </row>
    <row r="518" spans="6:13">
      <c r="F518" s="4"/>
      <c r="G518" s="6"/>
      <c r="H518" s="6"/>
      <c r="I518" s="6"/>
      <c r="J518" s="6"/>
      <c r="K518" s="6"/>
      <c r="L518" s="6"/>
      <c r="M518" s="6"/>
    </row>
    <row r="519" spans="6:13">
      <c r="F519" s="4"/>
      <c r="G519" s="6"/>
      <c r="H519" s="6"/>
      <c r="I519" s="6"/>
      <c r="J519" s="6"/>
      <c r="K519" s="6"/>
      <c r="L519" s="6"/>
      <c r="M519" s="6"/>
    </row>
    <row r="520" spans="6:13">
      <c r="F520" s="4"/>
      <c r="G520" s="6"/>
      <c r="H520" s="6"/>
      <c r="I520" s="6"/>
      <c r="J520" s="6"/>
      <c r="K520" s="6"/>
      <c r="L520" s="6"/>
      <c r="M520" s="6"/>
    </row>
    <row r="521" spans="6:13">
      <c r="F521" s="4"/>
      <c r="G521" s="6"/>
      <c r="H521" s="6"/>
      <c r="I521" s="6"/>
      <c r="J521" s="6"/>
      <c r="K521" s="6"/>
      <c r="L521" s="6"/>
      <c r="M521" s="6"/>
    </row>
    <row r="522" spans="6:13">
      <c r="F522" s="4"/>
      <c r="G522" s="6"/>
      <c r="H522" s="6"/>
      <c r="I522" s="6"/>
      <c r="J522" s="6"/>
      <c r="K522" s="6"/>
      <c r="L522" s="6"/>
      <c r="M522" s="6"/>
    </row>
    <row r="523" spans="6:13">
      <c r="F523" s="4"/>
      <c r="G523" s="6"/>
      <c r="H523" s="6"/>
      <c r="I523" s="6"/>
      <c r="J523" s="6"/>
      <c r="K523" s="6"/>
      <c r="L523" s="6"/>
      <c r="M523" s="6"/>
    </row>
    <row r="524" spans="6:13">
      <c r="F524" s="4"/>
      <c r="G524" s="6"/>
      <c r="H524" s="6"/>
      <c r="I524" s="6"/>
      <c r="J524" s="6"/>
      <c r="K524" s="6"/>
      <c r="L524" s="6"/>
      <c r="M524" s="6"/>
    </row>
    <row r="525" spans="6:13">
      <c r="F525" s="4"/>
      <c r="G525" s="6"/>
      <c r="H525" s="6"/>
      <c r="I525" s="6"/>
      <c r="J525" s="6"/>
      <c r="K525" s="6"/>
      <c r="L525" s="6"/>
      <c r="M525" s="6"/>
    </row>
    <row r="526" spans="6:13">
      <c r="F526" s="4"/>
      <c r="G526" s="6"/>
      <c r="H526" s="6"/>
      <c r="I526" s="6"/>
      <c r="J526" s="6"/>
      <c r="K526" s="6"/>
      <c r="L526" s="6"/>
      <c r="M526" s="6"/>
    </row>
    <row r="527" spans="6:13">
      <c r="F527" s="4"/>
      <c r="G527" s="6"/>
      <c r="H527" s="6"/>
      <c r="I527" s="6"/>
      <c r="J527" s="6"/>
      <c r="K527" s="6"/>
      <c r="L527" s="6"/>
      <c r="M527" s="6"/>
    </row>
    <row r="528" spans="6:13">
      <c r="F528" s="4"/>
      <c r="G528" s="6"/>
      <c r="H528" s="6"/>
      <c r="I528" s="6"/>
      <c r="J528" s="6"/>
      <c r="K528" s="6"/>
      <c r="L528" s="6"/>
      <c r="M528" s="6"/>
    </row>
    <row r="529" spans="6:13">
      <c r="F529" s="4"/>
      <c r="G529" s="6"/>
      <c r="H529" s="6"/>
      <c r="I529" s="6"/>
      <c r="J529" s="6"/>
      <c r="K529" s="6"/>
      <c r="L529" s="6"/>
      <c r="M529" s="6"/>
    </row>
    <row r="530" spans="6:13">
      <c r="F530" s="4"/>
      <c r="G530" s="6"/>
      <c r="H530" s="6"/>
      <c r="I530" s="6"/>
      <c r="J530" s="6"/>
      <c r="K530" s="6"/>
      <c r="L530" s="6"/>
      <c r="M530" s="6"/>
    </row>
    <row r="531" spans="6:13">
      <c r="F531" s="4"/>
      <c r="G531" s="6"/>
      <c r="H531" s="6"/>
      <c r="I531" s="6"/>
      <c r="J531" s="6"/>
      <c r="K531" s="6"/>
      <c r="L531" s="6"/>
      <c r="M531" s="6"/>
    </row>
    <row r="532" spans="6:13">
      <c r="F532" s="4"/>
      <c r="G532" s="6"/>
      <c r="H532" s="6"/>
      <c r="I532" s="6"/>
      <c r="J532" s="6"/>
      <c r="K532" s="6"/>
      <c r="L532" s="6"/>
      <c r="M532" s="6"/>
    </row>
    <row r="533" spans="6:13">
      <c r="F533" s="4"/>
      <c r="G533" s="6"/>
      <c r="H533" s="6"/>
      <c r="I533" s="6"/>
      <c r="J533" s="6"/>
      <c r="K533" s="6"/>
      <c r="L533" s="6"/>
      <c r="M533" s="6"/>
    </row>
    <row r="534" spans="6:13">
      <c r="F534" s="4"/>
      <c r="G534" s="6"/>
      <c r="H534" s="6"/>
      <c r="I534" s="6"/>
      <c r="J534" s="6"/>
      <c r="K534" s="6"/>
      <c r="L534" s="6"/>
      <c r="M534" s="6"/>
    </row>
    <row r="535" spans="6:13">
      <c r="F535" s="4"/>
      <c r="G535" s="6"/>
      <c r="H535" s="6"/>
      <c r="I535" s="6"/>
      <c r="J535" s="6"/>
      <c r="K535" s="6"/>
      <c r="L535" s="6"/>
      <c r="M535" s="6"/>
    </row>
    <row r="536" spans="6:13">
      <c r="F536" s="4"/>
      <c r="G536" s="6"/>
      <c r="H536" s="6"/>
      <c r="I536" s="6"/>
      <c r="J536" s="6"/>
      <c r="K536" s="6"/>
      <c r="L536" s="6"/>
      <c r="M536" s="6"/>
    </row>
    <row r="537" spans="6:13">
      <c r="F537" s="4"/>
      <c r="G537" s="6"/>
      <c r="H537" s="6"/>
      <c r="I537" s="6"/>
      <c r="J537" s="6"/>
      <c r="K537" s="6"/>
      <c r="L537" s="6"/>
      <c r="M537" s="6"/>
    </row>
    <row r="538" spans="6:13">
      <c r="F538" s="4"/>
      <c r="G538" s="6"/>
      <c r="H538" s="6"/>
      <c r="I538" s="6"/>
      <c r="J538" s="6"/>
      <c r="K538" s="6"/>
      <c r="L538" s="6"/>
      <c r="M538" s="6"/>
    </row>
    <row r="539" spans="6:13">
      <c r="F539" s="4"/>
      <c r="G539" s="6"/>
      <c r="H539" s="6"/>
      <c r="I539" s="6"/>
      <c r="J539" s="6"/>
      <c r="K539" s="6"/>
      <c r="L539" s="6"/>
      <c r="M539" s="6"/>
    </row>
    <row r="540" spans="6:13">
      <c r="F540" s="4"/>
      <c r="G540" s="6"/>
      <c r="H540" s="6"/>
      <c r="I540" s="6"/>
      <c r="J540" s="6"/>
      <c r="K540" s="6"/>
      <c r="L540" s="6"/>
      <c r="M540" s="6"/>
    </row>
    <row r="541" spans="6:13">
      <c r="F541" s="4"/>
      <c r="G541" s="6"/>
      <c r="H541" s="6"/>
      <c r="I541" s="6"/>
      <c r="J541" s="6"/>
      <c r="K541" s="6"/>
      <c r="L541" s="6"/>
      <c r="M541" s="6"/>
    </row>
    <row r="542" spans="6:13">
      <c r="F542" s="4"/>
      <c r="G542" s="6"/>
      <c r="H542" s="6"/>
      <c r="I542" s="6"/>
      <c r="J542" s="6"/>
      <c r="K542" s="6"/>
      <c r="L542" s="6"/>
      <c r="M542" s="6"/>
    </row>
    <row r="543" spans="6:13">
      <c r="F543" s="4"/>
      <c r="G543" s="6"/>
      <c r="H543" s="6"/>
      <c r="I543" s="6"/>
      <c r="J543" s="6"/>
      <c r="K543" s="6"/>
      <c r="L543" s="6"/>
      <c r="M543" s="6"/>
    </row>
    <row r="544" spans="6:13">
      <c r="F544" s="4"/>
      <c r="G544" s="6"/>
      <c r="H544" s="6"/>
      <c r="I544" s="6"/>
      <c r="J544" s="6"/>
      <c r="K544" s="6"/>
      <c r="L544" s="6"/>
      <c r="M544" s="6"/>
    </row>
    <row r="545" spans="6:13">
      <c r="F545" s="4"/>
      <c r="G545" s="6"/>
      <c r="H545" s="6"/>
      <c r="I545" s="6"/>
      <c r="J545" s="6"/>
      <c r="K545" s="6"/>
      <c r="L545" s="6"/>
      <c r="M545" s="6"/>
    </row>
    <row r="546" spans="6:13">
      <c r="F546" s="4"/>
      <c r="G546" s="6"/>
      <c r="H546" s="6"/>
      <c r="I546" s="6"/>
      <c r="J546" s="6"/>
      <c r="K546" s="6"/>
      <c r="L546" s="6"/>
      <c r="M546" s="6"/>
    </row>
    <row r="547" spans="6:13">
      <c r="F547" s="4"/>
      <c r="G547" s="6"/>
      <c r="H547" s="6"/>
      <c r="I547" s="6"/>
      <c r="J547" s="6"/>
      <c r="K547" s="6"/>
      <c r="L547" s="6"/>
      <c r="M547" s="6"/>
    </row>
    <row r="548" spans="6:13">
      <c r="F548" s="4"/>
      <c r="G548" s="6"/>
      <c r="H548" s="6"/>
      <c r="I548" s="6"/>
      <c r="J548" s="6"/>
      <c r="K548" s="6"/>
      <c r="L548" s="6"/>
      <c r="M548" s="6"/>
    </row>
    <row r="549" spans="6:13">
      <c r="F549" s="4"/>
      <c r="G549" s="6"/>
      <c r="H549" s="6"/>
      <c r="I549" s="6"/>
      <c r="J549" s="6"/>
      <c r="K549" s="6"/>
      <c r="L549" s="6"/>
      <c r="M549" s="6"/>
    </row>
    <row r="550" spans="6:13">
      <c r="F550" s="4"/>
      <c r="G550" s="6"/>
      <c r="H550" s="6"/>
      <c r="I550" s="6"/>
      <c r="J550" s="6"/>
      <c r="K550" s="6"/>
      <c r="L550" s="6"/>
      <c r="M550" s="6"/>
    </row>
    <row r="551" spans="6:13">
      <c r="F551" s="4"/>
      <c r="G551" s="6"/>
      <c r="H551" s="6"/>
      <c r="I551" s="6"/>
      <c r="J551" s="6"/>
      <c r="K551" s="6"/>
      <c r="L551" s="6"/>
      <c r="M551" s="6"/>
    </row>
    <row r="552" spans="6:13">
      <c r="F552" s="4"/>
      <c r="G552" s="6"/>
      <c r="H552" s="6"/>
      <c r="I552" s="6"/>
      <c r="J552" s="6"/>
      <c r="K552" s="6"/>
      <c r="L552" s="6"/>
      <c r="M552" s="6"/>
    </row>
    <row r="553" spans="6:13">
      <c r="F553" s="4"/>
      <c r="G553" s="6"/>
      <c r="H553" s="6"/>
      <c r="I553" s="6"/>
      <c r="J553" s="6"/>
      <c r="K553" s="6"/>
      <c r="L553" s="6"/>
      <c r="M553" s="6"/>
    </row>
    <row r="554" spans="6:13">
      <c r="F554" s="4"/>
      <c r="G554" s="6"/>
      <c r="H554" s="6"/>
      <c r="I554" s="6"/>
      <c r="J554" s="6"/>
      <c r="K554" s="6"/>
      <c r="L554" s="6"/>
      <c r="M554" s="6"/>
    </row>
    <row r="555" spans="6:13">
      <c r="F555" s="4"/>
      <c r="G555" s="6"/>
      <c r="H555" s="6"/>
      <c r="I555" s="6"/>
      <c r="J555" s="6"/>
      <c r="K555" s="6"/>
      <c r="L555" s="6"/>
      <c r="M555" s="6"/>
    </row>
    <row r="556" spans="6:13">
      <c r="F556" s="4"/>
      <c r="G556" s="6"/>
      <c r="H556" s="6"/>
      <c r="I556" s="6"/>
      <c r="J556" s="6"/>
      <c r="K556" s="6"/>
      <c r="L556" s="6"/>
      <c r="M556" s="6"/>
    </row>
    <row r="557" spans="6:13">
      <c r="F557" s="4"/>
      <c r="G557" s="6"/>
      <c r="H557" s="6"/>
      <c r="I557" s="6"/>
      <c r="J557" s="6"/>
      <c r="K557" s="6"/>
      <c r="L557" s="6"/>
      <c r="M557" s="6"/>
    </row>
    <row r="558" spans="6:13">
      <c r="F558" s="4"/>
      <c r="G558" s="6"/>
      <c r="H558" s="6"/>
      <c r="I558" s="6"/>
      <c r="J558" s="6"/>
      <c r="K558" s="6"/>
      <c r="L558" s="6"/>
      <c r="M558" s="6"/>
    </row>
    <row r="559" spans="6:13">
      <c r="F559" s="4"/>
      <c r="G559" s="6"/>
      <c r="H559" s="6"/>
      <c r="I559" s="6"/>
      <c r="J559" s="6"/>
      <c r="K559" s="6"/>
      <c r="L559" s="6"/>
      <c r="M559" s="6"/>
    </row>
    <row r="560" spans="6:13">
      <c r="F560" s="4"/>
      <c r="G560" s="6"/>
      <c r="H560" s="6"/>
      <c r="I560" s="6"/>
      <c r="J560" s="6"/>
      <c r="K560" s="6"/>
      <c r="L560" s="6"/>
      <c r="M560" s="6"/>
    </row>
    <row r="561" spans="6:13">
      <c r="F561" s="4"/>
      <c r="G561" s="6"/>
      <c r="H561" s="6"/>
      <c r="I561" s="6"/>
      <c r="J561" s="6"/>
      <c r="K561" s="6"/>
      <c r="L561" s="6"/>
      <c r="M561" s="6"/>
    </row>
    <row r="562" spans="6:13">
      <c r="F562" s="4"/>
      <c r="G562" s="6"/>
      <c r="H562" s="6"/>
      <c r="I562" s="6"/>
      <c r="J562" s="6"/>
      <c r="K562" s="6"/>
      <c r="L562" s="6"/>
      <c r="M562" s="6"/>
    </row>
    <row r="563" spans="6:13">
      <c r="F563" s="4"/>
      <c r="G563" s="6"/>
      <c r="H563" s="6"/>
      <c r="I563" s="6"/>
      <c r="J563" s="6"/>
      <c r="K563" s="6"/>
      <c r="L563" s="6"/>
      <c r="M563" s="6"/>
    </row>
    <row r="564" spans="6:13">
      <c r="F564" s="4"/>
      <c r="G564" s="6"/>
      <c r="H564" s="6"/>
      <c r="I564" s="6"/>
      <c r="J564" s="6"/>
      <c r="K564" s="6"/>
      <c r="L564" s="6"/>
      <c r="M564" s="6"/>
    </row>
    <row r="565" spans="6:13">
      <c r="F565" s="4"/>
      <c r="G565" s="6"/>
      <c r="H565" s="6"/>
      <c r="I565" s="6"/>
      <c r="J565" s="6"/>
      <c r="K565" s="6"/>
      <c r="L565" s="6"/>
      <c r="M565" s="6"/>
    </row>
    <row r="566" spans="6:13">
      <c r="F566" s="4"/>
      <c r="G566" s="6"/>
      <c r="H566" s="6"/>
      <c r="I566" s="6"/>
      <c r="J566" s="6"/>
      <c r="K566" s="6"/>
      <c r="L566" s="6"/>
      <c r="M566" s="6"/>
    </row>
    <row r="567" spans="6:13">
      <c r="F567" s="4"/>
      <c r="G567" s="6"/>
      <c r="H567" s="6"/>
      <c r="I567" s="6"/>
      <c r="J567" s="6"/>
      <c r="K567" s="6"/>
      <c r="L567" s="6"/>
      <c r="M567" s="6"/>
    </row>
    <row r="568" spans="6:13">
      <c r="F568" s="4"/>
      <c r="G568" s="6"/>
      <c r="H568" s="6"/>
      <c r="I568" s="6"/>
      <c r="J568" s="6"/>
      <c r="K568" s="6"/>
      <c r="L568" s="6"/>
      <c r="M568" s="6"/>
    </row>
    <row r="569" spans="6:13">
      <c r="F569" s="4"/>
      <c r="G569" s="6"/>
      <c r="H569" s="6"/>
      <c r="I569" s="6"/>
      <c r="J569" s="6"/>
      <c r="K569" s="6"/>
      <c r="L569" s="6"/>
      <c r="M569" s="6"/>
    </row>
    <row r="570" spans="6:13">
      <c r="F570" s="4"/>
      <c r="G570" s="6"/>
      <c r="H570" s="6"/>
      <c r="I570" s="6"/>
      <c r="J570" s="6"/>
      <c r="K570" s="6"/>
      <c r="L570" s="6"/>
      <c r="M570" s="6"/>
    </row>
    <row r="571" spans="6:13">
      <c r="F571" s="4"/>
      <c r="G571" s="6"/>
      <c r="H571" s="6"/>
      <c r="I571" s="6"/>
      <c r="J571" s="6"/>
      <c r="K571" s="6"/>
      <c r="L571" s="6"/>
      <c r="M571" s="6"/>
    </row>
    <row r="572" spans="6:13">
      <c r="F572" s="4"/>
      <c r="G572" s="6"/>
      <c r="H572" s="6"/>
      <c r="I572" s="6"/>
      <c r="J572" s="6"/>
      <c r="K572" s="6"/>
      <c r="L572" s="6"/>
      <c r="M572" s="6"/>
    </row>
    <row r="573" spans="6:13">
      <c r="F573" s="4"/>
      <c r="G573" s="6"/>
      <c r="H573" s="6"/>
      <c r="I573" s="6"/>
      <c r="J573" s="6"/>
      <c r="K573" s="6"/>
      <c r="L573" s="6"/>
      <c r="M573" s="6"/>
    </row>
    <row r="574" spans="6:13">
      <c r="F574" s="4"/>
      <c r="G574" s="6"/>
      <c r="H574" s="6"/>
      <c r="I574" s="6"/>
      <c r="J574" s="6"/>
      <c r="K574" s="6"/>
      <c r="L574" s="6"/>
      <c r="M574" s="6"/>
    </row>
    <row r="575" spans="6:13">
      <c r="F575" s="4"/>
      <c r="G575" s="6"/>
      <c r="H575" s="6"/>
      <c r="I575" s="6"/>
      <c r="J575" s="6"/>
      <c r="K575" s="6"/>
      <c r="L575" s="6"/>
      <c r="M575" s="6"/>
    </row>
    <row r="576" spans="6:13">
      <c r="F576" s="4"/>
      <c r="G576" s="6"/>
      <c r="H576" s="6"/>
      <c r="I576" s="6"/>
      <c r="J576" s="6"/>
      <c r="K576" s="6"/>
      <c r="L576" s="6"/>
      <c r="M576" s="6"/>
    </row>
    <row r="577" spans="6:13">
      <c r="F577" s="4"/>
      <c r="G577" s="6"/>
      <c r="H577" s="6"/>
      <c r="I577" s="6"/>
      <c r="J577" s="6"/>
      <c r="K577" s="6"/>
      <c r="L577" s="6"/>
      <c r="M577" s="6"/>
    </row>
    <row r="578" spans="6:13">
      <c r="F578" s="4"/>
      <c r="G578" s="6"/>
      <c r="H578" s="6"/>
      <c r="I578" s="6"/>
      <c r="J578" s="6"/>
      <c r="K578" s="6"/>
      <c r="L578" s="6"/>
      <c r="M578" s="6"/>
    </row>
    <row r="579" spans="6:13">
      <c r="F579" s="4"/>
      <c r="G579" s="6"/>
      <c r="H579" s="6"/>
      <c r="I579" s="6"/>
      <c r="J579" s="6"/>
      <c r="K579" s="6"/>
      <c r="L579" s="6"/>
      <c r="M579" s="6"/>
    </row>
    <row r="580" spans="6:13">
      <c r="F580" s="4"/>
      <c r="G580" s="6"/>
      <c r="H580" s="6"/>
      <c r="I580" s="6"/>
      <c r="J580" s="6"/>
      <c r="K580" s="6"/>
      <c r="L580" s="6"/>
      <c r="M580" s="6"/>
    </row>
    <row r="581" spans="6:13">
      <c r="F581" s="4"/>
      <c r="G581" s="6"/>
      <c r="H581" s="6"/>
      <c r="I581" s="6"/>
      <c r="J581" s="6"/>
      <c r="K581" s="6"/>
      <c r="L581" s="6"/>
      <c r="M581" s="6"/>
    </row>
    <row r="582" spans="6:13">
      <c r="F582" s="4"/>
      <c r="G582" s="6"/>
      <c r="H582" s="6"/>
      <c r="I582" s="6"/>
      <c r="J582" s="6"/>
      <c r="K582" s="6"/>
      <c r="L582" s="6"/>
      <c r="M582" s="6"/>
    </row>
    <row r="583" spans="6:13">
      <c r="F583" s="4"/>
      <c r="G583" s="6"/>
      <c r="H583" s="6"/>
      <c r="I583" s="6"/>
      <c r="J583" s="6"/>
      <c r="K583" s="6"/>
      <c r="L583" s="6"/>
      <c r="M583" s="6"/>
    </row>
    <row r="584" spans="6:13">
      <c r="F584" s="4"/>
      <c r="G584" s="6"/>
      <c r="H584" s="6"/>
      <c r="I584" s="6"/>
      <c r="J584" s="6"/>
      <c r="K584" s="6"/>
      <c r="L584" s="6"/>
      <c r="M584" s="6"/>
    </row>
    <row r="585" spans="6:13">
      <c r="F585" s="4"/>
      <c r="G585" s="6"/>
      <c r="H585" s="6"/>
      <c r="I585" s="6"/>
      <c r="J585" s="6"/>
      <c r="K585" s="6"/>
      <c r="L585" s="6"/>
      <c r="M585" s="6"/>
    </row>
    <row r="586" spans="6:13">
      <c r="F586" s="4"/>
      <c r="G586" s="6"/>
      <c r="H586" s="6"/>
      <c r="I586" s="6"/>
      <c r="J586" s="6"/>
      <c r="K586" s="6"/>
      <c r="L586" s="6"/>
      <c r="M586" s="6"/>
    </row>
    <row r="587" spans="6:13">
      <c r="F587" s="4"/>
      <c r="G587" s="6"/>
      <c r="H587" s="6"/>
      <c r="I587" s="6"/>
      <c r="J587" s="6"/>
      <c r="K587" s="6"/>
      <c r="L587" s="6"/>
      <c r="M587" s="6"/>
    </row>
    <row r="588" spans="6:13">
      <c r="F588" s="4"/>
      <c r="G588" s="6"/>
      <c r="H588" s="6"/>
      <c r="I588" s="6"/>
      <c r="J588" s="6"/>
      <c r="K588" s="6"/>
      <c r="L588" s="6"/>
      <c r="M588" s="6"/>
    </row>
    <row r="589" spans="6:13">
      <c r="F589" s="4"/>
      <c r="G589" s="6"/>
      <c r="H589" s="6"/>
      <c r="I589" s="6"/>
      <c r="J589" s="6"/>
      <c r="K589" s="6"/>
      <c r="L589" s="6"/>
      <c r="M589" s="6"/>
    </row>
    <row r="590" spans="6:13">
      <c r="F590" s="4"/>
      <c r="G590" s="6"/>
      <c r="H590" s="6"/>
      <c r="I590" s="6"/>
      <c r="J590" s="6"/>
      <c r="K590" s="6"/>
      <c r="L590" s="6"/>
      <c r="M590" s="6"/>
    </row>
    <row r="591" spans="6:13">
      <c r="F591" s="4"/>
      <c r="G591" s="6"/>
      <c r="H591" s="6"/>
      <c r="I591" s="6"/>
      <c r="J591" s="6"/>
      <c r="K591" s="6"/>
      <c r="L591" s="6"/>
      <c r="M591" s="6"/>
    </row>
    <row r="592" spans="6:13">
      <c r="F592" s="4"/>
      <c r="G592" s="6"/>
      <c r="H592" s="6"/>
      <c r="I592" s="6"/>
      <c r="J592" s="6"/>
      <c r="K592" s="6"/>
      <c r="L592" s="6"/>
      <c r="M592" s="6"/>
    </row>
    <row r="593" spans="6:13">
      <c r="F593" s="4"/>
      <c r="G593" s="6"/>
      <c r="H593" s="6"/>
      <c r="I593" s="6"/>
      <c r="J593" s="6"/>
      <c r="K593" s="6"/>
      <c r="L593" s="6"/>
      <c r="M593" s="6"/>
    </row>
    <row r="594" spans="6:13">
      <c r="F594" s="4"/>
      <c r="G594" s="6"/>
      <c r="H594" s="6"/>
      <c r="I594" s="6"/>
      <c r="J594" s="6"/>
      <c r="K594" s="6"/>
      <c r="L594" s="6"/>
      <c r="M594" s="6"/>
    </row>
    <row r="595" spans="6:13">
      <c r="F595" s="4"/>
      <c r="G595" s="6"/>
      <c r="H595" s="6"/>
      <c r="I595" s="6"/>
      <c r="J595" s="6"/>
      <c r="K595" s="6"/>
      <c r="L595" s="6"/>
      <c r="M595" s="6"/>
    </row>
    <row r="596" spans="6:13">
      <c r="F596" s="4"/>
      <c r="G596" s="6"/>
      <c r="H596" s="6"/>
      <c r="I596" s="6"/>
      <c r="J596" s="6"/>
      <c r="K596" s="6"/>
      <c r="L596" s="6"/>
      <c r="M596" s="6"/>
    </row>
    <row r="597" spans="6:13">
      <c r="F597" s="4"/>
      <c r="G597" s="6"/>
      <c r="H597" s="6"/>
      <c r="I597" s="6"/>
      <c r="J597" s="6"/>
      <c r="K597" s="6"/>
      <c r="L597" s="6"/>
      <c r="M597" s="6"/>
    </row>
    <row r="598" spans="6:13">
      <c r="F598" s="4"/>
      <c r="G598" s="6"/>
      <c r="H598" s="6"/>
      <c r="I598" s="6"/>
      <c r="J598" s="6"/>
      <c r="K598" s="6"/>
      <c r="L598" s="6"/>
      <c r="M598" s="6"/>
    </row>
    <row r="599" spans="6:13">
      <c r="F599" s="4"/>
      <c r="G599" s="6"/>
      <c r="H599" s="6"/>
      <c r="I599" s="6"/>
      <c r="J599" s="6"/>
      <c r="K599" s="6"/>
      <c r="L599" s="6"/>
      <c r="M599" s="6"/>
    </row>
    <row r="600" spans="6:13">
      <c r="F600" s="4"/>
      <c r="G600" s="6"/>
      <c r="H600" s="6"/>
      <c r="I600" s="6"/>
      <c r="J600" s="6"/>
      <c r="K600" s="6"/>
      <c r="L600" s="6"/>
      <c r="M600" s="6"/>
    </row>
    <row r="601" spans="6:13">
      <c r="F601" s="4"/>
      <c r="G601" s="6"/>
      <c r="H601" s="6"/>
      <c r="I601" s="6"/>
      <c r="J601" s="6"/>
      <c r="K601" s="6"/>
      <c r="L601" s="6"/>
      <c r="M601" s="6"/>
    </row>
    <row r="602" spans="6:13">
      <c r="F602" s="4"/>
      <c r="G602" s="6"/>
      <c r="H602" s="6"/>
      <c r="I602" s="6"/>
      <c r="J602" s="6"/>
      <c r="K602" s="6"/>
      <c r="L602" s="6"/>
      <c r="M602" s="6"/>
    </row>
    <row r="603" spans="6:13">
      <c r="F603" s="4"/>
      <c r="G603" s="6"/>
      <c r="H603" s="6"/>
      <c r="I603" s="6"/>
      <c r="J603" s="6"/>
      <c r="K603" s="6"/>
      <c r="L603" s="6"/>
      <c r="M603" s="6"/>
    </row>
    <row r="604" spans="6:13">
      <c r="F604" s="4"/>
      <c r="G604" s="6"/>
      <c r="H604" s="6"/>
      <c r="I604" s="6"/>
      <c r="J604" s="6"/>
      <c r="K604" s="6"/>
      <c r="L604" s="6"/>
      <c r="M604" s="6"/>
    </row>
    <row r="605" spans="6:13">
      <c r="F605" s="4"/>
      <c r="G605" s="6"/>
      <c r="H605" s="6"/>
      <c r="I605" s="6"/>
      <c r="J605" s="6"/>
      <c r="K605" s="6"/>
      <c r="L605" s="6"/>
      <c r="M605" s="6"/>
    </row>
    <row r="606" spans="6:13">
      <c r="F606" s="4"/>
      <c r="G606" s="6"/>
      <c r="H606" s="6"/>
      <c r="I606" s="6"/>
      <c r="J606" s="6"/>
      <c r="K606" s="6"/>
      <c r="L606" s="6"/>
      <c r="M606" s="6"/>
    </row>
    <row r="607" spans="6:13">
      <c r="F607" s="4"/>
      <c r="G607" s="6"/>
      <c r="H607" s="6"/>
      <c r="I607" s="6"/>
      <c r="J607" s="6"/>
      <c r="K607" s="6"/>
      <c r="L607" s="6"/>
      <c r="M607" s="6"/>
    </row>
    <row r="608" spans="6:13">
      <c r="F608" s="4"/>
      <c r="G608" s="6"/>
      <c r="H608" s="6"/>
      <c r="I608" s="6"/>
      <c r="J608" s="6"/>
      <c r="K608" s="6"/>
      <c r="L608" s="6"/>
      <c r="M608" s="6"/>
    </row>
    <row r="609" spans="6:13">
      <c r="F609" s="4"/>
      <c r="G609" s="6"/>
      <c r="H609" s="6"/>
      <c r="I609" s="6"/>
      <c r="J609" s="6"/>
      <c r="K609" s="6"/>
      <c r="L609" s="6"/>
      <c r="M609" s="6"/>
    </row>
    <row r="610" spans="6:13">
      <c r="F610" s="4"/>
      <c r="G610" s="6"/>
      <c r="H610" s="6"/>
      <c r="I610" s="6"/>
      <c r="J610" s="6"/>
      <c r="K610" s="6"/>
      <c r="L610" s="6"/>
      <c r="M610" s="6"/>
    </row>
    <row r="611" spans="6:13">
      <c r="F611" s="4"/>
      <c r="G611" s="6"/>
      <c r="H611" s="6"/>
      <c r="I611" s="6"/>
      <c r="J611" s="6"/>
      <c r="K611" s="6"/>
      <c r="L611" s="6"/>
      <c r="M611" s="6"/>
    </row>
    <row r="612" spans="6:13">
      <c r="F612" s="4"/>
      <c r="G612" s="6"/>
      <c r="H612" s="6"/>
      <c r="I612" s="6"/>
      <c r="J612" s="6"/>
      <c r="K612" s="6"/>
      <c r="L612" s="6"/>
      <c r="M612" s="6"/>
    </row>
    <row r="613" spans="6:13">
      <c r="F613" s="4"/>
      <c r="G613" s="6"/>
      <c r="H613" s="6"/>
      <c r="I613" s="6"/>
      <c r="J613" s="6"/>
      <c r="K613" s="6"/>
      <c r="L613" s="6"/>
      <c r="M613" s="6"/>
    </row>
    <row r="614" spans="6:13">
      <c r="F614" s="4"/>
      <c r="G614" s="6"/>
      <c r="H614" s="6"/>
      <c r="I614" s="6"/>
      <c r="J614" s="6"/>
      <c r="K614" s="6"/>
      <c r="L614" s="6"/>
      <c r="M614" s="6"/>
    </row>
    <row r="615" spans="6:13">
      <c r="F615" s="4"/>
      <c r="G615" s="6"/>
      <c r="H615" s="6"/>
      <c r="I615" s="6"/>
      <c r="J615" s="6"/>
      <c r="K615" s="6"/>
      <c r="L615" s="6"/>
      <c r="M615" s="6"/>
    </row>
    <row r="616" spans="6:13">
      <c r="F616" s="4"/>
      <c r="G616" s="6"/>
      <c r="H616" s="6"/>
      <c r="I616" s="6"/>
      <c r="J616" s="6"/>
      <c r="K616" s="6"/>
      <c r="L616" s="6"/>
      <c r="M616" s="6"/>
    </row>
    <row r="617" spans="6:13">
      <c r="F617" s="4"/>
      <c r="G617" s="6"/>
      <c r="H617" s="6"/>
      <c r="I617" s="6"/>
      <c r="J617" s="6"/>
      <c r="K617" s="6"/>
      <c r="L617" s="6"/>
      <c r="M617" s="6"/>
    </row>
    <row r="618" spans="6:13">
      <c r="F618" s="4"/>
      <c r="G618" s="6"/>
      <c r="H618" s="6"/>
      <c r="I618" s="6"/>
      <c r="J618" s="6"/>
      <c r="K618" s="6"/>
      <c r="L618" s="6"/>
      <c r="M618" s="6"/>
    </row>
    <row r="619" spans="6:13">
      <c r="F619" s="4"/>
      <c r="G619" s="6"/>
      <c r="H619" s="6"/>
      <c r="I619" s="6"/>
      <c r="J619" s="6"/>
      <c r="K619" s="6"/>
      <c r="L619" s="6"/>
      <c r="M619" s="6"/>
    </row>
    <row r="620" spans="6:13">
      <c r="F620" s="4"/>
      <c r="G620" s="6"/>
      <c r="H620" s="6"/>
      <c r="I620" s="6"/>
      <c r="J620" s="6"/>
      <c r="K620" s="6"/>
      <c r="L620" s="6"/>
      <c r="M620" s="6"/>
    </row>
    <row r="621" spans="6:13">
      <c r="F621" s="4"/>
      <c r="G621" s="6"/>
      <c r="H621" s="6"/>
      <c r="I621" s="6"/>
      <c r="J621" s="6"/>
      <c r="K621" s="6"/>
      <c r="L621" s="6"/>
      <c r="M621" s="6"/>
    </row>
    <row r="622" spans="6:13">
      <c r="F622" s="4"/>
      <c r="G622" s="6"/>
      <c r="H622" s="6"/>
      <c r="I622" s="6"/>
      <c r="J622" s="6"/>
      <c r="K622" s="6"/>
      <c r="L622" s="6"/>
      <c r="M622" s="6"/>
    </row>
    <row r="623" spans="6:13">
      <c r="F623" s="4"/>
      <c r="G623" s="6"/>
      <c r="H623" s="6"/>
      <c r="I623" s="6"/>
      <c r="J623" s="6"/>
      <c r="K623" s="6"/>
      <c r="L623" s="6"/>
      <c r="M623" s="6"/>
    </row>
    <row r="624" spans="6:13">
      <c r="F624" s="4"/>
      <c r="G624" s="6"/>
      <c r="H624" s="6"/>
      <c r="I624" s="6"/>
      <c r="J624" s="6"/>
      <c r="K624" s="6"/>
      <c r="L624" s="6"/>
      <c r="M624" s="6"/>
    </row>
    <row r="625" spans="6:13">
      <c r="F625" s="4"/>
      <c r="G625" s="6"/>
      <c r="H625" s="6"/>
      <c r="I625" s="6"/>
      <c r="J625" s="6"/>
      <c r="K625" s="6"/>
      <c r="L625" s="6"/>
      <c r="M625" s="6"/>
    </row>
    <row r="626" spans="6:13">
      <c r="F626" s="4"/>
      <c r="G626" s="6"/>
      <c r="H626" s="6"/>
      <c r="I626" s="6"/>
      <c r="J626" s="6"/>
      <c r="K626" s="6"/>
      <c r="L626" s="6"/>
      <c r="M626" s="6"/>
    </row>
    <row r="627" spans="6:13">
      <c r="F627" s="4"/>
      <c r="G627" s="6"/>
      <c r="H627" s="6"/>
      <c r="I627" s="6"/>
      <c r="J627" s="6"/>
      <c r="K627" s="6"/>
      <c r="L627" s="6"/>
      <c r="M627" s="6"/>
    </row>
    <row r="628" spans="6:13">
      <c r="F628" s="4"/>
      <c r="G628" s="6"/>
      <c r="H628" s="6"/>
      <c r="I628" s="6"/>
      <c r="J628" s="6"/>
      <c r="K628" s="6"/>
      <c r="L628" s="6"/>
      <c r="M628" s="6"/>
    </row>
    <row r="629" spans="6:13">
      <c r="F629" s="4"/>
      <c r="G629" s="6"/>
      <c r="H629" s="6"/>
      <c r="I629" s="6"/>
      <c r="J629" s="6"/>
      <c r="K629" s="6"/>
      <c r="L629" s="6"/>
      <c r="M629" s="6"/>
    </row>
    <row r="630" spans="6:13">
      <c r="F630" s="4"/>
      <c r="G630" s="6"/>
      <c r="H630" s="6"/>
      <c r="I630" s="6"/>
      <c r="J630" s="6"/>
      <c r="K630" s="6"/>
      <c r="L630" s="6"/>
      <c r="M630" s="6"/>
    </row>
    <row r="631" spans="6:13">
      <c r="F631" s="4"/>
      <c r="G631" s="6"/>
      <c r="H631" s="6"/>
      <c r="I631" s="6"/>
      <c r="J631" s="6"/>
      <c r="K631" s="6"/>
      <c r="L631" s="6"/>
      <c r="M631" s="6"/>
    </row>
    <row r="632" spans="6:13">
      <c r="F632" s="4"/>
      <c r="G632" s="6"/>
      <c r="H632" s="6"/>
      <c r="I632" s="6"/>
      <c r="J632" s="6"/>
      <c r="K632" s="6"/>
      <c r="L632" s="6"/>
      <c r="M632" s="6"/>
    </row>
    <row r="633" spans="6:13">
      <c r="F633" s="4"/>
      <c r="G633" s="6"/>
      <c r="H633" s="6"/>
      <c r="I633" s="6"/>
      <c r="J633" s="6"/>
      <c r="K633" s="6"/>
      <c r="L633" s="6"/>
      <c r="M633" s="6"/>
    </row>
    <row r="634" spans="6:13">
      <c r="F634" s="4"/>
      <c r="G634" s="6"/>
      <c r="H634" s="6"/>
      <c r="I634" s="6"/>
      <c r="J634" s="6"/>
      <c r="K634" s="6"/>
      <c r="L634" s="6"/>
      <c r="M634" s="6"/>
    </row>
    <row r="635" spans="6:13">
      <c r="F635" s="4"/>
      <c r="G635" s="6"/>
      <c r="H635" s="6"/>
      <c r="I635" s="6"/>
      <c r="J635" s="6"/>
      <c r="K635" s="6"/>
      <c r="L635" s="6"/>
      <c r="M635" s="6"/>
    </row>
    <row r="636" spans="6:13">
      <c r="F636" s="4"/>
      <c r="G636" s="6"/>
      <c r="H636" s="6"/>
      <c r="I636" s="6"/>
      <c r="J636" s="6"/>
      <c r="K636" s="6"/>
      <c r="L636" s="6"/>
      <c r="M636" s="6"/>
    </row>
    <row r="637" spans="6:13">
      <c r="F637" s="4"/>
      <c r="G637" s="6"/>
      <c r="H637" s="6"/>
      <c r="I637" s="6"/>
      <c r="J637" s="6"/>
      <c r="K637" s="6"/>
      <c r="L637" s="6"/>
      <c r="M637" s="6"/>
    </row>
    <row r="638" spans="6:13">
      <c r="F638" s="4"/>
      <c r="G638" s="6"/>
      <c r="H638" s="6"/>
      <c r="I638" s="6"/>
      <c r="J638" s="6"/>
      <c r="K638" s="6"/>
      <c r="L638" s="6"/>
      <c r="M638" s="6"/>
    </row>
    <row r="639" spans="6:13">
      <c r="F639" s="4"/>
      <c r="G639" s="6"/>
      <c r="H639" s="6"/>
      <c r="I639" s="6"/>
      <c r="J639" s="6"/>
      <c r="K639" s="6"/>
      <c r="L639" s="6"/>
      <c r="M639" s="6"/>
    </row>
    <row r="640" spans="6:13">
      <c r="F640" s="4"/>
      <c r="G640" s="6"/>
      <c r="H640" s="6"/>
      <c r="I640" s="6"/>
      <c r="J640" s="6"/>
      <c r="K640" s="6"/>
      <c r="L640" s="6"/>
      <c r="M640" s="6"/>
    </row>
    <row r="641" spans="6:13">
      <c r="F641" s="4"/>
      <c r="G641" s="6"/>
      <c r="H641" s="6"/>
      <c r="I641" s="6"/>
      <c r="J641" s="6"/>
      <c r="K641" s="6"/>
      <c r="L641" s="6"/>
      <c r="M641" s="6"/>
    </row>
    <row r="642" spans="6:13">
      <c r="F642" s="4"/>
      <c r="G642" s="6"/>
      <c r="H642" s="6"/>
      <c r="I642" s="6"/>
      <c r="J642" s="6"/>
      <c r="K642" s="6"/>
      <c r="L642" s="6"/>
      <c r="M642" s="6"/>
    </row>
    <row r="643" spans="6:13">
      <c r="F643" s="4"/>
      <c r="G643" s="6"/>
      <c r="H643" s="6"/>
      <c r="I643" s="6"/>
      <c r="J643" s="6"/>
      <c r="K643" s="6"/>
      <c r="L643" s="6"/>
      <c r="M643" s="6"/>
    </row>
    <row r="644" spans="6:13">
      <c r="F644" s="4"/>
      <c r="G644" s="6"/>
      <c r="H644" s="6"/>
      <c r="I644" s="6"/>
      <c r="J644" s="6"/>
      <c r="K644" s="6"/>
      <c r="L644" s="6"/>
      <c r="M644" s="6"/>
    </row>
    <row r="645" spans="6:13">
      <c r="F645" s="4"/>
      <c r="G645" s="6"/>
      <c r="H645" s="6"/>
      <c r="I645" s="6"/>
      <c r="J645" s="6"/>
      <c r="K645" s="6"/>
      <c r="L645" s="6"/>
      <c r="M645" s="6"/>
    </row>
    <row r="646" spans="6:13">
      <c r="F646" s="4"/>
      <c r="G646" s="6"/>
      <c r="H646" s="6"/>
      <c r="I646" s="6"/>
      <c r="J646" s="6"/>
      <c r="K646" s="6"/>
      <c r="L646" s="6"/>
      <c r="M646" s="6"/>
    </row>
    <row r="647" spans="6:13">
      <c r="F647" s="4"/>
      <c r="G647" s="6"/>
      <c r="H647" s="6"/>
      <c r="I647" s="6"/>
      <c r="J647" s="6"/>
      <c r="K647" s="6"/>
      <c r="L647" s="6"/>
      <c r="M647" s="6"/>
    </row>
    <row r="648" spans="6:13">
      <c r="F648" s="4"/>
      <c r="G648" s="6"/>
      <c r="H648" s="6"/>
      <c r="I648" s="6"/>
      <c r="J648" s="6"/>
      <c r="K648" s="6"/>
      <c r="L648" s="6"/>
      <c r="M648" s="6"/>
    </row>
    <row r="649" spans="6:13">
      <c r="F649" s="4"/>
      <c r="G649" s="6"/>
      <c r="H649" s="6"/>
      <c r="I649" s="6"/>
      <c r="J649" s="6"/>
      <c r="K649" s="6"/>
      <c r="L649" s="6"/>
      <c r="M649" s="6"/>
    </row>
    <row r="650" spans="6:13">
      <c r="F650" s="4"/>
      <c r="G650" s="6"/>
      <c r="H650" s="6"/>
      <c r="I650" s="6"/>
      <c r="J650" s="6"/>
      <c r="K650" s="6"/>
      <c r="L650" s="6"/>
      <c r="M650" s="6"/>
    </row>
    <row r="651" spans="6:13">
      <c r="F651" s="4"/>
      <c r="G651" s="6"/>
      <c r="H651" s="6"/>
      <c r="I651" s="6"/>
      <c r="J651" s="6"/>
      <c r="K651" s="6"/>
      <c r="L651" s="6"/>
      <c r="M651" s="6"/>
    </row>
    <row r="652" spans="6:13">
      <c r="F652" s="4"/>
      <c r="G652" s="6"/>
      <c r="H652" s="6"/>
      <c r="I652" s="6"/>
      <c r="J652" s="6"/>
      <c r="K652" s="6"/>
      <c r="L652" s="6"/>
      <c r="M652" s="6"/>
    </row>
    <row r="653" spans="6:13">
      <c r="F653" s="4"/>
      <c r="G653" s="6"/>
      <c r="H653" s="6"/>
      <c r="I653" s="6"/>
      <c r="J653" s="6"/>
      <c r="K653" s="6"/>
      <c r="L653" s="6"/>
      <c r="M653" s="6"/>
    </row>
    <row r="654" spans="6:13">
      <c r="F654" s="4"/>
      <c r="G654" s="6"/>
      <c r="H654" s="6"/>
      <c r="I654" s="6"/>
      <c r="J654" s="6"/>
      <c r="K654" s="6"/>
      <c r="L654" s="6"/>
      <c r="M654" s="6"/>
    </row>
    <row r="655" spans="6:13">
      <c r="F655" s="4"/>
      <c r="G655" s="6"/>
      <c r="H655" s="6"/>
      <c r="I655" s="6"/>
      <c r="J655" s="6"/>
      <c r="K655" s="6"/>
      <c r="L655" s="6"/>
      <c r="M655" s="6"/>
    </row>
    <row r="656" spans="6:13">
      <c r="F656" s="4"/>
      <c r="G656" s="6"/>
      <c r="H656" s="6"/>
      <c r="I656" s="6"/>
      <c r="J656" s="6"/>
      <c r="K656" s="6"/>
      <c r="L656" s="6"/>
      <c r="M656" s="6"/>
    </row>
    <row r="657" spans="6:13">
      <c r="F657" s="4"/>
      <c r="G657" s="6"/>
      <c r="H657" s="6"/>
      <c r="I657" s="6"/>
      <c r="J657" s="6"/>
      <c r="K657" s="6"/>
      <c r="L657" s="6"/>
      <c r="M657" s="6"/>
    </row>
    <row r="658" spans="6:13">
      <c r="F658" s="4"/>
      <c r="G658" s="6"/>
      <c r="H658" s="6"/>
      <c r="I658" s="6"/>
      <c r="J658" s="6"/>
      <c r="K658" s="6"/>
      <c r="L658" s="6"/>
      <c r="M658" s="6"/>
    </row>
    <row r="659" spans="6:13">
      <c r="F659" s="4"/>
      <c r="G659" s="6"/>
      <c r="H659" s="6"/>
      <c r="I659" s="6"/>
      <c r="J659" s="6"/>
      <c r="K659" s="6"/>
      <c r="L659" s="6"/>
      <c r="M659" s="6"/>
    </row>
    <row r="660" spans="6:13">
      <c r="F660" s="4"/>
      <c r="G660" s="6"/>
      <c r="H660" s="6"/>
      <c r="I660" s="6"/>
      <c r="J660" s="6"/>
      <c r="K660" s="6"/>
      <c r="L660" s="6"/>
      <c r="M660" s="6"/>
    </row>
    <row r="661" spans="6:13">
      <c r="F661" s="4"/>
      <c r="G661" s="6"/>
      <c r="H661" s="6"/>
      <c r="I661" s="6"/>
      <c r="J661" s="6"/>
      <c r="K661" s="6"/>
      <c r="L661" s="6"/>
      <c r="M661" s="6"/>
    </row>
    <row r="662" spans="6:13">
      <c r="F662" s="4"/>
      <c r="G662" s="6"/>
      <c r="H662" s="6"/>
      <c r="I662" s="6"/>
      <c r="J662" s="6"/>
      <c r="K662" s="6"/>
      <c r="L662" s="6"/>
      <c r="M662" s="6"/>
    </row>
    <row r="663" spans="6:13">
      <c r="F663" s="4"/>
      <c r="G663" s="6"/>
      <c r="H663" s="6"/>
      <c r="I663" s="6"/>
      <c r="J663" s="6"/>
      <c r="K663" s="6"/>
      <c r="L663" s="6"/>
      <c r="M663" s="6"/>
    </row>
    <row r="664" spans="6:13">
      <c r="F664" s="4"/>
      <c r="G664" s="6"/>
      <c r="H664" s="6"/>
      <c r="I664" s="6"/>
      <c r="J664" s="6"/>
      <c r="K664" s="6"/>
      <c r="L664" s="6"/>
      <c r="M664" s="6"/>
    </row>
    <row r="665" spans="6:13">
      <c r="F665" s="4"/>
      <c r="G665" s="6"/>
      <c r="H665" s="6"/>
      <c r="I665" s="6"/>
      <c r="J665" s="6"/>
      <c r="K665" s="6"/>
      <c r="L665" s="6"/>
      <c r="M665" s="6"/>
    </row>
    <row r="666" spans="6:13">
      <c r="F666" s="4"/>
      <c r="G666" s="6"/>
      <c r="H666" s="6"/>
      <c r="I666" s="6"/>
      <c r="J666" s="6"/>
      <c r="K666" s="6"/>
      <c r="L666" s="6"/>
      <c r="M666" s="6"/>
    </row>
    <row r="667" spans="6:13">
      <c r="F667" s="4"/>
      <c r="G667" s="6"/>
      <c r="H667" s="6"/>
      <c r="I667" s="6"/>
      <c r="J667" s="6"/>
      <c r="K667" s="6"/>
      <c r="L667" s="6"/>
      <c r="M667" s="6"/>
    </row>
    <row r="668" spans="6:13">
      <c r="F668" s="4"/>
      <c r="G668" s="6"/>
      <c r="H668" s="6"/>
      <c r="I668" s="6"/>
      <c r="J668" s="6"/>
      <c r="K668" s="6"/>
      <c r="L668" s="6"/>
      <c r="M668" s="6"/>
    </row>
    <row r="669" spans="6:13">
      <c r="F669" s="4"/>
      <c r="G669" s="6"/>
      <c r="H669" s="6"/>
      <c r="I669" s="6"/>
      <c r="J669" s="6"/>
      <c r="K669" s="6"/>
      <c r="L669" s="6"/>
      <c r="M669" s="6"/>
    </row>
    <row r="670" spans="6:13">
      <c r="F670" s="4"/>
      <c r="G670" s="6"/>
      <c r="H670" s="6"/>
      <c r="I670" s="6"/>
      <c r="J670" s="6"/>
      <c r="K670" s="6"/>
      <c r="L670" s="6"/>
      <c r="M670" s="6"/>
    </row>
    <row r="671" spans="6:13">
      <c r="F671" s="4"/>
      <c r="G671" s="6"/>
      <c r="H671" s="6"/>
      <c r="I671" s="6"/>
      <c r="J671" s="6"/>
      <c r="K671" s="6"/>
      <c r="L671" s="6"/>
      <c r="M671" s="6"/>
    </row>
    <row r="672" spans="6:13">
      <c r="F672" s="4"/>
      <c r="G672" s="6"/>
      <c r="H672" s="6"/>
      <c r="I672" s="6"/>
      <c r="J672" s="6"/>
      <c r="K672" s="6"/>
      <c r="L672" s="6"/>
      <c r="M672" s="6"/>
    </row>
    <row r="673" spans="6:13">
      <c r="F673" s="4"/>
      <c r="G673" s="6"/>
      <c r="H673" s="6"/>
      <c r="I673" s="6"/>
      <c r="J673" s="6"/>
      <c r="K673" s="6"/>
      <c r="L673" s="6"/>
      <c r="M673" s="6"/>
    </row>
    <row r="674" spans="6:13">
      <c r="F674" s="4"/>
      <c r="G674" s="6"/>
      <c r="H674" s="6"/>
      <c r="I674" s="6"/>
      <c r="J674" s="6"/>
      <c r="K674" s="6"/>
      <c r="L674" s="6"/>
      <c r="M674" s="6"/>
    </row>
    <row r="675" spans="6:13">
      <c r="F675" s="4"/>
      <c r="G675" s="6"/>
      <c r="H675" s="6"/>
      <c r="I675" s="6"/>
      <c r="J675" s="6"/>
      <c r="K675" s="6"/>
      <c r="L675" s="6"/>
      <c r="M675" s="6"/>
    </row>
    <row r="676" spans="6:13">
      <c r="F676" s="4"/>
      <c r="G676" s="6"/>
      <c r="H676" s="6"/>
      <c r="I676" s="6"/>
      <c r="J676" s="6"/>
      <c r="K676" s="6"/>
      <c r="L676" s="6"/>
      <c r="M676" s="6"/>
    </row>
    <row r="677" spans="6:13">
      <c r="F677" s="4"/>
      <c r="G677" s="6"/>
      <c r="H677" s="6"/>
      <c r="I677" s="6"/>
      <c r="J677" s="6"/>
      <c r="K677" s="6"/>
      <c r="L677" s="6"/>
      <c r="M677" s="6"/>
    </row>
    <row r="678" spans="6:13">
      <c r="F678" s="4"/>
      <c r="G678" s="6"/>
      <c r="H678" s="6"/>
      <c r="I678" s="6"/>
      <c r="J678" s="6"/>
      <c r="K678" s="6"/>
      <c r="L678" s="6"/>
      <c r="M678" s="6"/>
    </row>
    <row r="679" spans="6:13">
      <c r="F679" s="4"/>
      <c r="G679" s="6"/>
      <c r="H679" s="6"/>
      <c r="I679" s="6"/>
      <c r="J679" s="6"/>
      <c r="K679" s="6"/>
      <c r="L679" s="6"/>
      <c r="M679" s="6"/>
    </row>
    <row r="680" spans="6:13">
      <c r="F680" s="4"/>
      <c r="G680" s="6"/>
      <c r="H680" s="6"/>
      <c r="I680" s="6"/>
      <c r="J680" s="6"/>
      <c r="K680" s="6"/>
      <c r="L680" s="6"/>
      <c r="M680" s="6"/>
    </row>
    <row r="681" spans="6:13">
      <c r="F681" s="4"/>
      <c r="G681" s="6"/>
      <c r="H681" s="6"/>
      <c r="I681" s="6"/>
      <c r="J681" s="6"/>
      <c r="K681" s="6"/>
      <c r="L681" s="6"/>
      <c r="M681" s="6"/>
    </row>
    <row r="682" spans="6:13">
      <c r="F682" s="4"/>
      <c r="G682" s="6"/>
      <c r="H682" s="6"/>
      <c r="I682" s="6"/>
      <c r="J682" s="6"/>
      <c r="K682" s="6"/>
      <c r="L682" s="6"/>
      <c r="M682" s="6"/>
    </row>
    <row r="683" spans="6:13">
      <c r="F683" s="4"/>
      <c r="G683" s="6"/>
      <c r="H683" s="6"/>
      <c r="I683" s="6"/>
      <c r="J683" s="6"/>
      <c r="K683" s="6"/>
      <c r="L683" s="6"/>
      <c r="M683" s="6"/>
    </row>
    <row r="684" spans="6:13">
      <c r="F684" s="4"/>
      <c r="G684" s="6"/>
      <c r="H684" s="6"/>
      <c r="I684" s="6"/>
      <c r="J684" s="6"/>
      <c r="K684" s="6"/>
      <c r="L684" s="6"/>
      <c r="M684" s="6"/>
    </row>
    <row r="685" spans="6:13">
      <c r="F685" s="4"/>
      <c r="G685" s="6"/>
      <c r="H685" s="6"/>
      <c r="I685" s="6"/>
      <c r="J685" s="6"/>
      <c r="K685" s="6"/>
      <c r="L685" s="6"/>
      <c r="M685" s="6"/>
    </row>
    <row r="686" spans="6:13">
      <c r="F686" s="4"/>
      <c r="G686" s="6"/>
      <c r="H686" s="6"/>
      <c r="I686" s="6"/>
      <c r="J686" s="6"/>
      <c r="K686" s="6"/>
      <c r="L686" s="6"/>
      <c r="M686" s="6"/>
    </row>
    <row r="687" spans="6:13">
      <c r="F687" s="4"/>
      <c r="G687" s="6"/>
      <c r="H687" s="6"/>
      <c r="I687" s="6"/>
      <c r="J687" s="6"/>
      <c r="K687" s="6"/>
      <c r="L687" s="6"/>
      <c r="M687" s="6"/>
    </row>
    <row r="688" spans="6:13">
      <c r="F688" s="4"/>
      <c r="G688" s="6"/>
      <c r="H688" s="6"/>
      <c r="I688" s="6"/>
      <c r="J688" s="6"/>
      <c r="K688" s="6"/>
      <c r="L688" s="6"/>
      <c r="M688" s="6"/>
    </row>
    <row r="689" spans="6:13">
      <c r="F689" s="4"/>
      <c r="G689" s="6"/>
      <c r="H689" s="6"/>
      <c r="I689" s="6"/>
      <c r="J689" s="6"/>
      <c r="K689" s="6"/>
      <c r="L689" s="6"/>
      <c r="M689" s="6"/>
    </row>
    <row r="690" spans="6:13">
      <c r="F690" s="4"/>
      <c r="G690" s="6"/>
      <c r="H690" s="6"/>
      <c r="I690" s="6"/>
      <c r="J690" s="6"/>
      <c r="K690" s="6"/>
      <c r="L690" s="6"/>
      <c r="M690" s="6"/>
    </row>
    <row r="691" spans="6:13">
      <c r="F691" s="4"/>
      <c r="G691" s="6"/>
      <c r="H691" s="6"/>
      <c r="I691" s="6"/>
      <c r="J691" s="6"/>
      <c r="K691" s="6"/>
      <c r="L691" s="6"/>
      <c r="M691" s="6"/>
    </row>
    <row r="692" spans="6:13">
      <c r="F692" s="4"/>
      <c r="G692" s="6"/>
      <c r="H692" s="6"/>
      <c r="I692" s="6"/>
      <c r="J692" s="6"/>
      <c r="K692" s="6"/>
      <c r="L692" s="6"/>
      <c r="M692" s="6"/>
    </row>
    <row r="693" spans="6:13">
      <c r="F693" s="4"/>
      <c r="G693" s="6"/>
      <c r="H693" s="6"/>
      <c r="I693" s="6"/>
      <c r="J693" s="6"/>
      <c r="K693" s="6"/>
      <c r="L693" s="6"/>
      <c r="M693" s="6"/>
    </row>
    <row r="694" spans="6:13">
      <c r="F694" s="4"/>
      <c r="G694" s="6"/>
      <c r="H694" s="6"/>
      <c r="I694" s="6"/>
      <c r="J694" s="6"/>
      <c r="K694" s="6"/>
      <c r="L694" s="6"/>
      <c r="M694" s="6"/>
    </row>
    <row r="695" spans="6:13">
      <c r="F695" s="4"/>
      <c r="G695" s="6"/>
      <c r="H695" s="6"/>
      <c r="I695" s="6"/>
      <c r="J695" s="6"/>
      <c r="K695" s="6"/>
      <c r="L695" s="6"/>
      <c r="M695" s="6"/>
    </row>
    <row r="696" spans="6:13">
      <c r="F696" s="4"/>
      <c r="G696" s="6"/>
      <c r="H696" s="6"/>
      <c r="I696" s="6"/>
      <c r="J696" s="6"/>
      <c r="K696" s="6"/>
      <c r="L696" s="6"/>
      <c r="M696" s="6"/>
    </row>
    <row r="697" spans="6:13">
      <c r="F697" s="4"/>
      <c r="G697" s="6"/>
      <c r="H697" s="6"/>
      <c r="I697" s="6"/>
      <c r="J697" s="6"/>
      <c r="K697" s="6"/>
      <c r="L697" s="6"/>
      <c r="M697" s="6"/>
    </row>
    <row r="698" spans="6:13">
      <c r="F698" s="4"/>
      <c r="G698" s="6"/>
      <c r="H698" s="6"/>
      <c r="I698" s="6"/>
      <c r="J698" s="6"/>
      <c r="K698" s="6"/>
      <c r="L698" s="6"/>
      <c r="M698" s="6"/>
    </row>
    <row r="699" spans="6:13">
      <c r="F699" s="4"/>
      <c r="G699" s="6"/>
      <c r="H699" s="6"/>
      <c r="I699" s="6"/>
      <c r="J699" s="6"/>
      <c r="K699" s="6"/>
      <c r="L699" s="6"/>
      <c r="M699" s="6"/>
    </row>
    <row r="700" spans="6:13">
      <c r="F700" s="4"/>
      <c r="G700" s="6"/>
      <c r="H700" s="6"/>
      <c r="I700" s="6"/>
      <c r="J700" s="6"/>
      <c r="K700" s="6"/>
      <c r="L700" s="6"/>
      <c r="M700" s="6"/>
    </row>
    <row r="701" spans="6:13">
      <c r="F701" s="4"/>
      <c r="G701" s="6"/>
      <c r="H701" s="6"/>
      <c r="I701" s="6"/>
      <c r="J701" s="6"/>
      <c r="K701" s="6"/>
      <c r="L701" s="6"/>
      <c r="M701" s="6"/>
    </row>
    <row r="702" spans="6:13">
      <c r="F702" s="4"/>
      <c r="G702" s="6"/>
      <c r="H702" s="6"/>
      <c r="I702" s="6"/>
      <c r="J702" s="6"/>
      <c r="K702" s="6"/>
      <c r="L702" s="6"/>
      <c r="M702" s="6"/>
    </row>
    <row r="703" spans="6:13">
      <c r="F703" s="4"/>
      <c r="G703" s="6"/>
      <c r="H703" s="6"/>
      <c r="I703" s="6"/>
      <c r="J703" s="6"/>
      <c r="K703" s="6"/>
      <c r="L703" s="6"/>
      <c r="M703" s="6"/>
    </row>
    <row r="704" spans="6:13">
      <c r="F704" s="4"/>
      <c r="G704" s="6"/>
      <c r="H704" s="6"/>
      <c r="I704" s="6"/>
      <c r="J704" s="6"/>
      <c r="K704" s="6"/>
      <c r="L704" s="6"/>
      <c r="M704" s="6"/>
    </row>
    <row r="705" spans="6:13">
      <c r="F705" s="4"/>
      <c r="G705" s="6"/>
      <c r="H705" s="6"/>
      <c r="I705" s="6"/>
      <c r="J705" s="6"/>
      <c r="K705" s="6"/>
      <c r="L705" s="6"/>
      <c r="M705" s="6"/>
    </row>
    <row r="706" spans="6:13">
      <c r="F706" s="4"/>
      <c r="G706" s="6"/>
      <c r="H706" s="6"/>
      <c r="I706" s="6"/>
      <c r="J706" s="6"/>
      <c r="K706" s="6"/>
      <c r="L706" s="6"/>
      <c r="M706" s="6"/>
    </row>
    <row r="707" spans="6:13">
      <c r="F707" s="4"/>
      <c r="G707" s="6"/>
      <c r="H707" s="6"/>
      <c r="I707" s="6"/>
      <c r="J707" s="6"/>
      <c r="K707" s="6"/>
      <c r="L707" s="6"/>
      <c r="M707" s="6"/>
    </row>
    <row r="708" spans="6:13">
      <c r="F708" s="4"/>
      <c r="G708" s="6"/>
      <c r="H708" s="6"/>
      <c r="I708" s="6"/>
      <c r="J708" s="6"/>
      <c r="K708" s="6"/>
      <c r="L708" s="6"/>
      <c r="M708" s="6"/>
    </row>
    <row r="709" spans="6:13">
      <c r="F709" s="4"/>
      <c r="G709" s="6"/>
      <c r="H709" s="6"/>
      <c r="I709" s="6"/>
      <c r="J709" s="6"/>
      <c r="K709" s="6"/>
      <c r="L709" s="6"/>
      <c r="M709" s="6"/>
    </row>
    <row r="710" spans="6:13">
      <c r="F710" s="4"/>
      <c r="G710" s="6"/>
      <c r="H710" s="6"/>
      <c r="I710" s="6"/>
      <c r="J710" s="6"/>
      <c r="K710" s="6"/>
      <c r="L710" s="6"/>
      <c r="M710" s="6"/>
    </row>
    <row r="711" spans="6:13">
      <c r="F711" s="4"/>
      <c r="G711" s="6"/>
      <c r="H711" s="6"/>
      <c r="I711" s="6"/>
      <c r="J711" s="6"/>
      <c r="K711" s="6"/>
      <c r="L711" s="6"/>
      <c r="M711" s="6"/>
    </row>
    <row r="712" spans="6:13">
      <c r="F712" s="4"/>
      <c r="G712" s="6"/>
      <c r="H712" s="6"/>
      <c r="I712" s="6"/>
      <c r="J712" s="6"/>
      <c r="K712" s="6"/>
      <c r="L712" s="6"/>
      <c r="M712" s="6"/>
    </row>
    <row r="713" spans="6:13">
      <c r="F713" s="4"/>
      <c r="G713" s="6"/>
      <c r="H713" s="6"/>
      <c r="I713" s="6"/>
      <c r="J713" s="6"/>
      <c r="K713" s="6"/>
      <c r="L713" s="6"/>
      <c r="M713" s="6"/>
    </row>
    <row r="714" spans="6:13">
      <c r="F714" s="4"/>
      <c r="G714" s="6"/>
      <c r="H714" s="6"/>
      <c r="I714" s="6"/>
      <c r="J714" s="6"/>
      <c r="K714" s="6"/>
      <c r="L714" s="6"/>
      <c r="M714" s="6"/>
    </row>
    <row r="715" spans="6:13">
      <c r="F715" s="4"/>
      <c r="G715" s="6"/>
      <c r="H715" s="6"/>
      <c r="I715" s="6"/>
      <c r="J715" s="6"/>
      <c r="K715" s="6"/>
      <c r="L715" s="6"/>
      <c r="M715" s="6"/>
    </row>
    <row r="716" spans="6:13">
      <c r="F716" s="4"/>
      <c r="G716" s="6"/>
      <c r="H716" s="6"/>
      <c r="I716" s="6"/>
      <c r="J716" s="6"/>
      <c r="K716" s="6"/>
      <c r="L716" s="6"/>
      <c r="M716" s="6"/>
    </row>
    <row r="717" spans="6:13">
      <c r="F717" s="4"/>
      <c r="G717" s="6"/>
      <c r="H717" s="6"/>
      <c r="I717" s="6"/>
      <c r="J717" s="6"/>
      <c r="K717" s="6"/>
      <c r="L717" s="6"/>
      <c r="M717" s="6"/>
    </row>
    <row r="718" spans="6:13">
      <c r="F718" s="4"/>
      <c r="G718" s="6"/>
      <c r="H718" s="6"/>
      <c r="I718" s="6"/>
      <c r="J718" s="6"/>
      <c r="K718" s="6"/>
      <c r="L718" s="6"/>
      <c r="M718" s="6"/>
    </row>
    <row r="719" spans="6:13">
      <c r="F719" s="4"/>
      <c r="G719" s="6"/>
      <c r="H719" s="6"/>
      <c r="I719" s="6"/>
      <c r="J719" s="6"/>
      <c r="K719" s="6"/>
      <c r="L719" s="6"/>
      <c r="M719" s="6"/>
    </row>
    <row r="720" spans="6:13">
      <c r="F720" s="4"/>
      <c r="G720" s="6"/>
      <c r="H720" s="6"/>
      <c r="I720" s="6"/>
      <c r="J720" s="6"/>
      <c r="K720" s="6"/>
      <c r="L720" s="6"/>
      <c r="M720" s="6"/>
    </row>
    <row r="721" spans="6:13">
      <c r="F721" s="4"/>
      <c r="G721" s="6"/>
      <c r="H721" s="6"/>
      <c r="I721" s="6"/>
      <c r="J721" s="6"/>
      <c r="K721" s="6"/>
      <c r="L721" s="6"/>
      <c r="M721" s="6"/>
    </row>
    <row r="722" spans="6:13">
      <c r="F722" s="4"/>
      <c r="G722" s="6"/>
      <c r="H722" s="6"/>
      <c r="I722" s="6"/>
      <c r="J722" s="6"/>
      <c r="K722" s="6"/>
      <c r="L722" s="6"/>
      <c r="M722" s="6"/>
    </row>
    <row r="723" spans="6:13">
      <c r="F723" s="4"/>
      <c r="G723" s="6"/>
      <c r="H723" s="6"/>
      <c r="I723" s="6"/>
      <c r="J723" s="6"/>
      <c r="K723" s="6"/>
      <c r="L723" s="6"/>
      <c r="M723" s="6"/>
    </row>
    <row r="724" spans="6:13">
      <c r="F724" s="4"/>
      <c r="G724" s="6"/>
      <c r="H724" s="6"/>
      <c r="I724" s="6"/>
      <c r="J724" s="6"/>
      <c r="K724" s="6"/>
      <c r="L724" s="6"/>
      <c r="M724" s="6"/>
    </row>
    <row r="725" spans="6:13">
      <c r="F725" s="4"/>
      <c r="G725" s="6"/>
      <c r="H725" s="6"/>
      <c r="I725" s="6"/>
      <c r="J725" s="6"/>
      <c r="K725" s="6"/>
      <c r="L725" s="6"/>
      <c r="M725" s="6"/>
    </row>
    <row r="726" spans="6:13">
      <c r="F726" s="4"/>
      <c r="G726" s="6"/>
      <c r="H726" s="6"/>
      <c r="I726" s="6"/>
      <c r="J726" s="6"/>
      <c r="K726" s="6"/>
      <c r="L726" s="6"/>
      <c r="M726" s="6"/>
    </row>
    <row r="727" spans="6:13">
      <c r="F727" s="4"/>
      <c r="G727" s="6"/>
      <c r="H727" s="6"/>
      <c r="I727" s="6"/>
      <c r="J727" s="6"/>
      <c r="K727" s="6"/>
      <c r="L727" s="6"/>
      <c r="M727" s="6"/>
    </row>
    <row r="728" spans="6:13">
      <c r="F728" s="4"/>
      <c r="G728" s="6"/>
      <c r="H728" s="6"/>
      <c r="I728" s="6"/>
      <c r="J728" s="6"/>
      <c r="K728" s="6"/>
      <c r="L728" s="6"/>
      <c r="M728" s="6"/>
    </row>
    <row r="729" spans="6:13">
      <c r="F729" s="4"/>
      <c r="G729" s="6"/>
      <c r="H729" s="6"/>
      <c r="I729" s="6"/>
      <c r="J729" s="6"/>
      <c r="K729" s="6"/>
      <c r="L729" s="6"/>
      <c r="M729" s="6"/>
    </row>
    <row r="730" spans="6:13">
      <c r="F730" s="4"/>
      <c r="G730" s="6"/>
      <c r="H730" s="6"/>
      <c r="I730" s="6"/>
      <c r="J730" s="6"/>
      <c r="K730" s="6"/>
      <c r="L730" s="6"/>
      <c r="M730" s="6"/>
    </row>
    <row r="731" spans="6:13">
      <c r="F731" s="4"/>
      <c r="G731" s="6"/>
      <c r="H731" s="6"/>
      <c r="I731" s="6"/>
      <c r="J731" s="6"/>
      <c r="K731" s="6"/>
      <c r="L731" s="6"/>
      <c r="M731" s="6"/>
    </row>
    <row r="732" spans="6:13">
      <c r="F732" s="4"/>
      <c r="G732" s="6"/>
      <c r="H732" s="6"/>
      <c r="I732" s="6"/>
      <c r="J732" s="6"/>
      <c r="K732" s="6"/>
      <c r="L732" s="6"/>
      <c r="M732" s="6"/>
    </row>
    <row r="733" spans="6:13">
      <c r="F733" s="4"/>
      <c r="G733" s="6"/>
      <c r="H733" s="6"/>
      <c r="I733" s="6"/>
      <c r="J733" s="6"/>
      <c r="K733" s="6"/>
      <c r="L733" s="6"/>
      <c r="M733" s="6"/>
    </row>
    <row r="734" spans="6:13">
      <c r="F734" s="4"/>
      <c r="G734" s="6"/>
      <c r="H734" s="6"/>
      <c r="I734" s="6"/>
      <c r="J734" s="6"/>
      <c r="K734" s="6"/>
      <c r="L734" s="6"/>
      <c r="M734" s="6"/>
    </row>
    <row r="735" spans="6:13">
      <c r="F735" s="4"/>
      <c r="G735" s="6"/>
      <c r="H735" s="6"/>
      <c r="I735" s="6"/>
      <c r="J735" s="6"/>
      <c r="K735" s="6"/>
      <c r="L735" s="6"/>
      <c r="M735" s="6"/>
    </row>
    <row r="736" spans="6:13">
      <c r="F736" s="4"/>
      <c r="G736" s="6"/>
      <c r="H736" s="6"/>
      <c r="I736" s="6"/>
      <c r="J736" s="6"/>
      <c r="K736" s="6"/>
      <c r="L736" s="6"/>
      <c r="M736" s="6"/>
    </row>
    <row r="737" spans="6:13">
      <c r="F737" s="4"/>
      <c r="G737" s="6"/>
      <c r="H737" s="6"/>
      <c r="I737" s="6"/>
      <c r="J737" s="6"/>
      <c r="K737" s="6"/>
      <c r="L737" s="6"/>
      <c r="M737" s="6"/>
    </row>
    <row r="738" spans="6:13">
      <c r="F738" s="4"/>
      <c r="G738" s="6"/>
      <c r="H738" s="6"/>
      <c r="I738" s="6"/>
      <c r="J738" s="6"/>
      <c r="K738" s="6"/>
      <c r="L738" s="6"/>
      <c r="M738" s="6"/>
    </row>
    <row r="739" spans="6:13">
      <c r="F739" s="4"/>
      <c r="G739" s="6"/>
      <c r="H739" s="6"/>
      <c r="I739" s="6"/>
      <c r="J739" s="6"/>
      <c r="K739" s="6"/>
      <c r="L739" s="6"/>
      <c r="M739" s="6"/>
    </row>
    <row r="740" spans="6:13">
      <c r="F740" s="4"/>
      <c r="G740" s="6"/>
      <c r="H740" s="6"/>
      <c r="I740" s="6"/>
      <c r="J740" s="6"/>
      <c r="K740" s="6"/>
      <c r="L740" s="6"/>
      <c r="M740" s="6"/>
    </row>
    <row r="741" spans="6:13">
      <c r="F741" s="4"/>
      <c r="G741" s="6"/>
      <c r="H741" s="6"/>
      <c r="I741" s="6"/>
      <c r="J741" s="6"/>
      <c r="K741" s="6"/>
      <c r="L741" s="6"/>
      <c r="M741" s="6"/>
    </row>
    <row r="742" spans="6:13">
      <c r="F742" s="4"/>
      <c r="G742" s="6"/>
      <c r="H742" s="6"/>
      <c r="I742" s="6"/>
      <c r="J742" s="6"/>
      <c r="K742" s="6"/>
      <c r="L742" s="6"/>
      <c r="M742" s="6"/>
    </row>
    <row r="743" spans="6:13">
      <c r="F743" s="4"/>
      <c r="G743" s="6"/>
      <c r="H743" s="6"/>
      <c r="I743" s="6"/>
      <c r="J743" s="6"/>
      <c r="K743" s="6"/>
      <c r="L743" s="6"/>
      <c r="M743" s="6"/>
    </row>
    <row r="744" spans="6:13">
      <c r="F744" s="4"/>
      <c r="G744" s="6"/>
      <c r="H744" s="6"/>
      <c r="I744" s="6"/>
      <c r="J744" s="6"/>
      <c r="K744" s="6"/>
      <c r="L744" s="6"/>
      <c r="M744" s="6"/>
    </row>
    <row r="745" spans="6:13">
      <c r="F745" s="4"/>
      <c r="G745" s="6"/>
      <c r="H745" s="6"/>
      <c r="I745" s="6"/>
      <c r="J745" s="6"/>
      <c r="K745" s="6"/>
      <c r="L745" s="6"/>
      <c r="M745" s="6"/>
    </row>
    <row r="746" spans="6:13">
      <c r="F746" s="4"/>
      <c r="G746" s="6"/>
      <c r="H746" s="6"/>
      <c r="I746" s="6"/>
      <c r="J746" s="6"/>
      <c r="K746" s="6"/>
      <c r="L746" s="6"/>
      <c r="M746" s="6"/>
    </row>
    <row r="747" spans="6:13">
      <c r="F747" s="4"/>
      <c r="G747" s="6"/>
      <c r="H747" s="6"/>
      <c r="I747" s="6"/>
      <c r="J747" s="6"/>
      <c r="K747" s="6"/>
      <c r="L747" s="6"/>
      <c r="M747" s="6"/>
    </row>
    <row r="748" spans="6:13">
      <c r="F748" s="4"/>
      <c r="G748" s="6"/>
      <c r="H748" s="6"/>
      <c r="I748" s="6"/>
      <c r="J748" s="6"/>
      <c r="K748" s="6"/>
      <c r="L748" s="6"/>
      <c r="M748" s="6"/>
    </row>
    <row r="749" spans="6:13">
      <c r="F749" s="4"/>
      <c r="G749" s="6"/>
      <c r="H749" s="6"/>
      <c r="I749" s="6"/>
      <c r="J749" s="6"/>
      <c r="K749" s="6"/>
      <c r="L749" s="6"/>
      <c r="M749" s="6"/>
    </row>
    <row r="750" spans="6:13">
      <c r="F750" s="4"/>
      <c r="G750" s="6"/>
      <c r="H750" s="6"/>
      <c r="I750" s="6"/>
      <c r="J750" s="6"/>
      <c r="K750" s="6"/>
      <c r="L750" s="6"/>
      <c r="M750" s="6"/>
    </row>
    <row r="751" spans="6:13">
      <c r="F751" s="4"/>
      <c r="G751" s="6"/>
      <c r="H751" s="6"/>
      <c r="I751" s="6"/>
      <c r="J751" s="6"/>
      <c r="K751" s="6"/>
      <c r="L751" s="6"/>
      <c r="M751" s="6"/>
    </row>
    <row r="752" spans="6:13">
      <c r="F752" s="4"/>
      <c r="G752" s="6"/>
      <c r="H752" s="6"/>
      <c r="I752" s="6"/>
      <c r="J752" s="6"/>
      <c r="K752" s="6"/>
      <c r="L752" s="6"/>
      <c r="M752" s="6"/>
    </row>
    <row r="753" spans="6:13">
      <c r="F753" s="4"/>
      <c r="G753" s="6"/>
      <c r="H753" s="6"/>
      <c r="I753" s="6"/>
      <c r="J753" s="6"/>
      <c r="K753" s="6"/>
      <c r="L753" s="6"/>
      <c r="M753" s="6"/>
    </row>
    <row r="754" spans="6:13">
      <c r="F754" s="4"/>
      <c r="G754" s="6"/>
      <c r="H754" s="6"/>
      <c r="I754" s="6"/>
      <c r="J754" s="6"/>
      <c r="K754" s="6"/>
      <c r="L754" s="6"/>
      <c r="M754" s="6"/>
    </row>
    <row r="755" spans="6:13">
      <c r="F755" s="4"/>
      <c r="G755" s="6"/>
      <c r="H755" s="6"/>
      <c r="I755" s="6"/>
      <c r="J755" s="6"/>
      <c r="K755" s="6"/>
      <c r="L755" s="6"/>
      <c r="M755" s="6"/>
    </row>
    <row r="756" spans="6:13">
      <c r="F756" s="4"/>
      <c r="G756" s="6"/>
      <c r="H756" s="6"/>
      <c r="I756" s="6"/>
      <c r="J756" s="6"/>
      <c r="K756" s="6"/>
      <c r="L756" s="6"/>
      <c r="M756" s="6"/>
    </row>
    <row r="757" spans="6:13">
      <c r="F757" s="4"/>
      <c r="G757" s="6"/>
      <c r="H757" s="6"/>
      <c r="I757" s="6"/>
      <c r="J757" s="6"/>
      <c r="K757" s="6"/>
      <c r="L757" s="6"/>
      <c r="M757" s="6"/>
    </row>
    <row r="758" spans="6:13">
      <c r="F758" s="4"/>
      <c r="G758" s="6"/>
      <c r="H758" s="6"/>
      <c r="I758" s="6"/>
      <c r="J758" s="6"/>
      <c r="K758" s="6"/>
      <c r="L758" s="6"/>
      <c r="M758" s="6"/>
    </row>
    <row r="759" spans="6:13">
      <c r="F759" s="4"/>
      <c r="G759" s="6"/>
      <c r="H759" s="6"/>
      <c r="I759" s="6"/>
      <c r="J759" s="6"/>
      <c r="K759" s="6"/>
      <c r="L759" s="6"/>
      <c r="M759" s="6"/>
    </row>
    <row r="760" spans="6:13">
      <c r="F760" s="4"/>
      <c r="G760" s="6"/>
      <c r="H760" s="6"/>
      <c r="I760" s="6"/>
      <c r="J760" s="6"/>
      <c r="K760" s="6"/>
      <c r="L760" s="6"/>
      <c r="M760" s="6"/>
    </row>
    <row r="761" spans="6:13">
      <c r="F761" s="4"/>
      <c r="G761" s="6"/>
      <c r="H761" s="6"/>
      <c r="I761" s="6"/>
      <c r="J761" s="6"/>
      <c r="K761" s="6"/>
      <c r="L761" s="6"/>
      <c r="M761" s="6"/>
    </row>
    <row r="762" spans="6:13">
      <c r="F762" s="4"/>
      <c r="G762" s="6"/>
      <c r="H762" s="6"/>
      <c r="I762" s="6"/>
      <c r="J762" s="6"/>
      <c r="K762" s="6"/>
      <c r="L762" s="6"/>
      <c r="M762" s="6"/>
    </row>
    <row r="763" spans="6:13">
      <c r="F763" s="4"/>
      <c r="G763" s="6"/>
      <c r="H763" s="6"/>
      <c r="I763" s="6"/>
      <c r="J763" s="6"/>
      <c r="K763" s="6"/>
      <c r="L763" s="6"/>
      <c r="M763" s="6"/>
    </row>
    <row r="764" spans="6:13">
      <c r="F764" s="4"/>
      <c r="G764" s="6"/>
      <c r="H764" s="6"/>
      <c r="I764" s="6"/>
      <c r="J764" s="6"/>
      <c r="K764" s="6"/>
      <c r="L764" s="6"/>
      <c r="M764" s="6"/>
    </row>
    <row r="765" spans="6:13">
      <c r="F765" s="4"/>
      <c r="G765" s="6"/>
      <c r="H765" s="6"/>
      <c r="I765" s="6"/>
      <c r="J765" s="6"/>
      <c r="K765" s="6"/>
      <c r="L765" s="6"/>
      <c r="M765" s="6"/>
    </row>
    <row r="766" spans="6:13">
      <c r="F766" s="4"/>
      <c r="G766" s="6"/>
      <c r="H766" s="6"/>
      <c r="I766" s="6"/>
      <c r="J766" s="6"/>
      <c r="K766" s="6"/>
      <c r="L766" s="6"/>
      <c r="M766" s="6"/>
    </row>
    <row r="767" spans="6:13">
      <c r="F767" s="4"/>
      <c r="G767" s="6"/>
      <c r="H767" s="6"/>
      <c r="I767" s="6"/>
      <c r="J767" s="6"/>
      <c r="K767" s="6"/>
      <c r="L767" s="6"/>
      <c r="M767" s="6"/>
    </row>
    <row r="768" spans="6:13">
      <c r="F768" s="4"/>
      <c r="G768" s="6"/>
      <c r="H768" s="6"/>
      <c r="I768" s="6"/>
      <c r="J768" s="6"/>
      <c r="K768" s="6"/>
      <c r="L768" s="6"/>
      <c r="M768" s="6"/>
    </row>
    <row r="769" spans="6:13">
      <c r="F769" s="4"/>
      <c r="G769" s="6"/>
      <c r="H769" s="6"/>
      <c r="I769" s="6"/>
      <c r="J769" s="6"/>
      <c r="K769" s="6"/>
      <c r="L769" s="6"/>
      <c r="M769" s="6"/>
    </row>
    <row r="770" spans="6:13">
      <c r="F770" s="4"/>
      <c r="G770" s="6"/>
      <c r="H770" s="6"/>
      <c r="I770" s="6"/>
      <c r="J770" s="6"/>
      <c r="K770" s="6"/>
      <c r="L770" s="6"/>
      <c r="M770" s="6"/>
    </row>
    <row r="771" spans="6:13">
      <c r="F771" s="4"/>
      <c r="G771" s="6"/>
      <c r="H771" s="6"/>
      <c r="I771" s="6"/>
      <c r="J771" s="6"/>
      <c r="K771" s="6"/>
      <c r="L771" s="6"/>
      <c r="M771" s="6"/>
    </row>
    <row r="772" spans="6:13">
      <c r="F772" s="4"/>
      <c r="G772" s="6"/>
      <c r="H772" s="6"/>
      <c r="I772" s="6"/>
      <c r="J772" s="6"/>
      <c r="K772" s="6"/>
      <c r="L772" s="6"/>
      <c r="M772" s="6"/>
    </row>
    <row r="773" spans="6:13">
      <c r="F773" s="4"/>
      <c r="G773" s="6"/>
      <c r="H773" s="6"/>
      <c r="I773" s="6"/>
      <c r="J773" s="6"/>
      <c r="K773" s="6"/>
      <c r="L773" s="6"/>
      <c r="M773" s="6"/>
    </row>
    <row r="774" spans="6:13">
      <c r="F774" s="4"/>
      <c r="G774" s="6"/>
      <c r="H774" s="6"/>
      <c r="I774" s="6"/>
      <c r="J774" s="6"/>
      <c r="K774" s="6"/>
      <c r="L774" s="6"/>
      <c r="M774" s="6"/>
    </row>
    <row r="775" spans="6:13">
      <c r="F775" s="4"/>
      <c r="G775" s="6"/>
      <c r="H775" s="6"/>
      <c r="I775" s="6"/>
      <c r="J775" s="6"/>
      <c r="K775" s="6"/>
      <c r="L775" s="6"/>
      <c r="M775" s="6"/>
    </row>
    <row r="776" spans="6:13">
      <c r="F776" s="4"/>
      <c r="G776" s="6"/>
      <c r="H776" s="6"/>
      <c r="I776" s="6"/>
      <c r="J776" s="6"/>
      <c r="K776" s="6"/>
      <c r="L776" s="6"/>
      <c r="M776" s="6"/>
    </row>
    <row r="777" spans="6:13">
      <c r="F777" s="4"/>
      <c r="G777" s="6"/>
      <c r="H777" s="6"/>
      <c r="I777" s="6"/>
      <c r="J777" s="6"/>
      <c r="K777" s="6"/>
      <c r="L777" s="6"/>
      <c r="M777" s="6"/>
    </row>
    <row r="778" spans="6:13">
      <c r="F778" s="4"/>
      <c r="G778" s="6"/>
      <c r="H778" s="6"/>
      <c r="I778" s="6"/>
      <c r="J778" s="6"/>
      <c r="K778" s="6"/>
      <c r="L778" s="6"/>
      <c r="M778" s="6"/>
    </row>
    <row r="779" spans="6:13">
      <c r="F779" s="4"/>
      <c r="G779" s="6"/>
      <c r="H779" s="6"/>
      <c r="I779" s="6"/>
      <c r="J779" s="6"/>
      <c r="K779" s="6"/>
      <c r="L779" s="6"/>
      <c r="M779" s="6"/>
    </row>
    <row r="780" spans="6:13">
      <c r="F780" s="4"/>
      <c r="G780" s="6"/>
      <c r="H780" s="6"/>
      <c r="I780" s="6"/>
      <c r="J780" s="6"/>
      <c r="K780" s="6"/>
      <c r="L780" s="6"/>
      <c r="M780" s="6"/>
    </row>
    <row r="781" spans="6:13">
      <c r="F781" s="4"/>
      <c r="G781" s="6"/>
      <c r="H781" s="6"/>
      <c r="I781" s="6"/>
      <c r="J781" s="6"/>
      <c r="K781" s="6"/>
      <c r="L781" s="6"/>
      <c r="M781" s="6"/>
    </row>
    <row r="782" spans="6:13">
      <c r="F782" s="4"/>
      <c r="G782" s="6"/>
      <c r="H782" s="6"/>
      <c r="I782" s="6"/>
      <c r="J782" s="6"/>
      <c r="K782" s="6"/>
      <c r="L782" s="6"/>
      <c r="M782" s="6"/>
    </row>
    <row r="783" spans="6:13">
      <c r="F783" s="4"/>
      <c r="G783" s="6"/>
      <c r="H783" s="6"/>
      <c r="I783" s="6"/>
      <c r="J783" s="6"/>
      <c r="K783" s="6"/>
      <c r="L783" s="6"/>
      <c r="M783" s="6"/>
    </row>
    <row r="784" spans="6:13">
      <c r="F784" s="4"/>
      <c r="G784" s="6"/>
      <c r="H784" s="6"/>
      <c r="I784" s="6"/>
      <c r="J784" s="6"/>
      <c r="K784" s="6"/>
      <c r="L784" s="6"/>
      <c r="M784" s="6"/>
    </row>
    <row r="785" spans="6:13">
      <c r="F785" s="4"/>
      <c r="G785" s="6"/>
      <c r="H785" s="6"/>
      <c r="I785" s="6"/>
      <c r="J785" s="6"/>
      <c r="K785" s="6"/>
      <c r="L785" s="6"/>
      <c r="M785" s="6"/>
    </row>
    <row r="786" spans="6:13">
      <c r="F786" s="4"/>
      <c r="G786" s="6"/>
      <c r="H786" s="6"/>
      <c r="I786" s="6"/>
      <c r="J786" s="6"/>
      <c r="K786" s="6"/>
      <c r="L786" s="6"/>
      <c r="M786" s="6"/>
    </row>
    <row r="787" spans="6:13">
      <c r="F787" s="4"/>
      <c r="G787" s="6"/>
      <c r="H787" s="6"/>
      <c r="I787" s="6"/>
      <c r="J787" s="6"/>
      <c r="K787" s="6"/>
      <c r="L787" s="6"/>
      <c r="M787" s="6"/>
    </row>
    <row r="788" spans="6:13">
      <c r="F788" s="4"/>
      <c r="G788" s="6"/>
      <c r="H788" s="6"/>
      <c r="I788" s="6"/>
      <c r="J788" s="6"/>
      <c r="K788" s="6"/>
      <c r="L788" s="6"/>
      <c r="M788" s="6"/>
    </row>
    <row r="789" spans="6:13">
      <c r="F789" s="4"/>
      <c r="G789" s="6"/>
      <c r="H789" s="6"/>
      <c r="I789" s="6"/>
      <c r="J789" s="6"/>
      <c r="K789" s="6"/>
      <c r="L789" s="6"/>
      <c r="M789" s="6"/>
    </row>
    <row r="790" spans="6:13">
      <c r="F790" s="4"/>
      <c r="G790" s="6"/>
      <c r="H790" s="6"/>
      <c r="I790" s="6"/>
      <c r="J790" s="6"/>
      <c r="K790" s="6"/>
      <c r="L790" s="6"/>
      <c r="M790" s="6"/>
    </row>
    <row r="791" spans="6:13">
      <c r="F791" s="4"/>
      <c r="G791" s="6"/>
      <c r="H791" s="6"/>
      <c r="I791" s="6"/>
      <c r="J791" s="6"/>
      <c r="K791" s="6"/>
      <c r="L791" s="6"/>
      <c r="M791" s="6"/>
    </row>
    <row r="792" spans="6:13">
      <c r="F792" s="4"/>
      <c r="G792" s="6"/>
      <c r="H792" s="6"/>
      <c r="I792" s="6"/>
      <c r="J792" s="6"/>
      <c r="K792" s="6"/>
      <c r="L792" s="6"/>
      <c r="M792" s="6"/>
    </row>
    <row r="793" spans="6:13">
      <c r="F793" s="4"/>
      <c r="G793" s="6"/>
      <c r="H793" s="6"/>
      <c r="I793" s="6"/>
      <c r="J793" s="6"/>
      <c r="K793" s="6"/>
      <c r="L793" s="6"/>
      <c r="M793" s="6"/>
    </row>
    <row r="794" spans="6:13">
      <c r="F794" s="4"/>
      <c r="G794" s="6"/>
      <c r="H794" s="6"/>
      <c r="I794" s="6"/>
      <c r="J794" s="6"/>
      <c r="K794" s="6"/>
      <c r="L794" s="6"/>
      <c r="M794" s="6"/>
    </row>
    <row r="795" spans="6:13">
      <c r="F795" s="4"/>
      <c r="G795" s="6"/>
      <c r="H795" s="6"/>
      <c r="I795" s="6"/>
      <c r="J795" s="6"/>
      <c r="K795" s="6"/>
      <c r="L795" s="6"/>
      <c r="M795" s="6"/>
    </row>
    <row r="796" spans="6:13">
      <c r="F796" s="4"/>
      <c r="G796" s="6"/>
      <c r="H796" s="6"/>
      <c r="I796" s="6"/>
      <c r="J796" s="6"/>
      <c r="K796" s="6"/>
      <c r="L796" s="6"/>
      <c r="M796" s="6"/>
    </row>
    <row r="797" spans="6:13">
      <c r="F797" s="4"/>
      <c r="G797" s="6"/>
      <c r="H797" s="6"/>
      <c r="I797" s="6"/>
      <c r="J797" s="6"/>
      <c r="K797" s="6"/>
      <c r="L797" s="6"/>
      <c r="M797" s="6"/>
    </row>
    <row r="798" spans="6:13">
      <c r="F798" s="4"/>
      <c r="G798" s="6"/>
      <c r="H798" s="6"/>
      <c r="I798" s="6"/>
      <c r="J798" s="6"/>
      <c r="K798" s="6"/>
      <c r="L798" s="6"/>
      <c r="M798" s="6"/>
    </row>
    <row r="799" spans="6:13">
      <c r="F799" s="4"/>
      <c r="G799" s="6"/>
      <c r="H799" s="6"/>
      <c r="I799" s="6"/>
      <c r="J799" s="6"/>
      <c r="K799" s="6"/>
      <c r="L799" s="6"/>
      <c r="M799" s="6"/>
    </row>
    <row r="800" spans="6:13">
      <c r="F800" s="4"/>
      <c r="G800" s="6"/>
      <c r="H800" s="6"/>
      <c r="I800" s="6"/>
      <c r="J800" s="6"/>
      <c r="K800" s="6"/>
      <c r="L800" s="6"/>
      <c r="M800" s="6"/>
    </row>
    <row r="801" spans="6:13">
      <c r="F801" s="4"/>
      <c r="G801" s="6"/>
      <c r="H801" s="6"/>
      <c r="I801" s="6"/>
      <c r="J801" s="6"/>
      <c r="K801" s="6"/>
      <c r="L801" s="6"/>
      <c r="M801" s="6"/>
    </row>
    <row r="802" spans="6:13">
      <c r="F802" s="4"/>
      <c r="G802" s="6"/>
      <c r="H802" s="6"/>
      <c r="I802" s="6"/>
      <c r="J802" s="6"/>
      <c r="K802" s="6"/>
      <c r="L802" s="6"/>
      <c r="M802" s="6"/>
    </row>
    <row r="803" spans="6:13">
      <c r="F803" s="4"/>
      <c r="G803" s="6"/>
      <c r="H803" s="6"/>
      <c r="I803" s="6"/>
      <c r="J803" s="6"/>
      <c r="K803" s="6"/>
      <c r="L803" s="6"/>
      <c r="M803" s="6"/>
    </row>
    <row r="804" spans="6:13">
      <c r="F804" s="4"/>
      <c r="G804" s="6"/>
      <c r="H804" s="6"/>
      <c r="I804" s="6"/>
      <c r="J804" s="6"/>
      <c r="K804" s="6"/>
      <c r="L804" s="6"/>
      <c r="M804" s="6"/>
    </row>
    <row r="805" spans="6:13">
      <c r="F805" s="4"/>
      <c r="G805" s="6"/>
      <c r="H805" s="6"/>
      <c r="I805" s="6"/>
      <c r="J805" s="6"/>
      <c r="K805" s="6"/>
      <c r="L805" s="6"/>
      <c r="M805" s="6"/>
    </row>
    <row r="806" spans="6:13">
      <c r="F806" s="4"/>
      <c r="G806" s="6"/>
      <c r="H806" s="6"/>
      <c r="I806" s="6"/>
      <c r="J806" s="6"/>
      <c r="K806" s="6"/>
      <c r="L806" s="6"/>
      <c r="M806" s="6"/>
    </row>
    <row r="807" spans="6:13">
      <c r="F807" s="4"/>
      <c r="G807" s="6"/>
      <c r="H807" s="6"/>
      <c r="I807" s="6"/>
      <c r="J807" s="6"/>
      <c r="K807" s="6"/>
      <c r="L807" s="6"/>
      <c r="M807" s="6"/>
    </row>
    <row r="808" spans="6:13">
      <c r="F808" s="4"/>
      <c r="G808" s="6"/>
      <c r="H808" s="6"/>
      <c r="I808" s="6"/>
      <c r="J808" s="6"/>
      <c r="K808" s="6"/>
      <c r="L808" s="6"/>
      <c r="M808" s="6"/>
    </row>
    <row r="809" spans="6:13">
      <c r="F809" s="4"/>
      <c r="G809" s="6"/>
      <c r="H809" s="6"/>
      <c r="I809" s="6"/>
      <c r="J809" s="6"/>
      <c r="K809" s="6"/>
      <c r="L809" s="6"/>
      <c r="M809" s="6"/>
    </row>
    <row r="810" spans="6:13">
      <c r="F810" s="4"/>
      <c r="G810" s="6"/>
      <c r="H810" s="6"/>
      <c r="I810" s="6"/>
      <c r="J810" s="6"/>
      <c r="K810" s="6"/>
      <c r="L810" s="6"/>
      <c r="M810" s="6"/>
    </row>
    <row r="811" spans="6:13">
      <c r="F811" s="4"/>
      <c r="G811" s="6"/>
      <c r="H811" s="6"/>
      <c r="I811" s="6"/>
      <c r="J811" s="6"/>
      <c r="K811" s="6"/>
      <c r="L811" s="6"/>
      <c r="M811" s="6"/>
    </row>
    <row r="812" spans="6:13">
      <c r="F812" s="4"/>
      <c r="G812" s="6"/>
      <c r="H812" s="6"/>
      <c r="I812" s="6"/>
      <c r="J812" s="6"/>
      <c r="K812" s="6"/>
      <c r="L812" s="6"/>
      <c r="M812" s="6"/>
    </row>
    <row r="813" spans="6:13">
      <c r="F813" s="4"/>
      <c r="G813" s="6"/>
      <c r="H813" s="6"/>
      <c r="I813" s="6"/>
      <c r="J813" s="6"/>
      <c r="K813" s="6"/>
      <c r="L813" s="6"/>
      <c r="M813" s="6"/>
    </row>
    <row r="814" spans="6:13">
      <c r="F814" s="4"/>
      <c r="G814" s="6"/>
      <c r="H814" s="6"/>
      <c r="I814" s="6"/>
      <c r="J814" s="6"/>
      <c r="K814" s="6"/>
      <c r="L814" s="6"/>
      <c r="M814" s="6"/>
    </row>
    <row r="815" spans="6:13">
      <c r="F815" s="4"/>
      <c r="G815" s="6"/>
      <c r="H815" s="6"/>
      <c r="I815" s="6"/>
      <c r="J815" s="6"/>
      <c r="K815" s="6"/>
      <c r="L815" s="6"/>
      <c r="M815" s="6"/>
    </row>
    <row r="816" spans="6:13">
      <c r="F816" s="4"/>
      <c r="G816" s="6"/>
      <c r="H816" s="6"/>
      <c r="I816" s="6"/>
      <c r="J816" s="6"/>
      <c r="K816" s="6"/>
      <c r="L816" s="6"/>
      <c r="M816" s="6"/>
    </row>
    <row r="817" spans="6:13">
      <c r="F817" s="4"/>
      <c r="G817" s="6"/>
      <c r="H817" s="6"/>
      <c r="I817" s="6"/>
      <c r="J817" s="6"/>
      <c r="K817" s="6"/>
      <c r="L817" s="6"/>
      <c r="M817" s="6"/>
    </row>
    <row r="818" spans="6:13">
      <c r="F818" s="4"/>
      <c r="G818" s="6"/>
      <c r="H818" s="6"/>
      <c r="I818" s="6"/>
      <c r="J818" s="6"/>
      <c r="K818" s="6"/>
      <c r="L818" s="6"/>
      <c r="M818" s="6"/>
    </row>
    <row r="819" spans="6:13">
      <c r="F819" s="4"/>
      <c r="G819" s="6"/>
      <c r="H819" s="6"/>
      <c r="I819" s="6"/>
      <c r="J819" s="6"/>
      <c r="K819" s="6"/>
      <c r="L819" s="6"/>
      <c r="M819" s="6"/>
    </row>
    <row r="820" spans="6:13">
      <c r="F820" s="4"/>
      <c r="G820" s="6"/>
      <c r="H820" s="6"/>
      <c r="I820" s="6"/>
      <c r="J820" s="6"/>
      <c r="K820" s="6"/>
      <c r="L820" s="6"/>
      <c r="M820" s="6"/>
    </row>
    <row r="821" spans="6:13">
      <c r="F821" s="4"/>
      <c r="G821" s="6"/>
      <c r="H821" s="6"/>
      <c r="I821" s="6"/>
      <c r="J821" s="6"/>
      <c r="K821" s="6"/>
      <c r="L821" s="6"/>
      <c r="M821" s="6"/>
    </row>
    <row r="822" spans="6:13">
      <c r="F822" s="4"/>
      <c r="G822" s="6"/>
      <c r="H822" s="6"/>
      <c r="I822" s="6"/>
      <c r="J822" s="6"/>
      <c r="K822" s="6"/>
      <c r="L822" s="6"/>
      <c r="M822" s="6"/>
    </row>
    <row r="823" spans="6:13">
      <c r="F823" s="4"/>
      <c r="G823" s="6"/>
      <c r="H823" s="6"/>
      <c r="I823" s="6"/>
      <c r="J823" s="6"/>
      <c r="K823" s="6"/>
      <c r="L823" s="6"/>
      <c r="M823" s="6"/>
    </row>
    <row r="824" spans="6:13">
      <c r="F824" s="4"/>
      <c r="G824" s="6"/>
      <c r="H824" s="6"/>
      <c r="I824" s="6"/>
      <c r="J824" s="6"/>
      <c r="K824" s="6"/>
      <c r="L824" s="6"/>
      <c r="M824" s="6"/>
    </row>
    <row r="825" spans="6:13">
      <c r="F825" s="4"/>
      <c r="G825" s="6"/>
      <c r="H825" s="6"/>
      <c r="I825" s="6"/>
      <c r="J825" s="6"/>
      <c r="K825" s="6"/>
      <c r="L825" s="6"/>
      <c r="M825" s="6"/>
    </row>
    <row r="826" spans="6:13">
      <c r="F826" s="4"/>
      <c r="G826" s="6"/>
      <c r="H826" s="6"/>
      <c r="I826" s="6"/>
      <c r="J826" s="6"/>
      <c r="K826" s="6"/>
      <c r="L826" s="6"/>
      <c r="M826" s="6"/>
    </row>
    <row r="827" spans="6:13">
      <c r="F827" s="4"/>
      <c r="G827" s="6"/>
      <c r="H827" s="6"/>
      <c r="I827" s="6"/>
      <c r="J827" s="6"/>
      <c r="K827" s="6"/>
      <c r="L827" s="6"/>
      <c r="M827" s="6"/>
    </row>
    <row r="828" spans="6:13">
      <c r="F828" s="4"/>
      <c r="G828" s="6"/>
      <c r="H828" s="6"/>
      <c r="I828" s="6"/>
      <c r="J828" s="6"/>
      <c r="K828" s="6"/>
      <c r="L828" s="6"/>
      <c r="M828" s="6"/>
    </row>
    <row r="829" spans="6:13">
      <c r="F829" s="4"/>
      <c r="G829" s="6"/>
      <c r="H829" s="6"/>
      <c r="I829" s="6"/>
      <c r="J829" s="6"/>
      <c r="K829" s="6"/>
      <c r="L829" s="6"/>
      <c r="M829" s="6"/>
    </row>
    <row r="830" spans="6:13">
      <c r="F830" s="4"/>
      <c r="G830" s="6"/>
      <c r="H830" s="6"/>
      <c r="I830" s="6"/>
      <c r="J830" s="6"/>
      <c r="K830" s="6"/>
      <c r="L830" s="6"/>
      <c r="M830" s="6"/>
    </row>
    <row r="831" spans="6:13">
      <c r="F831" s="4"/>
      <c r="G831" s="6"/>
      <c r="H831" s="6"/>
      <c r="I831" s="6"/>
      <c r="J831" s="6"/>
      <c r="K831" s="6"/>
      <c r="L831" s="6"/>
      <c r="M831" s="6"/>
    </row>
    <row r="832" spans="6:13">
      <c r="F832" s="4"/>
      <c r="G832" s="6"/>
      <c r="H832" s="6"/>
      <c r="I832" s="6"/>
      <c r="J832" s="6"/>
      <c r="K832" s="6"/>
      <c r="L832" s="6"/>
      <c r="M832" s="6"/>
    </row>
    <row r="833" spans="6:13">
      <c r="F833" s="4"/>
      <c r="G833" s="6"/>
      <c r="H833" s="6"/>
      <c r="I833" s="6"/>
      <c r="J833" s="6"/>
      <c r="K833" s="6"/>
      <c r="L833" s="6"/>
      <c r="M833" s="6"/>
    </row>
    <row r="834" spans="6:13">
      <c r="F834" s="4"/>
      <c r="G834" s="6"/>
      <c r="H834" s="6"/>
      <c r="I834" s="6"/>
      <c r="J834" s="6"/>
      <c r="K834" s="6"/>
      <c r="L834" s="6"/>
      <c r="M834" s="6"/>
    </row>
    <row r="835" spans="6:13">
      <c r="F835" s="4"/>
      <c r="G835" s="6"/>
      <c r="H835" s="6"/>
      <c r="I835" s="6"/>
      <c r="J835" s="6"/>
      <c r="K835" s="6"/>
      <c r="L835" s="6"/>
      <c r="M835" s="6"/>
    </row>
    <row r="836" spans="6:13">
      <c r="F836" s="4"/>
      <c r="G836" s="6"/>
      <c r="H836" s="6"/>
      <c r="I836" s="6"/>
      <c r="J836" s="6"/>
      <c r="K836" s="6"/>
      <c r="L836" s="6"/>
      <c r="M836" s="6"/>
    </row>
    <row r="837" spans="6:13">
      <c r="F837" s="4"/>
      <c r="G837" s="6"/>
      <c r="H837" s="6"/>
      <c r="I837" s="6"/>
      <c r="J837" s="6"/>
      <c r="K837" s="6"/>
      <c r="L837" s="6"/>
      <c r="M837" s="6"/>
    </row>
    <row r="838" spans="6:13">
      <c r="F838" s="4"/>
      <c r="G838" s="6"/>
      <c r="H838" s="6"/>
      <c r="I838" s="6"/>
      <c r="J838" s="6"/>
      <c r="K838" s="6"/>
      <c r="L838" s="6"/>
      <c r="M838" s="6"/>
    </row>
    <row r="839" spans="6:13">
      <c r="F839" s="4"/>
      <c r="G839" s="6"/>
      <c r="H839" s="6"/>
      <c r="I839" s="6"/>
      <c r="J839" s="6"/>
      <c r="K839" s="6"/>
      <c r="L839" s="6"/>
      <c r="M839" s="6"/>
    </row>
    <row r="840" spans="6:13">
      <c r="F840" s="4"/>
      <c r="G840" s="6"/>
      <c r="H840" s="6"/>
      <c r="I840" s="6"/>
      <c r="J840" s="6"/>
      <c r="K840" s="6"/>
      <c r="L840" s="6"/>
      <c r="M840" s="6"/>
    </row>
    <row r="841" spans="6:13">
      <c r="F841" s="4"/>
      <c r="G841" s="6"/>
      <c r="H841" s="6"/>
      <c r="I841" s="6"/>
      <c r="J841" s="6"/>
      <c r="K841" s="6"/>
      <c r="L841" s="6"/>
      <c r="M841" s="6"/>
    </row>
    <row r="842" spans="6:13">
      <c r="F842" s="4"/>
      <c r="G842" s="6"/>
      <c r="H842" s="6"/>
      <c r="I842" s="6"/>
      <c r="J842" s="6"/>
      <c r="K842" s="6"/>
      <c r="L842" s="6"/>
      <c r="M842" s="6"/>
    </row>
    <row r="843" spans="6:13">
      <c r="F843" s="4"/>
      <c r="G843" s="6"/>
      <c r="H843" s="6"/>
      <c r="I843" s="6"/>
      <c r="J843" s="6"/>
      <c r="K843" s="6"/>
      <c r="L843" s="6"/>
      <c r="M843" s="6"/>
    </row>
    <row r="844" spans="6:13">
      <c r="F844" s="4"/>
      <c r="G844" s="6"/>
      <c r="H844" s="6"/>
      <c r="I844" s="6"/>
      <c r="J844" s="6"/>
      <c r="K844" s="6"/>
      <c r="L844" s="6"/>
      <c r="M844" s="6"/>
    </row>
    <row r="845" spans="6:13">
      <c r="F845" s="4"/>
      <c r="G845" s="6"/>
      <c r="H845" s="6"/>
      <c r="I845" s="6"/>
      <c r="J845" s="6"/>
      <c r="K845" s="6"/>
      <c r="L845" s="6"/>
      <c r="M845" s="6"/>
    </row>
    <row r="846" spans="6:13">
      <c r="F846" s="4"/>
      <c r="G846" s="6"/>
      <c r="H846" s="6"/>
      <c r="I846" s="6"/>
      <c r="J846" s="6"/>
      <c r="K846" s="6"/>
      <c r="L846" s="6"/>
      <c r="M846" s="6"/>
    </row>
    <row r="847" spans="6:13">
      <c r="F847" s="4"/>
      <c r="G847" s="6"/>
      <c r="H847" s="6"/>
      <c r="I847" s="6"/>
      <c r="J847" s="6"/>
      <c r="K847" s="6"/>
      <c r="L847" s="6"/>
      <c r="M847" s="6"/>
    </row>
    <row r="848" spans="6:13">
      <c r="F848" s="4"/>
      <c r="G848" s="6"/>
      <c r="H848" s="6"/>
      <c r="I848" s="6"/>
      <c r="J848" s="6"/>
      <c r="K848" s="6"/>
      <c r="L848" s="6"/>
      <c r="M848" s="6"/>
    </row>
    <row r="849" spans="6:13">
      <c r="F849" s="4"/>
      <c r="G849" s="6"/>
      <c r="H849" s="6"/>
      <c r="I849" s="6"/>
      <c r="J849" s="6"/>
      <c r="K849" s="6"/>
      <c r="L849" s="6"/>
      <c r="M849" s="6"/>
    </row>
    <row r="850" spans="6:13">
      <c r="F850" s="4"/>
      <c r="G850" s="6"/>
      <c r="H850" s="6"/>
      <c r="I850" s="6"/>
      <c r="J850" s="6"/>
      <c r="K850" s="6"/>
      <c r="L850" s="6"/>
      <c r="M850" s="6"/>
    </row>
    <row r="851" spans="6:13">
      <c r="F851" s="4"/>
      <c r="G851" s="6"/>
      <c r="H851" s="6"/>
      <c r="I851" s="6"/>
      <c r="J851" s="6"/>
      <c r="K851" s="6"/>
      <c r="L851" s="6"/>
      <c r="M851" s="6"/>
    </row>
    <row r="852" spans="6:13">
      <c r="F852" s="4"/>
      <c r="G852" s="6"/>
      <c r="H852" s="6"/>
      <c r="I852" s="6"/>
      <c r="J852" s="6"/>
      <c r="K852" s="6"/>
      <c r="L852" s="6"/>
      <c r="M852" s="6"/>
    </row>
    <row r="853" spans="6:13">
      <c r="F853" s="4"/>
      <c r="G853" s="6"/>
      <c r="H853" s="6"/>
      <c r="I853" s="6"/>
      <c r="J853" s="6"/>
      <c r="K853" s="6"/>
      <c r="L853" s="6"/>
      <c r="M853" s="6"/>
    </row>
    <row r="854" spans="6:13">
      <c r="F854" s="4"/>
      <c r="G854" s="6"/>
      <c r="H854" s="6"/>
      <c r="I854" s="6"/>
      <c r="J854" s="6"/>
      <c r="K854" s="6"/>
      <c r="L854" s="6"/>
      <c r="M854" s="6"/>
    </row>
    <row r="855" spans="6:13">
      <c r="F855" s="4"/>
      <c r="G855" s="6"/>
      <c r="H855" s="6"/>
      <c r="I855" s="6"/>
      <c r="J855" s="6"/>
      <c r="K855" s="6"/>
      <c r="L855" s="6"/>
      <c r="M855" s="6"/>
    </row>
    <row r="856" spans="6:13">
      <c r="F856" s="4"/>
      <c r="G856" s="6"/>
      <c r="H856" s="6"/>
      <c r="I856" s="6"/>
      <c r="J856" s="6"/>
      <c r="K856" s="6"/>
      <c r="L856" s="6"/>
      <c r="M856" s="6"/>
    </row>
    <row r="857" spans="6:13">
      <c r="F857" s="4"/>
      <c r="G857" s="6"/>
      <c r="H857" s="6"/>
      <c r="I857" s="6"/>
      <c r="J857" s="6"/>
      <c r="K857" s="6"/>
      <c r="L857" s="6"/>
      <c r="M857" s="6"/>
    </row>
    <row r="858" spans="6:13">
      <c r="F858" s="4"/>
      <c r="G858" s="6"/>
      <c r="H858" s="6"/>
      <c r="I858" s="6"/>
      <c r="J858" s="6"/>
      <c r="K858" s="6"/>
      <c r="L858" s="6"/>
      <c r="M858" s="6"/>
    </row>
    <row r="859" spans="6:13">
      <c r="F859" s="4"/>
      <c r="G859" s="6"/>
      <c r="H859" s="6"/>
      <c r="I859" s="6"/>
      <c r="J859" s="6"/>
      <c r="K859" s="6"/>
      <c r="L859" s="6"/>
      <c r="M859" s="6"/>
    </row>
    <row r="860" spans="6:13">
      <c r="F860" s="4"/>
      <c r="G860" s="6"/>
      <c r="H860" s="6"/>
      <c r="I860" s="6"/>
      <c r="J860" s="6"/>
      <c r="K860" s="6"/>
      <c r="L860" s="6"/>
      <c r="M860" s="6"/>
    </row>
    <row r="861" spans="6:13">
      <c r="F861" s="4"/>
      <c r="G861" s="6"/>
      <c r="H861" s="6"/>
      <c r="I861" s="6"/>
      <c r="J861" s="6"/>
      <c r="K861" s="6"/>
      <c r="L861" s="6"/>
      <c r="M861" s="6"/>
    </row>
    <row r="862" spans="6:13">
      <c r="F862" s="4"/>
      <c r="G862" s="6"/>
      <c r="H862" s="6"/>
      <c r="I862" s="6"/>
      <c r="J862" s="6"/>
      <c r="K862" s="6"/>
      <c r="L862" s="6"/>
      <c r="M862" s="6"/>
    </row>
    <row r="863" spans="6:13">
      <c r="F863" s="4"/>
      <c r="G863" s="6"/>
      <c r="H863" s="6"/>
      <c r="I863" s="6"/>
      <c r="J863" s="6"/>
      <c r="K863" s="6"/>
      <c r="L863" s="6"/>
      <c r="M863" s="6"/>
    </row>
    <row r="864" spans="6:13">
      <c r="F864" s="4"/>
      <c r="G864" s="6"/>
      <c r="H864" s="6"/>
      <c r="I864" s="6"/>
      <c r="J864" s="6"/>
      <c r="K864" s="6"/>
      <c r="L864" s="6"/>
      <c r="M864" s="6"/>
    </row>
    <row r="865" spans="6:13">
      <c r="F865" s="4"/>
      <c r="G865" s="6"/>
      <c r="H865" s="6"/>
      <c r="I865" s="6"/>
      <c r="J865" s="6"/>
      <c r="K865" s="6"/>
      <c r="L865" s="6"/>
      <c r="M865" s="6"/>
    </row>
    <row r="866" spans="6:13">
      <c r="F866" s="4"/>
      <c r="G866" s="6"/>
      <c r="H866" s="6"/>
      <c r="I866" s="6"/>
      <c r="J866" s="6"/>
      <c r="K866" s="6"/>
      <c r="L866" s="6"/>
      <c r="M866" s="6"/>
    </row>
    <row r="867" spans="6:13">
      <c r="F867" s="4"/>
      <c r="G867" s="6"/>
      <c r="H867" s="6"/>
      <c r="I867" s="6"/>
      <c r="J867" s="6"/>
      <c r="K867" s="6"/>
      <c r="L867" s="6"/>
      <c r="M867" s="6"/>
    </row>
    <row r="868" spans="6:13">
      <c r="F868" s="4"/>
      <c r="G868" s="6"/>
      <c r="H868" s="6"/>
      <c r="I868" s="6"/>
      <c r="J868" s="6"/>
      <c r="K868" s="6"/>
      <c r="L868" s="6"/>
      <c r="M868" s="6"/>
    </row>
    <row r="869" spans="6:13">
      <c r="F869" s="4"/>
      <c r="G869" s="6"/>
      <c r="H869" s="6"/>
      <c r="I869" s="6"/>
      <c r="J869" s="6"/>
      <c r="K869" s="6"/>
      <c r="L869" s="6"/>
      <c r="M869" s="6"/>
    </row>
    <row r="870" spans="6:13">
      <c r="F870" s="4"/>
      <c r="G870" s="6"/>
      <c r="H870" s="6"/>
      <c r="I870" s="6"/>
      <c r="J870" s="6"/>
      <c r="K870" s="6"/>
      <c r="L870" s="6"/>
      <c r="M870" s="6"/>
    </row>
    <row r="871" spans="6:13">
      <c r="F871" s="4"/>
      <c r="G871" s="6"/>
      <c r="H871" s="6"/>
      <c r="I871" s="6"/>
      <c r="J871" s="6"/>
      <c r="K871" s="6"/>
      <c r="L871" s="6"/>
      <c r="M871" s="6"/>
    </row>
    <row r="872" spans="6:13">
      <c r="F872" s="4"/>
      <c r="G872" s="6"/>
      <c r="H872" s="6"/>
      <c r="I872" s="6"/>
      <c r="J872" s="6"/>
      <c r="K872" s="6"/>
      <c r="L872" s="6"/>
      <c r="M872" s="6"/>
    </row>
    <row r="873" spans="6:13">
      <c r="F873" s="4"/>
      <c r="G873" s="6"/>
      <c r="H873" s="6"/>
      <c r="I873" s="6"/>
      <c r="J873" s="6"/>
      <c r="K873" s="6"/>
      <c r="L873" s="6"/>
      <c r="M873" s="6"/>
    </row>
    <row r="874" spans="6:13">
      <c r="F874" s="4"/>
      <c r="G874" s="6"/>
      <c r="H874" s="6"/>
      <c r="I874" s="6"/>
      <c r="J874" s="6"/>
      <c r="K874" s="6"/>
      <c r="L874" s="6"/>
      <c r="M874" s="6"/>
    </row>
    <row r="875" spans="6:13">
      <c r="F875" s="4"/>
      <c r="G875" s="6"/>
      <c r="H875" s="6"/>
      <c r="I875" s="6"/>
      <c r="J875" s="6"/>
      <c r="K875" s="6"/>
      <c r="L875" s="6"/>
      <c r="M875" s="6"/>
    </row>
    <row r="876" spans="6:13">
      <c r="F876" s="4"/>
      <c r="G876" s="6"/>
      <c r="H876" s="6"/>
      <c r="I876" s="6"/>
      <c r="J876" s="6"/>
      <c r="K876" s="6"/>
      <c r="L876" s="6"/>
      <c r="M876" s="6"/>
    </row>
    <row r="877" spans="6:13">
      <c r="F877" s="4"/>
      <c r="G877" s="6"/>
      <c r="H877" s="6"/>
      <c r="I877" s="6"/>
      <c r="J877" s="6"/>
      <c r="K877" s="6"/>
      <c r="L877" s="6"/>
      <c r="M877" s="6"/>
    </row>
    <row r="878" spans="6:13">
      <c r="F878" s="4"/>
      <c r="G878" s="6"/>
      <c r="H878" s="6"/>
      <c r="I878" s="6"/>
      <c r="J878" s="6"/>
      <c r="K878" s="6"/>
      <c r="L878" s="6"/>
      <c r="M878" s="6"/>
    </row>
    <row r="879" spans="6:13">
      <c r="F879" s="4"/>
      <c r="G879" s="6"/>
      <c r="H879" s="6"/>
      <c r="I879" s="6"/>
      <c r="J879" s="6"/>
      <c r="K879" s="6"/>
      <c r="L879" s="6"/>
      <c r="M879" s="6"/>
    </row>
    <row r="880" spans="6:13">
      <c r="F880" s="4"/>
      <c r="G880" s="6"/>
      <c r="H880" s="6"/>
      <c r="I880" s="6"/>
      <c r="J880" s="6"/>
      <c r="K880" s="6"/>
      <c r="L880" s="6"/>
      <c r="M880" s="6"/>
    </row>
    <row r="881" spans="6:13">
      <c r="F881" s="4"/>
      <c r="G881" s="6"/>
      <c r="H881" s="6"/>
      <c r="I881" s="6"/>
      <c r="J881" s="6"/>
      <c r="K881" s="6"/>
      <c r="L881" s="6"/>
      <c r="M881" s="6"/>
    </row>
    <row r="882" spans="6:13">
      <c r="F882" s="4"/>
      <c r="G882" s="6"/>
      <c r="H882" s="6"/>
      <c r="I882" s="6"/>
      <c r="J882" s="6"/>
      <c r="K882" s="6"/>
      <c r="L882" s="6"/>
      <c r="M882" s="6"/>
    </row>
    <row r="883" spans="6:13">
      <c r="F883" s="4"/>
      <c r="G883" s="6"/>
      <c r="H883" s="6"/>
      <c r="I883" s="6"/>
      <c r="J883" s="6"/>
      <c r="K883" s="6"/>
      <c r="L883" s="6"/>
      <c r="M883" s="6"/>
    </row>
    <row r="884" spans="6:13">
      <c r="F884" s="4"/>
      <c r="G884" s="6"/>
      <c r="H884" s="6"/>
      <c r="I884" s="6"/>
      <c r="J884" s="6"/>
      <c r="K884" s="6"/>
      <c r="L884" s="6"/>
      <c r="M884" s="6"/>
    </row>
    <row r="885" spans="6:13">
      <c r="F885" s="4"/>
      <c r="G885" s="6"/>
      <c r="H885" s="6"/>
      <c r="I885" s="6"/>
      <c r="J885" s="6"/>
      <c r="K885" s="6"/>
      <c r="L885" s="6"/>
      <c r="M885" s="6"/>
    </row>
    <row r="886" spans="6:13">
      <c r="F886" s="4"/>
      <c r="G886" s="6"/>
      <c r="H886" s="6"/>
      <c r="I886" s="6"/>
      <c r="J886" s="6"/>
      <c r="K886" s="6"/>
      <c r="L886" s="6"/>
      <c r="M886" s="6"/>
    </row>
    <row r="887" spans="6:13">
      <c r="F887" s="4"/>
      <c r="G887" s="6"/>
      <c r="H887" s="6"/>
      <c r="I887" s="6"/>
      <c r="J887" s="6"/>
      <c r="K887" s="6"/>
      <c r="L887" s="6"/>
      <c r="M887" s="6"/>
    </row>
    <row r="888" spans="6:13">
      <c r="F888" s="4"/>
      <c r="G888" s="6"/>
      <c r="H888" s="6"/>
      <c r="I888" s="6"/>
      <c r="J888" s="6"/>
      <c r="K888" s="6"/>
      <c r="L888" s="6"/>
      <c r="M888" s="6"/>
    </row>
    <row r="889" spans="6:13">
      <c r="F889" s="4"/>
      <c r="G889" s="6"/>
      <c r="H889" s="6"/>
      <c r="I889" s="6"/>
      <c r="J889" s="6"/>
      <c r="K889" s="6"/>
      <c r="L889" s="6"/>
      <c r="M889" s="6"/>
    </row>
    <row r="890" spans="6:13">
      <c r="F890" s="4"/>
      <c r="G890" s="6"/>
      <c r="H890" s="6"/>
      <c r="I890" s="6"/>
      <c r="J890" s="6"/>
      <c r="K890" s="6"/>
      <c r="L890" s="6"/>
      <c r="M890" s="6"/>
    </row>
    <row r="891" spans="6:13">
      <c r="F891" s="4"/>
      <c r="G891" s="6"/>
      <c r="H891" s="6"/>
      <c r="I891" s="6"/>
      <c r="J891" s="6"/>
      <c r="K891" s="6"/>
      <c r="L891" s="6"/>
      <c r="M891" s="6"/>
    </row>
    <row r="892" spans="6:13">
      <c r="F892" s="4"/>
      <c r="G892" s="6"/>
      <c r="H892" s="6"/>
      <c r="I892" s="6"/>
      <c r="J892" s="6"/>
      <c r="K892" s="6"/>
      <c r="L892" s="6"/>
      <c r="M892" s="6"/>
    </row>
    <row r="893" spans="6:13">
      <c r="F893" s="4"/>
      <c r="G893" s="6"/>
      <c r="H893" s="6"/>
      <c r="I893" s="6"/>
      <c r="J893" s="6"/>
      <c r="K893" s="6"/>
      <c r="L893" s="6"/>
      <c r="M893" s="6"/>
    </row>
    <row r="894" spans="6:13">
      <c r="F894" s="4"/>
      <c r="G894" s="6"/>
      <c r="H894" s="6"/>
      <c r="I894" s="6"/>
      <c r="J894" s="6"/>
      <c r="K894" s="6"/>
      <c r="L894" s="6"/>
      <c r="M894" s="6"/>
    </row>
    <row r="895" spans="6:13">
      <c r="F895" s="4"/>
      <c r="G895" s="6"/>
      <c r="H895" s="6"/>
      <c r="I895" s="6"/>
      <c r="J895" s="6"/>
      <c r="K895" s="6"/>
      <c r="L895" s="6"/>
      <c r="M895" s="6"/>
    </row>
    <row r="896" spans="6:13">
      <c r="F896" s="4"/>
      <c r="G896" s="6"/>
      <c r="H896" s="6"/>
      <c r="I896" s="6"/>
      <c r="J896" s="6"/>
      <c r="K896" s="6"/>
      <c r="L896" s="6"/>
      <c r="M896" s="6"/>
    </row>
    <row r="897" spans="6:13">
      <c r="F897" s="4"/>
      <c r="G897" s="6"/>
      <c r="H897" s="6"/>
      <c r="I897" s="6"/>
      <c r="J897" s="6"/>
      <c r="K897" s="6"/>
      <c r="L897" s="6"/>
      <c r="M897" s="6"/>
    </row>
    <row r="898" spans="6:13">
      <c r="F898" s="4"/>
      <c r="G898" s="6"/>
      <c r="H898" s="6"/>
      <c r="I898" s="6"/>
      <c r="J898" s="6"/>
      <c r="K898" s="6"/>
      <c r="L898" s="6"/>
      <c r="M898" s="6"/>
    </row>
    <row r="899" spans="6:13">
      <c r="F899" s="4"/>
      <c r="G899" s="6"/>
      <c r="H899" s="6"/>
      <c r="I899" s="6"/>
      <c r="J899" s="6"/>
      <c r="K899" s="6"/>
      <c r="L899" s="6"/>
      <c r="M899" s="6"/>
    </row>
    <row r="900" spans="6:13">
      <c r="F900" s="4"/>
      <c r="G900" s="6"/>
      <c r="H900" s="6"/>
      <c r="I900" s="6"/>
      <c r="J900" s="6"/>
      <c r="K900" s="6"/>
      <c r="L900" s="6"/>
      <c r="M900" s="6"/>
    </row>
    <row r="901" spans="6:13">
      <c r="F901" s="4"/>
      <c r="G901" s="6"/>
      <c r="H901" s="6"/>
      <c r="I901" s="6"/>
      <c r="J901" s="6"/>
      <c r="K901" s="6"/>
      <c r="L901" s="6"/>
      <c r="M901" s="6"/>
    </row>
    <row r="902" spans="6:13">
      <c r="F902" s="4"/>
      <c r="G902" s="6"/>
      <c r="H902" s="6"/>
      <c r="I902" s="6"/>
      <c r="J902" s="6"/>
      <c r="K902" s="6"/>
      <c r="L902" s="6"/>
      <c r="M902" s="6"/>
    </row>
    <row r="903" spans="6:13">
      <c r="F903" s="4"/>
      <c r="G903" s="6"/>
      <c r="H903" s="6"/>
      <c r="I903" s="6"/>
      <c r="J903" s="6"/>
      <c r="K903" s="6"/>
      <c r="L903" s="6"/>
      <c r="M903" s="6"/>
    </row>
    <row r="904" spans="6:13">
      <c r="F904" s="4"/>
      <c r="G904" s="6"/>
      <c r="H904" s="6"/>
      <c r="I904" s="6"/>
      <c r="J904" s="6"/>
      <c r="K904" s="6"/>
      <c r="L904" s="6"/>
      <c r="M904" s="6"/>
    </row>
    <row r="905" spans="6:13">
      <c r="F905" s="4"/>
      <c r="G905" s="6"/>
      <c r="H905" s="6"/>
      <c r="I905" s="6"/>
      <c r="J905" s="6"/>
      <c r="K905" s="6"/>
      <c r="L905" s="6"/>
      <c r="M905" s="6"/>
    </row>
    <row r="906" spans="6:13">
      <c r="F906" s="4"/>
      <c r="G906" s="6"/>
      <c r="H906" s="6"/>
      <c r="I906" s="6"/>
      <c r="J906" s="6"/>
      <c r="K906" s="6"/>
      <c r="L906" s="6"/>
      <c r="M906" s="6"/>
    </row>
    <row r="907" spans="6:13">
      <c r="F907" s="4"/>
      <c r="G907" s="6"/>
      <c r="H907" s="6"/>
      <c r="I907" s="6"/>
      <c r="J907" s="6"/>
      <c r="K907" s="6"/>
      <c r="L907" s="6"/>
      <c r="M907" s="6"/>
    </row>
    <row r="908" spans="6:13">
      <c r="F908" s="4"/>
      <c r="G908" s="6"/>
      <c r="H908" s="6"/>
      <c r="I908" s="6"/>
      <c r="J908" s="6"/>
      <c r="K908" s="6"/>
      <c r="L908" s="6"/>
      <c r="M908" s="6"/>
    </row>
    <row r="909" spans="6:13">
      <c r="F909" s="4"/>
      <c r="G909" s="6"/>
      <c r="H909" s="6"/>
      <c r="I909" s="6"/>
      <c r="J909" s="6"/>
      <c r="K909" s="6"/>
      <c r="L909" s="6"/>
      <c r="M909" s="6"/>
    </row>
    <row r="910" spans="6:13">
      <c r="F910" s="4"/>
      <c r="G910" s="6"/>
      <c r="H910" s="6"/>
      <c r="I910" s="6"/>
      <c r="J910" s="6"/>
      <c r="K910" s="6"/>
      <c r="L910" s="6"/>
      <c r="M910" s="6"/>
    </row>
    <row r="911" spans="6:13">
      <c r="F911" s="4"/>
      <c r="G911" s="6"/>
      <c r="H911" s="6"/>
      <c r="I911" s="6"/>
      <c r="J911" s="6"/>
      <c r="K911" s="6"/>
      <c r="L911" s="6"/>
      <c r="M911" s="6"/>
    </row>
    <row r="912" spans="6:13">
      <c r="F912" s="4"/>
      <c r="G912" s="6"/>
      <c r="H912" s="6"/>
      <c r="I912" s="6"/>
      <c r="J912" s="6"/>
      <c r="K912" s="6"/>
      <c r="L912" s="6"/>
      <c r="M912" s="6"/>
    </row>
    <row r="913" spans="6:13">
      <c r="F913" s="4"/>
      <c r="G913" s="6"/>
      <c r="H913" s="6"/>
      <c r="I913" s="6"/>
      <c r="J913" s="6"/>
      <c r="K913" s="6"/>
      <c r="L913" s="6"/>
      <c r="M913" s="6"/>
    </row>
    <row r="914" spans="6:13">
      <c r="F914" s="4"/>
      <c r="G914" s="6"/>
      <c r="H914" s="6"/>
      <c r="I914" s="6"/>
      <c r="J914" s="6"/>
      <c r="K914" s="6"/>
      <c r="L914" s="6"/>
      <c r="M914" s="6"/>
    </row>
    <row r="915" spans="6:13">
      <c r="F915" s="4"/>
      <c r="G915" s="6"/>
      <c r="H915" s="6"/>
      <c r="I915" s="6"/>
      <c r="J915" s="6"/>
      <c r="K915" s="6"/>
      <c r="L915" s="6"/>
      <c r="M915" s="6"/>
    </row>
    <row r="916" spans="6:13">
      <c r="F916" s="4"/>
      <c r="G916" s="6"/>
      <c r="H916" s="6"/>
      <c r="I916" s="6"/>
      <c r="J916" s="6"/>
      <c r="K916" s="6"/>
      <c r="L916" s="6"/>
      <c r="M916" s="6"/>
    </row>
    <row r="917" spans="6:13">
      <c r="F917" s="4"/>
      <c r="G917" s="6"/>
      <c r="H917" s="6"/>
      <c r="I917" s="6"/>
      <c r="J917" s="6"/>
      <c r="K917" s="6"/>
      <c r="L917" s="6"/>
      <c r="M917" s="6"/>
    </row>
    <row r="918" spans="6:13">
      <c r="F918" s="4"/>
      <c r="G918" s="6"/>
      <c r="H918" s="6"/>
      <c r="I918" s="6"/>
      <c r="J918" s="6"/>
      <c r="K918" s="6"/>
      <c r="L918" s="6"/>
      <c r="M918" s="6"/>
    </row>
    <row r="919" spans="6:13">
      <c r="F919" s="4"/>
      <c r="G919" s="6"/>
      <c r="H919" s="6"/>
      <c r="I919" s="6"/>
      <c r="J919" s="6"/>
      <c r="K919" s="6"/>
      <c r="L919" s="6"/>
      <c r="M919" s="6"/>
    </row>
    <row r="920" spans="6:13">
      <c r="F920" s="4"/>
      <c r="G920" s="6"/>
      <c r="H920" s="6"/>
      <c r="I920" s="6"/>
      <c r="J920" s="6"/>
      <c r="K920" s="6"/>
      <c r="L920" s="6"/>
      <c r="M920" s="6"/>
    </row>
    <row r="921" spans="6:13">
      <c r="F921" s="4"/>
      <c r="G921" s="6"/>
      <c r="H921" s="6"/>
      <c r="I921" s="6"/>
      <c r="J921" s="6"/>
      <c r="K921" s="6"/>
      <c r="L921" s="6"/>
      <c r="M921" s="6"/>
    </row>
    <row r="922" spans="6:13">
      <c r="F922" s="4"/>
      <c r="G922" s="6"/>
      <c r="H922" s="6"/>
      <c r="I922" s="6"/>
      <c r="J922" s="6"/>
      <c r="K922" s="6"/>
      <c r="L922" s="6"/>
      <c r="M922" s="6"/>
    </row>
    <row r="923" spans="6:13">
      <c r="F923" s="4"/>
      <c r="G923" s="6"/>
      <c r="H923" s="6"/>
      <c r="I923" s="6"/>
      <c r="J923" s="6"/>
      <c r="K923" s="6"/>
      <c r="L923" s="6"/>
      <c r="M923" s="6"/>
    </row>
    <row r="924" spans="6:13">
      <c r="F924" s="4"/>
      <c r="G924" s="6"/>
      <c r="H924" s="6"/>
      <c r="I924" s="6"/>
      <c r="J924" s="6"/>
      <c r="K924" s="6"/>
      <c r="L924" s="6"/>
      <c r="M924" s="6"/>
    </row>
    <row r="925" spans="6:13">
      <c r="F925" s="4"/>
      <c r="G925" s="6"/>
      <c r="H925" s="6"/>
      <c r="I925" s="6"/>
      <c r="J925" s="6"/>
      <c r="K925" s="6"/>
      <c r="L925" s="6"/>
      <c r="M925" s="6"/>
    </row>
    <row r="926" spans="6:13">
      <c r="F926" s="4"/>
      <c r="G926" s="6"/>
      <c r="H926" s="6"/>
      <c r="I926" s="6"/>
      <c r="J926" s="6"/>
      <c r="K926" s="6"/>
      <c r="L926" s="6"/>
      <c r="M926" s="6"/>
    </row>
    <row r="927" spans="6:13">
      <c r="F927" s="4"/>
      <c r="G927" s="6"/>
      <c r="H927" s="6"/>
      <c r="I927" s="6"/>
      <c r="J927" s="6"/>
      <c r="K927" s="6"/>
      <c r="L927" s="6"/>
      <c r="M927" s="6"/>
    </row>
    <row r="928" spans="6:13">
      <c r="F928" s="4"/>
      <c r="G928" s="6"/>
      <c r="H928" s="6"/>
      <c r="I928" s="6"/>
      <c r="J928" s="6"/>
      <c r="K928" s="6"/>
      <c r="L928" s="6"/>
      <c r="M928" s="6"/>
    </row>
    <row r="929" spans="6:13">
      <c r="F929" s="4"/>
      <c r="G929" s="6"/>
      <c r="H929" s="6"/>
      <c r="I929" s="6"/>
      <c r="J929" s="6"/>
      <c r="K929" s="6"/>
      <c r="L929" s="6"/>
      <c r="M929" s="6"/>
    </row>
    <row r="930" spans="6:13">
      <c r="F930" s="4"/>
      <c r="G930" s="6"/>
      <c r="H930" s="6"/>
      <c r="I930" s="6"/>
      <c r="J930" s="6"/>
      <c r="K930" s="6"/>
      <c r="L930" s="6"/>
      <c r="M930" s="6"/>
    </row>
    <row r="931" spans="6:13">
      <c r="F931" s="4"/>
      <c r="G931" s="6"/>
      <c r="H931" s="6"/>
      <c r="I931" s="6"/>
      <c r="J931" s="6"/>
      <c r="K931" s="6"/>
      <c r="L931" s="6"/>
      <c r="M931" s="6"/>
    </row>
    <row r="932" spans="6:13">
      <c r="F932" s="4"/>
      <c r="G932" s="6"/>
      <c r="H932" s="6"/>
      <c r="I932" s="6"/>
      <c r="J932" s="6"/>
      <c r="K932" s="6"/>
      <c r="L932" s="6"/>
      <c r="M932" s="6"/>
    </row>
    <row r="933" spans="6:13">
      <c r="F933" s="4"/>
      <c r="G933" s="6"/>
      <c r="H933" s="6"/>
      <c r="I933" s="6"/>
      <c r="J933" s="6"/>
      <c r="K933" s="6"/>
      <c r="L933" s="6"/>
      <c r="M933" s="6"/>
    </row>
    <row r="934" spans="6:13">
      <c r="F934" s="4"/>
      <c r="G934" s="6"/>
      <c r="H934" s="6"/>
      <c r="I934" s="6"/>
      <c r="J934" s="6"/>
      <c r="K934" s="6"/>
      <c r="L934" s="6"/>
      <c r="M934" s="6"/>
    </row>
    <row r="935" spans="6:13">
      <c r="F935" s="4"/>
      <c r="G935" s="6"/>
      <c r="H935" s="6"/>
      <c r="I935" s="6"/>
      <c r="J935" s="6"/>
      <c r="K935" s="6"/>
      <c r="L935" s="6"/>
      <c r="M935" s="6"/>
    </row>
    <row r="936" spans="6:13">
      <c r="F936" s="4"/>
      <c r="G936" s="6"/>
      <c r="H936" s="6"/>
      <c r="I936" s="6"/>
      <c r="J936" s="6"/>
      <c r="K936" s="6"/>
      <c r="L936" s="6"/>
      <c r="M936" s="6"/>
    </row>
    <row r="937" spans="6:13">
      <c r="F937" s="4"/>
      <c r="G937" s="6"/>
      <c r="H937" s="6"/>
      <c r="I937" s="6"/>
      <c r="J937" s="6"/>
      <c r="K937" s="6"/>
      <c r="L937" s="6"/>
      <c r="M937" s="6"/>
    </row>
    <row r="938" spans="6:13">
      <c r="F938" s="4"/>
      <c r="G938" s="6"/>
      <c r="H938" s="6"/>
      <c r="I938" s="6"/>
      <c r="J938" s="6"/>
      <c r="K938" s="6"/>
      <c r="L938" s="6"/>
      <c r="M938" s="6"/>
    </row>
    <row r="939" spans="6:13">
      <c r="F939" s="4"/>
      <c r="G939" s="6"/>
      <c r="H939" s="6"/>
      <c r="I939" s="6"/>
      <c r="J939" s="6"/>
      <c r="K939" s="6"/>
      <c r="L939" s="6"/>
      <c r="M939" s="6"/>
    </row>
    <row r="940" spans="6:13">
      <c r="F940" s="4"/>
      <c r="G940" s="6"/>
      <c r="H940" s="6"/>
      <c r="I940" s="6"/>
      <c r="J940" s="6"/>
      <c r="K940" s="6"/>
      <c r="L940" s="6"/>
      <c r="M940" s="6"/>
    </row>
    <row r="941" spans="6:13">
      <c r="F941" s="4"/>
      <c r="G941" s="6"/>
      <c r="H941" s="6"/>
      <c r="I941" s="6"/>
      <c r="J941" s="6"/>
      <c r="K941" s="6"/>
      <c r="L941" s="6"/>
      <c r="M941" s="6"/>
    </row>
    <row r="942" spans="6:13">
      <c r="F942" s="4"/>
      <c r="G942" s="6"/>
      <c r="H942" s="6"/>
      <c r="I942" s="6"/>
      <c r="J942" s="6"/>
      <c r="K942" s="6"/>
      <c r="L942" s="6"/>
      <c r="M942" s="6"/>
    </row>
    <row r="943" spans="6:13">
      <c r="F943" s="4"/>
      <c r="G943" s="6"/>
      <c r="H943" s="6"/>
      <c r="I943" s="6"/>
      <c r="J943" s="6"/>
      <c r="K943" s="6"/>
      <c r="L943" s="6"/>
      <c r="M943" s="6"/>
    </row>
    <row r="944" spans="6:13">
      <c r="F944" s="4"/>
      <c r="G944" s="6"/>
      <c r="H944" s="6"/>
      <c r="I944" s="6"/>
      <c r="J944" s="6"/>
      <c r="K944" s="6"/>
      <c r="L944" s="6"/>
      <c r="M944" s="6"/>
    </row>
    <row r="945" spans="6:13">
      <c r="F945" s="4"/>
      <c r="G945" s="6"/>
      <c r="H945" s="6"/>
      <c r="I945" s="6"/>
      <c r="J945" s="6"/>
      <c r="K945" s="6"/>
      <c r="L945" s="6"/>
      <c r="M945" s="6"/>
    </row>
    <row r="946" spans="6:13">
      <c r="F946" s="4"/>
      <c r="G946" s="6"/>
      <c r="H946" s="6"/>
      <c r="I946" s="6"/>
      <c r="J946" s="6"/>
      <c r="K946" s="6"/>
      <c r="L946" s="6"/>
      <c r="M946" s="6"/>
    </row>
    <row r="947" spans="6:13">
      <c r="F947" s="4"/>
      <c r="G947" s="6"/>
      <c r="H947" s="6"/>
      <c r="I947" s="6"/>
      <c r="J947" s="6"/>
      <c r="K947" s="6"/>
      <c r="L947" s="6"/>
      <c r="M947" s="6"/>
    </row>
    <row r="948" spans="6:13">
      <c r="F948" s="4"/>
      <c r="G948" s="6"/>
      <c r="H948" s="6"/>
      <c r="I948" s="6"/>
      <c r="J948" s="6"/>
      <c r="K948" s="6"/>
      <c r="L948" s="6"/>
      <c r="M948" s="6"/>
    </row>
    <row r="949" spans="6:13">
      <c r="F949" s="4"/>
      <c r="G949" s="6"/>
      <c r="H949" s="6"/>
      <c r="I949" s="6"/>
      <c r="J949" s="6"/>
      <c r="K949" s="6"/>
      <c r="L949" s="6"/>
      <c r="M949" s="6"/>
    </row>
    <row r="950" spans="6:13">
      <c r="F950" s="4"/>
      <c r="G950" s="6"/>
      <c r="H950" s="6"/>
      <c r="I950" s="6"/>
      <c r="J950" s="6"/>
      <c r="K950" s="6"/>
      <c r="L950" s="6"/>
      <c r="M950" s="6"/>
    </row>
    <row r="951" spans="6:13">
      <c r="F951" s="4"/>
      <c r="G951" s="6"/>
      <c r="H951" s="6"/>
      <c r="I951" s="6"/>
      <c r="J951" s="6"/>
      <c r="K951" s="6"/>
      <c r="L951" s="6"/>
      <c r="M951" s="6"/>
    </row>
    <row r="952" spans="6:13">
      <c r="F952" s="4"/>
      <c r="G952" s="6"/>
      <c r="H952" s="6"/>
      <c r="I952" s="6"/>
      <c r="J952" s="6"/>
      <c r="K952" s="6"/>
      <c r="L952" s="6"/>
      <c r="M952" s="6"/>
    </row>
    <row r="953" spans="6:13">
      <c r="F953" s="4"/>
      <c r="G953" s="6"/>
      <c r="H953" s="6"/>
      <c r="I953" s="6"/>
      <c r="J953" s="6"/>
      <c r="K953" s="6"/>
      <c r="L953" s="6"/>
      <c r="M953" s="6"/>
    </row>
    <row r="954" spans="6:13">
      <c r="F954" s="4"/>
      <c r="G954" s="6"/>
      <c r="H954" s="6"/>
      <c r="I954" s="6"/>
      <c r="J954" s="6"/>
      <c r="K954" s="6"/>
      <c r="L954" s="6"/>
      <c r="M954" s="6"/>
    </row>
    <row r="955" spans="6:13">
      <c r="F955" s="4"/>
      <c r="G955" s="6"/>
      <c r="H955" s="6"/>
      <c r="I955" s="6"/>
      <c r="J955" s="6"/>
      <c r="K955" s="6"/>
      <c r="L955" s="6"/>
      <c r="M955" s="6"/>
    </row>
    <row r="956" spans="6:13">
      <c r="F956" s="4"/>
      <c r="G956" s="6"/>
      <c r="H956" s="6"/>
      <c r="I956" s="6"/>
      <c r="J956" s="6"/>
      <c r="K956" s="6"/>
      <c r="L956" s="6"/>
      <c r="M956" s="6"/>
    </row>
    <row r="957" spans="6:13">
      <c r="F957" s="4"/>
      <c r="G957" s="6"/>
      <c r="H957" s="6"/>
      <c r="I957" s="6"/>
      <c r="J957" s="6"/>
      <c r="K957" s="6"/>
      <c r="L957" s="6"/>
      <c r="M957" s="6"/>
    </row>
    <row r="958" spans="6:13">
      <c r="F958" s="4"/>
      <c r="G958" s="6"/>
      <c r="H958" s="6"/>
      <c r="I958" s="6"/>
      <c r="J958" s="6"/>
      <c r="K958" s="6"/>
      <c r="L958" s="6"/>
      <c r="M958" s="6"/>
    </row>
    <row r="959" spans="6:13">
      <c r="F959" s="4"/>
      <c r="G959" s="6"/>
      <c r="H959" s="6"/>
      <c r="I959" s="6"/>
      <c r="J959" s="6"/>
      <c r="K959" s="6"/>
      <c r="L959" s="6"/>
      <c r="M959" s="6"/>
    </row>
    <row r="960" spans="6:13">
      <c r="F960" s="4"/>
      <c r="G960" s="6"/>
      <c r="H960" s="6"/>
      <c r="I960" s="6"/>
      <c r="J960" s="6"/>
      <c r="K960" s="6"/>
      <c r="L960" s="6"/>
      <c r="M960" s="6"/>
    </row>
    <row r="961" spans="6:13">
      <c r="F961" s="4"/>
      <c r="G961" s="6"/>
      <c r="H961" s="6"/>
      <c r="I961" s="6"/>
      <c r="J961" s="6"/>
      <c r="K961" s="6"/>
      <c r="L961" s="6"/>
      <c r="M961" s="6"/>
    </row>
    <row r="962" spans="6:13">
      <c r="F962" s="4"/>
      <c r="G962" s="6"/>
      <c r="H962" s="6"/>
      <c r="I962" s="6"/>
      <c r="J962" s="6"/>
      <c r="K962" s="6"/>
      <c r="L962" s="6"/>
      <c r="M962" s="6"/>
    </row>
    <row r="963" spans="6:13">
      <c r="F963" s="4"/>
      <c r="G963" s="6"/>
      <c r="H963" s="6"/>
      <c r="I963" s="6"/>
      <c r="J963" s="6"/>
      <c r="K963" s="6"/>
      <c r="L963" s="6"/>
      <c r="M963" s="6"/>
    </row>
    <row r="964" spans="6:13">
      <c r="F964" s="4"/>
      <c r="G964" s="6"/>
      <c r="H964" s="6"/>
      <c r="I964" s="6"/>
      <c r="J964" s="6"/>
      <c r="K964" s="6"/>
      <c r="L964" s="6"/>
      <c r="M964" s="6"/>
    </row>
    <row r="965" spans="6:13">
      <c r="F965" s="4"/>
      <c r="G965" s="6"/>
      <c r="H965" s="6"/>
      <c r="I965" s="6"/>
      <c r="J965" s="6"/>
      <c r="K965" s="6"/>
      <c r="L965" s="6"/>
      <c r="M965" s="6"/>
    </row>
    <row r="966" spans="6:13">
      <c r="F966" s="4"/>
      <c r="G966" s="6"/>
      <c r="H966" s="6"/>
      <c r="I966" s="6"/>
      <c r="J966" s="6"/>
      <c r="K966" s="6"/>
      <c r="L966" s="6"/>
      <c r="M966" s="6"/>
    </row>
    <row r="967" spans="6:13">
      <c r="F967" s="4"/>
      <c r="G967" s="6"/>
      <c r="H967" s="6"/>
      <c r="I967" s="6"/>
      <c r="J967" s="6"/>
      <c r="K967" s="6"/>
      <c r="L967" s="6"/>
      <c r="M967" s="6"/>
    </row>
    <row r="968" spans="6:13">
      <c r="F968" s="4"/>
      <c r="G968" s="6"/>
      <c r="H968" s="6"/>
      <c r="I968" s="6"/>
      <c r="J968" s="6"/>
      <c r="K968" s="6"/>
      <c r="L968" s="6"/>
      <c r="M968" s="6"/>
    </row>
    <row r="969" spans="6:13">
      <c r="F969" s="4"/>
      <c r="G969" s="6"/>
      <c r="H969" s="6"/>
      <c r="I969" s="6"/>
      <c r="J969" s="6"/>
      <c r="K969" s="6"/>
      <c r="L969" s="6"/>
      <c r="M969" s="6"/>
    </row>
    <row r="970" spans="6:13">
      <c r="F970" s="4"/>
      <c r="G970" s="6"/>
      <c r="H970" s="6"/>
      <c r="I970" s="6"/>
      <c r="J970" s="6"/>
      <c r="K970" s="6"/>
      <c r="L970" s="6"/>
      <c r="M970" s="6"/>
    </row>
    <row r="971" spans="6:13">
      <c r="F971" s="4"/>
      <c r="G971" s="6"/>
      <c r="H971" s="6"/>
      <c r="I971" s="6"/>
      <c r="J971" s="6"/>
      <c r="K971" s="6"/>
      <c r="L971" s="6"/>
      <c r="M971" s="6"/>
    </row>
    <row r="972" spans="6:13">
      <c r="F972" s="4"/>
      <c r="G972" s="6"/>
      <c r="H972" s="6"/>
      <c r="I972" s="6"/>
      <c r="J972" s="6"/>
      <c r="K972" s="6"/>
      <c r="L972" s="6"/>
      <c r="M972" s="6"/>
    </row>
    <row r="973" spans="6:13">
      <c r="F973" s="4"/>
      <c r="G973" s="6"/>
      <c r="H973" s="6"/>
      <c r="I973" s="6"/>
      <c r="J973" s="6"/>
      <c r="K973" s="6"/>
      <c r="L973" s="6"/>
      <c r="M973" s="6"/>
    </row>
    <row r="974" spans="6:13">
      <c r="F974" s="4"/>
      <c r="G974" s="6"/>
      <c r="H974" s="6"/>
      <c r="I974" s="6"/>
      <c r="J974" s="6"/>
      <c r="K974" s="6"/>
      <c r="L974" s="6"/>
      <c r="M974" s="6"/>
    </row>
    <row r="975" spans="6:13">
      <c r="F975" s="4"/>
      <c r="G975" s="6"/>
      <c r="H975" s="6"/>
      <c r="I975" s="6"/>
      <c r="J975" s="6"/>
      <c r="K975" s="6"/>
      <c r="L975" s="6"/>
      <c r="M975" s="6"/>
    </row>
    <row r="976" spans="6:13">
      <c r="F976" s="4"/>
      <c r="G976" s="6"/>
      <c r="H976" s="6"/>
      <c r="I976" s="6"/>
      <c r="J976" s="6"/>
      <c r="K976" s="6"/>
      <c r="L976" s="6"/>
      <c r="M976" s="6"/>
    </row>
    <row r="977" spans="6:13">
      <c r="F977" s="4"/>
      <c r="G977" s="6"/>
      <c r="H977" s="6"/>
      <c r="I977" s="6"/>
      <c r="J977" s="6"/>
      <c r="K977" s="6"/>
      <c r="L977" s="6"/>
      <c r="M977" s="6"/>
    </row>
    <row r="978" spans="6:13">
      <c r="F978" s="4"/>
      <c r="G978" s="6"/>
      <c r="H978" s="6"/>
      <c r="I978" s="6"/>
      <c r="J978" s="6"/>
      <c r="K978" s="6"/>
      <c r="L978" s="6"/>
      <c r="M978" s="6"/>
    </row>
    <row r="979" spans="6:13">
      <c r="F979" s="4"/>
      <c r="G979" s="6"/>
      <c r="H979" s="6"/>
      <c r="I979" s="6"/>
      <c r="J979" s="6"/>
      <c r="K979" s="6"/>
      <c r="L979" s="6"/>
      <c r="M979" s="6"/>
    </row>
    <row r="980" spans="6:13">
      <c r="F980" s="4"/>
      <c r="G980" s="6"/>
      <c r="H980" s="6"/>
      <c r="I980" s="6"/>
      <c r="J980" s="6"/>
      <c r="K980" s="6"/>
      <c r="L980" s="6"/>
      <c r="M980" s="6"/>
    </row>
    <row r="981" spans="6:13">
      <c r="F981" s="4"/>
      <c r="G981" s="6"/>
      <c r="H981" s="6"/>
      <c r="I981" s="6"/>
      <c r="J981" s="6"/>
      <c r="K981" s="6"/>
      <c r="L981" s="6"/>
      <c r="M981" s="6"/>
    </row>
    <row r="982" spans="6:13">
      <c r="F982" s="4"/>
      <c r="G982" s="6"/>
      <c r="H982" s="6"/>
      <c r="I982" s="6"/>
      <c r="J982" s="6"/>
      <c r="K982" s="6"/>
      <c r="L982" s="6"/>
      <c r="M982" s="6"/>
    </row>
    <row r="983" spans="6:13">
      <c r="F983" s="4"/>
      <c r="G983" s="6"/>
      <c r="H983" s="6"/>
      <c r="I983" s="6"/>
      <c r="J983" s="6"/>
      <c r="K983" s="6"/>
      <c r="L983" s="6"/>
      <c r="M983" s="6"/>
    </row>
    <row r="984" spans="6:13">
      <c r="F984" s="4"/>
      <c r="G984" s="6"/>
      <c r="H984" s="6"/>
      <c r="I984" s="6"/>
      <c r="J984" s="6"/>
      <c r="K984" s="6"/>
      <c r="L984" s="6"/>
      <c r="M984" s="6"/>
    </row>
    <row r="985" spans="6:13">
      <c r="F985" s="4"/>
      <c r="G985" s="6"/>
      <c r="H985" s="6"/>
      <c r="I985" s="6"/>
      <c r="J985" s="6"/>
      <c r="K985" s="6"/>
      <c r="L985" s="6"/>
      <c r="M985" s="6"/>
    </row>
    <row r="986" spans="6:13">
      <c r="F986" s="4"/>
      <c r="G986" s="6"/>
      <c r="H986" s="6"/>
      <c r="I986" s="6"/>
      <c r="J986" s="6"/>
      <c r="K986" s="6"/>
      <c r="L986" s="6"/>
      <c r="M986" s="6"/>
    </row>
    <row r="987" spans="6:13">
      <c r="F987" s="4"/>
      <c r="G987" s="6"/>
      <c r="H987" s="6"/>
      <c r="I987" s="6"/>
      <c r="J987" s="6"/>
      <c r="K987" s="6"/>
      <c r="L987" s="6"/>
      <c r="M987" s="6"/>
    </row>
    <row r="988" spans="6:13">
      <c r="F988" s="4"/>
      <c r="G988" s="6"/>
      <c r="H988" s="6"/>
      <c r="I988" s="6"/>
      <c r="J988" s="6"/>
      <c r="K988" s="6"/>
      <c r="L988" s="6"/>
      <c r="M988" s="6"/>
    </row>
    <row r="989" spans="6:13">
      <c r="F989" s="4"/>
      <c r="G989" s="6"/>
      <c r="H989" s="6"/>
      <c r="I989" s="6"/>
      <c r="J989" s="6"/>
      <c r="K989" s="6"/>
      <c r="L989" s="6"/>
      <c r="M989" s="6"/>
    </row>
    <row r="990" spans="6:13">
      <c r="F990" s="4"/>
      <c r="G990" s="6"/>
      <c r="H990" s="6"/>
      <c r="I990" s="6"/>
      <c r="J990" s="6"/>
      <c r="K990" s="6"/>
      <c r="L990" s="6"/>
      <c r="M990" s="6"/>
    </row>
    <row r="991" spans="6:13">
      <c r="F991" s="4"/>
      <c r="G991" s="6"/>
      <c r="H991" s="6"/>
      <c r="I991" s="6"/>
      <c r="J991" s="6"/>
      <c r="K991" s="6"/>
      <c r="L991" s="6"/>
      <c r="M991" s="6"/>
    </row>
    <row r="992" spans="6:13">
      <c r="F992" s="4"/>
      <c r="G992" s="6"/>
      <c r="H992" s="6"/>
      <c r="I992" s="6"/>
      <c r="J992" s="6"/>
      <c r="K992" s="6"/>
      <c r="L992" s="6"/>
      <c r="M992" s="6"/>
    </row>
    <row r="993" spans="6:13">
      <c r="F993" s="4"/>
      <c r="G993" s="6"/>
      <c r="H993" s="6"/>
      <c r="I993" s="6"/>
      <c r="J993" s="6"/>
      <c r="K993" s="6"/>
      <c r="L993" s="6"/>
      <c r="M993" s="6"/>
    </row>
    <row r="994" spans="6:13">
      <c r="F994" s="4"/>
      <c r="G994" s="6"/>
      <c r="H994" s="6"/>
      <c r="I994" s="6"/>
      <c r="J994" s="6"/>
      <c r="K994" s="6"/>
      <c r="L994" s="6"/>
      <c r="M994" s="6"/>
    </row>
    <row r="995" spans="6:13">
      <c r="F995" s="4"/>
      <c r="G995" s="6"/>
      <c r="H995" s="6"/>
      <c r="I995" s="6"/>
      <c r="J995" s="6"/>
      <c r="K995" s="6"/>
      <c r="L995" s="6"/>
      <c r="M995" s="6"/>
    </row>
    <row r="996" spans="6:13">
      <c r="F996" s="4"/>
      <c r="G996" s="6"/>
      <c r="H996" s="6"/>
      <c r="I996" s="6"/>
      <c r="J996" s="6"/>
      <c r="K996" s="6"/>
      <c r="L996" s="6"/>
      <c r="M996" s="6"/>
    </row>
    <row r="997" spans="6:13">
      <c r="F997" s="4"/>
      <c r="G997" s="6"/>
      <c r="H997" s="6"/>
      <c r="I997" s="6"/>
      <c r="J997" s="6"/>
      <c r="K997" s="6"/>
      <c r="L997" s="6"/>
      <c r="M997" s="6"/>
    </row>
    <row r="998" spans="6:13">
      <c r="F998" s="4"/>
      <c r="G998" s="6"/>
      <c r="H998" s="6"/>
      <c r="I998" s="6"/>
      <c r="J998" s="6"/>
      <c r="K998" s="6"/>
      <c r="L998" s="6"/>
      <c r="M998" s="6"/>
    </row>
    <row r="999" spans="6:13">
      <c r="F999" s="4"/>
      <c r="G999" s="6"/>
      <c r="H999" s="6"/>
      <c r="I999" s="6"/>
      <c r="J999" s="6"/>
      <c r="K999" s="6"/>
      <c r="L999" s="6"/>
      <c r="M999" s="6"/>
    </row>
    <row r="1000" spans="6:13">
      <c r="F1000" s="4"/>
      <c r="G1000" s="6"/>
      <c r="H1000" s="6"/>
      <c r="I1000" s="6"/>
      <c r="J1000" s="6"/>
      <c r="K1000" s="6"/>
      <c r="L1000" s="6"/>
      <c r="M1000" s="6"/>
    </row>
    <row r="1001" spans="6:13">
      <c r="F1001" s="4"/>
      <c r="G1001" s="6"/>
      <c r="H1001" s="6"/>
      <c r="I1001" s="6"/>
      <c r="J1001" s="6"/>
      <c r="K1001" s="6"/>
      <c r="L1001" s="6"/>
      <c r="M1001" s="6"/>
    </row>
    <row r="1002" spans="6:13">
      <c r="F1002" s="4"/>
      <c r="G1002" s="6"/>
      <c r="H1002" s="6"/>
      <c r="I1002" s="6"/>
      <c r="J1002" s="6"/>
      <c r="K1002" s="6"/>
      <c r="L1002" s="6"/>
      <c r="M1002" s="6"/>
    </row>
    <row r="1003" spans="6:13">
      <c r="F1003" s="4"/>
      <c r="G1003" s="6"/>
      <c r="H1003" s="6"/>
      <c r="I1003" s="6"/>
      <c r="J1003" s="6"/>
      <c r="K1003" s="6"/>
      <c r="L1003" s="6"/>
      <c r="M1003" s="6"/>
    </row>
    <row r="1004" spans="6:13">
      <c r="F1004" s="4"/>
      <c r="G1004" s="6"/>
      <c r="H1004" s="6"/>
      <c r="I1004" s="6"/>
      <c r="J1004" s="6"/>
      <c r="K1004" s="6"/>
      <c r="L1004" s="6"/>
      <c r="M1004" s="6"/>
    </row>
    <row r="1005" spans="6:13">
      <c r="F1005" s="4"/>
      <c r="G1005" s="6"/>
      <c r="H1005" s="6"/>
      <c r="I1005" s="6"/>
      <c r="J1005" s="6"/>
      <c r="K1005" s="6"/>
      <c r="L1005" s="6"/>
      <c r="M1005" s="6"/>
    </row>
    <row r="1006" spans="6:13">
      <c r="F1006" s="4"/>
      <c r="G1006" s="6"/>
      <c r="H1006" s="6"/>
      <c r="I1006" s="6"/>
      <c r="J1006" s="6"/>
      <c r="K1006" s="6"/>
      <c r="L1006" s="6"/>
      <c r="M1006" s="6"/>
    </row>
    <row r="1007" spans="6:13">
      <c r="F1007" s="4"/>
      <c r="G1007" s="6"/>
      <c r="H1007" s="6"/>
      <c r="I1007" s="6"/>
      <c r="J1007" s="6"/>
      <c r="K1007" s="6"/>
      <c r="L1007" s="6"/>
      <c r="M1007" s="6"/>
    </row>
    <row r="1008" spans="6:13">
      <c r="F1008" s="4"/>
      <c r="G1008" s="6"/>
      <c r="H1008" s="6"/>
      <c r="I1008" s="6"/>
      <c r="J1008" s="6"/>
      <c r="K1008" s="6"/>
      <c r="L1008" s="6"/>
      <c r="M1008" s="6"/>
    </row>
    <row r="1009" spans="6:13">
      <c r="F1009" s="4"/>
      <c r="G1009" s="6"/>
      <c r="H1009" s="6"/>
      <c r="I1009" s="6"/>
      <c r="J1009" s="6"/>
      <c r="K1009" s="6"/>
      <c r="L1009" s="6"/>
      <c r="M1009" s="6"/>
    </row>
    <row r="1010" spans="6:13">
      <c r="F1010" s="4"/>
      <c r="G1010" s="6"/>
      <c r="H1010" s="6"/>
      <c r="I1010" s="6"/>
      <c r="J1010" s="6"/>
      <c r="K1010" s="6"/>
      <c r="L1010" s="6"/>
      <c r="M1010" s="6"/>
    </row>
    <row r="1011" spans="6:13">
      <c r="F1011" s="4"/>
      <c r="G1011" s="6"/>
      <c r="H1011" s="6"/>
      <c r="I1011" s="6"/>
      <c r="J1011" s="6"/>
      <c r="K1011" s="6"/>
      <c r="L1011" s="6"/>
      <c r="M1011" s="6"/>
    </row>
    <row r="1012" spans="6:13">
      <c r="F1012" s="4"/>
      <c r="G1012" s="6"/>
      <c r="H1012" s="6"/>
      <c r="I1012" s="6"/>
      <c r="J1012" s="6"/>
      <c r="K1012" s="6"/>
      <c r="L1012" s="6"/>
      <c r="M1012" s="6"/>
    </row>
    <row r="1013" spans="6:13">
      <c r="F1013" s="4"/>
      <c r="G1013" s="6"/>
      <c r="H1013" s="6"/>
      <c r="I1013" s="6"/>
      <c r="J1013" s="6"/>
      <c r="K1013" s="6"/>
      <c r="L1013" s="6"/>
      <c r="M1013" s="6"/>
    </row>
    <row r="1014" spans="6:13">
      <c r="F1014" s="4"/>
      <c r="G1014" s="6"/>
      <c r="H1014" s="6"/>
      <c r="I1014" s="6"/>
      <c r="J1014" s="6"/>
      <c r="K1014" s="6"/>
      <c r="L1014" s="6"/>
      <c r="M1014" s="6"/>
    </row>
    <row r="1015" spans="6:13">
      <c r="F1015" s="4"/>
      <c r="G1015" s="6"/>
      <c r="H1015" s="6"/>
      <c r="I1015" s="6"/>
      <c r="J1015" s="6"/>
      <c r="K1015" s="6"/>
      <c r="L1015" s="6"/>
      <c r="M1015" s="6"/>
    </row>
    <row r="1016" spans="6:13">
      <c r="F1016" s="4"/>
      <c r="G1016" s="6"/>
      <c r="H1016" s="6"/>
      <c r="I1016" s="6"/>
      <c r="J1016" s="6"/>
      <c r="K1016" s="6"/>
      <c r="L1016" s="6"/>
      <c r="M1016" s="6"/>
    </row>
    <row r="1017" spans="6:13">
      <c r="F1017" s="4"/>
      <c r="G1017" s="6"/>
      <c r="H1017" s="6"/>
      <c r="I1017" s="6"/>
      <c r="J1017" s="6"/>
      <c r="K1017" s="6"/>
      <c r="L1017" s="6"/>
      <c r="M1017" s="6"/>
    </row>
    <row r="1018" spans="6:13">
      <c r="F1018" s="4"/>
      <c r="G1018" s="6"/>
      <c r="H1018" s="6"/>
      <c r="I1018" s="6"/>
      <c r="J1018" s="6"/>
      <c r="K1018" s="6"/>
      <c r="L1018" s="6"/>
      <c r="M1018" s="6"/>
    </row>
    <row r="1019" spans="6:13">
      <c r="F1019" s="4"/>
      <c r="G1019" s="6"/>
      <c r="H1019" s="6"/>
      <c r="I1019" s="6"/>
      <c r="J1019" s="6"/>
      <c r="K1019" s="6"/>
      <c r="L1019" s="6"/>
      <c r="M1019" s="6"/>
    </row>
    <row r="1020" spans="6:13">
      <c r="F1020" s="4"/>
      <c r="G1020" s="6"/>
      <c r="H1020" s="6"/>
      <c r="I1020" s="6"/>
      <c r="J1020" s="6"/>
      <c r="K1020" s="6"/>
      <c r="L1020" s="6"/>
      <c r="M1020" s="6"/>
    </row>
    <row r="1021" spans="6:13">
      <c r="F1021" s="4"/>
      <c r="G1021" s="6"/>
      <c r="H1021" s="6"/>
      <c r="I1021" s="6"/>
      <c r="J1021" s="6"/>
      <c r="K1021" s="6"/>
      <c r="L1021" s="6"/>
      <c r="M1021" s="6"/>
    </row>
    <row r="1022" spans="6:13">
      <c r="F1022" s="4"/>
      <c r="G1022" s="6"/>
      <c r="H1022" s="6"/>
      <c r="I1022" s="6"/>
      <c r="J1022" s="6"/>
      <c r="K1022" s="6"/>
      <c r="L1022" s="6"/>
      <c r="M1022" s="6"/>
    </row>
    <row r="1023" spans="6:13">
      <c r="F1023" s="4"/>
      <c r="G1023" s="6"/>
      <c r="H1023" s="6"/>
      <c r="I1023" s="6"/>
      <c r="J1023" s="6"/>
      <c r="K1023" s="6"/>
      <c r="L1023" s="6"/>
      <c r="M1023" s="6"/>
    </row>
    <row r="1024" spans="6:13">
      <c r="F1024" s="4"/>
      <c r="G1024" s="6"/>
      <c r="H1024" s="6"/>
      <c r="I1024" s="6"/>
      <c r="J1024" s="6"/>
      <c r="K1024" s="6"/>
      <c r="L1024" s="6"/>
      <c r="M1024" s="6"/>
    </row>
    <row r="1025" spans="6:13">
      <c r="F1025" s="4"/>
      <c r="G1025" s="6"/>
      <c r="H1025" s="6"/>
      <c r="I1025" s="6"/>
      <c r="J1025" s="6"/>
      <c r="K1025" s="6"/>
      <c r="L1025" s="6"/>
      <c r="M1025" s="6"/>
    </row>
    <row r="1026" spans="6:13">
      <c r="F1026" s="4"/>
      <c r="G1026" s="6"/>
      <c r="H1026" s="6"/>
      <c r="I1026" s="6"/>
      <c r="J1026" s="6"/>
      <c r="K1026" s="6"/>
      <c r="L1026" s="6"/>
      <c r="M1026" s="6"/>
    </row>
    <row r="1027" spans="6:13">
      <c r="F1027" s="4"/>
      <c r="G1027" s="6"/>
      <c r="H1027" s="6"/>
      <c r="I1027" s="6"/>
      <c r="J1027" s="6"/>
      <c r="K1027" s="6"/>
      <c r="L1027" s="6"/>
      <c r="M1027" s="6"/>
    </row>
    <row r="1028" spans="6:13">
      <c r="F1028" s="4"/>
      <c r="G1028" s="6"/>
      <c r="H1028" s="6"/>
      <c r="I1028" s="6"/>
      <c r="J1028" s="6"/>
      <c r="K1028" s="6"/>
      <c r="L1028" s="6"/>
      <c r="M1028" s="6"/>
    </row>
    <row r="1029" spans="6:13">
      <c r="F1029" s="4"/>
      <c r="G1029" s="6"/>
      <c r="H1029" s="6"/>
      <c r="I1029" s="6"/>
      <c r="J1029" s="6"/>
      <c r="K1029" s="6"/>
      <c r="L1029" s="6"/>
      <c r="M1029" s="6"/>
    </row>
    <row r="1030" spans="6:13">
      <c r="F1030" s="4"/>
      <c r="G1030" s="6"/>
      <c r="H1030" s="6"/>
      <c r="I1030" s="6"/>
      <c r="J1030" s="6"/>
      <c r="K1030" s="6"/>
      <c r="L1030" s="6"/>
      <c r="M1030" s="6"/>
    </row>
    <row r="1031" spans="6:13">
      <c r="F1031" s="4"/>
      <c r="G1031" s="6"/>
      <c r="H1031" s="6"/>
      <c r="I1031" s="6"/>
      <c r="J1031" s="6"/>
      <c r="K1031" s="6"/>
      <c r="L1031" s="6"/>
      <c r="M1031" s="6"/>
    </row>
    <row r="1032" spans="6:13">
      <c r="F1032" s="4"/>
      <c r="G1032" s="6"/>
      <c r="H1032" s="6"/>
      <c r="I1032" s="6"/>
      <c r="J1032" s="6"/>
      <c r="K1032" s="6"/>
      <c r="L1032" s="6"/>
      <c r="M1032" s="6"/>
    </row>
    <row r="1033" spans="6:13">
      <c r="F1033" s="4"/>
      <c r="G1033" s="6"/>
      <c r="H1033" s="6"/>
      <c r="I1033" s="6"/>
      <c r="J1033" s="6"/>
      <c r="K1033" s="6"/>
      <c r="L1033" s="6"/>
      <c r="M1033" s="6"/>
    </row>
    <row r="1034" spans="6:13">
      <c r="F1034" s="4"/>
      <c r="G1034" s="6"/>
      <c r="H1034" s="6"/>
      <c r="I1034" s="6"/>
      <c r="J1034" s="6"/>
      <c r="K1034" s="6"/>
      <c r="L1034" s="6"/>
      <c r="M1034" s="6"/>
    </row>
    <row r="1035" spans="6:13">
      <c r="F1035" s="4"/>
      <c r="G1035" s="6"/>
      <c r="H1035" s="6"/>
      <c r="I1035" s="6"/>
      <c r="J1035" s="6"/>
      <c r="K1035" s="6"/>
      <c r="L1035" s="6"/>
      <c r="M1035" s="6"/>
    </row>
    <row r="1036" spans="6:13">
      <c r="F1036" s="4"/>
      <c r="G1036" s="6"/>
      <c r="H1036" s="6"/>
      <c r="I1036" s="6"/>
      <c r="J1036" s="6"/>
      <c r="K1036" s="6"/>
      <c r="L1036" s="6"/>
      <c r="M1036" s="6"/>
    </row>
    <row r="1037" spans="6:13">
      <c r="F1037" s="4"/>
      <c r="G1037" s="6"/>
      <c r="H1037" s="6"/>
      <c r="I1037" s="6"/>
      <c r="J1037" s="6"/>
      <c r="K1037" s="6"/>
      <c r="L1037" s="6"/>
      <c r="M1037" s="6"/>
    </row>
    <row r="1038" spans="6:13">
      <c r="F1038" s="4"/>
      <c r="G1038" s="6"/>
      <c r="H1038" s="6"/>
      <c r="I1038" s="6"/>
      <c r="J1038" s="6"/>
      <c r="K1038" s="6"/>
      <c r="L1038" s="6"/>
      <c r="M1038" s="6"/>
    </row>
    <row r="1039" spans="6:13">
      <c r="F1039" s="4"/>
      <c r="G1039" s="6"/>
      <c r="H1039" s="6"/>
      <c r="I1039" s="6"/>
      <c r="J1039" s="6"/>
      <c r="K1039" s="6"/>
      <c r="L1039" s="6"/>
      <c r="M1039" s="6"/>
    </row>
    <row r="1040" spans="6:13">
      <c r="F1040" s="4"/>
      <c r="G1040" s="6"/>
      <c r="H1040" s="6"/>
      <c r="I1040" s="6"/>
      <c r="J1040" s="6"/>
      <c r="K1040" s="6"/>
      <c r="L1040" s="6"/>
      <c r="M1040" s="6"/>
    </row>
    <row r="1041" spans="6:13">
      <c r="F1041" s="4"/>
      <c r="G1041" s="6"/>
      <c r="H1041" s="6"/>
      <c r="I1041" s="6"/>
      <c r="J1041" s="6"/>
      <c r="K1041" s="6"/>
      <c r="L1041" s="6"/>
      <c r="M1041" s="6"/>
    </row>
    <row r="1042" spans="6:13">
      <c r="G1042" s="6"/>
      <c r="H1042" s="6"/>
      <c r="I1042" s="6"/>
      <c r="J1042" s="6"/>
      <c r="K1042" s="6"/>
      <c r="L1042" s="6"/>
      <c r="M1042" s="6"/>
    </row>
    <row r="1043" spans="6:13">
      <c r="G1043" s="6"/>
      <c r="H1043" s="6"/>
      <c r="I1043" s="6"/>
      <c r="J1043" s="6"/>
      <c r="K1043" s="6"/>
      <c r="L1043" s="6"/>
      <c r="M1043" s="6"/>
    </row>
    <row r="1044" spans="6:13">
      <c r="G1044" s="6"/>
      <c r="H1044" s="6"/>
      <c r="I1044" s="6"/>
      <c r="J1044" s="6"/>
      <c r="K1044" s="6"/>
      <c r="L1044" s="6"/>
      <c r="M1044" s="6"/>
    </row>
    <row r="1045" spans="6:13">
      <c r="G1045" s="6"/>
      <c r="H1045" s="6"/>
      <c r="I1045" s="6"/>
      <c r="J1045" s="6"/>
      <c r="K1045" s="6"/>
      <c r="L1045" s="6"/>
      <c r="M1045" s="6"/>
    </row>
    <row r="1046" spans="6:13">
      <c r="G1046" s="6"/>
      <c r="H1046" s="6"/>
      <c r="I1046" s="6"/>
      <c r="J1046" s="6"/>
      <c r="K1046" s="6"/>
      <c r="L1046" s="6"/>
      <c r="M1046" s="6"/>
    </row>
    <row r="1047" spans="6:13">
      <c r="G1047" s="6"/>
      <c r="H1047" s="6"/>
      <c r="I1047" s="6"/>
      <c r="J1047" s="6"/>
      <c r="K1047" s="6"/>
      <c r="L1047" s="6"/>
      <c r="M1047" s="6"/>
    </row>
    <row r="1048" spans="6:13">
      <c r="G1048" s="6"/>
      <c r="H1048" s="6"/>
      <c r="I1048" s="6"/>
      <c r="J1048" s="6"/>
      <c r="K1048" s="6"/>
      <c r="L1048" s="6"/>
      <c r="M1048" s="6"/>
    </row>
    <row r="1049" spans="6:13">
      <c r="G1049" s="6"/>
      <c r="H1049" s="6"/>
      <c r="I1049" s="6"/>
      <c r="J1049" s="6"/>
      <c r="K1049" s="6"/>
      <c r="L1049" s="6"/>
      <c r="M1049" s="6"/>
    </row>
    <row r="1050" spans="6:13">
      <c r="G1050" s="6"/>
      <c r="H1050" s="6"/>
      <c r="I1050" s="6"/>
      <c r="J1050" s="6"/>
      <c r="K1050" s="6"/>
      <c r="L1050" s="6"/>
      <c r="M1050" s="6"/>
    </row>
    <row r="1051" spans="6:13">
      <c r="G1051" s="6"/>
      <c r="H1051" s="6"/>
      <c r="I1051" s="6"/>
      <c r="J1051" s="6"/>
      <c r="K1051" s="6"/>
      <c r="L1051" s="6"/>
      <c r="M1051" s="6"/>
    </row>
  </sheetData>
  <mergeCells count="10">
    <mergeCell ref="A1:F1"/>
    <mergeCell ref="A2:F2"/>
    <mergeCell ref="A7:B7"/>
    <mergeCell ref="A9:F9"/>
    <mergeCell ref="D11:E11"/>
    <mergeCell ref="G14:I14"/>
    <mergeCell ref="H20:I20"/>
    <mergeCell ref="A26:F26"/>
    <mergeCell ref="D28:E28"/>
    <mergeCell ref="A59:F59"/>
  </mergeCells>
  <dataValidations count="4">
    <dataValidation type="list" allowBlank="1" showErrorMessage="1" sqref="A8" xr:uid="{00000000-0002-0000-1A00-000000000000}">
      <formula1>$M$3:$M$4</formula1>
    </dataValidation>
    <dataValidation type="list" allowBlank="1" showErrorMessage="1" sqref="E16 E33 E42 E51" xr:uid="{00000000-0002-0000-1A00-000001000000}">
      <formula1>$M$9:$M$10</formula1>
    </dataValidation>
    <dataValidation type="list" allowBlank="1" showErrorMessage="1" sqref="H15" xr:uid="{00000000-0002-0000-1A00-000002000000}">
      <formula1>$M$37:$M$38</formula1>
    </dataValidation>
    <dataValidation type="list" allowBlank="1" showErrorMessage="1" sqref="I17:I19" xr:uid="{00000000-0002-0000-1A00-000003000000}">
      <formula1>$M$15:$M$35</formula1>
    </dataValidation>
  </dataValidations>
  <pageMargins left="0" right="0" top="0" bottom="0" header="0" footer="0"/>
  <legacy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outlinePr summaryBelow="0" summaryRight="0"/>
  </sheetPr>
  <dimension ref="A1:Y1051"/>
  <sheetViews>
    <sheetView workbookViewId="0"/>
  </sheetViews>
  <sheetFormatPr defaultColWidth="12.5703125" defaultRowHeight="15.75" customHeight="1"/>
  <cols>
    <col min="1" max="1" width="38.7109375" customWidth="1"/>
    <col min="2" max="2" width="8.140625" customWidth="1"/>
    <col min="3" max="3" width="15" customWidth="1"/>
    <col min="4" max="4" width="22.85546875" customWidth="1"/>
    <col min="5" max="5" width="23.85546875" customWidth="1"/>
    <col min="6" max="6" width="22.140625" customWidth="1"/>
    <col min="7" max="7" width="14.42578125" customWidth="1"/>
    <col min="8" max="8" width="15.140625" customWidth="1"/>
    <col min="9" max="9" width="15.85546875" customWidth="1"/>
    <col min="13" max="13" width="12.5703125" hidden="1"/>
  </cols>
  <sheetData>
    <row r="1" spans="1:25">
      <c r="A1" s="147" t="s">
        <v>6</v>
      </c>
      <c r="B1" s="159"/>
      <c r="C1" s="159"/>
      <c r="D1" s="159"/>
      <c r="E1" s="159"/>
      <c r="F1" s="159"/>
      <c r="G1" s="6"/>
      <c r="H1" s="6"/>
      <c r="I1" s="6"/>
      <c r="J1" s="6"/>
      <c r="K1" s="6"/>
      <c r="L1" s="6"/>
      <c r="M1" s="5" t="s">
        <v>27</v>
      </c>
    </row>
    <row r="2" spans="1:25">
      <c r="A2" s="153" t="s">
        <v>28</v>
      </c>
      <c r="B2" s="159"/>
      <c r="C2" s="159"/>
      <c r="D2" s="159"/>
      <c r="E2" s="159"/>
      <c r="F2" s="159"/>
      <c r="G2" s="6"/>
      <c r="H2" s="6"/>
      <c r="I2" s="6"/>
      <c r="J2" s="6"/>
      <c r="K2" s="6"/>
      <c r="L2" s="6"/>
      <c r="M2" s="7" t="s">
        <v>29</v>
      </c>
    </row>
    <row r="3" spans="1:25">
      <c r="A3" s="8" t="s">
        <v>30</v>
      </c>
      <c r="B3" s="8" t="s">
        <v>31</v>
      </c>
      <c r="C3" s="8" t="s">
        <v>32</v>
      </c>
      <c r="D3" s="8" t="s">
        <v>33</v>
      </c>
      <c r="E3" s="8"/>
      <c r="F3" s="9"/>
      <c r="G3" s="6"/>
      <c r="H3" s="6"/>
      <c r="I3" s="6"/>
      <c r="J3" s="6"/>
      <c r="K3" s="6"/>
      <c r="L3" s="6"/>
      <c r="M3" s="6" t="s">
        <v>34</v>
      </c>
    </row>
    <row r="4" spans="1:25">
      <c r="A4" s="10" t="s">
        <v>155</v>
      </c>
      <c r="B4" s="109">
        <v>4.9999999999999998E-7</v>
      </c>
      <c r="C4" s="11">
        <v>6.25</v>
      </c>
      <c r="D4" s="11">
        <v>125000</v>
      </c>
      <c r="E4" s="7" t="s">
        <v>39</v>
      </c>
      <c r="F4" s="12" t="s">
        <v>118</v>
      </c>
      <c r="G4" s="6"/>
      <c r="H4" s="6"/>
      <c r="I4" s="6"/>
      <c r="J4" s="6"/>
      <c r="K4" s="6"/>
      <c r="L4" s="6"/>
      <c r="M4" s="6" t="s">
        <v>37</v>
      </c>
      <c r="N4" s="6"/>
      <c r="O4" s="6"/>
      <c r="P4" s="6"/>
      <c r="Q4" s="6"/>
      <c r="R4" s="6"/>
      <c r="S4" s="6"/>
      <c r="T4" s="6"/>
      <c r="U4" s="6"/>
      <c r="V4" s="6"/>
      <c r="W4" s="6"/>
      <c r="X4" s="6"/>
      <c r="Y4" s="6"/>
    </row>
    <row r="5" spans="1:25">
      <c r="A5" s="10"/>
      <c r="B5" s="10"/>
      <c r="C5" s="10"/>
      <c r="D5" s="11"/>
      <c r="E5" s="7"/>
      <c r="F5" s="12"/>
      <c r="G5" s="6"/>
      <c r="H5" s="6"/>
      <c r="I5" s="6"/>
      <c r="J5" s="6"/>
      <c r="K5" s="6"/>
      <c r="L5" s="6"/>
      <c r="M5" s="5" t="s">
        <v>40</v>
      </c>
    </row>
    <row r="6" spans="1:25">
      <c r="A6" s="10"/>
      <c r="B6" s="10"/>
      <c r="C6" s="10"/>
      <c r="D6" s="11"/>
      <c r="E6" s="8"/>
      <c r="F6" s="9"/>
      <c r="G6" s="6"/>
      <c r="H6" s="6"/>
      <c r="I6" s="6"/>
      <c r="J6" s="6"/>
      <c r="K6" s="6"/>
      <c r="L6" s="6"/>
      <c r="M6" s="6" t="s">
        <v>41</v>
      </c>
    </row>
    <row r="7" spans="1:25">
      <c r="A7" s="152" t="s">
        <v>42</v>
      </c>
      <c r="B7" s="159"/>
      <c r="C7" s="6"/>
      <c r="D7" s="13" t="s">
        <v>43</v>
      </c>
      <c r="E7" s="6"/>
      <c r="F7" s="7" t="s">
        <v>44</v>
      </c>
      <c r="G7" s="6"/>
      <c r="H7" s="6"/>
      <c r="I7" s="6"/>
      <c r="J7" s="6"/>
      <c r="K7" s="6"/>
      <c r="L7" s="6"/>
      <c r="M7" s="109">
        <v>4.9999999999999998E-7</v>
      </c>
    </row>
    <row r="8" spans="1:25">
      <c r="A8" s="6" t="s">
        <v>34</v>
      </c>
      <c r="B8" s="110">
        <v>3.3E-4</v>
      </c>
      <c r="C8" s="6"/>
      <c r="D8" s="111">
        <v>0.7</v>
      </c>
      <c r="E8" s="39"/>
      <c r="F8" s="112">
        <v>0.69</v>
      </c>
      <c r="G8" s="6"/>
      <c r="H8" s="6"/>
      <c r="I8" s="6"/>
      <c r="J8" s="6"/>
      <c r="K8" s="6"/>
      <c r="L8" s="6"/>
      <c r="M8" s="7" t="s">
        <v>45</v>
      </c>
    </row>
    <row r="9" spans="1:25">
      <c r="A9" s="146" t="s">
        <v>2</v>
      </c>
      <c r="B9" s="159"/>
      <c r="C9" s="159"/>
      <c r="D9" s="159"/>
      <c r="E9" s="159"/>
      <c r="F9" s="159"/>
      <c r="G9" s="6"/>
      <c r="H9" s="6"/>
      <c r="I9" s="6"/>
      <c r="J9" s="6"/>
      <c r="K9" s="6"/>
      <c r="L9" s="6"/>
      <c r="M9" s="6" t="s">
        <v>47</v>
      </c>
    </row>
    <row r="10" spans="1:25">
      <c r="A10" s="6"/>
      <c r="B10" s="17"/>
      <c r="C10" s="6"/>
      <c r="D10" s="6"/>
      <c r="E10" s="98" t="s">
        <v>48</v>
      </c>
      <c r="F10" s="6"/>
      <c r="G10" s="6"/>
      <c r="H10" s="6"/>
      <c r="I10" s="6"/>
      <c r="J10" s="6"/>
      <c r="K10" s="6"/>
      <c r="L10" s="6"/>
      <c r="M10" s="6" t="s">
        <v>49</v>
      </c>
    </row>
    <row r="11" spans="1:25">
      <c r="A11" s="6"/>
      <c r="B11" s="17"/>
      <c r="C11" s="6"/>
      <c r="D11" s="150" t="s">
        <v>50</v>
      </c>
      <c r="E11" s="159"/>
      <c r="F11" s="6"/>
      <c r="G11" s="6"/>
      <c r="H11" s="6"/>
      <c r="I11" s="6"/>
      <c r="J11" s="6"/>
      <c r="K11" s="6"/>
      <c r="L11" s="6"/>
      <c r="M11" s="5" t="s">
        <v>51</v>
      </c>
    </row>
    <row r="12" spans="1:25">
      <c r="A12" s="6"/>
      <c r="B12" s="17"/>
      <c r="C12" s="6"/>
      <c r="D12" s="99" t="s">
        <v>52</v>
      </c>
      <c r="E12" s="20">
        <v>5000</v>
      </c>
      <c r="F12" s="6"/>
      <c r="G12" s="6"/>
      <c r="H12" s="6"/>
      <c r="I12" s="6"/>
      <c r="J12" s="6"/>
      <c r="K12" s="6"/>
      <c r="L12" s="6"/>
      <c r="M12" s="6" t="s">
        <v>53</v>
      </c>
    </row>
    <row r="13" spans="1:25">
      <c r="A13" s="6"/>
      <c r="B13" s="17"/>
      <c r="C13" s="6"/>
      <c r="D13" s="99" t="s">
        <v>54</v>
      </c>
      <c r="E13" s="54">
        <v>0.1</v>
      </c>
      <c r="F13" s="6"/>
      <c r="G13" s="6"/>
      <c r="H13" s="6"/>
      <c r="I13" s="6"/>
      <c r="J13" s="6"/>
      <c r="K13" s="6"/>
      <c r="L13" s="6"/>
      <c r="M13" s="6" t="s">
        <v>55</v>
      </c>
    </row>
    <row r="14" spans="1:25">
      <c r="A14" s="6"/>
      <c r="B14" s="17"/>
      <c r="C14" s="6"/>
      <c r="D14" s="99" t="s">
        <v>56</v>
      </c>
      <c r="E14" s="46">
        <f>E12*E13</f>
        <v>500</v>
      </c>
      <c r="F14" s="6"/>
      <c r="G14" s="150" t="s">
        <v>57</v>
      </c>
      <c r="H14" s="159"/>
      <c r="I14" s="159"/>
      <c r="J14" s="6"/>
      <c r="K14" s="6"/>
      <c r="L14" s="6"/>
      <c r="M14" s="5" t="s">
        <v>58</v>
      </c>
    </row>
    <row r="15" spans="1:25">
      <c r="A15" s="5" t="s">
        <v>59</v>
      </c>
      <c r="B15" s="17"/>
      <c r="C15" s="6"/>
      <c r="D15" s="41" t="s">
        <v>60</v>
      </c>
      <c r="E15" s="13" t="s">
        <v>45</v>
      </c>
      <c r="F15" s="40" t="s">
        <v>61</v>
      </c>
      <c r="G15" s="6"/>
      <c r="H15" s="7" t="s">
        <v>62</v>
      </c>
      <c r="I15" s="6"/>
      <c r="J15" s="6"/>
      <c r="K15" s="6"/>
      <c r="L15" s="6"/>
      <c r="M15" s="14">
        <v>0</v>
      </c>
    </row>
    <row r="16" spans="1:25">
      <c r="A16" s="24" t="s">
        <v>63</v>
      </c>
      <c r="B16" s="113">
        <f>IF(A8="ATR-Actual",B8*1.15,B8*0.0115*25)</f>
        <v>3.7949999999999995E-4</v>
      </c>
      <c r="C16" s="6"/>
      <c r="D16" s="32" t="s">
        <v>119</v>
      </c>
      <c r="E16" s="13" t="s">
        <v>47</v>
      </c>
      <c r="F16" s="33" t="s">
        <v>119</v>
      </c>
      <c r="G16" s="5" t="s">
        <v>65</v>
      </c>
      <c r="H16" s="67">
        <f>IF(H15="Long",D17,IF(H15="Short",F17))</f>
        <v>0.70037949999999993</v>
      </c>
      <c r="I16" s="5" t="s">
        <v>58</v>
      </c>
      <c r="J16" s="6"/>
      <c r="K16" s="6"/>
      <c r="L16" s="6"/>
      <c r="M16" s="14">
        <v>1</v>
      </c>
    </row>
    <row r="17" spans="1:25">
      <c r="A17" s="6"/>
      <c r="B17" s="113"/>
      <c r="C17" s="6"/>
      <c r="D17" s="114">
        <f>MROUND((SUM($D$8+B16)),$M$7)</f>
        <v>0.70037949999999993</v>
      </c>
      <c r="E17" s="93">
        <f>IF(E16="Risk in Points",D17-D19,(D17-D19)/0.0000005)</f>
        <v>1.0758999999999963E-2</v>
      </c>
      <c r="F17" s="115">
        <f>MROUND((SUM($F$8-B16)),$M$7)</f>
        <v>0.68962049999999997</v>
      </c>
      <c r="G17" s="5" t="s">
        <v>66</v>
      </c>
      <c r="H17" s="102"/>
      <c r="I17" s="14">
        <v>0</v>
      </c>
      <c r="J17" s="6"/>
      <c r="K17" s="6"/>
      <c r="L17" s="6"/>
      <c r="M17" s="14">
        <v>2</v>
      </c>
      <c r="N17" s="6"/>
      <c r="O17" s="6"/>
      <c r="P17" s="6"/>
      <c r="Q17" s="6"/>
      <c r="R17" s="6"/>
      <c r="S17" s="6"/>
      <c r="T17" s="6"/>
      <c r="U17" s="6"/>
      <c r="V17" s="6"/>
      <c r="W17" s="6"/>
      <c r="X17" s="6"/>
      <c r="Y17" s="6"/>
    </row>
    <row r="18" spans="1:25">
      <c r="A18" s="6"/>
      <c r="B18" s="116"/>
      <c r="C18" s="6"/>
      <c r="D18" s="117" t="s">
        <v>67</v>
      </c>
      <c r="E18" s="31" t="s">
        <v>156</v>
      </c>
      <c r="F18" s="118" t="s">
        <v>67</v>
      </c>
      <c r="G18" s="5" t="s">
        <v>69</v>
      </c>
      <c r="H18" s="102"/>
      <c r="I18" s="14">
        <v>0</v>
      </c>
      <c r="J18" s="6"/>
      <c r="K18" s="6"/>
      <c r="L18" s="6"/>
      <c r="M18" s="14">
        <v>3</v>
      </c>
    </row>
    <row r="19" spans="1:25">
      <c r="A19" s="6"/>
      <c r="B19" s="116"/>
      <c r="C19" s="6"/>
      <c r="D19" s="114">
        <f>MROUND((SUM($F$8-B16)),$M$7)</f>
        <v>0.68962049999999997</v>
      </c>
      <c r="E19" s="11">
        <f>IF(E16="Risk in Points",E14/E17/125000,(E14/E17/125000)/0.0000005)</f>
        <v>0.37178176410447195</v>
      </c>
      <c r="F19" s="115">
        <f>MROUND((SUM($D$8+B16)),$M$7)</f>
        <v>0.70037949999999993</v>
      </c>
      <c r="G19" s="5" t="s">
        <v>70</v>
      </c>
      <c r="H19" s="102"/>
      <c r="I19" s="14">
        <v>0</v>
      </c>
      <c r="J19" s="6"/>
      <c r="K19" s="6"/>
      <c r="L19" s="6"/>
      <c r="M19" s="14">
        <v>4</v>
      </c>
    </row>
    <row r="20" spans="1:25">
      <c r="A20" s="17"/>
      <c r="B20" s="116"/>
      <c r="C20" s="6"/>
      <c r="D20" s="117" t="s">
        <v>71</v>
      </c>
      <c r="E20" s="31"/>
      <c r="F20" s="118" t="s">
        <v>71</v>
      </c>
      <c r="G20" s="5" t="s">
        <v>51</v>
      </c>
      <c r="H20" s="151" t="e">
        <f>IF(H15="Short",(H16-((H17*I17)+(H18*I18)+(H19*I19))/SUM(I17:I19))/(F19-F17),IF(H15="Long",((((H17*I17)+(H18*I18)+(H19*I19))/SUM(I17:I19)-H16)/(D17-D19))))</f>
        <v>#DIV/0!</v>
      </c>
      <c r="I20" s="159"/>
      <c r="J20" s="6"/>
      <c r="K20" s="6"/>
      <c r="L20" s="6"/>
      <c r="M20" s="14">
        <v>5</v>
      </c>
    </row>
    <row r="21" spans="1:25">
      <c r="A21" s="6"/>
      <c r="B21" s="116"/>
      <c r="C21" s="6"/>
      <c r="D21" s="114">
        <f>MROUND((SUM($D$8+B8)),$M$7)</f>
        <v>0.70033000000000001</v>
      </c>
      <c r="E21" s="70"/>
      <c r="F21" s="115">
        <f>MROUND((SUM($F$8-B8)),$M$7)</f>
        <v>0.68967000000000001</v>
      </c>
      <c r="G21" s="6"/>
      <c r="H21" s="6"/>
      <c r="I21" s="6"/>
      <c r="J21" s="6"/>
      <c r="K21" s="6"/>
      <c r="L21" s="6"/>
      <c r="M21" s="14">
        <v>6</v>
      </c>
    </row>
    <row r="22" spans="1:25">
      <c r="A22" s="17" t="s">
        <v>73</v>
      </c>
      <c r="B22" s="116"/>
      <c r="C22" s="6"/>
      <c r="D22" s="117" t="s">
        <v>73</v>
      </c>
      <c r="E22" s="70"/>
      <c r="F22" s="118" t="s">
        <v>73</v>
      </c>
      <c r="G22" s="6"/>
      <c r="H22" s="6"/>
      <c r="I22" s="6"/>
      <c r="J22" s="6"/>
      <c r="K22" s="6"/>
      <c r="L22" s="6"/>
      <c r="M22" s="14">
        <v>7</v>
      </c>
    </row>
    <row r="23" spans="1:25">
      <c r="A23" s="6">
        <f>A17</f>
        <v>0</v>
      </c>
      <c r="B23" s="113">
        <f>IF(A8="ATR-Actual",B8*0.1,B8*0.001*25)</f>
        <v>3.3000000000000003E-5</v>
      </c>
      <c r="C23" s="6"/>
      <c r="D23" s="114">
        <f>MROUND((SUM($D$8+B23)),$M$7)</f>
        <v>0.70003300000000002</v>
      </c>
      <c r="E23" s="70"/>
      <c r="F23" s="115">
        <f>MROUND((SUM($F$8-B23)),$M$7)</f>
        <v>0.689967</v>
      </c>
      <c r="G23" s="6"/>
      <c r="H23" s="6"/>
      <c r="I23" s="6"/>
      <c r="J23" s="6"/>
      <c r="K23" s="6"/>
      <c r="L23" s="6"/>
      <c r="M23" s="14">
        <v>8</v>
      </c>
    </row>
    <row r="24" spans="1:25">
      <c r="A24" s="6"/>
      <c r="B24" s="6"/>
      <c r="C24" s="6"/>
      <c r="D24" s="117" t="s">
        <v>74</v>
      </c>
      <c r="E24" s="70"/>
      <c r="F24" s="118" t="s">
        <v>76</v>
      </c>
      <c r="G24" s="6"/>
      <c r="H24" s="6"/>
      <c r="I24" s="6"/>
      <c r="J24" s="6"/>
      <c r="K24" s="6"/>
      <c r="L24" s="6"/>
      <c r="M24" s="14">
        <v>9</v>
      </c>
    </row>
    <row r="25" spans="1:25">
      <c r="A25" s="6"/>
      <c r="B25" s="6"/>
      <c r="C25" s="6"/>
      <c r="D25" s="114">
        <f>MROUND((SUM($F$8-B8)),$M$7)</f>
        <v>0.68967000000000001</v>
      </c>
      <c r="E25" s="70"/>
      <c r="F25" s="115">
        <f>MROUND((SUM($D$8+B8)),$M$7)</f>
        <v>0.70033000000000001</v>
      </c>
      <c r="G25" s="6"/>
      <c r="H25" s="6"/>
      <c r="I25" s="6"/>
      <c r="J25" s="6"/>
      <c r="K25" s="6"/>
      <c r="L25" s="6"/>
      <c r="M25" s="14">
        <v>10</v>
      </c>
    </row>
    <row r="26" spans="1:25">
      <c r="A26" s="146" t="s">
        <v>77</v>
      </c>
      <c r="B26" s="159"/>
      <c r="C26" s="159"/>
      <c r="D26" s="159"/>
      <c r="E26" s="159"/>
      <c r="F26" s="159"/>
      <c r="G26" s="6"/>
      <c r="H26" s="6"/>
      <c r="I26" s="6"/>
      <c r="J26" s="6"/>
      <c r="K26" s="6"/>
      <c r="L26" s="81"/>
      <c r="M26" s="14">
        <v>11</v>
      </c>
    </row>
    <row r="27" spans="1:25">
      <c r="A27" s="6"/>
      <c r="B27" s="17"/>
      <c r="C27" s="6"/>
      <c r="D27" s="6"/>
      <c r="E27" s="98" t="s">
        <v>48</v>
      </c>
      <c r="F27" s="6"/>
      <c r="G27" s="6"/>
      <c r="H27" s="6"/>
      <c r="I27" s="6"/>
      <c r="J27" s="6"/>
      <c r="K27" s="6"/>
      <c r="L27" s="6"/>
      <c r="M27" s="14">
        <v>12</v>
      </c>
    </row>
    <row r="28" spans="1:25">
      <c r="A28" s="6"/>
      <c r="B28" s="17"/>
      <c r="C28" s="6"/>
      <c r="D28" s="160" t="s">
        <v>78</v>
      </c>
      <c r="E28" s="159"/>
      <c r="F28" s="6"/>
      <c r="G28" s="6"/>
      <c r="H28" s="6"/>
      <c r="I28" s="6"/>
      <c r="J28" s="6"/>
      <c r="K28" s="6"/>
      <c r="L28" s="6"/>
      <c r="M28" s="14">
        <v>13</v>
      </c>
    </row>
    <row r="29" spans="1:25">
      <c r="A29" s="6"/>
      <c r="B29" s="17"/>
      <c r="C29" s="6"/>
      <c r="D29" s="99" t="s">
        <v>52</v>
      </c>
      <c r="E29" s="20">
        <v>4000</v>
      </c>
      <c r="F29" s="6"/>
      <c r="G29" s="6"/>
      <c r="H29" s="6"/>
      <c r="I29" s="6"/>
      <c r="J29" s="6"/>
      <c r="K29" s="6"/>
      <c r="L29" s="6"/>
      <c r="M29" s="14">
        <v>14</v>
      </c>
    </row>
    <row r="30" spans="1:25">
      <c r="A30" s="6"/>
      <c r="B30" s="17"/>
      <c r="C30" s="6"/>
      <c r="D30" s="99" t="s">
        <v>54</v>
      </c>
      <c r="E30" s="21">
        <v>2.5000000000000001E-2</v>
      </c>
      <c r="F30" s="6"/>
      <c r="G30" s="6"/>
      <c r="H30" s="6"/>
      <c r="I30" s="6"/>
      <c r="J30" s="6"/>
      <c r="K30" s="6"/>
      <c r="L30" s="6"/>
      <c r="M30" s="14">
        <v>15</v>
      </c>
    </row>
    <row r="31" spans="1:25">
      <c r="A31" s="6"/>
      <c r="B31" s="17"/>
      <c r="C31" s="6"/>
      <c r="D31" s="99" t="s">
        <v>56</v>
      </c>
      <c r="E31" s="25">
        <f>E29*E30</f>
        <v>100</v>
      </c>
      <c r="F31" s="6"/>
      <c r="G31" s="6"/>
      <c r="H31" s="6"/>
      <c r="I31" s="6"/>
      <c r="J31" s="6"/>
      <c r="K31" s="6"/>
      <c r="L31" s="6"/>
      <c r="M31" s="14">
        <v>16</v>
      </c>
    </row>
    <row r="32" spans="1:25">
      <c r="A32" s="5" t="s">
        <v>79</v>
      </c>
      <c r="B32" s="17"/>
      <c r="C32" s="6"/>
      <c r="D32" s="35" t="s">
        <v>80</v>
      </c>
      <c r="E32" s="13" t="s">
        <v>45</v>
      </c>
      <c r="F32" s="36" t="s">
        <v>81</v>
      </c>
      <c r="G32" s="6"/>
      <c r="H32" s="6"/>
      <c r="I32" s="6"/>
      <c r="J32" s="6"/>
      <c r="K32" s="6"/>
      <c r="L32" s="6"/>
      <c r="M32" s="14">
        <v>17</v>
      </c>
    </row>
    <row r="33" spans="1:13">
      <c r="A33" s="24" t="s">
        <v>65</v>
      </c>
      <c r="B33" s="17"/>
      <c r="C33" s="6"/>
      <c r="D33" s="30" t="s">
        <v>119</v>
      </c>
      <c r="E33" s="13" t="s">
        <v>47</v>
      </c>
      <c r="F33" s="37" t="s">
        <v>119</v>
      </c>
      <c r="G33" s="6"/>
      <c r="H33" s="6"/>
      <c r="I33" s="6"/>
      <c r="J33" s="6"/>
      <c r="K33" s="6"/>
      <c r="L33" s="6"/>
      <c r="M33" s="14">
        <v>18</v>
      </c>
    </row>
    <row r="34" spans="1:13">
      <c r="A34" s="6"/>
      <c r="B34" s="113">
        <f>IF(A8="ATR-Actual",B8*0.9,B11*0.009*25)</f>
        <v>2.9700000000000001E-4</v>
      </c>
      <c r="C34" s="6"/>
      <c r="D34" s="115">
        <f>MROUND((SUM($D$8+B34)),$M$7)</f>
        <v>0.70029699999999995</v>
      </c>
      <c r="E34" s="93">
        <f>IF(E33="Risk in Points",D36-D34,(D36-D34)/0.0000005)</f>
        <v>3.9600000000006297E-4</v>
      </c>
      <c r="F34" s="114">
        <f>MROUND((SUM($F$8-B34)),$M$7)</f>
        <v>0.68970299999999995</v>
      </c>
      <c r="G34" s="6"/>
      <c r="H34" s="6"/>
      <c r="I34" s="6"/>
      <c r="J34" s="6"/>
      <c r="K34" s="6"/>
      <c r="L34" s="6"/>
      <c r="M34" s="14">
        <v>19</v>
      </c>
    </row>
    <row r="35" spans="1:13">
      <c r="A35" s="6" t="s">
        <v>82</v>
      </c>
      <c r="B35" s="116"/>
      <c r="C35" s="6"/>
      <c r="D35" s="118" t="s">
        <v>67</v>
      </c>
      <c r="E35" s="31" t="s">
        <v>156</v>
      </c>
      <c r="F35" s="117" t="s">
        <v>67</v>
      </c>
      <c r="G35" s="6"/>
      <c r="H35" s="6"/>
      <c r="I35" s="6"/>
      <c r="J35" s="6"/>
      <c r="K35" s="6"/>
      <c r="L35" s="6"/>
      <c r="M35" s="14">
        <v>20</v>
      </c>
    </row>
    <row r="36" spans="1:13">
      <c r="A36" s="6">
        <f>A34</f>
        <v>0</v>
      </c>
      <c r="B36" s="113">
        <f>IF(A8="ATR-Actual",B8*1.05*2,B8*0.0105*2*25)</f>
        <v>6.9300000000000004E-4</v>
      </c>
      <c r="C36" s="6"/>
      <c r="D36" s="115">
        <f>MROUND((SUM($D$8+B36)),$M$7)</f>
        <v>0.70069300000000001</v>
      </c>
      <c r="E36" s="70">
        <f>IF(E33="Risk in Points",E31/E34/125000,(E31/E34/125000)/0.0000005)</f>
        <v>2.0202020202016988</v>
      </c>
      <c r="F36" s="114">
        <f>MROUND((SUM($F$8-B36)),$M$7)</f>
        <v>0.689307</v>
      </c>
      <c r="G36" s="6"/>
      <c r="H36" s="6"/>
      <c r="I36" s="6"/>
      <c r="J36" s="6"/>
      <c r="K36" s="6"/>
      <c r="L36" s="6"/>
      <c r="M36" s="7" t="s">
        <v>83</v>
      </c>
    </row>
    <row r="37" spans="1:13">
      <c r="A37" s="6" t="s">
        <v>84</v>
      </c>
      <c r="B37" s="116"/>
      <c r="C37" s="6"/>
      <c r="D37" s="118" t="s">
        <v>85</v>
      </c>
      <c r="E37" s="31"/>
      <c r="F37" s="117" t="s">
        <v>85</v>
      </c>
      <c r="G37" s="6"/>
      <c r="H37" s="6"/>
      <c r="I37" s="6"/>
      <c r="J37" s="6"/>
      <c r="K37" s="6"/>
      <c r="L37" s="6"/>
      <c r="M37" s="6" t="s">
        <v>86</v>
      </c>
    </row>
    <row r="38" spans="1:13">
      <c r="A38" s="6">
        <f>A34</f>
        <v>0</v>
      </c>
      <c r="B38" s="113">
        <f>IF(A8="ATR-Actual",B8*0.1,B8*0.001*25)</f>
        <v>3.3000000000000003E-5</v>
      </c>
      <c r="C38" s="6"/>
      <c r="D38" s="115">
        <f>MROUND((SUM($D$8+B38)),$M$7)</f>
        <v>0.70003300000000002</v>
      </c>
      <c r="E38" s="70"/>
      <c r="F38" s="114">
        <f>MROUND((SUM($F$8-B38)),$M$7)</f>
        <v>0.689967</v>
      </c>
      <c r="G38" s="6"/>
      <c r="H38" s="6"/>
      <c r="I38" s="6"/>
      <c r="J38" s="6"/>
      <c r="K38" s="6"/>
      <c r="L38" s="6"/>
      <c r="M38" s="6" t="s">
        <v>62</v>
      </c>
    </row>
    <row r="39" spans="1:13">
      <c r="A39" s="6"/>
      <c r="B39" s="116"/>
      <c r="C39" s="6"/>
      <c r="D39" s="118" t="s">
        <v>76</v>
      </c>
      <c r="E39" s="70"/>
      <c r="F39" s="117" t="s">
        <v>74</v>
      </c>
      <c r="G39" s="6"/>
      <c r="H39" s="6"/>
      <c r="I39" s="6"/>
      <c r="J39" s="6"/>
      <c r="K39" s="6"/>
      <c r="L39" s="6"/>
      <c r="M39" s="6"/>
    </row>
    <row r="40" spans="1:13">
      <c r="A40" s="6"/>
      <c r="B40" s="116"/>
      <c r="C40" s="6"/>
      <c r="D40" s="115">
        <f>MROUND((SUM($F$8-B8)),$M$7)</f>
        <v>0.68967000000000001</v>
      </c>
      <c r="E40" s="70"/>
      <c r="F40" s="114">
        <f>MROUND((SUM($D$8+B8)),$M$7)</f>
        <v>0.70033000000000001</v>
      </c>
      <c r="G40" s="6"/>
      <c r="H40" s="6"/>
      <c r="I40" s="6"/>
      <c r="J40" s="6"/>
      <c r="K40" s="6"/>
      <c r="L40" s="6"/>
      <c r="M40" s="6"/>
    </row>
    <row r="41" spans="1:13">
      <c r="A41" s="5" t="s">
        <v>87</v>
      </c>
      <c r="B41" s="116"/>
      <c r="C41" s="6"/>
      <c r="D41" s="119" t="s">
        <v>88</v>
      </c>
      <c r="E41" s="13" t="s">
        <v>45</v>
      </c>
      <c r="F41" s="120" t="s">
        <v>89</v>
      </c>
      <c r="G41" s="6"/>
      <c r="H41" s="6"/>
      <c r="I41" s="6"/>
      <c r="J41" s="6"/>
      <c r="K41" s="6"/>
      <c r="L41" s="6"/>
      <c r="M41" s="6"/>
    </row>
    <row r="42" spans="1:13">
      <c r="A42" s="6" t="s">
        <v>65</v>
      </c>
      <c r="B42" s="116"/>
      <c r="C42" s="6"/>
      <c r="D42" s="118" t="s">
        <v>119</v>
      </c>
      <c r="E42" s="13" t="s">
        <v>47</v>
      </c>
      <c r="F42" s="117" t="s">
        <v>119</v>
      </c>
      <c r="G42" s="6"/>
      <c r="H42" s="6"/>
      <c r="I42" s="6"/>
      <c r="J42" s="6"/>
      <c r="K42" s="6"/>
      <c r="L42" s="6"/>
      <c r="M42" s="6"/>
    </row>
    <row r="43" spans="1:13">
      <c r="A43" s="6">
        <f>A34</f>
        <v>0</v>
      </c>
      <c r="B43" s="113">
        <f>IF(A8="ATR-Actual",B8*0.9*2,B8*0.009*2*25)</f>
        <v>5.9400000000000002E-4</v>
      </c>
      <c r="C43" s="6"/>
      <c r="D43" s="115">
        <f>MROUND((SUM($D$8+B43)),$M$7)</f>
        <v>0.70059399999999994</v>
      </c>
      <c r="E43" s="93">
        <f>IF(E42="Risk in Points",D45-D43,(D45-D43)/0.0000005)</f>
        <v>4.0600000000001746E-4</v>
      </c>
      <c r="F43" s="114">
        <f>MROUND((SUM($F$8-B43)),$M$7)</f>
        <v>0.68940599999999996</v>
      </c>
      <c r="G43" s="6"/>
      <c r="H43" s="6"/>
      <c r="I43" s="6"/>
      <c r="J43" s="6"/>
      <c r="K43" s="6"/>
      <c r="L43" s="6"/>
      <c r="M43" s="6"/>
    </row>
    <row r="44" spans="1:13">
      <c r="A44" s="6" t="s">
        <v>82</v>
      </c>
      <c r="B44" s="121"/>
      <c r="C44" s="6"/>
      <c r="D44" s="118" t="s">
        <v>67</v>
      </c>
      <c r="E44" s="31" t="s">
        <v>156</v>
      </c>
      <c r="F44" s="117" t="s">
        <v>67</v>
      </c>
      <c r="G44" s="6"/>
      <c r="H44" s="6"/>
      <c r="I44" s="6"/>
      <c r="J44" s="6"/>
      <c r="K44" s="6"/>
      <c r="L44" s="6"/>
      <c r="M44" s="6"/>
    </row>
    <row r="45" spans="1:13">
      <c r="A45" s="6">
        <f>A43</f>
        <v>0</v>
      </c>
      <c r="B45" s="113">
        <f>IF(A8="ATR-Actual",B8*1.01*3,B8*0.0101*3*25)</f>
        <v>9.9990000000000018E-4</v>
      </c>
      <c r="C45" s="6"/>
      <c r="D45" s="115">
        <f>MROUND((SUM($D$8+B45)),$M$7)</f>
        <v>0.70099999999999996</v>
      </c>
      <c r="E45" s="70">
        <f>IF(E42="Risk in Points",E31/E43/125000,(E31/E43/125000)/0.0000005)</f>
        <v>1.9704433497536098</v>
      </c>
      <c r="F45" s="114">
        <f>MROUND((SUM($F$8-B45)),$M$7)</f>
        <v>0.68899999999999995</v>
      </c>
      <c r="G45" s="6"/>
      <c r="H45" s="6"/>
      <c r="I45" s="6"/>
      <c r="J45" s="6"/>
      <c r="K45" s="6"/>
      <c r="L45" s="6"/>
      <c r="M45" s="6"/>
    </row>
    <row r="46" spans="1:13">
      <c r="A46" s="6" t="s">
        <v>84</v>
      </c>
      <c r="B46" s="116"/>
      <c r="C46" s="6"/>
      <c r="D46" s="118" t="s">
        <v>85</v>
      </c>
      <c r="E46" s="31"/>
      <c r="F46" s="117" t="s">
        <v>85</v>
      </c>
      <c r="G46" s="6"/>
      <c r="H46" s="6"/>
      <c r="I46" s="6"/>
      <c r="J46" s="6"/>
      <c r="K46" s="6"/>
      <c r="L46" s="6"/>
      <c r="M46" s="6"/>
    </row>
    <row r="47" spans="1:13">
      <c r="A47" s="6">
        <f>A43</f>
        <v>0</v>
      </c>
      <c r="B47" s="113">
        <f>IF(A8="ATR-Actual",B8*0.1,B8*0.001*25)</f>
        <v>3.3000000000000003E-5</v>
      </c>
      <c r="C47" s="6"/>
      <c r="D47" s="115">
        <f>MROUND((SUM($D$8+B47)),$M$7)</f>
        <v>0.70003300000000002</v>
      </c>
      <c r="E47" s="70"/>
      <c r="F47" s="114">
        <f>MROUND((SUM($F$8-B47)),$M$7)</f>
        <v>0.689967</v>
      </c>
      <c r="G47" s="6"/>
      <c r="H47" s="6"/>
      <c r="I47" s="6"/>
      <c r="J47" s="6"/>
      <c r="K47" s="6"/>
      <c r="L47" s="6"/>
      <c r="M47" s="6"/>
    </row>
    <row r="48" spans="1:13">
      <c r="A48" s="6"/>
      <c r="B48" s="113"/>
      <c r="C48" s="6"/>
      <c r="D48" s="118" t="s">
        <v>76</v>
      </c>
      <c r="E48" s="70"/>
      <c r="F48" s="117" t="s">
        <v>74</v>
      </c>
      <c r="G48" s="6"/>
      <c r="H48" s="6"/>
      <c r="I48" s="6"/>
      <c r="J48" s="6"/>
      <c r="K48" s="6"/>
      <c r="L48" s="6"/>
      <c r="M48" s="6"/>
    </row>
    <row r="49" spans="1:25">
      <c r="A49" s="6"/>
      <c r="B49" s="113"/>
      <c r="C49" s="6"/>
      <c r="D49" s="115">
        <f>MROUND((SUM($F$8-B8)),$M$7)</f>
        <v>0.68967000000000001</v>
      </c>
      <c r="E49" s="70"/>
      <c r="F49" s="114">
        <f>MROUND((SUM($D$8+B8)),$M$7)</f>
        <v>0.70033000000000001</v>
      </c>
      <c r="G49" s="6"/>
      <c r="H49" s="6"/>
      <c r="I49" s="6"/>
      <c r="J49" s="6"/>
      <c r="K49" s="6"/>
      <c r="L49" s="6"/>
      <c r="M49" s="6"/>
    </row>
    <row r="50" spans="1:25">
      <c r="A50" s="5" t="s">
        <v>90</v>
      </c>
      <c r="B50" s="116"/>
      <c r="C50" s="6"/>
      <c r="D50" s="119" t="s">
        <v>91</v>
      </c>
      <c r="E50" s="13" t="s">
        <v>45</v>
      </c>
      <c r="F50" s="120" t="s">
        <v>92</v>
      </c>
      <c r="G50" s="6"/>
      <c r="H50" s="6"/>
      <c r="I50" s="6"/>
      <c r="J50" s="6"/>
      <c r="K50" s="6"/>
      <c r="L50" s="6"/>
      <c r="M50" s="6"/>
    </row>
    <row r="51" spans="1:25">
      <c r="A51" s="6" t="s">
        <v>65</v>
      </c>
      <c r="B51" s="116"/>
      <c r="C51" s="6"/>
      <c r="D51" s="118" t="s">
        <v>119</v>
      </c>
      <c r="E51" s="13" t="s">
        <v>47</v>
      </c>
      <c r="F51" s="117" t="s">
        <v>119</v>
      </c>
      <c r="G51" s="6"/>
      <c r="H51" s="6"/>
      <c r="I51" s="6"/>
      <c r="J51" s="6"/>
      <c r="K51" s="6"/>
      <c r="L51" s="6"/>
      <c r="M51" s="6"/>
    </row>
    <row r="52" spans="1:25">
      <c r="A52" s="6">
        <f>A43</f>
        <v>0</v>
      </c>
      <c r="B52" s="113">
        <f>IF(A8="ATR-Actual",B8*0.9*3,B8*0.009*3*0.1)</f>
        <v>8.9100000000000008E-4</v>
      </c>
      <c r="C52" s="6"/>
      <c r="D52" s="115">
        <f>MROUND((SUM($D$8+B52)),$M$7)</f>
        <v>0.70089099999999993</v>
      </c>
      <c r="E52" s="93">
        <f>IF(E51="Risk in Points",D54-D52,(D54-D52)/0.0000005)</f>
        <v>4.3550000000003308E-4</v>
      </c>
      <c r="F52" s="114">
        <f>MROUND((SUM($F$8-B52)),$M$7)</f>
        <v>0.68910899999999997</v>
      </c>
      <c r="G52" s="6"/>
      <c r="H52" s="6"/>
      <c r="I52" s="6"/>
      <c r="J52" s="6"/>
      <c r="K52" s="6"/>
      <c r="L52" s="81"/>
      <c r="M52" s="6"/>
    </row>
    <row r="53" spans="1:25">
      <c r="A53" s="6" t="s">
        <v>82</v>
      </c>
      <c r="B53" s="121"/>
      <c r="C53" s="6"/>
      <c r="D53" s="118" t="s">
        <v>67</v>
      </c>
      <c r="E53" s="31" t="s">
        <v>156</v>
      </c>
      <c r="F53" s="117" t="s">
        <v>67</v>
      </c>
      <c r="G53" s="6"/>
      <c r="H53" s="6"/>
      <c r="I53" s="6"/>
      <c r="J53" s="6"/>
      <c r="K53" s="6"/>
      <c r="L53" s="6"/>
      <c r="M53" s="6"/>
    </row>
    <row r="54" spans="1:25">
      <c r="A54" s="6">
        <f>A52</f>
        <v>0</v>
      </c>
      <c r="B54" s="113">
        <f>IF(A8="ATR-Actual",B8*1.005*4,B8*0.01005*4*0.1)</f>
        <v>1.3265999999999998E-3</v>
      </c>
      <c r="C54" s="6"/>
      <c r="D54" s="115">
        <f>MROUND((SUM($D$8+B54)),$M$7)</f>
        <v>0.70132649999999996</v>
      </c>
      <c r="E54" s="70">
        <f>IF(E51="Risk in Points",E31/E52/125000,(E31/E52/125000)/0.0000005)</f>
        <v>1.8369690011479662</v>
      </c>
      <c r="F54" s="114">
        <f>MROUND((SUM($F$8-B54)),$M$7)</f>
        <v>0.68867349999999994</v>
      </c>
      <c r="G54" s="6"/>
      <c r="H54" s="6"/>
      <c r="I54" s="6"/>
      <c r="J54" s="6"/>
      <c r="K54" s="6"/>
      <c r="L54" s="6"/>
      <c r="M54" s="6"/>
    </row>
    <row r="55" spans="1:25">
      <c r="A55" s="6" t="s">
        <v>84</v>
      </c>
      <c r="B55" s="116"/>
      <c r="C55" s="6"/>
      <c r="D55" s="118" t="s">
        <v>85</v>
      </c>
      <c r="E55" s="31"/>
      <c r="F55" s="117" t="s">
        <v>85</v>
      </c>
      <c r="G55" s="6"/>
      <c r="H55" s="6"/>
      <c r="I55" s="6"/>
      <c r="J55" s="6"/>
      <c r="K55" s="6"/>
      <c r="L55" s="81"/>
      <c r="M55" s="6"/>
    </row>
    <row r="56" spans="1:25">
      <c r="A56" s="6">
        <f>A52</f>
        <v>0</v>
      </c>
      <c r="B56" s="113">
        <f>IF(A8="ATR-Actual",B8*0.1,B8*0.001*0.1)</f>
        <v>3.3000000000000003E-5</v>
      </c>
      <c r="C56" s="6"/>
      <c r="D56" s="115">
        <f>MROUND((SUM($D$8+B56)),$M$7)</f>
        <v>0.70003300000000002</v>
      </c>
      <c r="E56" s="70"/>
      <c r="F56" s="114">
        <f>MROUND((SUM($F$8-B56)),$M$7)</f>
        <v>0.689967</v>
      </c>
      <c r="G56" s="6"/>
      <c r="H56" s="6"/>
      <c r="I56" s="6"/>
      <c r="J56" s="6"/>
      <c r="K56" s="6"/>
      <c r="L56" s="81"/>
      <c r="M56" s="6"/>
      <c r="N56" s="6"/>
      <c r="O56" s="6"/>
      <c r="P56" s="6"/>
      <c r="Q56" s="6"/>
      <c r="R56" s="6"/>
      <c r="S56" s="6"/>
      <c r="T56" s="6"/>
      <c r="U56" s="6"/>
      <c r="V56" s="6"/>
      <c r="W56" s="6"/>
      <c r="X56" s="6"/>
      <c r="Y56" s="6"/>
    </row>
    <row r="57" spans="1:25">
      <c r="A57" s="6"/>
      <c r="B57" s="39"/>
      <c r="C57" s="6"/>
      <c r="D57" s="118" t="s">
        <v>76</v>
      </c>
      <c r="E57" s="70"/>
      <c r="F57" s="117" t="s">
        <v>74</v>
      </c>
      <c r="G57" s="6"/>
      <c r="H57" s="6"/>
      <c r="I57" s="6"/>
      <c r="J57" s="6"/>
      <c r="K57" s="6"/>
      <c r="L57" s="81"/>
      <c r="M57" s="6"/>
      <c r="N57" s="6"/>
      <c r="O57" s="6"/>
      <c r="P57" s="6"/>
      <c r="Q57" s="6"/>
      <c r="R57" s="6"/>
      <c r="S57" s="6"/>
      <c r="T57" s="6"/>
      <c r="U57" s="6"/>
      <c r="V57" s="6"/>
      <c r="W57" s="6"/>
      <c r="X57" s="6"/>
      <c r="Y57" s="6"/>
    </row>
    <row r="58" spans="1:25">
      <c r="A58" s="6"/>
      <c r="B58" s="39"/>
      <c r="C58" s="6"/>
      <c r="D58" s="115">
        <f>MROUND((SUM($F$8-B8)),$M$7)</f>
        <v>0.68967000000000001</v>
      </c>
      <c r="E58" s="70"/>
      <c r="F58" s="114">
        <f>MROUND((SUM($D$8+B8)),$M$7)</f>
        <v>0.70033000000000001</v>
      </c>
      <c r="G58" s="6"/>
      <c r="H58" s="6"/>
      <c r="I58" s="6"/>
      <c r="J58" s="6"/>
      <c r="K58" s="6"/>
      <c r="L58" s="81"/>
      <c r="M58" s="6"/>
    </row>
    <row r="59" spans="1:25">
      <c r="A59" s="146"/>
      <c r="B59" s="159"/>
      <c r="C59" s="159"/>
      <c r="D59" s="159"/>
      <c r="E59" s="159"/>
      <c r="F59" s="159"/>
      <c r="G59" s="6"/>
      <c r="H59" s="6"/>
      <c r="I59" s="6"/>
      <c r="J59" s="6"/>
      <c r="K59" s="6"/>
      <c r="L59" s="81"/>
      <c r="M59" s="6"/>
    </row>
    <row r="60" spans="1:25">
      <c r="A60" s="5"/>
      <c r="B60" s="17"/>
      <c r="C60" s="6"/>
      <c r="D60" s="6"/>
      <c r="E60" s="6"/>
      <c r="F60" s="6"/>
      <c r="G60" s="6"/>
      <c r="H60" s="6"/>
      <c r="I60" s="6"/>
      <c r="J60" s="6"/>
      <c r="K60" s="6"/>
      <c r="L60" s="81"/>
      <c r="M60" s="6"/>
    </row>
    <row r="61" spans="1:25">
      <c r="A61" s="24"/>
      <c r="B61" s="25"/>
      <c r="C61" s="6"/>
      <c r="D61" s="6"/>
      <c r="E61" s="6"/>
      <c r="F61" s="6"/>
      <c r="G61" s="6"/>
      <c r="H61" s="6"/>
      <c r="I61" s="6"/>
      <c r="J61" s="6"/>
      <c r="K61" s="6"/>
      <c r="L61" s="81"/>
      <c r="M61" s="6"/>
    </row>
    <row r="62" spans="1:25">
      <c r="A62" s="14"/>
      <c r="B62" s="25"/>
      <c r="C62" s="6"/>
      <c r="D62" s="6"/>
      <c r="E62" s="6"/>
      <c r="F62" s="6"/>
      <c r="G62" s="6"/>
      <c r="H62" s="6"/>
      <c r="I62" s="6"/>
      <c r="J62" s="6"/>
      <c r="K62" s="6"/>
      <c r="L62" s="81"/>
      <c r="M62" s="6"/>
    </row>
    <row r="63" spans="1:25">
      <c r="A63" s="6"/>
      <c r="B63" s="11"/>
      <c r="C63" s="6"/>
      <c r="D63" s="6"/>
      <c r="E63" s="6"/>
      <c r="F63" s="6"/>
      <c r="G63" s="6"/>
      <c r="H63" s="6"/>
      <c r="I63" s="6"/>
      <c r="J63" s="6"/>
      <c r="K63" s="6"/>
      <c r="L63" s="81"/>
      <c r="M63" s="6"/>
    </row>
    <row r="64" spans="1:25">
      <c r="C64" s="6"/>
      <c r="D64" s="6"/>
      <c r="E64" s="6"/>
      <c r="F64" s="6"/>
      <c r="G64" s="6"/>
      <c r="H64" s="6"/>
      <c r="I64" s="6"/>
      <c r="J64" s="6"/>
      <c r="K64" s="6"/>
      <c r="L64" s="6"/>
      <c r="M64" s="6"/>
    </row>
    <row r="65" spans="3:25">
      <c r="C65" s="6"/>
      <c r="D65" s="6"/>
      <c r="E65" s="6"/>
      <c r="F65" s="6"/>
      <c r="G65" s="6"/>
      <c r="H65" s="6"/>
      <c r="I65" s="6"/>
      <c r="J65" s="6"/>
      <c r="K65" s="6"/>
      <c r="L65" s="6"/>
      <c r="M65" s="6"/>
    </row>
    <row r="66" spans="3:25">
      <c r="C66" s="6"/>
      <c r="D66" s="6"/>
      <c r="E66" s="6"/>
      <c r="F66" s="6"/>
      <c r="G66" s="6"/>
      <c r="H66" s="6"/>
      <c r="I66" s="6"/>
      <c r="J66" s="6"/>
      <c r="K66" s="6"/>
      <c r="L66" s="6"/>
      <c r="M66" s="6"/>
    </row>
    <row r="67" spans="3:25">
      <c r="G67" s="6"/>
      <c r="H67" s="6"/>
      <c r="I67" s="6"/>
      <c r="J67" s="6"/>
      <c r="K67" s="6"/>
      <c r="L67" s="6"/>
      <c r="M67" s="6"/>
      <c r="N67" s="6"/>
      <c r="O67" s="6"/>
      <c r="P67" s="6"/>
      <c r="Q67" s="6"/>
      <c r="R67" s="6"/>
      <c r="S67" s="6"/>
      <c r="T67" s="6"/>
      <c r="U67" s="6"/>
      <c r="V67" s="6"/>
      <c r="W67" s="6"/>
      <c r="X67" s="6"/>
      <c r="Y67" s="6"/>
    </row>
    <row r="68" spans="3:25">
      <c r="G68" s="6"/>
      <c r="H68" s="6"/>
      <c r="I68" s="6"/>
      <c r="J68" s="6"/>
      <c r="K68" s="6"/>
      <c r="L68" s="6"/>
      <c r="M68" s="6"/>
    </row>
    <row r="69" spans="3:25">
      <c r="G69" s="6"/>
      <c r="H69" s="6"/>
      <c r="I69" s="6"/>
      <c r="J69" s="6"/>
      <c r="K69" s="6"/>
      <c r="L69" s="6"/>
      <c r="M69" s="6"/>
    </row>
    <row r="70" spans="3:25">
      <c r="G70" s="6"/>
      <c r="H70" s="6"/>
      <c r="I70" s="6"/>
      <c r="J70" s="6"/>
      <c r="K70" s="6"/>
      <c r="L70" s="6"/>
      <c r="M70" s="6"/>
    </row>
    <row r="71" spans="3:25">
      <c r="G71" s="6"/>
      <c r="H71" s="6"/>
      <c r="I71" s="6"/>
      <c r="J71" s="6"/>
      <c r="K71" s="6"/>
      <c r="L71" s="6"/>
      <c r="M71" s="6"/>
    </row>
    <row r="72" spans="3:25">
      <c r="G72" s="6"/>
      <c r="H72" s="6"/>
      <c r="I72" s="6"/>
      <c r="J72" s="6"/>
      <c r="K72" s="6"/>
      <c r="L72" s="6"/>
      <c r="M72" s="6"/>
    </row>
    <row r="73" spans="3:25">
      <c r="G73" s="6"/>
      <c r="H73" s="6"/>
      <c r="I73" s="6"/>
      <c r="J73" s="6"/>
      <c r="K73" s="6"/>
      <c r="L73" s="6"/>
      <c r="M73" s="6"/>
    </row>
    <row r="74" spans="3:25">
      <c r="G74" s="6"/>
      <c r="H74" s="6"/>
      <c r="I74" s="6"/>
      <c r="J74" s="6"/>
      <c r="K74" s="6"/>
      <c r="L74" s="6"/>
      <c r="M74" s="6"/>
    </row>
    <row r="75" spans="3:25">
      <c r="G75" s="6"/>
      <c r="H75" s="6"/>
      <c r="I75" s="6"/>
      <c r="J75" s="6"/>
      <c r="K75" s="6"/>
      <c r="L75" s="6"/>
      <c r="M75" s="6"/>
    </row>
    <row r="76" spans="3:25">
      <c r="G76" s="6"/>
      <c r="H76" s="6"/>
      <c r="I76" s="6"/>
      <c r="J76" s="6"/>
      <c r="K76" s="6"/>
      <c r="L76" s="6"/>
      <c r="M76" s="6"/>
    </row>
    <row r="77" spans="3:25">
      <c r="G77" s="6"/>
      <c r="H77" s="6"/>
      <c r="I77" s="6"/>
      <c r="J77" s="6"/>
      <c r="K77" s="6"/>
      <c r="L77" s="6"/>
      <c r="M77" s="6"/>
    </row>
    <row r="78" spans="3:25">
      <c r="G78" s="6"/>
      <c r="H78" s="6"/>
      <c r="I78" s="6"/>
      <c r="J78" s="6"/>
      <c r="K78" s="6"/>
      <c r="L78" s="6"/>
      <c r="M78" s="6"/>
    </row>
    <row r="79" spans="3:25">
      <c r="D79" s="19"/>
      <c r="E79" s="9"/>
      <c r="F79" s="4"/>
      <c r="G79" s="6"/>
      <c r="H79" s="6"/>
      <c r="I79" s="6"/>
      <c r="J79" s="6"/>
      <c r="K79" s="6"/>
      <c r="L79" s="6"/>
      <c r="M79" s="6"/>
    </row>
    <row r="80" spans="3:25">
      <c r="E80" s="18"/>
      <c r="F80" s="4"/>
      <c r="G80" s="6"/>
      <c r="H80" s="6"/>
      <c r="I80" s="6"/>
      <c r="J80" s="6"/>
      <c r="K80" s="6"/>
      <c r="L80" s="6"/>
      <c r="M80" s="6"/>
    </row>
    <row r="81" spans="6:13">
      <c r="F81" s="4"/>
      <c r="G81" s="6"/>
      <c r="H81" s="6"/>
      <c r="I81" s="6"/>
      <c r="J81" s="6"/>
      <c r="K81" s="6"/>
      <c r="L81" s="6"/>
      <c r="M81" s="6"/>
    </row>
    <row r="82" spans="6:13">
      <c r="F82" s="4"/>
      <c r="G82" s="6"/>
      <c r="H82" s="6"/>
      <c r="I82" s="6"/>
      <c r="J82" s="6"/>
      <c r="K82" s="6"/>
      <c r="L82" s="6"/>
      <c r="M82" s="6"/>
    </row>
    <row r="83" spans="6:13">
      <c r="F83" s="4"/>
      <c r="G83" s="6"/>
      <c r="H83" s="6"/>
      <c r="I83" s="6"/>
      <c r="J83" s="6"/>
      <c r="K83" s="6"/>
      <c r="L83" s="6"/>
      <c r="M83" s="6"/>
    </row>
    <row r="84" spans="6:13">
      <c r="F84" s="4"/>
      <c r="G84" s="6"/>
      <c r="H84" s="6"/>
      <c r="I84" s="6"/>
      <c r="J84" s="6"/>
      <c r="K84" s="6"/>
      <c r="L84" s="6"/>
      <c r="M84" s="6"/>
    </row>
    <row r="85" spans="6:13">
      <c r="F85" s="4"/>
      <c r="G85" s="6"/>
      <c r="H85" s="6"/>
      <c r="I85" s="6"/>
      <c r="J85" s="6"/>
      <c r="K85" s="6"/>
      <c r="L85" s="6"/>
      <c r="M85" s="6"/>
    </row>
    <row r="86" spans="6:13">
      <c r="F86" s="4"/>
      <c r="G86" s="6"/>
      <c r="H86" s="6"/>
      <c r="I86" s="6"/>
      <c r="J86" s="6"/>
      <c r="K86" s="6"/>
      <c r="L86" s="6"/>
      <c r="M86" s="6"/>
    </row>
    <row r="87" spans="6:13">
      <c r="F87" s="4"/>
      <c r="G87" s="6"/>
      <c r="H87" s="6"/>
      <c r="I87" s="6"/>
      <c r="J87" s="6"/>
      <c r="K87" s="6"/>
      <c r="L87" s="6"/>
      <c r="M87" s="6"/>
    </row>
    <row r="88" spans="6:13">
      <c r="F88" s="4"/>
      <c r="G88" s="6"/>
      <c r="H88" s="6"/>
      <c r="I88" s="6"/>
      <c r="J88" s="6"/>
      <c r="K88" s="6"/>
      <c r="L88" s="6"/>
      <c r="M88" s="6"/>
    </row>
    <row r="89" spans="6:13">
      <c r="F89" s="4"/>
      <c r="G89" s="6"/>
      <c r="H89" s="6"/>
      <c r="I89" s="6"/>
      <c r="J89" s="6"/>
      <c r="K89" s="6"/>
      <c r="L89" s="6"/>
      <c r="M89" s="6"/>
    </row>
    <row r="90" spans="6:13">
      <c r="F90" s="4"/>
      <c r="G90" s="6"/>
      <c r="H90" s="6"/>
      <c r="I90" s="6"/>
      <c r="J90" s="6"/>
      <c r="K90" s="6"/>
      <c r="L90" s="6"/>
      <c r="M90" s="6"/>
    </row>
    <row r="91" spans="6:13">
      <c r="F91" s="4"/>
      <c r="G91" s="6"/>
      <c r="H91" s="6"/>
      <c r="I91" s="6"/>
      <c r="J91" s="6"/>
      <c r="K91" s="6"/>
      <c r="L91" s="6"/>
      <c r="M91" s="6"/>
    </row>
    <row r="92" spans="6:13">
      <c r="F92" s="4"/>
      <c r="G92" s="6"/>
      <c r="H92" s="6"/>
      <c r="I92" s="6"/>
      <c r="J92" s="6"/>
      <c r="K92" s="6"/>
      <c r="L92" s="6"/>
      <c r="M92" s="6"/>
    </row>
    <row r="93" spans="6:13">
      <c r="F93" s="4"/>
      <c r="G93" s="6"/>
      <c r="H93" s="6"/>
      <c r="I93" s="6"/>
      <c r="J93" s="6"/>
      <c r="K93" s="6"/>
      <c r="L93" s="6"/>
      <c r="M93" s="6"/>
    </row>
    <row r="94" spans="6:13">
      <c r="F94" s="4"/>
      <c r="G94" s="6"/>
      <c r="H94" s="6"/>
      <c r="I94" s="6"/>
      <c r="J94" s="6"/>
      <c r="K94" s="6"/>
      <c r="L94" s="6"/>
      <c r="M94" s="6"/>
    </row>
    <row r="95" spans="6:13">
      <c r="F95" s="4"/>
      <c r="G95" s="6"/>
      <c r="H95" s="6"/>
      <c r="I95" s="6"/>
      <c r="J95" s="6"/>
      <c r="K95" s="6"/>
      <c r="L95" s="6"/>
      <c r="M95" s="6"/>
    </row>
    <row r="96" spans="6:13">
      <c r="F96" s="4"/>
      <c r="G96" s="6"/>
      <c r="H96" s="6"/>
      <c r="I96" s="6"/>
      <c r="J96" s="6"/>
      <c r="K96" s="6"/>
      <c r="L96" s="6"/>
      <c r="M96" s="6"/>
    </row>
    <row r="97" spans="6:13">
      <c r="F97" s="4"/>
      <c r="G97" s="6"/>
      <c r="H97" s="6"/>
      <c r="I97" s="6"/>
      <c r="J97" s="6"/>
      <c r="K97" s="6"/>
      <c r="L97" s="6"/>
      <c r="M97" s="6"/>
    </row>
    <row r="98" spans="6:13">
      <c r="F98" s="4"/>
      <c r="G98" s="6"/>
      <c r="H98" s="6"/>
      <c r="I98" s="6"/>
      <c r="J98" s="6"/>
      <c r="K98" s="6"/>
      <c r="L98" s="6"/>
      <c r="M98" s="6"/>
    </row>
    <row r="99" spans="6:13">
      <c r="F99" s="4"/>
      <c r="G99" s="6"/>
      <c r="H99" s="6"/>
      <c r="I99" s="6"/>
      <c r="J99" s="6"/>
      <c r="K99" s="6"/>
      <c r="L99" s="6"/>
      <c r="M99" s="6"/>
    </row>
    <row r="100" spans="6:13">
      <c r="F100" s="4"/>
      <c r="G100" s="6"/>
      <c r="H100" s="6"/>
      <c r="I100" s="6"/>
      <c r="J100" s="6"/>
      <c r="K100" s="6"/>
      <c r="L100" s="6"/>
      <c r="M100" s="6"/>
    </row>
    <row r="101" spans="6:13">
      <c r="F101" s="4"/>
      <c r="G101" s="6"/>
      <c r="H101" s="6"/>
      <c r="I101" s="6"/>
      <c r="J101" s="6"/>
      <c r="K101" s="6"/>
      <c r="L101" s="6"/>
      <c r="M101" s="6"/>
    </row>
    <row r="102" spans="6:13">
      <c r="F102" s="4"/>
      <c r="G102" s="6"/>
      <c r="H102" s="6"/>
      <c r="I102" s="6"/>
      <c r="J102" s="6"/>
      <c r="K102" s="6"/>
      <c r="L102" s="6"/>
      <c r="M102" s="6"/>
    </row>
    <row r="103" spans="6:13">
      <c r="F103" s="4"/>
      <c r="G103" s="6"/>
      <c r="H103" s="6"/>
      <c r="I103" s="6"/>
      <c r="J103" s="6"/>
      <c r="K103" s="6"/>
      <c r="L103" s="6"/>
      <c r="M103" s="6"/>
    </row>
    <row r="104" spans="6:13">
      <c r="F104" s="4"/>
      <c r="G104" s="6"/>
      <c r="H104" s="6"/>
      <c r="I104" s="6"/>
      <c r="J104" s="6"/>
      <c r="K104" s="6"/>
      <c r="L104" s="6"/>
      <c r="M104" s="6"/>
    </row>
    <row r="105" spans="6:13">
      <c r="F105" s="4"/>
      <c r="G105" s="6"/>
      <c r="H105" s="6"/>
      <c r="I105" s="6"/>
      <c r="J105" s="6"/>
      <c r="K105" s="6"/>
      <c r="L105" s="6"/>
      <c r="M105" s="6"/>
    </row>
    <row r="106" spans="6:13">
      <c r="F106" s="4"/>
      <c r="G106" s="6"/>
      <c r="H106" s="6"/>
      <c r="I106" s="6"/>
      <c r="J106" s="6"/>
      <c r="K106" s="6"/>
      <c r="L106" s="6"/>
      <c r="M106" s="6"/>
    </row>
    <row r="107" spans="6:13">
      <c r="F107" s="4"/>
      <c r="G107" s="6"/>
      <c r="H107" s="6"/>
      <c r="I107" s="6"/>
      <c r="J107" s="6"/>
      <c r="K107" s="6"/>
      <c r="L107" s="6"/>
      <c r="M107" s="6"/>
    </row>
    <row r="108" spans="6:13">
      <c r="F108" s="4"/>
      <c r="G108" s="6"/>
      <c r="H108" s="6"/>
      <c r="I108" s="6"/>
      <c r="J108" s="6"/>
      <c r="K108" s="6"/>
      <c r="L108" s="6"/>
      <c r="M108" s="6"/>
    </row>
    <row r="109" spans="6:13">
      <c r="F109" s="4"/>
      <c r="G109" s="6"/>
      <c r="H109" s="6"/>
      <c r="I109" s="6"/>
      <c r="J109" s="6"/>
      <c r="K109" s="6"/>
      <c r="L109" s="6"/>
      <c r="M109" s="6"/>
    </row>
    <row r="110" spans="6:13">
      <c r="F110" s="4"/>
      <c r="G110" s="6"/>
      <c r="H110" s="6"/>
      <c r="I110" s="6"/>
      <c r="J110" s="6"/>
      <c r="K110" s="6"/>
      <c r="L110" s="6"/>
      <c r="M110" s="6"/>
    </row>
    <row r="111" spans="6:13">
      <c r="F111" s="4"/>
      <c r="G111" s="6"/>
      <c r="H111" s="6"/>
      <c r="I111" s="6"/>
      <c r="J111" s="6"/>
      <c r="K111" s="6"/>
      <c r="L111" s="6"/>
      <c r="M111" s="6"/>
    </row>
    <row r="112" spans="6:13">
      <c r="F112" s="4"/>
      <c r="G112" s="6"/>
      <c r="H112" s="6"/>
      <c r="I112" s="6"/>
      <c r="J112" s="6"/>
      <c r="K112" s="6"/>
      <c r="L112" s="6"/>
      <c r="M112" s="6"/>
    </row>
    <row r="113" spans="6:13">
      <c r="F113" s="4"/>
      <c r="G113" s="6"/>
      <c r="H113" s="6"/>
      <c r="I113" s="6"/>
      <c r="J113" s="6"/>
      <c r="K113" s="6"/>
      <c r="L113" s="6"/>
      <c r="M113" s="6"/>
    </row>
    <row r="114" spans="6:13">
      <c r="F114" s="4"/>
      <c r="G114" s="6"/>
      <c r="H114" s="6"/>
      <c r="I114" s="6"/>
      <c r="J114" s="6"/>
      <c r="K114" s="6"/>
      <c r="L114" s="6"/>
      <c r="M114" s="6"/>
    </row>
    <row r="115" spans="6:13">
      <c r="F115" s="4"/>
      <c r="G115" s="6"/>
      <c r="H115" s="6"/>
      <c r="I115" s="6"/>
      <c r="J115" s="6"/>
      <c r="K115" s="6"/>
      <c r="L115" s="6"/>
      <c r="M115" s="6"/>
    </row>
    <row r="116" spans="6:13">
      <c r="F116" s="4"/>
      <c r="G116" s="6"/>
      <c r="H116" s="6"/>
      <c r="I116" s="6"/>
      <c r="J116" s="6"/>
      <c r="K116" s="6"/>
      <c r="L116" s="6"/>
      <c r="M116" s="6"/>
    </row>
    <row r="117" spans="6:13">
      <c r="F117" s="4"/>
      <c r="G117" s="6"/>
      <c r="H117" s="6"/>
      <c r="I117" s="6"/>
      <c r="J117" s="6"/>
      <c r="K117" s="6"/>
      <c r="L117" s="6"/>
      <c r="M117" s="6"/>
    </row>
    <row r="118" spans="6:13">
      <c r="F118" s="4"/>
      <c r="G118" s="6"/>
      <c r="H118" s="6"/>
      <c r="I118" s="6"/>
      <c r="J118" s="6"/>
      <c r="K118" s="6"/>
      <c r="L118" s="6"/>
      <c r="M118" s="6"/>
    </row>
    <row r="119" spans="6:13">
      <c r="F119" s="4"/>
      <c r="G119" s="6"/>
      <c r="H119" s="6"/>
      <c r="I119" s="6"/>
      <c r="J119" s="6"/>
      <c r="K119" s="6"/>
      <c r="L119" s="6"/>
      <c r="M119" s="6"/>
    </row>
    <row r="120" spans="6:13">
      <c r="F120" s="4"/>
      <c r="G120" s="6"/>
      <c r="H120" s="6"/>
      <c r="I120" s="6"/>
      <c r="J120" s="6"/>
      <c r="K120" s="6"/>
      <c r="L120" s="6"/>
      <c r="M120" s="6"/>
    </row>
    <row r="121" spans="6:13">
      <c r="F121" s="4"/>
      <c r="G121" s="6"/>
      <c r="H121" s="6"/>
      <c r="I121" s="6"/>
      <c r="J121" s="6"/>
      <c r="K121" s="6"/>
      <c r="L121" s="6"/>
      <c r="M121" s="6"/>
    </row>
    <row r="122" spans="6:13">
      <c r="F122" s="4"/>
      <c r="G122" s="6"/>
      <c r="H122" s="6"/>
      <c r="I122" s="6"/>
      <c r="J122" s="6"/>
      <c r="K122" s="6"/>
      <c r="L122" s="6"/>
      <c r="M122" s="6"/>
    </row>
    <row r="123" spans="6:13">
      <c r="F123" s="4"/>
      <c r="G123" s="6"/>
      <c r="H123" s="6"/>
      <c r="I123" s="6"/>
      <c r="J123" s="6"/>
      <c r="K123" s="6"/>
      <c r="L123" s="6"/>
      <c r="M123" s="6"/>
    </row>
    <row r="124" spans="6:13">
      <c r="F124" s="4"/>
      <c r="G124" s="6"/>
      <c r="H124" s="6"/>
      <c r="I124" s="6"/>
      <c r="J124" s="6"/>
      <c r="K124" s="6"/>
      <c r="L124" s="6"/>
      <c r="M124" s="6"/>
    </row>
    <row r="125" spans="6:13">
      <c r="F125" s="4"/>
      <c r="G125" s="6"/>
      <c r="H125" s="6"/>
      <c r="I125" s="6"/>
      <c r="J125" s="6"/>
      <c r="K125" s="6"/>
      <c r="L125" s="6"/>
      <c r="M125" s="6"/>
    </row>
    <row r="126" spans="6:13">
      <c r="F126" s="4"/>
      <c r="G126" s="6"/>
      <c r="H126" s="6"/>
      <c r="I126" s="6"/>
      <c r="J126" s="6"/>
      <c r="K126" s="6"/>
      <c r="L126" s="6"/>
      <c r="M126" s="6"/>
    </row>
    <row r="127" spans="6:13">
      <c r="F127" s="4"/>
      <c r="G127" s="6"/>
      <c r="H127" s="6"/>
      <c r="I127" s="6"/>
      <c r="J127" s="6"/>
      <c r="K127" s="6"/>
      <c r="L127" s="6"/>
      <c r="M127" s="6"/>
    </row>
    <row r="128" spans="6:13">
      <c r="F128" s="4"/>
      <c r="G128" s="6"/>
      <c r="H128" s="6"/>
      <c r="I128" s="6"/>
      <c r="J128" s="6"/>
      <c r="K128" s="6"/>
      <c r="L128" s="6"/>
      <c r="M128" s="6"/>
    </row>
    <row r="129" spans="6:13">
      <c r="F129" s="4"/>
      <c r="G129" s="6"/>
      <c r="H129" s="6"/>
      <c r="I129" s="6"/>
      <c r="J129" s="6"/>
      <c r="K129" s="6"/>
      <c r="L129" s="6"/>
      <c r="M129" s="6"/>
    </row>
    <row r="130" spans="6:13">
      <c r="F130" s="4"/>
      <c r="G130" s="6"/>
      <c r="H130" s="6"/>
      <c r="I130" s="6"/>
      <c r="J130" s="6"/>
      <c r="K130" s="6"/>
      <c r="L130" s="6"/>
      <c r="M130" s="6"/>
    </row>
    <row r="131" spans="6:13">
      <c r="F131" s="4"/>
      <c r="G131" s="6"/>
      <c r="H131" s="6"/>
      <c r="I131" s="6"/>
      <c r="J131" s="6"/>
      <c r="K131" s="6"/>
      <c r="L131" s="6"/>
      <c r="M131" s="6"/>
    </row>
    <row r="132" spans="6:13">
      <c r="F132" s="4"/>
      <c r="G132" s="6"/>
      <c r="H132" s="6"/>
      <c r="I132" s="6"/>
      <c r="J132" s="6"/>
      <c r="K132" s="6"/>
      <c r="L132" s="6"/>
      <c r="M132" s="6"/>
    </row>
    <row r="133" spans="6:13">
      <c r="F133" s="4"/>
      <c r="G133" s="6"/>
      <c r="H133" s="6"/>
      <c r="I133" s="6"/>
      <c r="J133" s="6"/>
      <c r="K133" s="6"/>
      <c r="L133" s="6"/>
      <c r="M133" s="6"/>
    </row>
    <row r="134" spans="6:13">
      <c r="F134" s="4"/>
      <c r="G134" s="6"/>
      <c r="H134" s="6"/>
      <c r="I134" s="6"/>
      <c r="J134" s="6"/>
      <c r="K134" s="6"/>
      <c r="L134" s="6"/>
      <c r="M134" s="6"/>
    </row>
    <row r="135" spans="6:13">
      <c r="F135" s="4"/>
      <c r="G135" s="6"/>
      <c r="H135" s="6"/>
      <c r="I135" s="6"/>
      <c r="J135" s="6"/>
      <c r="K135" s="6"/>
      <c r="L135" s="6"/>
      <c r="M135" s="6"/>
    </row>
    <row r="136" spans="6:13">
      <c r="F136" s="4"/>
      <c r="G136" s="6"/>
      <c r="H136" s="6"/>
      <c r="I136" s="6"/>
      <c r="J136" s="6"/>
      <c r="K136" s="6"/>
      <c r="L136" s="6"/>
      <c r="M136" s="6"/>
    </row>
    <row r="137" spans="6:13">
      <c r="F137" s="4"/>
      <c r="G137" s="6"/>
      <c r="H137" s="6"/>
      <c r="I137" s="6"/>
      <c r="J137" s="6"/>
      <c r="K137" s="6"/>
      <c r="L137" s="6"/>
      <c r="M137" s="6"/>
    </row>
    <row r="138" spans="6:13">
      <c r="F138" s="4"/>
      <c r="G138" s="6"/>
      <c r="H138" s="6"/>
      <c r="I138" s="6"/>
      <c r="J138" s="6"/>
      <c r="K138" s="6"/>
      <c r="L138" s="6"/>
      <c r="M138" s="6"/>
    </row>
    <row r="139" spans="6:13">
      <c r="F139" s="4"/>
      <c r="G139" s="6"/>
      <c r="H139" s="6"/>
      <c r="I139" s="6"/>
      <c r="J139" s="6"/>
      <c r="K139" s="6"/>
      <c r="L139" s="6"/>
      <c r="M139" s="6"/>
    </row>
    <row r="140" spans="6:13">
      <c r="F140" s="4"/>
      <c r="G140" s="6"/>
      <c r="H140" s="6"/>
      <c r="I140" s="6"/>
      <c r="J140" s="6"/>
      <c r="K140" s="6"/>
      <c r="L140" s="6"/>
      <c r="M140" s="6"/>
    </row>
    <row r="141" spans="6:13">
      <c r="F141" s="4"/>
      <c r="G141" s="6"/>
      <c r="H141" s="6"/>
      <c r="I141" s="6"/>
      <c r="J141" s="6"/>
      <c r="K141" s="6"/>
      <c r="L141" s="6"/>
      <c r="M141" s="6"/>
    </row>
    <row r="142" spans="6:13">
      <c r="F142" s="4"/>
      <c r="G142" s="6"/>
      <c r="H142" s="6"/>
      <c r="I142" s="6"/>
      <c r="J142" s="6"/>
      <c r="K142" s="6"/>
      <c r="L142" s="6"/>
      <c r="M142" s="6"/>
    </row>
    <row r="143" spans="6:13">
      <c r="F143" s="4"/>
      <c r="G143" s="6"/>
      <c r="H143" s="6"/>
      <c r="I143" s="6"/>
      <c r="J143" s="6"/>
      <c r="K143" s="6"/>
      <c r="L143" s="6"/>
      <c r="M143" s="6"/>
    </row>
    <row r="144" spans="6:13">
      <c r="F144" s="4"/>
      <c r="G144" s="6"/>
      <c r="H144" s="6"/>
      <c r="I144" s="6"/>
      <c r="J144" s="6"/>
      <c r="K144" s="6"/>
      <c r="L144" s="6"/>
      <c r="M144" s="6"/>
    </row>
    <row r="145" spans="6:13">
      <c r="F145" s="4"/>
      <c r="G145" s="6"/>
      <c r="H145" s="6"/>
      <c r="I145" s="6"/>
      <c r="J145" s="6"/>
      <c r="K145" s="6"/>
      <c r="L145" s="6"/>
      <c r="M145" s="6"/>
    </row>
    <row r="146" spans="6:13">
      <c r="F146" s="4"/>
      <c r="G146" s="6"/>
      <c r="H146" s="6"/>
      <c r="I146" s="6"/>
      <c r="J146" s="6"/>
      <c r="K146" s="6"/>
      <c r="L146" s="6"/>
      <c r="M146" s="6"/>
    </row>
    <row r="147" spans="6:13">
      <c r="F147" s="4"/>
      <c r="G147" s="6"/>
      <c r="H147" s="6"/>
      <c r="I147" s="6"/>
      <c r="J147" s="6"/>
      <c r="K147" s="6"/>
      <c r="L147" s="6"/>
      <c r="M147" s="6"/>
    </row>
    <row r="148" spans="6:13">
      <c r="F148" s="4"/>
      <c r="G148" s="6"/>
      <c r="H148" s="6"/>
      <c r="I148" s="6"/>
      <c r="J148" s="6"/>
      <c r="K148" s="6"/>
      <c r="L148" s="6"/>
      <c r="M148" s="6"/>
    </row>
    <row r="149" spans="6:13">
      <c r="F149" s="4"/>
      <c r="G149" s="6"/>
      <c r="H149" s="6"/>
      <c r="I149" s="6"/>
      <c r="J149" s="6"/>
      <c r="K149" s="6"/>
      <c r="L149" s="6"/>
      <c r="M149" s="6"/>
    </row>
    <row r="150" spans="6:13">
      <c r="F150" s="4"/>
      <c r="G150" s="6"/>
      <c r="H150" s="6"/>
      <c r="I150" s="6"/>
      <c r="J150" s="6"/>
      <c r="K150" s="6"/>
      <c r="L150" s="6"/>
      <c r="M150" s="6"/>
    </row>
    <row r="151" spans="6:13">
      <c r="F151" s="4"/>
      <c r="G151" s="6"/>
      <c r="H151" s="6"/>
      <c r="I151" s="6"/>
      <c r="J151" s="6"/>
      <c r="K151" s="6"/>
      <c r="L151" s="6"/>
      <c r="M151" s="6"/>
    </row>
    <row r="152" spans="6:13">
      <c r="F152" s="4"/>
      <c r="G152" s="6"/>
      <c r="H152" s="6"/>
      <c r="I152" s="6"/>
      <c r="J152" s="6"/>
      <c r="K152" s="6"/>
      <c r="L152" s="6"/>
      <c r="M152" s="6"/>
    </row>
    <row r="153" spans="6:13">
      <c r="F153" s="4"/>
      <c r="G153" s="6"/>
      <c r="H153" s="6"/>
      <c r="I153" s="6"/>
      <c r="J153" s="6"/>
      <c r="K153" s="6"/>
      <c r="L153" s="6"/>
      <c r="M153" s="6"/>
    </row>
    <row r="154" spans="6:13">
      <c r="F154" s="4"/>
      <c r="G154" s="6"/>
      <c r="H154" s="6"/>
      <c r="I154" s="6"/>
      <c r="J154" s="6"/>
      <c r="K154" s="6"/>
      <c r="L154" s="6"/>
      <c r="M154" s="6"/>
    </row>
    <row r="155" spans="6:13">
      <c r="F155" s="4"/>
      <c r="G155" s="6"/>
      <c r="H155" s="6"/>
      <c r="I155" s="6"/>
      <c r="J155" s="6"/>
      <c r="K155" s="6"/>
      <c r="L155" s="6"/>
      <c r="M155" s="6"/>
    </row>
    <row r="156" spans="6:13">
      <c r="F156" s="4"/>
      <c r="G156" s="6"/>
      <c r="H156" s="6"/>
      <c r="I156" s="6"/>
      <c r="J156" s="6"/>
      <c r="K156" s="6"/>
      <c r="L156" s="6"/>
      <c r="M156" s="6"/>
    </row>
    <row r="157" spans="6:13">
      <c r="F157" s="4"/>
      <c r="G157" s="6"/>
      <c r="H157" s="6"/>
      <c r="I157" s="6"/>
      <c r="J157" s="6"/>
      <c r="K157" s="6"/>
      <c r="L157" s="6"/>
      <c r="M157" s="6"/>
    </row>
    <row r="158" spans="6:13">
      <c r="F158" s="4"/>
      <c r="G158" s="6"/>
      <c r="H158" s="6"/>
      <c r="I158" s="6"/>
      <c r="J158" s="6"/>
      <c r="K158" s="6"/>
      <c r="L158" s="6"/>
      <c r="M158" s="6"/>
    </row>
    <row r="159" spans="6:13">
      <c r="F159" s="4"/>
      <c r="G159" s="6"/>
      <c r="H159" s="6"/>
      <c r="I159" s="6"/>
      <c r="J159" s="6"/>
      <c r="K159" s="6"/>
      <c r="L159" s="6"/>
      <c r="M159" s="6"/>
    </row>
    <row r="160" spans="6:13">
      <c r="F160" s="4"/>
      <c r="G160" s="6"/>
      <c r="H160" s="6"/>
      <c r="I160" s="6"/>
      <c r="J160" s="6"/>
      <c r="K160" s="6"/>
      <c r="L160" s="6"/>
      <c r="M160" s="6"/>
    </row>
    <row r="161" spans="6:13">
      <c r="F161" s="4"/>
      <c r="G161" s="6"/>
      <c r="H161" s="6"/>
      <c r="I161" s="6"/>
      <c r="J161" s="6"/>
      <c r="K161" s="6"/>
      <c r="L161" s="6"/>
      <c r="M161" s="6"/>
    </row>
    <row r="162" spans="6:13">
      <c r="F162" s="4"/>
      <c r="G162" s="6"/>
      <c r="H162" s="6"/>
      <c r="I162" s="6"/>
      <c r="J162" s="6"/>
      <c r="K162" s="6"/>
      <c r="L162" s="6"/>
      <c r="M162" s="6"/>
    </row>
    <row r="163" spans="6:13">
      <c r="F163" s="4"/>
      <c r="G163" s="6"/>
      <c r="H163" s="6"/>
      <c r="I163" s="6"/>
      <c r="J163" s="6"/>
      <c r="K163" s="6"/>
      <c r="L163" s="6"/>
      <c r="M163" s="6"/>
    </row>
    <row r="164" spans="6:13">
      <c r="F164" s="4"/>
      <c r="G164" s="6"/>
      <c r="H164" s="6"/>
      <c r="I164" s="6"/>
      <c r="J164" s="6"/>
      <c r="K164" s="6"/>
      <c r="L164" s="6"/>
      <c r="M164" s="6"/>
    </row>
    <row r="165" spans="6:13">
      <c r="F165" s="4"/>
      <c r="G165" s="6"/>
      <c r="H165" s="6"/>
      <c r="I165" s="6"/>
      <c r="J165" s="6"/>
      <c r="K165" s="6"/>
      <c r="L165" s="6"/>
      <c r="M165" s="6"/>
    </row>
    <row r="166" spans="6:13">
      <c r="F166" s="4"/>
      <c r="G166" s="6"/>
      <c r="H166" s="6"/>
      <c r="I166" s="6"/>
      <c r="J166" s="6"/>
      <c r="K166" s="6"/>
      <c r="L166" s="6"/>
      <c r="M166" s="6"/>
    </row>
    <row r="167" spans="6:13">
      <c r="F167" s="4"/>
      <c r="G167" s="6"/>
      <c r="H167" s="6"/>
      <c r="I167" s="6"/>
      <c r="J167" s="6"/>
      <c r="K167" s="6"/>
      <c r="L167" s="6"/>
      <c r="M167" s="6"/>
    </row>
    <row r="168" spans="6:13">
      <c r="F168" s="4"/>
      <c r="G168" s="6"/>
      <c r="H168" s="6"/>
      <c r="I168" s="6"/>
      <c r="J168" s="6"/>
      <c r="K168" s="6"/>
      <c r="L168" s="6"/>
      <c r="M168" s="6"/>
    </row>
    <row r="169" spans="6:13">
      <c r="F169" s="4"/>
      <c r="G169" s="6"/>
      <c r="H169" s="6"/>
      <c r="I169" s="6"/>
      <c r="J169" s="6"/>
      <c r="K169" s="6"/>
      <c r="L169" s="6"/>
      <c r="M169" s="6"/>
    </row>
    <row r="170" spans="6:13">
      <c r="F170" s="4"/>
      <c r="G170" s="6"/>
      <c r="H170" s="6"/>
      <c r="I170" s="6"/>
      <c r="J170" s="6"/>
      <c r="K170" s="6"/>
      <c r="L170" s="6"/>
      <c r="M170" s="6"/>
    </row>
    <row r="171" spans="6:13">
      <c r="F171" s="4"/>
      <c r="G171" s="6"/>
      <c r="H171" s="6"/>
      <c r="I171" s="6"/>
      <c r="J171" s="6"/>
      <c r="K171" s="6"/>
      <c r="L171" s="6"/>
      <c r="M171" s="6"/>
    </row>
    <row r="172" spans="6:13">
      <c r="F172" s="4"/>
      <c r="G172" s="6"/>
      <c r="H172" s="6"/>
      <c r="I172" s="6"/>
      <c r="J172" s="6"/>
      <c r="K172" s="6"/>
      <c r="L172" s="6"/>
      <c r="M172" s="6"/>
    </row>
    <row r="173" spans="6:13">
      <c r="F173" s="4"/>
      <c r="G173" s="6"/>
      <c r="H173" s="6"/>
      <c r="I173" s="6"/>
      <c r="J173" s="6"/>
      <c r="K173" s="6"/>
      <c r="L173" s="6"/>
      <c r="M173" s="6"/>
    </row>
    <row r="174" spans="6:13">
      <c r="F174" s="4"/>
      <c r="G174" s="6"/>
      <c r="H174" s="6"/>
      <c r="I174" s="6"/>
      <c r="J174" s="6"/>
      <c r="K174" s="6"/>
      <c r="L174" s="6"/>
      <c r="M174" s="6"/>
    </row>
    <row r="175" spans="6:13">
      <c r="F175" s="4"/>
      <c r="G175" s="6"/>
      <c r="H175" s="6"/>
      <c r="I175" s="6"/>
      <c r="J175" s="6"/>
      <c r="K175" s="6"/>
      <c r="L175" s="6"/>
      <c r="M175" s="6"/>
    </row>
    <row r="176" spans="6:13">
      <c r="F176" s="4"/>
      <c r="G176" s="6"/>
      <c r="H176" s="6"/>
      <c r="I176" s="6"/>
      <c r="J176" s="6"/>
      <c r="K176" s="6"/>
      <c r="L176" s="6"/>
      <c r="M176" s="6"/>
    </row>
    <row r="177" spans="6:13">
      <c r="F177" s="4"/>
      <c r="G177" s="6"/>
      <c r="H177" s="6"/>
      <c r="I177" s="6"/>
      <c r="J177" s="6"/>
      <c r="K177" s="6"/>
      <c r="L177" s="6"/>
      <c r="M177" s="6"/>
    </row>
    <row r="178" spans="6:13">
      <c r="F178" s="4"/>
      <c r="G178" s="6"/>
      <c r="H178" s="6"/>
      <c r="I178" s="6"/>
      <c r="J178" s="6"/>
      <c r="K178" s="6"/>
      <c r="L178" s="6"/>
      <c r="M178" s="6"/>
    </row>
    <row r="179" spans="6:13">
      <c r="F179" s="4"/>
      <c r="G179" s="6"/>
      <c r="H179" s="6"/>
      <c r="I179" s="6"/>
      <c r="J179" s="6"/>
      <c r="K179" s="6"/>
      <c r="L179" s="6"/>
      <c r="M179" s="6"/>
    </row>
    <row r="180" spans="6:13">
      <c r="F180" s="4"/>
      <c r="G180" s="6"/>
      <c r="H180" s="6"/>
      <c r="I180" s="6"/>
      <c r="J180" s="6"/>
      <c r="K180" s="6"/>
      <c r="L180" s="6"/>
      <c r="M180" s="6"/>
    </row>
    <row r="181" spans="6:13">
      <c r="F181" s="4"/>
      <c r="G181" s="6"/>
      <c r="H181" s="6"/>
      <c r="I181" s="6"/>
      <c r="J181" s="6"/>
      <c r="K181" s="6"/>
      <c r="L181" s="6"/>
      <c r="M181" s="6"/>
    </row>
    <row r="182" spans="6:13">
      <c r="F182" s="4"/>
      <c r="G182" s="6"/>
      <c r="H182" s="6"/>
      <c r="I182" s="6"/>
      <c r="J182" s="6"/>
      <c r="K182" s="6"/>
      <c r="L182" s="6"/>
      <c r="M182" s="6"/>
    </row>
    <row r="183" spans="6:13">
      <c r="F183" s="4"/>
      <c r="G183" s="6"/>
      <c r="H183" s="6"/>
      <c r="I183" s="6"/>
      <c r="J183" s="6"/>
      <c r="K183" s="6"/>
      <c r="L183" s="6"/>
      <c r="M183" s="6"/>
    </row>
    <row r="184" spans="6:13">
      <c r="F184" s="4"/>
      <c r="G184" s="6"/>
      <c r="H184" s="6"/>
      <c r="I184" s="6"/>
      <c r="J184" s="6"/>
      <c r="K184" s="6"/>
      <c r="L184" s="6"/>
      <c r="M184" s="6"/>
    </row>
    <row r="185" spans="6:13">
      <c r="F185" s="4"/>
      <c r="G185" s="6"/>
      <c r="H185" s="6"/>
      <c r="I185" s="6"/>
      <c r="J185" s="6"/>
      <c r="K185" s="6"/>
      <c r="L185" s="6"/>
      <c r="M185" s="6"/>
    </row>
    <row r="186" spans="6:13">
      <c r="F186" s="4"/>
      <c r="G186" s="6"/>
      <c r="H186" s="6"/>
      <c r="I186" s="6"/>
      <c r="J186" s="6"/>
      <c r="K186" s="6"/>
      <c r="L186" s="6"/>
      <c r="M186" s="6"/>
    </row>
    <row r="187" spans="6:13">
      <c r="F187" s="4"/>
      <c r="G187" s="6"/>
      <c r="H187" s="6"/>
      <c r="I187" s="6"/>
      <c r="J187" s="6"/>
      <c r="K187" s="6"/>
      <c r="L187" s="6"/>
      <c r="M187" s="6"/>
    </row>
    <row r="188" spans="6:13">
      <c r="F188" s="4"/>
      <c r="G188" s="6"/>
      <c r="H188" s="6"/>
      <c r="I188" s="6"/>
      <c r="J188" s="6"/>
      <c r="K188" s="6"/>
      <c r="L188" s="6"/>
      <c r="M188" s="6"/>
    </row>
    <row r="189" spans="6:13">
      <c r="F189" s="4"/>
      <c r="G189" s="6"/>
      <c r="H189" s="6"/>
      <c r="I189" s="6"/>
      <c r="J189" s="6"/>
      <c r="K189" s="6"/>
      <c r="L189" s="6"/>
      <c r="M189" s="6"/>
    </row>
    <row r="190" spans="6:13">
      <c r="F190" s="4"/>
      <c r="G190" s="6"/>
      <c r="H190" s="6"/>
      <c r="I190" s="6"/>
      <c r="J190" s="6"/>
      <c r="K190" s="6"/>
      <c r="L190" s="6"/>
      <c r="M190" s="6"/>
    </row>
    <row r="191" spans="6:13">
      <c r="F191" s="4"/>
      <c r="G191" s="6"/>
      <c r="H191" s="6"/>
      <c r="I191" s="6"/>
      <c r="J191" s="6"/>
      <c r="K191" s="6"/>
      <c r="L191" s="6"/>
      <c r="M191" s="6"/>
    </row>
    <row r="192" spans="6:13">
      <c r="F192" s="4"/>
      <c r="G192" s="6"/>
      <c r="H192" s="6"/>
      <c r="I192" s="6"/>
      <c r="J192" s="6"/>
      <c r="K192" s="6"/>
      <c r="L192" s="6"/>
      <c r="M192" s="6"/>
    </row>
    <row r="193" spans="6:13">
      <c r="F193" s="4"/>
      <c r="G193" s="6"/>
      <c r="H193" s="6"/>
      <c r="I193" s="6"/>
      <c r="J193" s="6"/>
      <c r="K193" s="6"/>
      <c r="L193" s="6"/>
      <c r="M193" s="6"/>
    </row>
    <row r="194" spans="6:13">
      <c r="F194" s="4"/>
      <c r="G194" s="6"/>
      <c r="H194" s="6"/>
      <c r="I194" s="6"/>
      <c r="J194" s="6"/>
      <c r="K194" s="6"/>
      <c r="L194" s="6"/>
      <c r="M194" s="6"/>
    </row>
    <row r="195" spans="6:13">
      <c r="F195" s="4"/>
      <c r="G195" s="6"/>
      <c r="H195" s="6"/>
      <c r="I195" s="6"/>
      <c r="J195" s="6"/>
      <c r="K195" s="6"/>
      <c r="L195" s="6"/>
      <c r="M195" s="6"/>
    </row>
    <row r="196" spans="6:13">
      <c r="F196" s="4"/>
      <c r="G196" s="6"/>
      <c r="H196" s="6"/>
      <c r="I196" s="6"/>
      <c r="J196" s="6"/>
      <c r="K196" s="6"/>
      <c r="L196" s="6"/>
      <c r="M196" s="6"/>
    </row>
    <row r="197" spans="6:13">
      <c r="F197" s="4"/>
      <c r="G197" s="6"/>
      <c r="H197" s="6"/>
      <c r="I197" s="6"/>
      <c r="J197" s="6"/>
      <c r="K197" s="6"/>
      <c r="L197" s="6"/>
      <c r="M197" s="6"/>
    </row>
    <row r="198" spans="6:13">
      <c r="F198" s="4"/>
      <c r="G198" s="6"/>
      <c r="H198" s="6"/>
      <c r="I198" s="6"/>
      <c r="J198" s="6"/>
      <c r="K198" s="6"/>
      <c r="L198" s="6"/>
      <c r="M198" s="6"/>
    </row>
    <row r="199" spans="6:13">
      <c r="F199" s="4"/>
      <c r="G199" s="6"/>
      <c r="H199" s="6"/>
      <c r="I199" s="6"/>
      <c r="J199" s="6"/>
      <c r="K199" s="6"/>
      <c r="L199" s="6"/>
      <c r="M199" s="6"/>
    </row>
    <row r="200" spans="6:13">
      <c r="F200" s="4"/>
      <c r="G200" s="6"/>
      <c r="H200" s="6"/>
      <c r="I200" s="6"/>
      <c r="J200" s="6"/>
      <c r="K200" s="6"/>
      <c r="L200" s="6"/>
      <c r="M200" s="6"/>
    </row>
    <row r="201" spans="6:13">
      <c r="F201" s="4"/>
      <c r="G201" s="6"/>
      <c r="H201" s="6"/>
      <c r="I201" s="6"/>
      <c r="J201" s="6"/>
      <c r="K201" s="6"/>
      <c r="L201" s="6"/>
      <c r="M201" s="6"/>
    </row>
    <row r="202" spans="6:13">
      <c r="F202" s="4"/>
      <c r="G202" s="6"/>
      <c r="H202" s="6"/>
      <c r="I202" s="6"/>
      <c r="J202" s="6"/>
      <c r="K202" s="6"/>
      <c r="L202" s="6"/>
      <c r="M202" s="6"/>
    </row>
    <row r="203" spans="6:13">
      <c r="F203" s="4"/>
      <c r="G203" s="6"/>
      <c r="H203" s="6"/>
      <c r="I203" s="6"/>
      <c r="J203" s="6"/>
      <c r="K203" s="6"/>
      <c r="L203" s="6"/>
      <c r="M203" s="6"/>
    </row>
    <row r="204" spans="6:13">
      <c r="F204" s="4"/>
      <c r="G204" s="6"/>
      <c r="H204" s="6"/>
      <c r="I204" s="6"/>
      <c r="J204" s="6"/>
      <c r="K204" s="6"/>
      <c r="L204" s="6"/>
      <c r="M204" s="6"/>
    </row>
    <row r="205" spans="6:13">
      <c r="F205" s="4"/>
      <c r="G205" s="6"/>
      <c r="H205" s="6"/>
      <c r="I205" s="6"/>
      <c r="J205" s="6"/>
      <c r="K205" s="6"/>
      <c r="L205" s="6"/>
      <c r="M205" s="6"/>
    </row>
    <row r="206" spans="6:13">
      <c r="F206" s="4"/>
      <c r="G206" s="6"/>
      <c r="H206" s="6"/>
      <c r="I206" s="6"/>
      <c r="J206" s="6"/>
      <c r="K206" s="6"/>
      <c r="L206" s="6"/>
      <c r="M206" s="6"/>
    </row>
    <row r="207" spans="6:13">
      <c r="F207" s="4"/>
      <c r="G207" s="6"/>
      <c r="H207" s="6"/>
      <c r="I207" s="6"/>
      <c r="J207" s="6"/>
      <c r="K207" s="6"/>
      <c r="L207" s="6"/>
      <c r="M207" s="6"/>
    </row>
    <row r="208" spans="6:13">
      <c r="F208" s="4"/>
      <c r="G208" s="6"/>
      <c r="H208" s="6"/>
      <c r="I208" s="6"/>
      <c r="J208" s="6"/>
      <c r="K208" s="6"/>
      <c r="L208" s="6"/>
      <c r="M208" s="6"/>
    </row>
    <row r="209" spans="6:13">
      <c r="F209" s="4"/>
      <c r="G209" s="6"/>
      <c r="H209" s="6"/>
      <c r="I209" s="6"/>
      <c r="J209" s="6"/>
      <c r="K209" s="6"/>
      <c r="L209" s="6"/>
      <c r="M209" s="6"/>
    </row>
    <row r="210" spans="6:13">
      <c r="F210" s="4"/>
      <c r="G210" s="6"/>
      <c r="H210" s="6"/>
      <c r="I210" s="6"/>
      <c r="J210" s="6"/>
      <c r="K210" s="6"/>
      <c r="L210" s="6"/>
      <c r="M210" s="6"/>
    </row>
    <row r="211" spans="6:13">
      <c r="F211" s="4"/>
      <c r="G211" s="6"/>
      <c r="H211" s="6"/>
      <c r="I211" s="6"/>
      <c r="J211" s="6"/>
      <c r="K211" s="6"/>
      <c r="L211" s="6"/>
      <c r="M211" s="6"/>
    </row>
    <row r="212" spans="6:13">
      <c r="F212" s="4"/>
      <c r="G212" s="6"/>
      <c r="H212" s="6"/>
      <c r="I212" s="6"/>
      <c r="J212" s="6"/>
      <c r="K212" s="6"/>
      <c r="L212" s="6"/>
      <c r="M212" s="6"/>
    </row>
    <row r="213" spans="6:13">
      <c r="F213" s="4"/>
      <c r="G213" s="6"/>
      <c r="H213" s="6"/>
      <c r="I213" s="6"/>
      <c r="J213" s="6"/>
      <c r="K213" s="6"/>
      <c r="L213" s="6"/>
      <c r="M213" s="6"/>
    </row>
    <row r="214" spans="6:13">
      <c r="F214" s="4"/>
      <c r="G214" s="6"/>
      <c r="H214" s="6"/>
      <c r="I214" s="6"/>
      <c r="J214" s="6"/>
      <c r="K214" s="6"/>
      <c r="L214" s="6"/>
      <c r="M214" s="6"/>
    </row>
    <row r="215" spans="6:13">
      <c r="F215" s="4"/>
      <c r="G215" s="6"/>
      <c r="H215" s="6"/>
      <c r="I215" s="6"/>
      <c r="J215" s="6"/>
      <c r="K215" s="6"/>
      <c r="L215" s="6"/>
      <c r="M215" s="6"/>
    </row>
    <row r="216" spans="6:13">
      <c r="F216" s="4"/>
      <c r="G216" s="6"/>
      <c r="H216" s="6"/>
      <c r="I216" s="6"/>
      <c r="J216" s="6"/>
      <c r="K216" s="6"/>
      <c r="L216" s="6"/>
      <c r="M216" s="6"/>
    </row>
    <row r="217" spans="6:13">
      <c r="F217" s="4"/>
      <c r="G217" s="6"/>
      <c r="H217" s="6"/>
      <c r="I217" s="6"/>
      <c r="J217" s="6"/>
      <c r="K217" s="6"/>
      <c r="L217" s="6"/>
      <c r="M217" s="6"/>
    </row>
    <row r="218" spans="6:13">
      <c r="F218" s="4"/>
      <c r="G218" s="6"/>
      <c r="H218" s="6"/>
      <c r="I218" s="6"/>
      <c r="J218" s="6"/>
      <c r="K218" s="6"/>
      <c r="L218" s="6"/>
      <c r="M218" s="6"/>
    </row>
    <row r="219" spans="6:13">
      <c r="F219" s="4"/>
      <c r="G219" s="6"/>
      <c r="H219" s="6"/>
      <c r="I219" s="6"/>
      <c r="J219" s="6"/>
      <c r="K219" s="6"/>
      <c r="L219" s="6"/>
      <c r="M219" s="6"/>
    </row>
    <row r="220" spans="6:13">
      <c r="F220" s="4"/>
      <c r="G220" s="6"/>
      <c r="H220" s="6"/>
      <c r="I220" s="6"/>
      <c r="J220" s="6"/>
      <c r="K220" s="6"/>
      <c r="L220" s="6"/>
      <c r="M220" s="6"/>
    </row>
    <row r="221" spans="6:13">
      <c r="F221" s="4"/>
      <c r="G221" s="6"/>
      <c r="H221" s="6"/>
      <c r="I221" s="6"/>
      <c r="J221" s="6"/>
      <c r="K221" s="6"/>
      <c r="L221" s="6"/>
      <c r="M221" s="6"/>
    </row>
    <row r="222" spans="6:13">
      <c r="F222" s="4"/>
      <c r="G222" s="6"/>
      <c r="H222" s="6"/>
      <c r="I222" s="6"/>
      <c r="J222" s="6"/>
      <c r="K222" s="6"/>
      <c r="L222" s="6"/>
      <c r="M222" s="6"/>
    </row>
    <row r="223" spans="6:13">
      <c r="F223" s="4"/>
      <c r="G223" s="6"/>
      <c r="H223" s="6"/>
      <c r="I223" s="6"/>
      <c r="J223" s="6"/>
      <c r="K223" s="6"/>
      <c r="L223" s="6"/>
      <c r="M223" s="6"/>
    </row>
    <row r="224" spans="6:13">
      <c r="F224" s="4"/>
      <c r="G224" s="6"/>
      <c r="H224" s="6"/>
      <c r="I224" s="6"/>
      <c r="J224" s="6"/>
      <c r="K224" s="6"/>
      <c r="L224" s="6"/>
      <c r="M224" s="6"/>
    </row>
    <row r="225" spans="6:13">
      <c r="F225" s="4"/>
      <c r="G225" s="6"/>
      <c r="H225" s="6"/>
      <c r="I225" s="6"/>
      <c r="J225" s="6"/>
      <c r="K225" s="6"/>
      <c r="L225" s="6"/>
      <c r="M225" s="6"/>
    </row>
    <row r="226" spans="6:13">
      <c r="F226" s="4"/>
      <c r="G226" s="6"/>
      <c r="H226" s="6"/>
      <c r="I226" s="6"/>
      <c r="J226" s="6"/>
      <c r="K226" s="6"/>
      <c r="L226" s="6"/>
      <c r="M226" s="6"/>
    </row>
    <row r="227" spans="6:13">
      <c r="F227" s="4"/>
      <c r="G227" s="6"/>
      <c r="H227" s="6"/>
      <c r="I227" s="6"/>
      <c r="J227" s="6"/>
      <c r="K227" s="6"/>
      <c r="L227" s="6"/>
      <c r="M227" s="6"/>
    </row>
    <row r="228" spans="6:13">
      <c r="F228" s="4"/>
      <c r="G228" s="6"/>
      <c r="H228" s="6"/>
      <c r="I228" s="6"/>
      <c r="J228" s="6"/>
      <c r="K228" s="6"/>
      <c r="L228" s="6"/>
      <c r="M228" s="6"/>
    </row>
    <row r="229" spans="6:13">
      <c r="F229" s="4"/>
      <c r="G229" s="6"/>
      <c r="H229" s="6"/>
      <c r="I229" s="6"/>
      <c r="J229" s="6"/>
      <c r="K229" s="6"/>
      <c r="L229" s="6"/>
      <c r="M229" s="6"/>
    </row>
    <row r="230" spans="6:13">
      <c r="F230" s="4"/>
      <c r="G230" s="6"/>
      <c r="H230" s="6"/>
      <c r="I230" s="6"/>
      <c r="J230" s="6"/>
      <c r="K230" s="6"/>
      <c r="L230" s="6"/>
      <c r="M230" s="6"/>
    </row>
    <row r="231" spans="6:13">
      <c r="F231" s="4"/>
      <c r="G231" s="6"/>
      <c r="H231" s="6"/>
      <c r="I231" s="6"/>
      <c r="J231" s="6"/>
      <c r="K231" s="6"/>
      <c r="L231" s="6"/>
      <c r="M231" s="6"/>
    </row>
    <row r="232" spans="6:13">
      <c r="F232" s="4"/>
      <c r="G232" s="6"/>
      <c r="H232" s="6"/>
      <c r="I232" s="6"/>
      <c r="J232" s="6"/>
      <c r="K232" s="6"/>
      <c r="L232" s="6"/>
      <c r="M232" s="6"/>
    </row>
    <row r="233" spans="6:13">
      <c r="F233" s="4"/>
      <c r="G233" s="6"/>
      <c r="H233" s="6"/>
      <c r="I233" s="6"/>
      <c r="J233" s="6"/>
      <c r="K233" s="6"/>
      <c r="L233" s="6"/>
      <c r="M233" s="6"/>
    </row>
    <row r="234" spans="6:13">
      <c r="F234" s="4"/>
      <c r="G234" s="6"/>
      <c r="H234" s="6"/>
      <c r="I234" s="6"/>
      <c r="J234" s="6"/>
      <c r="K234" s="6"/>
      <c r="L234" s="6"/>
      <c r="M234" s="6"/>
    </row>
    <row r="235" spans="6:13">
      <c r="F235" s="4"/>
      <c r="G235" s="6"/>
      <c r="H235" s="6"/>
      <c r="I235" s="6"/>
      <c r="J235" s="6"/>
      <c r="K235" s="6"/>
      <c r="L235" s="6"/>
      <c r="M235" s="6"/>
    </row>
    <row r="236" spans="6:13">
      <c r="F236" s="4"/>
      <c r="G236" s="6"/>
      <c r="H236" s="6"/>
      <c r="I236" s="6"/>
      <c r="J236" s="6"/>
      <c r="K236" s="6"/>
      <c r="L236" s="6"/>
      <c r="M236" s="6"/>
    </row>
    <row r="237" spans="6:13">
      <c r="F237" s="4"/>
      <c r="G237" s="6"/>
      <c r="H237" s="6"/>
      <c r="I237" s="6"/>
      <c r="J237" s="6"/>
      <c r="K237" s="6"/>
      <c r="L237" s="6"/>
      <c r="M237" s="6"/>
    </row>
    <row r="238" spans="6:13">
      <c r="F238" s="4"/>
      <c r="G238" s="6"/>
      <c r="H238" s="6"/>
      <c r="I238" s="6"/>
      <c r="J238" s="6"/>
      <c r="K238" s="6"/>
      <c r="L238" s="6"/>
      <c r="M238" s="6"/>
    </row>
    <row r="239" spans="6:13">
      <c r="F239" s="4"/>
      <c r="G239" s="6"/>
      <c r="H239" s="6"/>
      <c r="I239" s="6"/>
      <c r="J239" s="6"/>
      <c r="K239" s="6"/>
      <c r="L239" s="6"/>
      <c r="M239" s="6"/>
    </row>
    <row r="240" spans="6:13">
      <c r="F240" s="4"/>
      <c r="G240" s="6"/>
      <c r="H240" s="6"/>
      <c r="I240" s="6"/>
      <c r="J240" s="6"/>
      <c r="K240" s="6"/>
      <c r="L240" s="6"/>
      <c r="M240" s="6"/>
    </row>
    <row r="241" spans="6:13">
      <c r="F241" s="4"/>
      <c r="G241" s="6"/>
      <c r="H241" s="6"/>
      <c r="I241" s="6"/>
      <c r="J241" s="6"/>
      <c r="K241" s="6"/>
      <c r="L241" s="6"/>
      <c r="M241" s="6"/>
    </row>
    <row r="242" spans="6:13">
      <c r="F242" s="4"/>
      <c r="G242" s="6"/>
      <c r="H242" s="6"/>
      <c r="I242" s="6"/>
      <c r="J242" s="6"/>
      <c r="K242" s="6"/>
      <c r="L242" s="6"/>
      <c r="M242" s="6"/>
    </row>
    <row r="243" spans="6:13">
      <c r="F243" s="4"/>
      <c r="G243" s="6"/>
      <c r="H243" s="6"/>
      <c r="I243" s="6"/>
      <c r="J243" s="6"/>
      <c r="K243" s="6"/>
      <c r="L243" s="6"/>
      <c r="M243" s="6"/>
    </row>
    <row r="244" spans="6:13">
      <c r="F244" s="4"/>
      <c r="G244" s="6"/>
      <c r="H244" s="6"/>
      <c r="I244" s="6"/>
      <c r="J244" s="6"/>
      <c r="K244" s="6"/>
      <c r="L244" s="6"/>
      <c r="M244" s="6"/>
    </row>
    <row r="245" spans="6:13">
      <c r="F245" s="4"/>
      <c r="G245" s="6"/>
      <c r="H245" s="6"/>
      <c r="I245" s="6"/>
      <c r="J245" s="6"/>
      <c r="K245" s="6"/>
      <c r="L245" s="6"/>
      <c r="M245" s="6"/>
    </row>
    <row r="246" spans="6:13">
      <c r="F246" s="4"/>
      <c r="G246" s="6"/>
      <c r="H246" s="6"/>
      <c r="I246" s="6"/>
      <c r="J246" s="6"/>
      <c r="K246" s="6"/>
      <c r="L246" s="6"/>
      <c r="M246" s="6"/>
    </row>
    <row r="247" spans="6:13">
      <c r="F247" s="4"/>
      <c r="G247" s="6"/>
      <c r="H247" s="6"/>
      <c r="I247" s="6"/>
      <c r="J247" s="6"/>
      <c r="K247" s="6"/>
      <c r="L247" s="6"/>
      <c r="M247" s="6"/>
    </row>
    <row r="248" spans="6:13">
      <c r="F248" s="4"/>
      <c r="G248" s="6"/>
      <c r="H248" s="6"/>
      <c r="I248" s="6"/>
      <c r="J248" s="6"/>
      <c r="K248" s="6"/>
      <c r="L248" s="6"/>
      <c r="M248" s="6"/>
    </row>
    <row r="249" spans="6:13">
      <c r="F249" s="4"/>
      <c r="G249" s="6"/>
      <c r="H249" s="6"/>
      <c r="I249" s="6"/>
      <c r="J249" s="6"/>
      <c r="K249" s="6"/>
      <c r="L249" s="6"/>
      <c r="M249" s="6"/>
    </row>
    <row r="250" spans="6:13">
      <c r="F250" s="4"/>
      <c r="G250" s="6"/>
      <c r="H250" s="6"/>
      <c r="I250" s="6"/>
      <c r="J250" s="6"/>
      <c r="K250" s="6"/>
      <c r="L250" s="6"/>
      <c r="M250" s="6"/>
    </row>
    <row r="251" spans="6:13">
      <c r="F251" s="4"/>
      <c r="G251" s="6"/>
      <c r="H251" s="6"/>
      <c r="I251" s="6"/>
      <c r="J251" s="6"/>
      <c r="K251" s="6"/>
      <c r="L251" s="6"/>
      <c r="M251" s="6"/>
    </row>
    <row r="252" spans="6:13">
      <c r="F252" s="4"/>
      <c r="G252" s="6"/>
      <c r="H252" s="6"/>
      <c r="I252" s="6"/>
      <c r="J252" s="6"/>
      <c r="K252" s="6"/>
      <c r="L252" s="6"/>
      <c r="M252" s="6"/>
    </row>
    <row r="253" spans="6:13">
      <c r="F253" s="4"/>
      <c r="G253" s="6"/>
      <c r="H253" s="6"/>
      <c r="I253" s="6"/>
      <c r="J253" s="6"/>
      <c r="K253" s="6"/>
      <c r="L253" s="6"/>
      <c r="M253" s="6"/>
    </row>
    <row r="254" spans="6:13">
      <c r="F254" s="4"/>
      <c r="G254" s="6"/>
      <c r="H254" s="6"/>
      <c r="I254" s="6"/>
      <c r="J254" s="6"/>
      <c r="K254" s="6"/>
      <c r="L254" s="6"/>
      <c r="M254" s="6"/>
    </row>
    <row r="255" spans="6:13">
      <c r="F255" s="4"/>
      <c r="G255" s="6"/>
      <c r="H255" s="6"/>
      <c r="I255" s="6"/>
      <c r="J255" s="6"/>
      <c r="K255" s="6"/>
      <c r="L255" s="6"/>
      <c r="M255" s="6"/>
    </row>
    <row r="256" spans="6:13">
      <c r="F256" s="4"/>
      <c r="G256" s="6"/>
      <c r="H256" s="6"/>
      <c r="I256" s="6"/>
      <c r="J256" s="6"/>
      <c r="K256" s="6"/>
      <c r="L256" s="6"/>
      <c r="M256" s="6"/>
    </row>
    <row r="257" spans="6:13">
      <c r="F257" s="4"/>
      <c r="G257" s="6"/>
      <c r="H257" s="6"/>
      <c r="I257" s="6"/>
      <c r="J257" s="6"/>
      <c r="K257" s="6"/>
      <c r="L257" s="6"/>
      <c r="M257" s="6"/>
    </row>
    <row r="258" spans="6:13">
      <c r="F258" s="4"/>
      <c r="G258" s="6"/>
      <c r="H258" s="6"/>
      <c r="I258" s="6"/>
      <c r="J258" s="6"/>
      <c r="K258" s="6"/>
      <c r="L258" s="6"/>
      <c r="M258" s="6"/>
    </row>
    <row r="259" spans="6:13">
      <c r="F259" s="4"/>
      <c r="G259" s="6"/>
      <c r="H259" s="6"/>
      <c r="I259" s="6"/>
      <c r="J259" s="6"/>
      <c r="K259" s="6"/>
      <c r="L259" s="6"/>
      <c r="M259" s="6"/>
    </row>
    <row r="260" spans="6:13">
      <c r="F260" s="4"/>
      <c r="G260" s="6"/>
      <c r="H260" s="6"/>
      <c r="I260" s="6"/>
      <c r="J260" s="6"/>
      <c r="K260" s="6"/>
      <c r="L260" s="6"/>
      <c r="M260" s="6"/>
    </row>
    <row r="261" spans="6:13">
      <c r="F261" s="4"/>
      <c r="G261" s="6"/>
      <c r="H261" s="6"/>
      <c r="I261" s="6"/>
      <c r="J261" s="6"/>
      <c r="K261" s="6"/>
      <c r="L261" s="6"/>
      <c r="M261" s="6"/>
    </row>
    <row r="262" spans="6:13">
      <c r="F262" s="4"/>
      <c r="G262" s="6"/>
      <c r="H262" s="6"/>
      <c r="I262" s="6"/>
      <c r="J262" s="6"/>
      <c r="K262" s="6"/>
      <c r="L262" s="6"/>
      <c r="M262" s="6"/>
    </row>
    <row r="263" spans="6:13">
      <c r="F263" s="4"/>
      <c r="G263" s="6"/>
      <c r="H263" s="6"/>
      <c r="I263" s="6"/>
      <c r="J263" s="6"/>
      <c r="K263" s="6"/>
      <c r="L263" s="6"/>
      <c r="M263" s="6"/>
    </row>
    <row r="264" spans="6:13">
      <c r="F264" s="4"/>
      <c r="G264" s="6"/>
      <c r="H264" s="6"/>
      <c r="I264" s="6"/>
      <c r="J264" s="6"/>
      <c r="K264" s="6"/>
      <c r="L264" s="6"/>
      <c r="M264" s="6"/>
    </row>
    <row r="265" spans="6:13">
      <c r="F265" s="4"/>
      <c r="G265" s="6"/>
      <c r="H265" s="6"/>
      <c r="I265" s="6"/>
      <c r="J265" s="6"/>
      <c r="K265" s="6"/>
      <c r="L265" s="6"/>
      <c r="M265" s="6"/>
    </row>
    <row r="266" spans="6:13">
      <c r="F266" s="4"/>
      <c r="G266" s="6"/>
      <c r="H266" s="6"/>
      <c r="I266" s="6"/>
      <c r="J266" s="6"/>
      <c r="K266" s="6"/>
      <c r="L266" s="6"/>
      <c r="M266" s="6"/>
    </row>
    <row r="267" spans="6:13">
      <c r="F267" s="4"/>
      <c r="G267" s="6"/>
      <c r="H267" s="6"/>
      <c r="I267" s="6"/>
      <c r="J267" s="6"/>
      <c r="K267" s="6"/>
      <c r="L267" s="6"/>
      <c r="M267" s="6"/>
    </row>
    <row r="268" spans="6:13">
      <c r="F268" s="4"/>
      <c r="G268" s="6"/>
      <c r="H268" s="6"/>
      <c r="I268" s="6"/>
      <c r="J268" s="6"/>
      <c r="K268" s="6"/>
      <c r="L268" s="6"/>
      <c r="M268" s="6"/>
    </row>
    <row r="269" spans="6:13">
      <c r="F269" s="4"/>
      <c r="G269" s="6"/>
      <c r="H269" s="6"/>
      <c r="I269" s="6"/>
      <c r="J269" s="6"/>
      <c r="K269" s="6"/>
      <c r="L269" s="6"/>
      <c r="M269" s="6"/>
    </row>
    <row r="270" spans="6:13">
      <c r="F270" s="4"/>
      <c r="G270" s="6"/>
      <c r="H270" s="6"/>
      <c r="I270" s="6"/>
      <c r="J270" s="6"/>
      <c r="K270" s="6"/>
      <c r="L270" s="6"/>
      <c r="M270" s="6"/>
    </row>
    <row r="271" spans="6:13">
      <c r="F271" s="4"/>
      <c r="G271" s="6"/>
      <c r="H271" s="6"/>
      <c r="I271" s="6"/>
      <c r="J271" s="6"/>
      <c r="K271" s="6"/>
      <c r="L271" s="6"/>
      <c r="M271" s="6"/>
    </row>
    <row r="272" spans="6:13">
      <c r="F272" s="4"/>
      <c r="G272" s="6"/>
      <c r="H272" s="6"/>
      <c r="I272" s="6"/>
      <c r="J272" s="6"/>
      <c r="K272" s="6"/>
      <c r="L272" s="6"/>
      <c r="M272" s="6"/>
    </row>
    <row r="273" spans="6:13">
      <c r="F273" s="4"/>
      <c r="G273" s="6"/>
      <c r="H273" s="6"/>
      <c r="I273" s="6"/>
      <c r="J273" s="6"/>
      <c r="K273" s="6"/>
      <c r="L273" s="6"/>
      <c r="M273" s="6"/>
    </row>
    <row r="274" spans="6:13">
      <c r="F274" s="4"/>
      <c r="G274" s="6"/>
      <c r="H274" s="6"/>
      <c r="I274" s="6"/>
      <c r="J274" s="6"/>
      <c r="K274" s="6"/>
      <c r="L274" s="6"/>
      <c r="M274" s="6"/>
    </row>
    <row r="275" spans="6:13">
      <c r="F275" s="4"/>
      <c r="G275" s="6"/>
      <c r="H275" s="6"/>
      <c r="I275" s="6"/>
      <c r="J275" s="6"/>
      <c r="K275" s="6"/>
      <c r="L275" s="6"/>
      <c r="M275" s="6"/>
    </row>
    <row r="276" spans="6:13">
      <c r="F276" s="4"/>
      <c r="G276" s="6"/>
      <c r="H276" s="6"/>
      <c r="I276" s="6"/>
      <c r="J276" s="6"/>
      <c r="K276" s="6"/>
      <c r="L276" s="6"/>
      <c r="M276" s="6"/>
    </row>
    <row r="277" spans="6:13">
      <c r="F277" s="4"/>
      <c r="G277" s="6"/>
      <c r="H277" s="6"/>
      <c r="I277" s="6"/>
      <c r="J277" s="6"/>
      <c r="K277" s="6"/>
      <c r="L277" s="6"/>
      <c r="M277" s="6"/>
    </row>
    <row r="278" spans="6:13">
      <c r="F278" s="4"/>
      <c r="G278" s="6"/>
      <c r="H278" s="6"/>
      <c r="I278" s="6"/>
      <c r="J278" s="6"/>
      <c r="K278" s="6"/>
      <c r="L278" s="6"/>
      <c r="M278" s="6"/>
    </row>
    <row r="279" spans="6:13">
      <c r="F279" s="4"/>
      <c r="G279" s="6"/>
      <c r="H279" s="6"/>
      <c r="I279" s="6"/>
      <c r="J279" s="6"/>
      <c r="K279" s="6"/>
      <c r="L279" s="6"/>
      <c r="M279" s="6"/>
    </row>
    <row r="280" spans="6:13">
      <c r="F280" s="4"/>
      <c r="G280" s="6"/>
      <c r="H280" s="6"/>
      <c r="I280" s="6"/>
      <c r="J280" s="6"/>
      <c r="K280" s="6"/>
      <c r="L280" s="6"/>
      <c r="M280" s="6"/>
    </row>
    <row r="281" spans="6:13">
      <c r="F281" s="4"/>
      <c r="G281" s="6"/>
      <c r="H281" s="6"/>
      <c r="I281" s="6"/>
      <c r="J281" s="6"/>
      <c r="K281" s="6"/>
      <c r="L281" s="6"/>
      <c r="M281" s="6"/>
    </row>
    <row r="282" spans="6:13">
      <c r="F282" s="4"/>
      <c r="G282" s="6"/>
      <c r="H282" s="6"/>
      <c r="I282" s="6"/>
      <c r="J282" s="6"/>
      <c r="K282" s="6"/>
      <c r="L282" s="6"/>
      <c r="M282" s="6"/>
    </row>
    <row r="283" spans="6:13">
      <c r="F283" s="4"/>
      <c r="G283" s="6"/>
      <c r="H283" s="6"/>
      <c r="I283" s="6"/>
      <c r="J283" s="6"/>
      <c r="K283" s="6"/>
      <c r="L283" s="6"/>
      <c r="M283" s="6"/>
    </row>
    <row r="284" spans="6:13">
      <c r="F284" s="4"/>
      <c r="G284" s="6"/>
      <c r="H284" s="6"/>
      <c r="I284" s="6"/>
      <c r="J284" s="6"/>
      <c r="K284" s="6"/>
      <c r="L284" s="6"/>
      <c r="M284" s="6"/>
    </row>
    <row r="285" spans="6:13">
      <c r="F285" s="4"/>
      <c r="G285" s="6"/>
      <c r="H285" s="6"/>
      <c r="I285" s="6"/>
      <c r="J285" s="6"/>
      <c r="K285" s="6"/>
      <c r="L285" s="6"/>
      <c r="M285" s="6"/>
    </row>
    <row r="286" spans="6:13">
      <c r="F286" s="4"/>
      <c r="G286" s="6"/>
      <c r="H286" s="6"/>
      <c r="I286" s="6"/>
      <c r="J286" s="6"/>
      <c r="K286" s="6"/>
      <c r="L286" s="6"/>
      <c r="M286" s="6"/>
    </row>
    <row r="287" spans="6:13">
      <c r="F287" s="4"/>
      <c r="G287" s="6"/>
      <c r="H287" s="6"/>
      <c r="I287" s="6"/>
      <c r="J287" s="6"/>
      <c r="K287" s="6"/>
      <c r="L287" s="6"/>
      <c r="M287" s="6"/>
    </row>
    <row r="288" spans="6:13">
      <c r="F288" s="4"/>
      <c r="G288" s="6"/>
      <c r="H288" s="6"/>
      <c r="I288" s="6"/>
      <c r="J288" s="6"/>
      <c r="K288" s="6"/>
      <c r="L288" s="6"/>
      <c r="M288" s="6"/>
    </row>
    <row r="289" spans="6:13">
      <c r="F289" s="4"/>
      <c r="G289" s="6"/>
      <c r="H289" s="6"/>
      <c r="I289" s="6"/>
      <c r="J289" s="6"/>
      <c r="K289" s="6"/>
      <c r="L289" s="6"/>
      <c r="M289" s="6"/>
    </row>
    <row r="290" spans="6:13">
      <c r="F290" s="4"/>
      <c r="G290" s="6"/>
      <c r="H290" s="6"/>
      <c r="I290" s="6"/>
      <c r="J290" s="6"/>
      <c r="K290" s="6"/>
      <c r="L290" s="6"/>
      <c r="M290" s="6"/>
    </row>
    <row r="291" spans="6:13">
      <c r="F291" s="4"/>
      <c r="G291" s="6"/>
      <c r="H291" s="6"/>
      <c r="I291" s="6"/>
      <c r="J291" s="6"/>
      <c r="K291" s="6"/>
      <c r="L291" s="6"/>
      <c r="M291" s="6"/>
    </row>
    <row r="292" spans="6:13">
      <c r="F292" s="4"/>
      <c r="G292" s="6"/>
      <c r="H292" s="6"/>
      <c r="I292" s="6"/>
      <c r="J292" s="6"/>
      <c r="K292" s="6"/>
      <c r="L292" s="6"/>
      <c r="M292" s="6"/>
    </row>
    <row r="293" spans="6:13">
      <c r="F293" s="4"/>
      <c r="G293" s="6"/>
      <c r="H293" s="6"/>
      <c r="I293" s="6"/>
      <c r="J293" s="6"/>
      <c r="K293" s="6"/>
      <c r="L293" s="6"/>
      <c r="M293" s="6"/>
    </row>
    <row r="294" spans="6:13">
      <c r="F294" s="4"/>
      <c r="G294" s="6"/>
      <c r="H294" s="6"/>
      <c r="I294" s="6"/>
      <c r="J294" s="6"/>
      <c r="K294" s="6"/>
      <c r="L294" s="6"/>
      <c r="M294" s="6"/>
    </row>
    <row r="295" spans="6:13">
      <c r="F295" s="4"/>
      <c r="G295" s="6"/>
      <c r="H295" s="6"/>
      <c r="I295" s="6"/>
      <c r="J295" s="6"/>
      <c r="K295" s="6"/>
      <c r="L295" s="6"/>
      <c r="M295" s="6"/>
    </row>
    <row r="296" spans="6:13">
      <c r="F296" s="4"/>
      <c r="G296" s="6"/>
      <c r="H296" s="6"/>
      <c r="I296" s="6"/>
      <c r="J296" s="6"/>
      <c r="K296" s="6"/>
      <c r="L296" s="6"/>
      <c r="M296" s="6"/>
    </row>
    <row r="297" spans="6:13">
      <c r="F297" s="4"/>
      <c r="G297" s="6"/>
      <c r="H297" s="6"/>
      <c r="I297" s="6"/>
      <c r="J297" s="6"/>
      <c r="K297" s="6"/>
      <c r="L297" s="6"/>
      <c r="M297" s="6"/>
    </row>
    <row r="298" spans="6:13">
      <c r="F298" s="4"/>
      <c r="G298" s="6"/>
      <c r="H298" s="6"/>
      <c r="I298" s="6"/>
      <c r="J298" s="6"/>
      <c r="K298" s="6"/>
      <c r="L298" s="6"/>
      <c r="M298" s="6"/>
    </row>
    <row r="299" spans="6:13">
      <c r="F299" s="4"/>
      <c r="G299" s="6"/>
      <c r="H299" s="6"/>
      <c r="I299" s="6"/>
      <c r="J299" s="6"/>
      <c r="K299" s="6"/>
      <c r="L299" s="6"/>
      <c r="M299" s="6"/>
    </row>
    <row r="300" spans="6:13">
      <c r="F300" s="4"/>
      <c r="G300" s="6"/>
      <c r="H300" s="6"/>
      <c r="I300" s="6"/>
      <c r="J300" s="6"/>
      <c r="K300" s="6"/>
      <c r="L300" s="6"/>
      <c r="M300" s="6"/>
    </row>
    <row r="301" spans="6:13">
      <c r="F301" s="4"/>
      <c r="G301" s="6"/>
      <c r="H301" s="6"/>
      <c r="I301" s="6"/>
      <c r="J301" s="6"/>
      <c r="K301" s="6"/>
      <c r="L301" s="6"/>
      <c r="M301" s="6"/>
    </row>
    <row r="302" spans="6:13">
      <c r="F302" s="4"/>
      <c r="G302" s="6"/>
      <c r="H302" s="6"/>
      <c r="I302" s="6"/>
      <c r="J302" s="6"/>
      <c r="K302" s="6"/>
      <c r="L302" s="6"/>
      <c r="M302" s="6"/>
    </row>
    <row r="303" spans="6:13">
      <c r="F303" s="4"/>
      <c r="G303" s="6"/>
      <c r="H303" s="6"/>
      <c r="I303" s="6"/>
      <c r="J303" s="6"/>
      <c r="K303" s="6"/>
      <c r="L303" s="6"/>
      <c r="M303" s="6"/>
    </row>
    <row r="304" spans="6:13">
      <c r="F304" s="4"/>
      <c r="G304" s="6"/>
      <c r="H304" s="6"/>
      <c r="I304" s="6"/>
      <c r="J304" s="6"/>
      <c r="K304" s="6"/>
      <c r="L304" s="6"/>
      <c r="M304" s="6"/>
    </row>
    <row r="305" spans="6:13">
      <c r="F305" s="4"/>
      <c r="G305" s="6"/>
      <c r="H305" s="6"/>
      <c r="I305" s="6"/>
      <c r="J305" s="6"/>
      <c r="K305" s="6"/>
      <c r="L305" s="6"/>
      <c r="M305" s="6"/>
    </row>
    <row r="306" spans="6:13">
      <c r="F306" s="4"/>
      <c r="G306" s="6"/>
      <c r="H306" s="6"/>
      <c r="I306" s="6"/>
      <c r="J306" s="6"/>
      <c r="K306" s="6"/>
      <c r="L306" s="6"/>
      <c r="M306" s="6"/>
    </row>
    <row r="307" spans="6:13">
      <c r="F307" s="4"/>
      <c r="G307" s="6"/>
      <c r="H307" s="6"/>
      <c r="I307" s="6"/>
      <c r="J307" s="6"/>
      <c r="K307" s="6"/>
      <c r="L307" s="6"/>
      <c r="M307" s="6"/>
    </row>
    <row r="308" spans="6:13">
      <c r="F308" s="4"/>
      <c r="G308" s="6"/>
      <c r="H308" s="6"/>
      <c r="I308" s="6"/>
      <c r="J308" s="6"/>
      <c r="K308" s="6"/>
      <c r="L308" s="6"/>
      <c r="M308" s="6"/>
    </row>
    <row r="309" spans="6:13">
      <c r="F309" s="4"/>
      <c r="G309" s="6"/>
      <c r="H309" s="6"/>
      <c r="I309" s="6"/>
      <c r="J309" s="6"/>
      <c r="K309" s="6"/>
      <c r="L309" s="6"/>
      <c r="M309" s="6"/>
    </row>
    <row r="310" spans="6:13">
      <c r="F310" s="4"/>
      <c r="G310" s="6"/>
      <c r="H310" s="6"/>
      <c r="I310" s="6"/>
      <c r="J310" s="6"/>
      <c r="K310" s="6"/>
      <c r="L310" s="6"/>
      <c r="M310" s="6"/>
    </row>
    <row r="311" spans="6:13">
      <c r="F311" s="4"/>
      <c r="G311" s="6"/>
      <c r="H311" s="6"/>
      <c r="I311" s="6"/>
      <c r="J311" s="6"/>
      <c r="K311" s="6"/>
      <c r="L311" s="6"/>
      <c r="M311" s="6"/>
    </row>
    <row r="312" spans="6:13">
      <c r="F312" s="4"/>
      <c r="G312" s="6"/>
      <c r="H312" s="6"/>
      <c r="I312" s="6"/>
      <c r="J312" s="6"/>
      <c r="K312" s="6"/>
      <c r="L312" s="6"/>
      <c r="M312" s="6"/>
    </row>
    <row r="313" spans="6:13">
      <c r="F313" s="4"/>
      <c r="G313" s="6"/>
      <c r="H313" s="6"/>
      <c r="I313" s="6"/>
      <c r="J313" s="6"/>
      <c r="K313" s="6"/>
      <c r="L313" s="6"/>
      <c r="M313" s="6"/>
    </row>
    <row r="314" spans="6:13">
      <c r="F314" s="4"/>
      <c r="G314" s="6"/>
      <c r="H314" s="6"/>
      <c r="I314" s="6"/>
      <c r="J314" s="6"/>
      <c r="K314" s="6"/>
      <c r="L314" s="6"/>
      <c r="M314" s="6"/>
    </row>
    <row r="315" spans="6:13">
      <c r="F315" s="4"/>
      <c r="G315" s="6"/>
      <c r="H315" s="6"/>
      <c r="I315" s="6"/>
      <c r="J315" s="6"/>
      <c r="K315" s="6"/>
      <c r="L315" s="6"/>
      <c r="M315" s="6"/>
    </row>
    <row r="316" spans="6:13">
      <c r="F316" s="4"/>
      <c r="G316" s="6"/>
      <c r="H316" s="6"/>
      <c r="I316" s="6"/>
      <c r="J316" s="6"/>
      <c r="K316" s="6"/>
      <c r="L316" s="6"/>
      <c r="M316" s="6"/>
    </row>
    <row r="317" spans="6:13">
      <c r="F317" s="4"/>
      <c r="G317" s="6"/>
      <c r="H317" s="6"/>
      <c r="I317" s="6"/>
      <c r="J317" s="6"/>
      <c r="K317" s="6"/>
      <c r="L317" s="6"/>
      <c r="M317" s="6"/>
    </row>
    <row r="318" spans="6:13">
      <c r="F318" s="4"/>
      <c r="G318" s="6"/>
      <c r="H318" s="6"/>
      <c r="I318" s="6"/>
      <c r="J318" s="6"/>
      <c r="K318" s="6"/>
      <c r="L318" s="6"/>
      <c r="M318" s="6"/>
    </row>
    <row r="319" spans="6:13">
      <c r="F319" s="4"/>
      <c r="G319" s="6"/>
      <c r="H319" s="6"/>
      <c r="I319" s="6"/>
      <c r="J319" s="6"/>
      <c r="K319" s="6"/>
      <c r="L319" s="6"/>
      <c r="M319" s="6"/>
    </row>
    <row r="320" spans="6:13">
      <c r="F320" s="4"/>
      <c r="G320" s="6"/>
      <c r="H320" s="6"/>
      <c r="I320" s="6"/>
      <c r="J320" s="6"/>
      <c r="K320" s="6"/>
      <c r="L320" s="6"/>
      <c r="M320" s="6"/>
    </row>
    <row r="321" spans="6:13">
      <c r="F321" s="4"/>
      <c r="G321" s="6"/>
      <c r="H321" s="6"/>
      <c r="I321" s="6"/>
      <c r="J321" s="6"/>
      <c r="K321" s="6"/>
      <c r="L321" s="6"/>
      <c r="M321" s="6"/>
    </row>
    <row r="322" spans="6:13">
      <c r="F322" s="4"/>
      <c r="G322" s="6"/>
      <c r="H322" s="6"/>
      <c r="I322" s="6"/>
      <c r="J322" s="6"/>
      <c r="K322" s="6"/>
      <c r="L322" s="6"/>
      <c r="M322" s="6"/>
    </row>
    <row r="323" spans="6:13">
      <c r="F323" s="4"/>
      <c r="G323" s="6"/>
      <c r="H323" s="6"/>
      <c r="I323" s="6"/>
      <c r="J323" s="6"/>
      <c r="K323" s="6"/>
      <c r="L323" s="6"/>
      <c r="M323" s="6"/>
    </row>
    <row r="324" spans="6:13">
      <c r="F324" s="4"/>
      <c r="G324" s="6"/>
      <c r="H324" s="6"/>
      <c r="I324" s="6"/>
      <c r="J324" s="6"/>
      <c r="K324" s="6"/>
      <c r="L324" s="6"/>
      <c r="M324" s="6"/>
    </row>
    <row r="325" spans="6:13">
      <c r="F325" s="4"/>
      <c r="G325" s="6"/>
      <c r="H325" s="6"/>
      <c r="I325" s="6"/>
      <c r="J325" s="6"/>
      <c r="K325" s="6"/>
      <c r="L325" s="6"/>
      <c r="M325" s="6"/>
    </row>
    <row r="326" spans="6:13">
      <c r="F326" s="4"/>
      <c r="G326" s="6"/>
      <c r="H326" s="6"/>
      <c r="I326" s="6"/>
      <c r="J326" s="6"/>
      <c r="K326" s="6"/>
      <c r="L326" s="6"/>
      <c r="M326" s="6"/>
    </row>
    <row r="327" spans="6:13">
      <c r="F327" s="4"/>
      <c r="G327" s="6"/>
      <c r="H327" s="6"/>
      <c r="I327" s="6"/>
      <c r="J327" s="6"/>
      <c r="K327" s="6"/>
      <c r="L327" s="6"/>
      <c r="M327" s="6"/>
    </row>
    <row r="328" spans="6:13">
      <c r="F328" s="4"/>
      <c r="G328" s="6"/>
      <c r="H328" s="6"/>
      <c r="I328" s="6"/>
      <c r="J328" s="6"/>
      <c r="K328" s="6"/>
      <c r="L328" s="6"/>
      <c r="M328" s="6"/>
    </row>
    <row r="329" spans="6:13">
      <c r="F329" s="4"/>
      <c r="G329" s="6"/>
      <c r="H329" s="6"/>
      <c r="I329" s="6"/>
      <c r="J329" s="6"/>
      <c r="K329" s="6"/>
      <c r="L329" s="6"/>
      <c r="M329" s="6"/>
    </row>
    <row r="330" spans="6:13">
      <c r="F330" s="4"/>
      <c r="G330" s="6"/>
      <c r="H330" s="6"/>
      <c r="I330" s="6"/>
      <c r="J330" s="6"/>
      <c r="K330" s="6"/>
      <c r="L330" s="6"/>
      <c r="M330" s="6"/>
    </row>
    <row r="331" spans="6:13">
      <c r="F331" s="4"/>
      <c r="G331" s="6"/>
      <c r="H331" s="6"/>
      <c r="I331" s="6"/>
      <c r="J331" s="6"/>
      <c r="K331" s="6"/>
      <c r="L331" s="6"/>
      <c r="M331" s="6"/>
    </row>
    <row r="332" spans="6:13">
      <c r="F332" s="4"/>
      <c r="G332" s="6"/>
      <c r="H332" s="6"/>
      <c r="I332" s="6"/>
      <c r="J332" s="6"/>
      <c r="K332" s="6"/>
      <c r="L332" s="6"/>
      <c r="M332" s="6"/>
    </row>
    <row r="333" spans="6:13">
      <c r="F333" s="4"/>
      <c r="G333" s="6"/>
      <c r="H333" s="6"/>
      <c r="I333" s="6"/>
      <c r="J333" s="6"/>
      <c r="K333" s="6"/>
      <c r="L333" s="6"/>
      <c r="M333" s="6"/>
    </row>
    <row r="334" spans="6:13">
      <c r="F334" s="4"/>
      <c r="G334" s="6"/>
      <c r="H334" s="6"/>
      <c r="I334" s="6"/>
      <c r="J334" s="6"/>
      <c r="K334" s="6"/>
      <c r="L334" s="6"/>
      <c r="M334" s="6"/>
    </row>
    <row r="335" spans="6:13">
      <c r="F335" s="4"/>
      <c r="G335" s="6"/>
      <c r="H335" s="6"/>
      <c r="I335" s="6"/>
      <c r="J335" s="6"/>
      <c r="K335" s="6"/>
      <c r="L335" s="6"/>
      <c r="M335" s="6"/>
    </row>
    <row r="336" spans="6:13">
      <c r="F336" s="4"/>
      <c r="G336" s="6"/>
      <c r="H336" s="6"/>
      <c r="I336" s="6"/>
      <c r="J336" s="6"/>
      <c r="K336" s="6"/>
      <c r="L336" s="6"/>
      <c r="M336" s="6"/>
    </row>
    <row r="337" spans="6:13">
      <c r="F337" s="4"/>
      <c r="G337" s="6"/>
      <c r="H337" s="6"/>
      <c r="I337" s="6"/>
      <c r="J337" s="6"/>
      <c r="K337" s="6"/>
      <c r="L337" s="6"/>
      <c r="M337" s="6"/>
    </row>
    <row r="338" spans="6:13">
      <c r="F338" s="4"/>
      <c r="G338" s="6"/>
      <c r="H338" s="6"/>
      <c r="I338" s="6"/>
      <c r="J338" s="6"/>
      <c r="K338" s="6"/>
      <c r="L338" s="6"/>
      <c r="M338" s="6"/>
    </row>
    <row r="339" spans="6:13">
      <c r="F339" s="4"/>
      <c r="G339" s="6"/>
      <c r="H339" s="6"/>
      <c r="I339" s="6"/>
      <c r="J339" s="6"/>
      <c r="K339" s="6"/>
      <c r="L339" s="6"/>
      <c r="M339" s="6"/>
    </row>
    <row r="340" spans="6:13">
      <c r="F340" s="4"/>
      <c r="G340" s="6"/>
      <c r="H340" s="6"/>
      <c r="I340" s="6"/>
      <c r="J340" s="6"/>
      <c r="K340" s="6"/>
      <c r="L340" s="6"/>
      <c r="M340" s="6"/>
    </row>
    <row r="341" spans="6:13">
      <c r="F341" s="4"/>
      <c r="G341" s="6"/>
      <c r="H341" s="6"/>
      <c r="I341" s="6"/>
      <c r="J341" s="6"/>
      <c r="K341" s="6"/>
      <c r="L341" s="6"/>
      <c r="M341" s="6"/>
    </row>
    <row r="342" spans="6:13">
      <c r="F342" s="4"/>
      <c r="G342" s="6"/>
      <c r="H342" s="6"/>
      <c r="I342" s="6"/>
      <c r="J342" s="6"/>
      <c r="K342" s="6"/>
      <c r="L342" s="6"/>
      <c r="M342" s="6"/>
    </row>
    <row r="343" spans="6:13">
      <c r="F343" s="4"/>
      <c r="G343" s="6"/>
      <c r="H343" s="6"/>
      <c r="I343" s="6"/>
      <c r="J343" s="6"/>
      <c r="K343" s="6"/>
      <c r="L343" s="6"/>
      <c r="M343" s="6"/>
    </row>
    <row r="344" spans="6:13">
      <c r="F344" s="4"/>
      <c r="G344" s="6"/>
      <c r="H344" s="6"/>
      <c r="I344" s="6"/>
      <c r="J344" s="6"/>
      <c r="K344" s="6"/>
      <c r="L344" s="6"/>
      <c r="M344" s="6"/>
    </row>
    <row r="345" spans="6:13">
      <c r="F345" s="4"/>
      <c r="G345" s="6"/>
      <c r="H345" s="6"/>
      <c r="I345" s="6"/>
      <c r="J345" s="6"/>
      <c r="K345" s="6"/>
      <c r="L345" s="6"/>
      <c r="M345" s="6"/>
    </row>
    <row r="346" spans="6:13">
      <c r="F346" s="4"/>
      <c r="G346" s="6"/>
      <c r="H346" s="6"/>
      <c r="I346" s="6"/>
      <c r="J346" s="6"/>
      <c r="K346" s="6"/>
      <c r="L346" s="6"/>
      <c r="M346" s="6"/>
    </row>
    <row r="347" spans="6:13">
      <c r="F347" s="4"/>
      <c r="G347" s="6"/>
      <c r="H347" s="6"/>
      <c r="I347" s="6"/>
      <c r="J347" s="6"/>
      <c r="K347" s="6"/>
      <c r="L347" s="6"/>
      <c r="M347" s="6"/>
    </row>
    <row r="348" spans="6:13">
      <c r="F348" s="4"/>
      <c r="G348" s="6"/>
      <c r="H348" s="6"/>
      <c r="I348" s="6"/>
      <c r="J348" s="6"/>
      <c r="K348" s="6"/>
      <c r="L348" s="6"/>
      <c r="M348" s="6"/>
    </row>
    <row r="349" spans="6:13">
      <c r="F349" s="4"/>
      <c r="G349" s="6"/>
      <c r="H349" s="6"/>
      <c r="I349" s="6"/>
      <c r="J349" s="6"/>
      <c r="K349" s="6"/>
      <c r="L349" s="6"/>
      <c r="M349" s="6"/>
    </row>
    <row r="350" spans="6:13">
      <c r="F350" s="4"/>
      <c r="G350" s="6"/>
      <c r="H350" s="6"/>
      <c r="I350" s="6"/>
      <c r="J350" s="6"/>
      <c r="K350" s="6"/>
      <c r="L350" s="6"/>
      <c r="M350" s="6"/>
    </row>
    <row r="351" spans="6:13">
      <c r="F351" s="4"/>
      <c r="G351" s="6"/>
      <c r="H351" s="6"/>
      <c r="I351" s="6"/>
      <c r="J351" s="6"/>
      <c r="K351" s="6"/>
      <c r="L351" s="6"/>
      <c r="M351" s="6"/>
    </row>
    <row r="352" spans="6:13">
      <c r="F352" s="4"/>
      <c r="G352" s="6"/>
      <c r="H352" s="6"/>
      <c r="I352" s="6"/>
      <c r="J352" s="6"/>
      <c r="K352" s="6"/>
      <c r="L352" s="6"/>
      <c r="M352" s="6"/>
    </row>
    <row r="353" spans="6:13">
      <c r="F353" s="4"/>
      <c r="G353" s="6"/>
      <c r="H353" s="6"/>
      <c r="I353" s="6"/>
      <c r="J353" s="6"/>
      <c r="K353" s="6"/>
      <c r="L353" s="6"/>
      <c r="M353" s="6"/>
    </row>
    <row r="354" spans="6:13">
      <c r="F354" s="4"/>
      <c r="G354" s="6"/>
      <c r="H354" s="6"/>
      <c r="I354" s="6"/>
      <c r="J354" s="6"/>
      <c r="K354" s="6"/>
      <c r="L354" s="6"/>
      <c r="M354" s="6"/>
    </row>
    <row r="355" spans="6:13">
      <c r="F355" s="4"/>
      <c r="G355" s="6"/>
      <c r="H355" s="6"/>
      <c r="I355" s="6"/>
      <c r="J355" s="6"/>
      <c r="K355" s="6"/>
      <c r="L355" s="6"/>
      <c r="M355" s="6"/>
    </row>
    <row r="356" spans="6:13">
      <c r="F356" s="4"/>
      <c r="G356" s="6"/>
      <c r="H356" s="6"/>
      <c r="I356" s="6"/>
      <c r="J356" s="6"/>
      <c r="K356" s="6"/>
      <c r="L356" s="6"/>
      <c r="M356" s="6"/>
    </row>
    <row r="357" spans="6:13">
      <c r="F357" s="4"/>
      <c r="G357" s="6"/>
      <c r="H357" s="6"/>
      <c r="I357" s="6"/>
      <c r="J357" s="6"/>
      <c r="K357" s="6"/>
      <c r="L357" s="6"/>
      <c r="M357" s="6"/>
    </row>
    <row r="358" spans="6:13">
      <c r="F358" s="4"/>
      <c r="G358" s="6"/>
      <c r="H358" s="6"/>
      <c r="I358" s="6"/>
      <c r="J358" s="6"/>
      <c r="K358" s="6"/>
      <c r="L358" s="6"/>
      <c r="M358" s="6"/>
    </row>
    <row r="359" spans="6:13">
      <c r="F359" s="4"/>
      <c r="G359" s="6"/>
      <c r="H359" s="6"/>
      <c r="I359" s="6"/>
      <c r="J359" s="6"/>
      <c r="K359" s="6"/>
      <c r="L359" s="6"/>
      <c r="M359" s="6"/>
    </row>
    <row r="360" spans="6:13">
      <c r="F360" s="4"/>
      <c r="G360" s="6"/>
      <c r="H360" s="6"/>
      <c r="I360" s="6"/>
      <c r="J360" s="6"/>
      <c r="K360" s="6"/>
      <c r="L360" s="6"/>
      <c r="M360" s="6"/>
    </row>
    <row r="361" spans="6:13">
      <c r="F361" s="4"/>
      <c r="G361" s="6"/>
      <c r="H361" s="6"/>
      <c r="I361" s="6"/>
      <c r="J361" s="6"/>
      <c r="K361" s="6"/>
      <c r="L361" s="6"/>
      <c r="M361" s="6"/>
    </row>
    <row r="362" spans="6:13">
      <c r="F362" s="4"/>
      <c r="G362" s="6"/>
      <c r="H362" s="6"/>
      <c r="I362" s="6"/>
      <c r="J362" s="6"/>
      <c r="K362" s="6"/>
      <c r="L362" s="6"/>
      <c r="M362" s="6"/>
    </row>
    <row r="363" spans="6:13">
      <c r="F363" s="4"/>
      <c r="G363" s="6"/>
      <c r="H363" s="6"/>
      <c r="I363" s="6"/>
      <c r="J363" s="6"/>
      <c r="K363" s="6"/>
      <c r="L363" s="6"/>
      <c r="M363" s="6"/>
    </row>
    <row r="364" spans="6:13">
      <c r="F364" s="4"/>
      <c r="G364" s="6"/>
      <c r="H364" s="6"/>
      <c r="I364" s="6"/>
      <c r="J364" s="6"/>
      <c r="K364" s="6"/>
      <c r="L364" s="6"/>
      <c r="M364" s="6"/>
    </row>
    <row r="365" spans="6:13">
      <c r="F365" s="4"/>
      <c r="G365" s="6"/>
      <c r="H365" s="6"/>
      <c r="I365" s="6"/>
      <c r="J365" s="6"/>
      <c r="K365" s="6"/>
      <c r="L365" s="6"/>
      <c r="M365" s="6"/>
    </row>
    <row r="366" spans="6:13">
      <c r="F366" s="4"/>
      <c r="G366" s="6"/>
      <c r="H366" s="6"/>
      <c r="I366" s="6"/>
      <c r="J366" s="6"/>
      <c r="K366" s="6"/>
      <c r="L366" s="6"/>
      <c r="M366" s="6"/>
    </row>
    <row r="367" spans="6:13">
      <c r="F367" s="4"/>
      <c r="G367" s="6"/>
      <c r="H367" s="6"/>
      <c r="I367" s="6"/>
      <c r="J367" s="6"/>
      <c r="K367" s="6"/>
      <c r="L367" s="6"/>
      <c r="M367" s="6"/>
    </row>
    <row r="368" spans="6:13">
      <c r="F368" s="4"/>
      <c r="G368" s="6"/>
      <c r="H368" s="6"/>
      <c r="I368" s="6"/>
      <c r="J368" s="6"/>
      <c r="K368" s="6"/>
      <c r="L368" s="6"/>
      <c r="M368" s="6"/>
    </row>
    <row r="369" spans="6:13">
      <c r="F369" s="4"/>
      <c r="G369" s="6"/>
      <c r="H369" s="6"/>
      <c r="I369" s="6"/>
      <c r="J369" s="6"/>
      <c r="K369" s="6"/>
      <c r="L369" s="6"/>
      <c r="M369" s="6"/>
    </row>
    <row r="370" spans="6:13">
      <c r="F370" s="4"/>
      <c r="G370" s="6"/>
      <c r="H370" s="6"/>
      <c r="I370" s="6"/>
      <c r="J370" s="6"/>
      <c r="K370" s="6"/>
      <c r="L370" s="6"/>
      <c r="M370" s="6"/>
    </row>
    <row r="371" spans="6:13">
      <c r="F371" s="4"/>
      <c r="G371" s="6"/>
      <c r="H371" s="6"/>
      <c r="I371" s="6"/>
      <c r="J371" s="6"/>
      <c r="K371" s="6"/>
      <c r="L371" s="6"/>
      <c r="M371" s="6"/>
    </row>
    <row r="372" spans="6:13">
      <c r="F372" s="4"/>
      <c r="G372" s="6"/>
      <c r="H372" s="6"/>
      <c r="I372" s="6"/>
      <c r="J372" s="6"/>
      <c r="K372" s="6"/>
      <c r="L372" s="6"/>
      <c r="M372" s="6"/>
    </row>
    <row r="373" spans="6:13">
      <c r="F373" s="4"/>
      <c r="G373" s="6"/>
      <c r="H373" s="6"/>
      <c r="I373" s="6"/>
      <c r="J373" s="6"/>
      <c r="K373" s="6"/>
      <c r="L373" s="6"/>
      <c r="M373" s="6"/>
    </row>
    <row r="374" spans="6:13">
      <c r="F374" s="4"/>
      <c r="G374" s="6"/>
      <c r="H374" s="6"/>
      <c r="I374" s="6"/>
      <c r="J374" s="6"/>
      <c r="K374" s="6"/>
      <c r="L374" s="6"/>
      <c r="M374" s="6"/>
    </row>
    <row r="375" spans="6:13">
      <c r="F375" s="4"/>
      <c r="G375" s="6"/>
      <c r="H375" s="6"/>
      <c r="I375" s="6"/>
      <c r="J375" s="6"/>
      <c r="K375" s="6"/>
      <c r="L375" s="6"/>
      <c r="M375" s="6"/>
    </row>
    <row r="376" spans="6:13">
      <c r="F376" s="4"/>
      <c r="G376" s="6"/>
      <c r="H376" s="6"/>
      <c r="I376" s="6"/>
      <c r="J376" s="6"/>
      <c r="K376" s="6"/>
      <c r="L376" s="6"/>
      <c r="M376" s="6"/>
    </row>
    <row r="377" spans="6:13">
      <c r="F377" s="4"/>
      <c r="G377" s="6"/>
      <c r="H377" s="6"/>
      <c r="I377" s="6"/>
      <c r="J377" s="6"/>
      <c r="K377" s="6"/>
      <c r="L377" s="6"/>
      <c r="M377" s="6"/>
    </row>
    <row r="378" spans="6:13">
      <c r="F378" s="4"/>
      <c r="G378" s="6"/>
      <c r="H378" s="6"/>
      <c r="I378" s="6"/>
      <c r="J378" s="6"/>
      <c r="K378" s="6"/>
      <c r="L378" s="6"/>
      <c r="M378" s="6"/>
    </row>
    <row r="379" spans="6:13">
      <c r="F379" s="4"/>
      <c r="G379" s="6"/>
      <c r="H379" s="6"/>
      <c r="I379" s="6"/>
      <c r="J379" s="6"/>
      <c r="K379" s="6"/>
      <c r="L379" s="6"/>
      <c r="M379" s="6"/>
    </row>
    <row r="380" spans="6:13">
      <c r="F380" s="4"/>
      <c r="G380" s="6"/>
      <c r="H380" s="6"/>
      <c r="I380" s="6"/>
      <c r="J380" s="6"/>
      <c r="K380" s="6"/>
      <c r="L380" s="6"/>
      <c r="M380" s="6"/>
    </row>
    <row r="381" spans="6:13">
      <c r="F381" s="4"/>
      <c r="G381" s="6"/>
      <c r="H381" s="6"/>
      <c r="I381" s="6"/>
      <c r="J381" s="6"/>
      <c r="K381" s="6"/>
      <c r="L381" s="6"/>
      <c r="M381" s="6"/>
    </row>
    <row r="382" spans="6:13">
      <c r="F382" s="4"/>
      <c r="G382" s="6"/>
      <c r="H382" s="6"/>
      <c r="I382" s="6"/>
      <c r="J382" s="6"/>
      <c r="K382" s="6"/>
      <c r="L382" s="6"/>
      <c r="M382" s="6"/>
    </row>
    <row r="383" spans="6:13">
      <c r="F383" s="4"/>
      <c r="G383" s="6"/>
      <c r="H383" s="6"/>
      <c r="I383" s="6"/>
      <c r="J383" s="6"/>
      <c r="K383" s="6"/>
      <c r="L383" s="6"/>
      <c r="M383" s="6"/>
    </row>
    <row r="384" spans="6:13">
      <c r="F384" s="4"/>
      <c r="G384" s="6"/>
      <c r="H384" s="6"/>
      <c r="I384" s="6"/>
      <c r="J384" s="6"/>
      <c r="K384" s="6"/>
      <c r="L384" s="6"/>
      <c r="M384" s="6"/>
    </row>
    <row r="385" spans="6:13">
      <c r="F385" s="4"/>
      <c r="G385" s="6"/>
      <c r="H385" s="6"/>
      <c r="I385" s="6"/>
      <c r="J385" s="6"/>
      <c r="K385" s="6"/>
      <c r="L385" s="6"/>
      <c r="M385" s="6"/>
    </row>
    <row r="386" spans="6:13">
      <c r="F386" s="4"/>
      <c r="G386" s="6"/>
      <c r="H386" s="6"/>
      <c r="I386" s="6"/>
      <c r="J386" s="6"/>
      <c r="K386" s="6"/>
      <c r="L386" s="6"/>
      <c r="M386" s="6"/>
    </row>
    <row r="387" spans="6:13">
      <c r="F387" s="4"/>
      <c r="G387" s="6"/>
      <c r="H387" s="6"/>
      <c r="I387" s="6"/>
      <c r="J387" s="6"/>
      <c r="K387" s="6"/>
      <c r="L387" s="6"/>
      <c r="M387" s="6"/>
    </row>
    <row r="388" spans="6:13">
      <c r="F388" s="4"/>
      <c r="G388" s="6"/>
      <c r="H388" s="6"/>
      <c r="I388" s="6"/>
      <c r="J388" s="6"/>
      <c r="K388" s="6"/>
      <c r="L388" s="6"/>
      <c r="M388" s="6"/>
    </row>
    <row r="389" spans="6:13">
      <c r="F389" s="4"/>
      <c r="G389" s="6"/>
      <c r="H389" s="6"/>
      <c r="I389" s="6"/>
      <c r="J389" s="6"/>
      <c r="K389" s="6"/>
      <c r="L389" s="6"/>
      <c r="M389" s="6"/>
    </row>
    <row r="390" spans="6:13">
      <c r="F390" s="4"/>
      <c r="G390" s="6"/>
      <c r="H390" s="6"/>
      <c r="I390" s="6"/>
      <c r="J390" s="6"/>
      <c r="K390" s="6"/>
      <c r="L390" s="6"/>
      <c r="M390" s="6"/>
    </row>
    <row r="391" spans="6:13">
      <c r="F391" s="4"/>
      <c r="G391" s="6"/>
      <c r="H391" s="6"/>
      <c r="I391" s="6"/>
      <c r="J391" s="6"/>
      <c r="K391" s="6"/>
      <c r="L391" s="6"/>
      <c r="M391" s="6"/>
    </row>
    <row r="392" spans="6:13">
      <c r="F392" s="4"/>
      <c r="G392" s="6"/>
      <c r="H392" s="6"/>
      <c r="I392" s="6"/>
      <c r="J392" s="6"/>
      <c r="K392" s="6"/>
      <c r="L392" s="6"/>
      <c r="M392" s="6"/>
    </row>
    <row r="393" spans="6:13">
      <c r="F393" s="4"/>
      <c r="G393" s="6"/>
      <c r="H393" s="6"/>
      <c r="I393" s="6"/>
      <c r="J393" s="6"/>
      <c r="K393" s="6"/>
      <c r="L393" s="6"/>
      <c r="M393" s="6"/>
    </row>
    <row r="394" spans="6:13">
      <c r="F394" s="4"/>
      <c r="G394" s="6"/>
      <c r="H394" s="6"/>
      <c r="I394" s="6"/>
      <c r="J394" s="6"/>
      <c r="K394" s="6"/>
      <c r="L394" s="6"/>
      <c r="M394" s="6"/>
    </row>
    <row r="395" spans="6:13">
      <c r="F395" s="4"/>
      <c r="G395" s="6"/>
      <c r="H395" s="6"/>
      <c r="I395" s="6"/>
      <c r="J395" s="6"/>
      <c r="K395" s="6"/>
      <c r="L395" s="6"/>
      <c r="M395" s="6"/>
    </row>
    <row r="396" spans="6:13">
      <c r="F396" s="4"/>
      <c r="G396" s="6"/>
      <c r="H396" s="6"/>
      <c r="I396" s="6"/>
      <c r="J396" s="6"/>
      <c r="K396" s="6"/>
      <c r="L396" s="6"/>
      <c r="M396" s="6"/>
    </row>
    <row r="397" spans="6:13">
      <c r="F397" s="4"/>
      <c r="G397" s="6"/>
      <c r="H397" s="6"/>
      <c r="I397" s="6"/>
      <c r="J397" s="6"/>
      <c r="K397" s="6"/>
      <c r="L397" s="6"/>
      <c r="M397" s="6"/>
    </row>
    <row r="398" spans="6:13">
      <c r="F398" s="4"/>
      <c r="G398" s="6"/>
      <c r="H398" s="6"/>
      <c r="I398" s="6"/>
      <c r="J398" s="6"/>
      <c r="K398" s="6"/>
      <c r="L398" s="6"/>
      <c r="M398" s="6"/>
    </row>
    <row r="399" spans="6:13">
      <c r="F399" s="4"/>
      <c r="G399" s="6"/>
      <c r="H399" s="6"/>
      <c r="I399" s="6"/>
      <c r="J399" s="6"/>
      <c r="K399" s="6"/>
      <c r="L399" s="6"/>
      <c r="M399" s="6"/>
    </row>
    <row r="400" spans="6:13">
      <c r="F400" s="4"/>
      <c r="G400" s="6"/>
      <c r="H400" s="6"/>
      <c r="I400" s="6"/>
      <c r="J400" s="6"/>
      <c r="K400" s="6"/>
      <c r="L400" s="6"/>
      <c r="M400" s="6"/>
    </row>
    <row r="401" spans="6:13">
      <c r="F401" s="4"/>
      <c r="G401" s="6"/>
      <c r="H401" s="6"/>
      <c r="I401" s="6"/>
      <c r="J401" s="6"/>
      <c r="K401" s="6"/>
      <c r="L401" s="6"/>
      <c r="M401" s="6"/>
    </row>
    <row r="402" spans="6:13">
      <c r="F402" s="4"/>
      <c r="G402" s="6"/>
      <c r="H402" s="6"/>
      <c r="I402" s="6"/>
      <c r="J402" s="6"/>
      <c r="K402" s="6"/>
      <c r="L402" s="6"/>
      <c r="M402" s="6"/>
    </row>
    <row r="403" spans="6:13">
      <c r="F403" s="4"/>
      <c r="G403" s="6"/>
      <c r="H403" s="6"/>
      <c r="I403" s="6"/>
      <c r="J403" s="6"/>
      <c r="K403" s="6"/>
      <c r="L403" s="6"/>
      <c r="M403" s="6"/>
    </row>
    <row r="404" spans="6:13">
      <c r="F404" s="4"/>
      <c r="G404" s="6"/>
      <c r="H404" s="6"/>
      <c r="I404" s="6"/>
      <c r="J404" s="6"/>
      <c r="K404" s="6"/>
      <c r="L404" s="6"/>
      <c r="M404" s="6"/>
    </row>
    <row r="405" spans="6:13">
      <c r="F405" s="4"/>
      <c r="G405" s="6"/>
      <c r="H405" s="6"/>
      <c r="I405" s="6"/>
      <c r="J405" s="6"/>
      <c r="K405" s="6"/>
      <c r="L405" s="6"/>
      <c r="M405" s="6"/>
    </row>
    <row r="406" spans="6:13">
      <c r="F406" s="4"/>
      <c r="G406" s="6"/>
      <c r="H406" s="6"/>
      <c r="I406" s="6"/>
      <c r="J406" s="6"/>
      <c r="K406" s="6"/>
      <c r="L406" s="6"/>
      <c r="M406" s="6"/>
    </row>
    <row r="407" spans="6:13">
      <c r="F407" s="4"/>
      <c r="G407" s="6"/>
      <c r="H407" s="6"/>
      <c r="I407" s="6"/>
      <c r="J407" s="6"/>
      <c r="K407" s="6"/>
      <c r="L407" s="6"/>
      <c r="M407" s="6"/>
    </row>
    <row r="408" spans="6:13">
      <c r="F408" s="4"/>
      <c r="G408" s="6"/>
      <c r="H408" s="6"/>
      <c r="I408" s="6"/>
      <c r="J408" s="6"/>
      <c r="K408" s="6"/>
      <c r="L408" s="6"/>
      <c r="M408" s="6"/>
    </row>
    <row r="409" spans="6:13">
      <c r="F409" s="4"/>
      <c r="G409" s="6"/>
      <c r="H409" s="6"/>
      <c r="I409" s="6"/>
      <c r="J409" s="6"/>
      <c r="K409" s="6"/>
      <c r="L409" s="6"/>
      <c r="M409" s="6"/>
    </row>
    <row r="410" spans="6:13">
      <c r="F410" s="4"/>
      <c r="G410" s="6"/>
      <c r="H410" s="6"/>
      <c r="I410" s="6"/>
      <c r="J410" s="6"/>
      <c r="K410" s="6"/>
      <c r="L410" s="6"/>
      <c r="M410" s="6"/>
    </row>
    <row r="411" spans="6:13">
      <c r="F411" s="4"/>
      <c r="G411" s="6"/>
      <c r="H411" s="6"/>
      <c r="I411" s="6"/>
      <c r="J411" s="6"/>
      <c r="K411" s="6"/>
      <c r="L411" s="6"/>
      <c r="M411" s="6"/>
    </row>
    <row r="412" spans="6:13">
      <c r="F412" s="4"/>
      <c r="G412" s="6"/>
      <c r="H412" s="6"/>
      <c r="I412" s="6"/>
      <c r="J412" s="6"/>
      <c r="K412" s="6"/>
      <c r="L412" s="6"/>
      <c r="M412" s="6"/>
    </row>
    <row r="413" spans="6:13">
      <c r="F413" s="4"/>
      <c r="G413" s="6"/>
      <c r="H413" s="6"/>
      <c r="I413" s="6"/>
      <c r="J413" s="6"/>
      <c r="K413" s="6"/>
      <c r="L413" s="6"/>
      <c r="M413" s="6"/>
    </row>
    <row r="414" spans="6:13">
      <c r="F414" s="4"/>
      <c r="G414" s="6"/>
      <c r="H414" s="6"/>
      <c r="I414" s="6"/>
      <c r="J414" s="6"/>
      <c r="K414" s="6"/>
      <c r="L414" s="6"/>
      <c r="M414" s="6"/>
    </row>
    <row r="415" spans="6:13">
      <c r="F415" s="4"/>
      <c r="G415" s="6"/>
      <c r="H415" s="6"/>
      <c r="I415" s="6"/>
      <c r="J415" s="6"/>
      <c r="K415" s="6"/>
      <c r="L415" s="6"/>
      <c r="M415" s="6"/>
    </row>
    <row r="416" spans="6:13">
      <c r="F416" s="4"/>
      <c r="G416" s="6"/>
      <c r="H416" s="6"/>
      <c r="I416" s="6"/>
      <c r="J416" s="6"/>
      <c r="K416" s="6"/>
      <c r="L416" s="6"/>
      <c r="M416" s="6"/>
    </row>
    <row r="417" spans="6:13">
      <c r="F417" s="4"/>
      <c r="G417" s="6"/>
      <c r="H417" s="6"/>
      <c r="I417" s="6"/>
      <c r="J417" s="6"/>
      <c r="K417" s="6"/>
      <c r="L417" s="6"/>
      <c r="M417" s="6"/>
    </row>
    <row r="418" spans="6:13">
      <c r="F418" s="4"/>
      <c r="G418" s="6"/>
      <c r="H418" s="6"/>
      <c r="I418" s="6"/>
      <c r="J418" s="6"/>
      <c r="K418" s="6"/>
      <c r="L418" s="6"/>
      <c r="M418" s="6"/>
    </row>
    <row r="419" spans="6:13">
      <c r="F419" s="4"/>
      <c r="G419" s="6"/>
      <c r="H419" s="6"/>
      <c r="I419" s="6"/>
      <c r="J419" s="6"/>
      <c r="K419" s="6"/>
      <c r="L419" s="6"/>
      <c r="M419" s="6"/>
    </row>
    <row r="420" spans="6:13">
      <c r="F420" s="4"/>
      <c r="G420" s="6"/>
      <c r="H420" s="6"/>
      <c r="I420" s="6"/>
      <c r="J420" s="6"/>
      <c r="K420" s="6"/>
      <c r="L420" s="6"/>
      <c r="M420" s="6"/>
    </row>
    <row r="421" spans="6:13">
      <c r="F421" s="4"/>
      <c r="G421" s="6"/>
      <c r="H421" s="6"/>
      <c r="I421" s="6"/>
      <c r="J421" s="6"/>
      <c r="K421" s="6"/>
      <c r="L421" s="6"/>
      <c r="M421" s="6"/>
    </row>
    <row r="422" spans="6:13">
      <c r="F422" s="4"/>
      <c r="G422" s="6"/>
      <c r="H422" s="6"/>
      <c r="I422" s="6"/>
      <c r="J422" s="6"/>
      <c r="K422" s="6"/>
      <c r="L422" s="6"/>
      <c r="M422" s="6"/>
    </row>
    <row r="423" spans="6:13">
      <c r="F423" s="4"/>
      <c r="G423" s="6"/>
      <c r="H423" s="6"/>
      <c r="I423" s="6"/>
      <c r="J423" s="6"/>
      <c r="K423" s="6"/>
      <c r="L423" s="6"/>
      <c r="M423" s="6"/>
    </row>
    <row r="424" spans="6:13">
      <c r="F424" s="4"/>
      <c r="G424" s="6"/>
      <c r="H424" s="6"/>
      <c r="I424" s="6"/>
      <c r="J424" s="6"/>
      <c r="K424" s="6"/>
      <c r="L424" s="6"/>
      <c r="M424" s="6"/>
    </row>
    <row r="425" spans="6:13">
      <c r="F425" s="4"/>
      <c r="G425" s="6"/>
      <c r="H425" s="6"/>
      <c r="I425" s="6"/>
      <c r="J425" s="6"/>
      <c r="K425" s="6"/>
      <c r="L425" s="6"/>
      <c r="M425" s="6"/>
    </row>
    <row r="426" spans="6:13">
      <c r="F426" s="4"/>
      <c r="G426" s="6"/>
      <c r="H426" s="6"/>
      <c r="I426" s="6"/>
      <c r="J426" s="6"/>
      <c r="K426" s="6"/>
      <c r="L426" s="6"/>
      <c r="M426" s="6"/>
    </row>
    <row r="427" spans="6:13">
      <c r="F427" s="4"/>
      <c r="G427" s="6"/>
      <c r="H427" s="6"/>
      <c r="I427" s="6"/>
      <c r="J427" s="6"/>
      <c r="K427" s="6"/>
      <c r="L427" s="6"/>
      <c r="M427" s="6"/>
    </row>
    <row r="428" spans="6:13">
      <c r="F428" s="4"/>
      <c r="G428" s="6"/>
      <c r="H428" s="6"/>
      <c r="I428" s="6"/>
      <c r="J428" s="6"/>
      <c r="K428" s="6"/>
      <c r="L428" s="6"/>
      <c r="M428" s="6"/>
    </row>
    <row r="429" spans="6:13">
      <c r="F429" s="4"/>
      <c r="G429" s="6"/>
      <c r="H429" s="6"/>
      <c r="I429" s="6"/>
      <c r="J429" s="6"/>
      <c r="K429" s="6"/>
      <c r="L429" s="6"/>
      <c r="M429" s="6"/>
    </row>
    <row r="430" spans="6:13">
      <c r="F430" s="4"/>
      <c r="G430" s="6"/>
      <c r="H430" s="6"/>
      <c r="I430" s="6"/>
      <c r="J430" s="6"/>
      <c r="K430" s="6"/>
      <c r="L430" s="6"/>
      <c r="M430" s="6"/>
    </row>
    <row r="431" spans="6:13">
      <c r="F431" s="4"/>
      <c r="G431" s="6"/>
      <c r="H431" s="6"/>
      <c r="I431" s="6"/>
      <c r="J431" s="6"/>
      <c r="K431" s="6"/>
      <c r="L431" s="6"/>
      <c r="M431" s="6"/>
    </row>
    <row r="432" spans="6:13">
      <c r="F432" s="4"/>
      <c r="G432" s="6"/>
      <c r="H432" s="6"/>
      <c r="I432" s="6"/>
      <c r="J432" s="6"/>
      <c r="K432" s="6"/>
      <c r="L432" s="6"/>
      <c r="M432" s="6"/>
    </row>
    <row r="433" spans="6:13">
      <c r="F433" s="4"/>
      <c r="G433" s="6"/>
      <c r="H433" s="6"/>
      <c r="I433" s="6"/>
      <c r="J433" s="6"/>
      <c r="K433" s="6"/>
      <c r="L433" s="6"/>
      <c r="M433" s="6"/>
    </row>
    <row r="434" spans="6:13">
      <c r="F434" s="4"/>
      <c r="G434" s="6"/>
      <c r="H434" s="6"/>
      <c r="I434" s="6"/>
      <c r="J434" s="6"/>
      <c r="K434" s="6"/>
      <c r="L434" s="6"/>
      <c r="M434" s="6"/>
    </row>
    <row r="435" spans="6:13">
      <c r="F435" s="4"/>
      <c r="G435" s="6"/>
      <c r="H435" s="6"/>
      <c r="I435" s="6"/>
      <c r="J435" s="6"/>
      <c r="K435" s="6"/>
      <c r="L435" s="6"/>
      <c r="M435" s="6"/>
    </row>
    <row r="436" spans="6:13">
      <c r="F436" s="4"/>
      <c r="G436" s="6"/>
      <c r="H436" s="6"/>
      <c r="I436" s="6"/>
      <c r="J436" s="6"/>
      <c r="K436" s="6"/>
      <c r="L436" s="6"/>
      <c r="M436" s="6"/>
    </row>
    <row r="437" spans="6:13">
      <c r="F437" s="4"/>
      <c r="G437" s="6"/>
      <c r="H437" s="6"/>
      <c r="I437" s="6"/>
      <c r="J437" s="6"/>
      <c r="K437" s="6"/>
      <c r="L437" s="6"/>
      <c r="M437" s="6"/>
    </row>
    <row r="438" spans="6:13">
      <c r="F438" s="4"/>
      <c r="G438" s="6"/>
      <c r="H438" s="6"/>
      <c r="I438" s="6"/>
      <c r="J438" s="6"/>
      <c r="K438" s="6"/>
      <c r="L438" s="6"/>
      <c r="M438" s="6"/>
    </row>
    <row r="439" spans="6:13">
      <c r="F439" s="4"/>
      <c r="G439" s="6"/>
      <c r="H439" s="6"/>
      <c r="I439" s="6"/>
      <c r="J439" s="6"/>
      <c r="K439" s="6"/>
      <c r="L439" s="6"/>
      <c r="M439" s="6"/>
    </row>
    <row r="440" spans="6:13">
      <c r="F440" s="4"/>
      <c r="G440" s="6"/>
      <c r="H440" s="6"/>
      <c r="I440" s="6"/>
      <c r="J440" s="6"/>
      <c r="K440" s="6"/>
      <c r="L440" s="6"/>
      <c r="M440" s="6"/>
    </row>
    <row r="441" spans="6:13">
      <c r="F441" s="4"/>
      <c r="G441" s="6"/>
      <c r="H441" s="6"/>
      <c r="I441" s="6"/>
      <c r="J441" s="6"/>
      <c r="K441" s="6"/>
      <c r="L441" s="6"/>
      <c r="M441" s="6"/>
    </row>
    <row r="442" spans="6:13">
      <c r="F442" s="4"/>
      <c r="G442" s="6"/>
      <c r="H442" s="6"/>
      <c r="I442" s="6"/>
      <c r="J442" s="6"/>
      <c r="K442" s="6"/>
      <c r="L442" s="6"/>
      <c r="M442" s="6"/>
    </row>
    <row r="443" spans="6:13">
      <c r="F443" s="4"/>
      <c r="G443" s="6"/>
      <c r="H443" s="6"/>
      <c r="I443" s="6"/>
      <c r="J443" s="6"/>
      <c r="K443" s="6"/>
      <c r="L443" s="6"/>
      <c r="M443" s="6"/>
    </row>
    <row r="444" spans="6:13">
      <c r="F444" s="4"/>
      <c r="G444" s="6"/>
      <c r="H444" s="6"/>
      <c r="I444" s="6"/>
      <c r="J444" s="6"/>
      <c r="K444" s="6"/>
      <c r="L444" s="6"/>
      <c r="M444" s="6"/>
    </row>
    <row r="445" spans="6:13">
      <c r="F445" s="4"/>
      <c r="G445" s="6"/>
      <c r="H445" s="6"/>
      <c r="I445" s="6"/>
      <c r="J445" s="6"/>
      <c r="K445" s="6"/>
      <c r="L445" s="6"/>
      <c r="M445" s="6"/>
    </row>
    <row r="446" spans="6:13">
      <c r="F446" s="4"/>
      <c r="G446" s="6"/>
      <c r="H446" s="6"/>
      <c r="I446" s="6"/>
      <c r="J446" s="6"/>
      <c r="K446" s="6"/>
      <c r="L446" s="6"/>
      <c r="M446" s="6"/>
    </row>
    <row r="447" spans="6:13">
      <c r="F447" s="4"/>
      <c r="G447" s="6"/>
      <c r="H447" s="6"/>
      <c r="I447" s="6"/>
      <c r="J447" s="6"/>
      <c r="K447" s="6"/>
      <c r="L447" s="6"/>
      <c r="M447" s="6"/>
    </row>
    <row r="448" spans="6:13">
      <c r="F448" s="4"/>
      <c r="G448" s="6"/>
      <c r="H448" s="6"/>
      <c r="I448" s="6"/>
      <c r="J448" s="6"/>
      <c r="K448" s="6"/>
      <c r="L448" s="6"/>
      <c r="M448" s="6"/>
    </row>
    <row r="449" spans="6:13">
      <c r="F449" s="4"/>
      <c r="G449" s="6"/>
      <c r="H449" s="6"/>
      <c r="I449" s="6"/>
      <c r="J449" s="6"/>
      <c r="K449" s="6"/>
      <c r="L449" s="6"/>
      <c r="M449" s="6"/>
    </row>
    <row r="450" spans="6:13">
      <c r="F450" s="4"/>
      <c r="G450" s="6"/>
      <c r="H450" s="6"/>
      <c r="I450" s="6"/>
      <c r="J450" s="6"/>
      <c r="K450" s="6"/>
      <c r="L450" s="6"/>
      <c r="M450" s="6"/>
    </row>
    <row r="451" spans="6:13">
      <c r="F451" s="4"/>
      <c r="G451" s="6"/>
      <c r="H451" s="6"/>
      <c r="I451" s="6"/>
      <c r="J451" s="6"/>
      <c r="K451" s="6"/>
      <c r="L451" s="6"/>
      <c r="M451" s="6"/>
    </row>
    <row r="452" spans="6:13">
      <c r="F452" s="4"/>
      <c r="G452" s="6"/>
      <c r="H452" s="6"/>
      <c r="I452" s="6"/>
      <c r="J452" s="6"/>
      <c r="K452" s="6"/>
      <c r="L452" s="6"/>
      <c r="M452" s="6"/>
    </row>
    <row r="453" spans="6:13">
      <c r="F453" s="4"/>
      <c r="G453" s="6"/>
      <c r="H453" s="6"/>
      <c r="I453" s="6"/>
      <c r="J453" s="6"/>
      <c r="K453" s="6"/>
      <c r="L453" s="6"/>
      <c r="M453" s="6"/>
    </row>
    <row r="454" spans="6:13">
      <c r="F454" s="4"/>
      <c r="G454" s="6"/>
      <c r="H454" s="6"/>
      <c r="I454" s="6"/>
      <c r="J454" s="6"/>
      <c r="K454" s="6"/>
      <c r="L454" s="6"/>
      <c r="M454" s="6"/>
    </row>
    <row r="455" spans="6:13">
      <c r="F455" s="4"/>
      <c r="G455" s="6"/>
      <c r="H455" s="6"/>
      <c r="I455" s="6"/>
      <c r="J455" s="6"/>
      <c r="K455" s="6"/>
      <c r="L455" s="6"/>
      <c r="M455" s="6"/>
    </row>
    <row r="456" spans="6:13">
      <c r="F456" s="4"/>
      <c r="G456" s="6"/>
      <c r="H456" s="6"/>
      <c r="I456" s="6"/>
      <c r="J456" s="6"/>
      <c r="K456" s="6"/>
      <c r="L456" s="6"/>
      <c r="M456" s="6"/>
    </row>
    <row r="457" spans="6:13">
      <c r="F457" s="4"/>
      <c r="G457" s="6"/>
      <c r="H457" s="6"/>
      <c r="I457" s="6"/>
      <c r="J457" s="6"/>
      <c r="K457" s="6"/>
      <c r="L457" s="6"/>
      <c r="M457" s="6"/>
    </row>
    <row r="458" spans="6:13">
      <c r="F458" s="4"/>
      <c r="G458" s="6"/>
      <c r="H458" s="6"/>
      <c r="I458" s="6"/>
      <c r="J458" s="6"/>
      <c r="K458" s="6"/>
      <c r="L458" s="6"/>
      <c r="M458" s="6"/>
    </row>
    <row r="459" spans="6:13">
      <c r="F459" s="4"/>
      <c r="G459" s="6"/>
      <c r="H459" s="6"/>
      <c r="I459" s="6"/>
      <c r="J459" s="6"/>
      <c r="K459" s="6"/>
      <c r="L459" s="6"/>
      <c r="M459" s="6"/>
    </row>
    <row r="460" spans="6:13">
      <c r="F460" s="4"/>
      <c r="G460" s="6"/>
      <c r="H460" s="6"/>
      <c r="I460" s="6"/>
      <c r="J460" s="6"/>
      <c r="K460" s="6"/>
      <c r="L460" s="6"/>
      <c r="M460" s="6"/>
    </row>
    <row r="461" spans="6:13">
      <c r="F461" s="4"/>
      <c r="G461" s="6"/>
      <c r="H461" s="6"/>
      <c r="I461" s="6"/>
      <c r="J461" s="6"/>
      <c r="K461" s="6"/>
      <c r="L461" s="6"/>
      <c r="M461" s="6"/>
    </row>
    <row r="462" spans="6:13">
      <c r="F462" s="4"/>
      <c r="G462" s="6"/>
      <c r="H462" s="6"/>
      <c r="I462" s="6"/>
      <c r="J462" s="6"/>
      <c r="K462" s="6"/>
      <c r="L462" s="6"/>
      <c r="M462" s="6"/>
    </row>
    <row r="463" spans="6:13">
      <c r="F463" s="4"/>
      <c r="G463" s="6"/>
      <c r="H463" s="6"/>
      <c r="I463" s="6"/>
      <c r="J463" s="6"/>
      <c r="K463" s="6"/>
      <c r="L463" s="6"/>
      <c r="M463" s="6"/>
    </row>
    <row r="464" spans="6:13">
      <c r="F464" s="4"/>
      <c r="G464" s="6"/>
      <c r="H464" s="6"/>
      <c r="I464" s="6"/>
      <c r="J464" s="6"/>
      <c r="K464" s="6"/>
      <c r="L464" s="6"/>
      <c r="M464" s="6"/>
    </row>
    <row r="465" spans="6:13">
      <c r="F465" s="4"/>
      <c r="G465" s="6"/>
      <c r="H465" s="6"/>
      <c r="I465" s="6"/>
      <c r="J465" s="6"/>
      <c r="K465" s="6"/>
      <c r="L465" s="6"/>
      <c r="M465" s="6"/>
    </row>
    <row r="466" spans="6:13">
      <c r="F466" s="4"/>
      <c r="G466" s="6"/>
      <c r="H466" s="6"/>
      <c r="I466" s="6"/>
      <c r="J466" s="6"/>
      <c r="K466" s="6"/>
      <c r="L466" s="6"/>
      <c r="M466" s="6"/>
    </row>
    <row r="467" spans="6:13">
      <c r="F467" s="4"/>
      <c r="G467" s="6"/>
      <c r="H467" s="6"/>
      <c r="I467" s="6"/>
      <c r="J467" s="6"/>
      <c r="K467" s="6"/>
      <c r="L467" s="6"/>
      <c r="M467" s="6"/>
    </row>
    <row r="468" spans="6:13">
      <c r="F468" s="4"/>
      <c r="G468" s="6"/>
      <c r="H468" s="6"/>
      <c r="I468" s="6"/>
      <c r="J468" s="6"/>
      <c r="K468" s="6"/>
      <c r="L468" s="6"/>
      <c r="M468" s="6"/>
    </row>
    <row r="469" spans="6:13">
      <c r="F469" s="4"/>
      <c r="G469" s="6"/>
      <c r="H469" s="6"/>
      <c r="I469" s="6"/>
      <c r="J469" s="6"/>
      <c r="K469" s="6"/>
      <c r="L469" s="6"/>
      <c r="M469" s="6"/>
    </row>
    <row r="470" spans="6:13">
      <c r="F470" s="4"/>
      <c r="G470" s="6"/>
      <c r="H470" s="6"/>
      <c r="I470" s="6"/>
      <c r="J470" s="6"/>
      <c r="K470" s="6"/>
      <c r="L470" s="6"/>
      <c r="M470" s="6"/>
    </row>
    <row r="471" spans="6:13">
      <c r="F471" s="4"/>
      <c r="G471" s="6"/>
      <c r="H471" s="6"/>
      <c r="I471" s="6"/>
      <c r="J471" s="6"/>
      <c r="K471" s="6"/>
      <c r="L471" s="6"/>
      <c r="M471" s="6"/>
    </row>
    <row r="472" spans="6:13">
      <c r="F472" s="4"/>
      <c r="G472" s="6"/>
      <c r="H472" s="6"/>
      <c r="I472" s="6"/>
      <c r="J472" s="6"/>
      <c r="K472" s="6"/>
      <c r="L472" s="6"/>
      <c r="M472" s="6"/>
    </row>
    <row r="473" spans="6:13">
      <c r="F473" s="4"/>
      <c r="G473" s="6"/>
      <c r="H473" s="6"/>
      <c r="I473" s="6"/>
      <c r="J473" s="6"/>
      <c r="K473" s="6"/>
      <c r="L473" s="6"/>
      <c r="M473" s="6"/>
    </row>
    <row r="474" spans="6:13">
      <c r="F474" s="4"/>
      <c r="G474" s="6"/>
      <c r="H474" s="6"/>
      <c r="I474" s="6"/>
      <c r="J474" s="6"/>
      <c r="K474" s="6"/>
      <c r="L474" s="6"/>
      <c r="M474" s="6"/>
    </row>
    <row r="475" spans="6:13">
      <c r="F475" s="4"/>
      <c r="G475" s="6"/>
      <c r="H475" s="6"/>
      <c r="I475" s="6"/>
      <c r="J475" s="6"/>
      <c r="K475" s="6"/>
      <c r="L475" s="6"/>
      <c r="M475" s="6"/>
    </row>
    <row r="476" spans="6:13">
      <c r="F476" s="4"/>
      <c r="G476" s="6"/>
      <c r="H476" s="6"/>
      <c r="I476" s="6"/>
      <c r="J476" s="6"/>
      <c r="K476" s="6"/>
      <c r="L476" s="6"/>
      <c r="M476" s="6"/>
    </row>
    <row r="477" spans="6:13">
      <c r="F477" s="4"/>
      <c r="G477" s="6"/>
      <c r="H477" s="6"/>
      <c r="I477" s="6"/>
      <c r="J477" s="6"/>
      <c r="K477" s="6"/>
      <c r="L477" s="6"/>
      <c r="M477" s="6"/>
    </row>
    <row r="478" spans="6:13">
      <c r="F478" s="4"/>
      <c r="G478" s="6"/>
      <c r="H478" s="6"/>
      <c r="I478" s="6"/>
      <c r="J478" s="6"/>
      <c r="K478" s="6"/>
      <c r="L478" s="6"/>
      <c r="M478" s="6"/>
    </row>
    <row r="479" spans="6:13">
      <c r="F479" s="4"/>
      <c r="G479" s="6"/>
      <c r="H479" s="6"/>
      <c r="I479" s="6"/>
      <c r="J479" s="6"/>
      <c r="K479" s="6"/>
      <c r="L479" s="6"/>
      <c r="M479" s="6"/>
    </row>
    <row r="480" spans="6:13">
      <c r="F480" s="4"/>
      <c r="G480" s="6"/>
      <c r="H480" s="6"/>
      <c r="I480" s="6"/>
      <c r="J480" s="6"/>
      <c r="K480" s="6"/>
      <c r="L480" s="6"/>
      <c r="M480" s="6"/>
    </row>
    <row r="481" spans="6:13">
      <c r="F481" s="4"/>
      <c r="G481" s="6"/>
      <c r="H481" s="6"/>
      <c r="I481" s="6"/>
      <c r="J481" s="6"/>
      <c r="K481" s="6"/>
      <c r="L481" s="6"/>
      <c r="M481" s="6"/>
    </row>
    <row r="482" spans="6:13">
      <c r="F482" s="4"/>
      <c r="G482" s="6"/>
      <c r="H482" s="6"/>
      <c r="I482" s="6"/>
      <c r="J482" s="6"/>
      <c r="K482" s="6"/>
      <c r="L482" s="6"/>
      <c r="M482" s="6"/>
    </row>
    <row r="483" spans="6:13">
      <c r="F483" s="4"/>
      <c r="G483" s="6"/>
      <c r="H483" s="6"/>
      <c r="I483" s="6"/>
      <c r="J483" s="6"/>
      <c r="K483" s="6"/>
      <c r="L483" s="6"/>
      <c r="M483" s="6"/>
    </row>
    <row r="484" spans="6:13">
      <c r="F484" s="4"/>
      <c r="G484" s="6"/>
      <c r="H484" s="6"/>
      <c r="I484" s="6"/>
      <c r="J484" s="6"/>
      <c r="K484" s="6"/>
      <c r="L484" s="6"/>
      <c r="M484" s="6"/>
    </row>
    <row r="485" spans="6:13">
      <c r="F485" s="4"/>
      <c r="G485" s="6"/>
      <c r="H485" s="6"/>
      <c r="I485" s="6"/>
      <c r="J485" s="6"/>
      <c r="K485" s="6"/>
      <c r="L485" s="6"/>
      <c r="M485" s="6"/>
    </row>
    <row r="486" spans="6:13">
      <c r="F486" s="4"/>
      <c r="G486" s="6"/>
      <c r="H486" s="6"/>
      <c r="I486" s="6"/>
      <c r="J486" s="6"/>
      <c r="K486" s="6"/>
      <c r="L486" s="6"/>
      <c r="M486" s="6"/>
    </row>
    <row r="487" spans="6:13">
      <c r="F487" s="4"/>
      <c r="G487" s="6"/>
      <c r="H487" s="6"/>
      <c r="I487" s="6"/>
      <c r="J487" s="6"/>
      <c r="K487" s="6"/>
      <c r="L487" s="6"/>
      <c r="M487" s="6"/>
    </row>
    <row r="488" spans="6:13">
      <c r="F488" s="4"/>
      <c r="G488" s="6"/>
      <c r="H488" s="6"/>
      <c r="I488" s="6"/>
      <c r="J488" s="6"/>
      <c r="K488" s="6"/>
      <c r="L488" s="6"/>
      <c r="M488" s="6"/>
    </row>
    <row r="489" spans="6:13">
      <c r="F489" s="4"/>
      <c r="G489" s="6"/>
      <c r="H489" s="6"/>
      <c r="I489" s="6"/>
      <c r="J489" s="6"/>
      <c r="K489" s="6"/>
      <c r="L489" s="6"/>
      <c r="M489" s="6"/>
    </row>
    <row r="490" spans="6:13">
      <c r="F490" s="4"/>
      <c r="G490" s="6"/>
      <c r="H490" s="6"/>
      <c r="I490" s="6"/>
      <c r="J490" s="6"/>
      <c r="K490" s="6"/>
      <c r="L490" s="6"/>
      <c r="M490" s="6"/>
    </row>
    <row r="491" spans="6:13">
      <c r="F491" s="4"/>
      <c r="G491" s="6"/>
      <c r="H491" s="6"/>
      <c r="I491" s="6"/>
      <c r="J491" s="6"/>
      <c r="K491" s="6"/>
      <c r="L491" s="6"/>
      <c r="M491" s="6"/>
    </row>
    <row r="492" spans="6:13">
      <c r="F492" s="4"/>
      <c r="G492" s="6"/>
      <c r="H492" s="6"/>
      <c r="I492" s="6"/>
      <c r="J492" s="6"/>
      <c r="K492" s="6"/>
      <c r="L492" s="6"/>
      <c r="M492" s="6"/>
    </row>
    <row r="493" spans="6:13">
      <c r="F493" s="4"/>
      <c r="G493" s="6"/>
      <c r="H493" s="6"/>
      <c r="I493" s="6"/>
      <c r="J493" s="6"/>
      <c r="K493" s="6"/>
      <c r="L493" s="6"/>
      <c r="M493" s="6"/>
    </row>
    <row r="494" spans="6:13">
      <c r="F494" s="4"/>
      <c r="G494" s="6"/>
      <c r="H494" s="6"/>
      <c r="I494" s="6"/>
      <c r="J494" s="6"/>
      <c r="K494" s="6"/>
      <c r="L494" s="6"/>
      <c r="M494" s="6"/>
    </row>
    <row r="495" spans="6:13">
      <c r="F495" s="4"/>
      <c r="G495" s="6"/>
      <c r="H495" s="6"/>
      <c r="I495" s="6"/>
      <c r="J495" s="6"/>
      <c r="K495" s="6"/>
      <c r="L495" s="6"/>
      <c r="M495" s="6"/>
    </row>
    <row r="496" spans="6:13">
      <c r="F496" s="4"/>
      <c r="G496" s="6"/>
      <c r="H496" s="6"/>
      <c r="I496" s="6"/>
      <c r="J496" s="6"/>
      <c r="K496" s="6"/>
      <c r="L496" s="6"/>
      <c r="M496" s="6"/>
    </row>
    <row r="497" spans="6:13">
      <c r="F497" s="4"/>
      <c r="G497" s="6"/>
      <c r="H497" s="6"/>
      <c r="I497" s="6"/>
      <c r="J497" s="6"/>
      <c r="K497" s="6"/>
      <c r="L497" s="6"/>
      <c r="M497" s="6"/>
    </row>
    <row r="498" spans="6:13">
      <c r="F498" s="4"/>
      <c r="G498" s="6"/>
      <c r="H498" s="6"/>
      <c r="I498" s="6"/>
      <c r="J498" s="6"/>
      <c r="K498" s="6"/>
      <c r="L498" s="6"/>
      <c r="M498" s="6"/>
    </row>
    <row r="499" spans="6:13">
      <c r="F499" s="4"/>
      <c r="G499" s="6"/>
      <c r="H499" s="6"/>
      <c r="I499" s="6"/>
      <c r="J499" s="6"/>
      <c r="K499" s="6"/>
      <c r="L499" s="6"/>
      <c r="M499" s="6"/>
    </row>
    <row r="500" spans="6:13">
      <c r="F500" s="4"/>
      <c r="G500" s="6"/>
      <c r="H500" s="6"/>
      <c r="I500" s="6"/>
      <c r="J500" s="6"/>
      <c r="K500" s="6"/>
      <c r="L500" s="6"/>
      <c r="M500" s="6"/>
    </row>
    <row r="501" spans="6:13">
      <c r="F501" s="4"/>
      <c r="G501" s="6"/>
      <c r="H501" s="6"/>
      <c r="I501" s="6"/>
      <c r="J501" s="6"/>
      <c r="K501" s="6"/>
      <c r="L501" s="6"/>
      <c r="M501" s="6"/>
    </row>
    <row r="502" spans="6:13">
      <c r="F502" s="4"/>
      <c r="G502" s="6"/>
      <c r="H502" s="6"/>
      <c r="I502" s="6"/>
      <c r="J502" s="6"/>
      <c r="K502" s="6"/>
      <c r="L502" s="6"/>
      <c r="M502" s="6"/>
    </row>
    <row r="503" spans="6:13">
      <c r="F503" s="4"/>
      <c r="G503" s="6"/>
      <c r="H503" s="6"/>
      <c r="I503" s="6"/>
      <c r="J503" s="6"/>
      <c r="K503" s="6"/>
      <c r="L503" s="6"/>
      <c r="M503" s="6"/>
    </row>
    <row r="504" spans="6:13">
      <c r="F504" s="4"/>
      <c r="G504" s="6"/>
      <c r="H504" s="6"/>
      <c r="I504" s="6"/>
      <c r="J504" s="6"/>
      <c r="K504" s="6"/>
      <c r="L504" s="6"/>
      <c r="M504" s="6"/>
    </row>
    <row r="505" spans="6:13">
      <c r="F505" s="4"/>
      <c r="G505" s="6"/>
      <c r="H505" s="6"/>
      <c r="I505" s="6"/>
      <c r="J505" s="6"/>
      <c r="K505" s="6"/>
      <c r="L505" s="6"/>
      <c r="M505" s="6"/>
    </row>
    <row r="506" spans="6:13">
      <c r="F506" s="4"/>
      <c r="G506" s="6"/>
      <c r="H506" s="6"/>
      <c r="I506" s="6"/>
      <c r="J506" s="6"/>
      <c r="K506" s="6"/>
      <c r="L506" s="6"/>
      <c r="M506" s="6"/>
    </row>
    <row r="507" spans="6:13">
      <c r="F507" s="4"/>
      <c r="G507" s="6"/>
      <c r="H507" s="6"/>
      <c r="I507" s="6"/>
      <c r="J507" s="6"/>
      <c r="K507" s="6"/>
      <c r="L507" s="6"/>
      <c r="M507" s="6"/>
    </row>
    <row r="508" spans="6:13">
      <c r="F508" s="4"/>
      <c r="G508" s="6"/>
      <c r="H508" s="6"/>
      <c r="I508" s="6"/>
      <c r="J508" s="6"/>
      <c r="K508" s="6"/>
      <c r="L508" s="6"/>
      <c r="M508" s="6"/>
    </row>
    <row r="509" spans="6:13">
      <c r="F509" s="4"/>
      <c r="G509" s="6"/>
      <c r="H509" s="6"/>
      <c r="I509" s="6"/>
      <c r="J509" s="6"/>
      <c r="K509" s="6"/>
      <c r="L509" s="6"/>
      <c r="M509" s="6"/>
    </row>
    <row r="510" spans="6:13">
      <c r="F510" s="4"/>
      <c r="G510" s="6"/>
      <c r="H510" s="6"/>
      <c r="I510" s="6"/>
      <c r="J510" s="6"/>
      <c r="K510" s="6"/>
      <c r="L510" s="6"/>
      <c r="M510" s="6"/>
    </row>
    <row r="511" spans="6:13">
      <c r="F511" s="4"/>
      <c r="G511" s="6"/>
      <c r="H511" s="6"/>
      <c r="I511" s="6"/>
      <c r="J511" s="6"/>
      <c r="K511" s="6"/>
      <c r="L511" s="6"/>
      <c r="M511" s="6"/>
    </row>
    <row r="512" spans="6:13">
      <c r="F512" s="4"/>
      <c r="G512" s="6"/>
      <c r="H512" s="6"/>
      <c r="I512" s="6"/>
      <c r="J512" s="6"/>
      <c r="K512" s="6"/>
      <c r="L512" s="6"/>
      <c r="M512" s="6"/>
    </row>
    <row r="513" spans="6:13">
      <c r="F513" s="4"/>
      <c r="G513" s="6"/>
      <c r="H513" s="6"/>
      <c r="I513" s="6"/>
      <c r="J513" s="6"/>
      <c r="K513" s="6"/>
      <c r="L513" s="6"/>
      <c r="M513" s="6"/>
    </row>
    <row r="514" spans="6:13">
      <c r="F514" s="4"/>
      <c r="G514" s="6"/>
      <c r="H514" s="6"/>
      <c r="I514" s="6"/>
      <c r="J514" s="6"/>
      <c r="K514" s="6"/>
      <c r="L514" s="6"/>
      <c r="M514" s="6"/>
    </row>
    <row r="515" spans="6:13">
      <c r="F515" s="4"/>
      <c r="G515" s="6"/>
      <c r="H515" s="6"/>
      <c r="I515" s="6"/>
      <c r="J515" s="6"/>
      <c r="K515" s="6"/>
      <c r="L515" s="6"/>
      <c r="M515" s="6"/>
    </row>
    <row r="516" spans="6:13">
      <c r="F516" s="4"/>
      <c r="G516" s="6"/>
      <c r="H516" s="6"/>
      <c r="I516" s="6"/>
      <c r="J516" s="6"/>
      <c r="K516" s="6"/>
      <c r="L516" s="6"/>
      <c r="M516" s="6"/>
    </row>
    <row r="517" spans="6:13">
      <c r="F517" s="4"/>
      <c r="G517" s="6"/>
      <c r="H517" s="6"/>
      <c r="I517" s="6"/>
      <c r="J517" s="6"/>
      <c r="K517" s="6"/>
      <c r="L517" s="6"/>
      <c r="M517" s="6"/>
    </row>
    <row r="518" spans="6:13">
      <c r="F518" s="4"/>
      <c r="G518" s="6"/>
      <c r="H518" s="6"/>
      <c r="I518" s="6"/>
      <c r="J518" s="6"/>
      <c r="K518" s="6"/>
      <c r="L518" s="6"/>
      <c r="M518" s="6"/>
    </row>
    <row r="519" spans="6:13">
      <c r="F519" s="4"/>
      <c r="G519" s="6"/>
      <c r="H519" s="6"/>
      <c r="I519" s="6"/>
      <c r="J519" s="6"/>
      <c r="K519" s="6"/>
      <c r="L519" s="6"/>
      <c r="M519" s="6"/>
    </row>
    <row r="520" spans="6:13">
      <c r="F520" s="4"/>
      <c r="G520" s="6"/>
      <c r="H520" s="6"/>
      <c r="I520" s="6"/>
      <c r="J520" s="6"/>
      <c r="K520" s="6"/>
      <c r="L520" s="6"/>
      <c r="M520" s="6"/>
    </row>
    <row r="521" spans="6:13">
      <c r="F521" s="4"/>
      <c r="G521" s="6"/>
      <c r="H521" s="6"/>
      <c r="I521" s="6"/>
      <c r="J521" s="6"/>
      <c r="K521" s="6"/>
      <c r="L521" s="6"/>
      <c r="M521" s="6"/>
    </row>
    <row r="522" spans="6:13">
      <c r="F522" s="4"/>
      <c r="G522" s="6"/>
      <c r="H522" s="6"/>
      <c r="I522" s="6"/>
      <c r="J522" s="6"/>
      <c r="K522" s="6"/>
      <c r="L522" s="6"/>
      <c r="M522" s="6"/>
    </row>
    <row r="523" spans="6:13">
      <c r="F523" s="4"/>
      <c r="G523" s="6"/>
      <c r="H523" s="6"/>
      <c r="I523" s="6"/>
      <c r="J523" s="6"/>
      <c r="K523" s="6"/>
      <c r="L523" s="6"/>
      <c r="M523" s="6"/>
    </row>
    <row r="524" spans="6:13">
      <c r="F524" s="4"/>
      <c r="G524" s="6"/>
      <c r="H524" s="6"/>
      <c r="I524" s="6"/>
      <c r="J524" s="6"/>
      <c r="K524" s="6"/>
      <c r="L524" s="6"/>
      <c r="M524" s="6"/>
    </row>
    <row r="525" spans="6:13">
      <c r="F525" s="4"/>
      <c r="G525" s="6"/>
      <c r="H525" s="6"/>
      <c r="I525" s="6"/>
      <c r="J525" s="6"/>
      <c r="K525" s="6"/>
      <c r="L525" s="6"/>
      <c r="M525" s="6"/>
    </row>
    <row r="526" spans="6:13">
      <c r="F526" s="4"/>
      <c r="G526" s="6"/>
      <c r="H526" s="6"/>
      <c r="I526" s="6"/>
      <c r="J526" s="6"/>
      <c r="K526" s="6"/>
      <c r="L526" s="6"/>
      <c r="M526" s="6"/>
    </row>
    <row r="527" spans="6:13">
      <c r="F527" s="4"/>
      <c r="G527" s="6"/>
      <c r="H527" s="6"/>
      <c r="I527" s="6"/>
      <c r="J527" s="6"/>
      <c r="K527" s="6"/>
      <c r="L527" s="6"/>
      <c r="M527" s="6"/>
    </row>
    <row r="528" spans="6:13">
      <c r="F528" s="4"/>
      <c r="G528" s="6"/>
      <c r="H528" s="6"/>
      <c r="I528" s="6"/>
      <c r="J528" s="6"/>
      <c r="K528" s="6"/>
      <c r="L528" s="6"/>
      <c r="M528" s="6"/>
    </row>
    <row r="529" spans="6:13">
      <c r="F529" s="4"/>
      <c r="G529" s="6"/>
      <c r="H529" s="6"/>
      <c r="I529" s="6"/>
      <c r="J529" s="6"/>
      <c r="K529" s="6"/>
      <c r="L529" s="6"/>
      <c r="M529" s="6"/>
    </row>
    <row r="530" spans="6:13">
      <c r="F530" s="4"/>
      <c r="G530" s="6"/>
      <c r="H530" s="6"/>
      <c r="I530" s="6"/>
      <c r="J530" s="6"/>
      <c r="K530" s="6"/>
      <c r="L530" s="6"/>
      <c r="M530" s="6"/>
    </row>
    <row r="531" spans="6:13">
      <c r="F531" s="4"/>
      <c r="G531" s="6"/>
      <c r="H531" s="6"/>
      <c r="I531" s="6"/>
      <c r="J531" s="6"/>
      <c r="K531" s="6"/>
      <c r="L531" s="6"/>
      <c r="M531" s="6"/>
    </row>
    <row r="532" spans="6:13">
      <c r="F532" s="4"/>
      <c r="G532" s="6"/>
      <c r="H532" s="6"/>
      <c r="I532" s="6"/>
      <c r="J532" s="6"/>
      <c r="K532" s="6"/>
      <c r="L532" s="6"/>
      <c r="M532" s="6"/>
    </row>
    <row r="533" spans="6:13">
      <c r="F533" s="4"/>
      <c r="G533" s="6"/>
      <c r="H533" s="6"/>
      <c r="I533" s="6"/>
      <c r="J533" s="6"/>
      <c r="K533" s="6"/>
      <c r="L533" s="6"/>
      <c r="M533" s="6"/>
    </row>
    <row r="534" spans="6:13">
      <c r="F534" s="4"/>
      <c r="G534" s="6"/>
      <c r="H534" s="6"/>
      <c r="I534" s="6"/>
      <c r="J534" s="6"/>
      <c r="K534" s="6"/>
      <c r="L534" s="6"/>
      <c r="M534" s="6"/>
    </row>
    <row r="535" spans="6:13">
      <c r="F535" s="4"/>
      <c r="G535" s="6"/>
      <c r="H535" s="6"/>
      <c r="I535" s="6"/>
      <c r="J535" s="6"/>
      <c r="K535" s="6"/>
      <c r="L535" s="6"/>
      <c r="M535" s="6"/>
    </row>
    <row r="536" spans="6:13">
      <c r="F536" s="4"/>
      <c r="G536" s="6"/>
      <c r="H536" s="6"/>
      <c r="I536" s="6"/>
      <c r="J536" s="6"/>
      <c r="K536" s="6"/>
      <c r="L536" s="6"/>
      <c r="M536" s="6"/>
    </row>
    <row r="537" spans="6:13">
      <c r="F537" s="4"/>
      <c r="G537" s="6"/>
      <c r="H537" s="6"/>
      <c r="I537" s="6"/>
      <c r="J537" s="6"/>
      <c r="K537" s="6"/>
      <c r="L537" s="6"/>
      <c r="M537" s="6"/>
    </row>
    <row r="538" spans="6:13">
      <c r="F538" s="4"/>
      <c r="G538" s="6"/>
      <c r="H538" s="6"/>
      <c r="I538" s="6"/>
      <c r="J538" s="6"/>
      <c r="K538" s="6"/>
      <c r="L538" s="6"/>
      <c r="M538" s="6"/>
    </row>
    <row r="539" spans="6:13">
      <c r="F539" s="4"/>
      <c r="G539" s="6"/>
      <c r="H539" s="6"/>
      <c r="I539" s="6"/>
      <c r="J539" s="6"/>
      <c r="K539" s="6"/>
      <c r="L539" s="6"/>
      <c r="M539" s="6"/>
    </row>
    <row r="540" spans="6:13">
      <c r="F540" s="4"/>
      <c r="G540" s="6"/>
      <c r="H540" s="6"/>
      <c r="I540" s="6"/>
      <c r="J540" s="6"/>
      <c r="K540" s="6"/>
      <c r="L540" s="6"/>
      <c r="M540" s="6"/>
    </row>
    <row r="541" spans="6:13">
      <c r="F541" s="4"/>
      <c r="G541" s="6"/>
      <c r="H541" s="6"/>
      <c r="I541" s="6"/>
      <c r="J541" s="6"/>
      <c r="K541" s="6"/>
      <c r="L541" s="6"/>
      <c r="M541" s="6"/>
    </row>
    <row r="542" spans="6:13">
      <c r="F542" s="4"/>
      <c r="G542" s="6"/>
      <c r="H542" s="6"/>
      <c r="I542" s="6"/>
      <c r="J542" s="6"/>
      <c r="K542" s="6"/>
      <c r="L542" s="6"/>
      <c r="M542" s="6"/>
    </row>
    <row r="543" spans="6:13">
      <c r="F543" s="4"/>
      <c r="G543" s="6"/>
      <c r="H543" s="6"/>
      <c r="I543" s="6"/>
      <c r="J543" s="6"/>
      <c r="K543" s="6"/>
      <c r="L543" s="6"/>
      <c r="M543" s="6"/>
    </row>
    <row r="544" spans="6:13">
      <c r="F544" s="4"/>
      <c r="G544" s="6"/>
      <c r="H544" s="6"/>
      <c r="I544" s="6"/>
      <c r="J544" s="6"/>
      <c r="K544" s="6"/>
      <c r="L544" s="6"/>
      <c r="M544" s="6"/>
    </row>
    <row r="545" spans="6:13">
      <c r="F545" s="4"/>
      <c r="G545" s="6"/>
      <c r="H545" s="6"/>
      <c r="I545" s="6"/>
      <c r="J545" s="6"/>
      <c r="K545" s="6"/>
      <c r="L545" s="6"/>
      <c r="M545" s="6"/>
    </row>
    <row r="546" spans="6:13">
      <c r="F546" s="4"/>
      <c r="G546" s="6"/>
      <c r="H546" s="6"/>
      <c r="I546" s="6"/>
      <c r="J546" s="6"/>
      <c r="K546" s="6"/>
      <c r="L546" s="6"/>
      <c r="M546" s="6"/>
    </row>
    <row r="547" spans="6:13">
      <c r="F547" s="4"/>
      <c r="G547" s="6"/>
      <c r="H547" s="6"/>
      <c r="I547" s="6"/>
      <c r="J547" s="6"/>
      <c r="K547" s="6"/>
      <c r="L547" s="6"/>
      <c r="M547" s="6"/>
    </row>
    <row r="548" spans="6:13">
      <c r="F548" s="4"/>
      <c r="G548" s="6"/>
      <c r="H548" s="6"/>
      <c r="I548" s="6"/>
      <c r="J548" s="6"/>
      <c r="K548" s="6"/>
      <c r="L548" s="6"/>
      <c r="M548" s="6"/>
    </row>
    <row r="549" spans="6:13">
      <c r="F549" s="4"/>
      <c r="G549" s="6"/>
      <c r="H549" s="6"/>
      <c r="I549" s="6"/>
      <c r="J549" s="6"/>
      <c r="K549" s="6"/>
      <c r="L549" s="6"/>
      <c r="M549" s="6"/>
    </row>
    <row r="550" spans="6:13">
      <c r="F550" s="4"/>
      <c r="G550" s="6"/>
      <c r="H550" s="6"/>
      <c r="I550" s="6"/>
      <c r="J550" s="6"/>
      <c r="K550" s="6"/>
      <c r="L550" s="6"/>
      <c r="M550" s="6"/>
    </row>
    <row r="551" spans="6:13">
      <c r="F551" s="4"/>
      <c r="G551" s="6"/>
      <c r="H551" s="6"/>
      <c r="I551" s="6"/>
      <c r="J551" s="6"/>
      <c r="K551" s="6"/>
      <c r="L551" s="6"/>
      <c r="M551" s="6"/>
    </row>
    <row r="552" spans="6:13">
      <c r="F552" s="4"/>
      <c r="G552" s="6"/>
      <c r="H552" s="6"/>
      <c r="I552" s="6"/>
      <c r="J552" s="6"/>
      <c r="K552" s="6"/>
      <c r="L552" s="6"/>
      <c r="M552" s="6"/>
    </row>
    <row r="553" spans="6:13">
      <c r="F553" s="4"/>
      <c r="G553" s="6"/>
      <c r="H553" s="6"/>
      <c r="I553" s="6"/>
      <c r="J553" s="6"/>
      <c r="K553" s="6"/>
      <c r="L553" s="6"/>
      <c r="M553" s="6"/>
    </row>
    <row r="554" spans="6:13">
      <c r="F554" s="4"/>
      <c r="G554" s="6"/>
      <c r="H554" s="6"/>
      <c r="I554" s="6"/>
      <c r="J554" s="6"/>
      <c r="K554" s="6"/>
      <c r="L554" s="6"/>
      <c r="M554" s="6"/>
    </row>
    <row r="555" spans="6:13">
      <c r="F555" s="4"/>
      <c r="G555" s="6"/>
      <c r="H555" s="6"/>
      <c r="I555" s="6"/>
      <c r="J555" s="6"/>
      <c r="K555" s="6"/>
      <c r="L555" s="6"/>
      <c r="M555" s="6"/>
    </row>
    <row r="556" spans="6:13">
      <c r="F556" s="4"/>
      <c r="G556" s="6"/>
      <c r="H556" s="6"/>
      <c r="I556" s="6"/>
      <c r="J556" s="6"/>
      <c r="K556" s="6"/>
      <c r="L556" s="6"/>
      <c r="M556" s="6"/>
    </row>
    <row r="557" spans="6:13">
      <c r="F557" s="4"/>
      <c r="G557" s="6"/>
      <c r="H557" s="6"/>
      <c r="I557" s="6"/>
      <c r="J557" s="6"/>
      <c r="K557" s="6"/>
      <c r="L557" s="6"/>
      <c r="M557" s="6"/>
    </row>
    <row r="558" spans="6:13">
      <c r="F558" s="4"/>
      <c r="G558" s="6"/>
      <c r="H558" s="6"/>
      <c r="I558" s="6"/>
      <c r="J558" s="6"/>
      <c r="K558" s="6"/>
      <c r="L558" s="6"/>
      <c r="M558" s="6"/>
    </row>
    <row r="559" spans="6:13">
      <c r="F559" s="4"/>
      <c r="G559" s="6"/>
      <c r="H559" s="6"/>
      <c r="I559" s="6"/>
      <c r="J559" s="6"/>
      <c r="K559" s="6"/>
      <c r="L559" s="6"/>
      <c r="M559" s="6"/>
    </row>
    <row r="560" spans="6:13">
      <c r="F560" s="4"/>
      <c r="G560" s="6"/>
      <c r="H560" s="6"/>
      <c r="I560" s="6"/>
      <c r="J560" s="6"/>
      <c r="K560" s="6"/>
      <c r="L560" s="6"/>
      <c r="M560" s="6"/>
    </row>
    <row r="561" spans="6:13">
      <c r="F561" s="4"/>
      <c r="G561" s="6"/>
      <c r="H561" s="6"/>
      <c r="I561" s="6"/>
      <c r="J561" s="6"/>
      <c r="K561" s="6"/>
      <c r="L561" s="6"/>
      <c r="M561" s="6"/>
    </row>
    <row r="562" spans="6:13">
      <c r="F562" s="4"/>
      <c r="G562" s="6"/>
      <c r="H562" s="6"/>
      <c r="I562" s="6"/>
      <c r="J562" s="6"/>
      <c r="K562" s="6"/>
      <c r="L562" s="6"/>
      <c r="M562" s="6"/>
    </row>
    <row r="563" spans="6:13">
      <c r="F563" s="4"/>
      <c r="G563" s="6"/>
      <c r="H563" s="6"/>
      <c r="I563" s="6"/>
      <c r="J563" s="6"/>
      <c r="K563" s="6"/>
      <c r="L563" s="6"/>
      <c r="M563" s="6"/>
    </row>
    <row r="564" spans="6:13">
      <c r="F564" s="4"/>
      <c r="G564" s="6"/>
      <c r="H564" s="6"/>
      <c r="I564" s="6"/>
      <c r="J564" s="6"/>
      <c r="K564" s="6"/>
      <c r="L564" s="6"/>
      <c r="M564" s="6"/>
    </row>
    <row r="565" spans="6:13">
      <c r="F565" s="4"/>
      <c r="G565" s="6"/>
      <c r="H565" s="6"/>
      <c r="I565" s="6"/>
      <c r="J565" s="6"/>
      <c r="K565" s="6"/>
      <c r="L565" s="6"/>
      <c r="M565" s="6"/>
    </row>
    <row r="566" spans="6:13">
      <c r="F566" s="4"/>
      <c r="G566" s="6"/>
      <c r="H566" s="6"/>
      <c r="I566" s="6"/>
      <c r="J566" s="6"/>
      <c r="K566" s="6"/>
      <c r="L566" s="6"/>
      <c r="M566" s="6"/>
    </row>
    <row r="567" spans="6:13">
      <c r="F567" s="4"/>
      <c r="G567" s="6"/>
      <c r="H567" s="6"/>
      <c r="I567" s="6"/>
      <c r="J567" s="6"/>
      <c r="K567" s="6"/>
      <c r="L567" s="6"/>
      <c r="M567" s="6"/>
    </row>
    <row r="568" spans="6:13">
      <c r="F568" s="4"/>
      <c r="G568" s="6"/>
      <c r="H568" s="6"/>
      <c r="I568" s="6"/>
      <c r="J568" s="6"/>
      <c r="K568" s="6"/>
      <c r="L568" s="6"/>
      <c r="M568" s="6"/>
    </row>
    <row r="569" spans="6:13">
      <c r="F569" s="4"/>
      <c r="G569" s="6"/>
      <c r="H569" s="6"/>
      <c r="I569" s="6"/>
      <c r="J569" s="6"/>
      <c r="K569" s="6"/>
      <c r="L569" s="6"/>
      <c r="M569" s="6"/>
    </row>
    <row r="570" spans="6:13">
      <c r="F570" s="4"/>
      <c r="G570" s="6"/>
      <c r="H570" s="6"/>
      <c r="I570" s="6"/>
      <c r="J570" s="6"/>
      <c r="K570" s="6"/>
      <c r="L570" s="6"/>
      <c r="M570" s="6"/>
    </row>
    <row r="571" spans="6:13">
      <c r="F571" s="4"/>
      <c r="G571" s="6"/>
      <c r="H571" s="6"/>
      <c r="I571" s="6"/>
      <c r="J571" s="6"/>
      <c r="K571" s="6"/>
      <c r="L571" s="6"/>
      <c r="M571" s="6"/>
    </row>
    <row r="572" spans="6:13">
      <c r="F572" s="4"/>
      <c r="G572" s="6"/>
      <c r="H572" s="6"/>
      <c r="I572" s="6"/>
      <c r="J572" s="6"/>
      <c r="K572" s="6"/>
      <c r="L572" s="6"/>
      <c r="M572" s="6"/>
    </row>
    <row r="573" spans="6:13">
      <c r="F573" s="4"/>
      <c r="G573" s="6"/>
      <c r="H573" s="6"/>
      <c r="I573" s="6"/>
      <c r="J573" s="6"/>
      <c r="K573" s="6"/>
      <c r="L573" s="6"/>
      <c r="M573" s="6"/>
    </row>
    <row r="574" spans="6:13">
      <c r="F574" s="4"/>
      <c r="G574" s="6"/>
      <c r="H574" s="6"/>
      <c r="I574" s="6"/>
      <c r="J574" s="6"/>
      <c r="K574" s="6"/>
      <c r="L574" s="6"/>
      <c r="M574" s="6"/>
    </row>
    <row r="575" spans="6:13">
      <c r="F575" s="4"/>
      <c r="G575" s="6"/>
      <c r="H575" s="6"/>
      <c r="I575" s="6"/>
      <c r="J575" s="6"/>
      <c r="K575" s="6"/>
      <c r="L575" s="6"/>
      <c r="M575" s="6"/>
    </row>
    <row r="576" spans="6:13">
      <c r="F576" s="4"/>
      <c r="G576" s="6"/>
      <c r="H576" s="6"/>
      <c r="I576" s="6"/>
      <c r="J576" s="6"/>
      <c r="K576" s="6"/>
      <c r="L576" s="6"/>
      <c r="M576" s="6"/>
    </row>
    <row r="577" spans="6:13">
      <c r="F577" s="4"/>
      <c r="G577" s="6"/>
      <c r="H577" s="6"/>
      <c r="I577" s="6"/>
      <c r="J577" s="6"/>
      <c r="K577" s="6"/>
      <c r="L577" s="6"/>
      <c r="M577" s="6"/>
    </row>
    <row r="578" spans="6:13">
      <c r="F578" s="4"/>
      <c r="G578" s="6"/>
      <c r="H578" s="6"/>
      <c r="I578" s="6"/>
      <c r="J578" s="6"/>
      <c r="K578" s="6"/>
      <c r="L578" s="6"/>
      <c r="M578" s="6"/>
    </row>
    <row r="579" spans="6:13">
      <c r="F579" s="4"/>
      <c r="G579" s="6"/>
      <c r="H579" s="6"/>
      <c r="I579" s="6"/>
      <c r="J579" s="6"/>
      <c r="K579" s="6"/>
      <c r="L579" s="6"/>
      <c r="M579" s="6"/>
    </row>
    <row r="580" spans="6:13">
      <c r="F580" s="4"/>
      <c r="G580" s="6"/>
      <c r="H580" s="6"/>
      <c r="I580" s="6"/>
      <c r="J580" s="6"/>
      <c r="K580" s="6"/>
      <c r="L580" s="6"/>
      <c r="M580" s="6"/>
    </row>
    <row r="581" spans="6:13">
      <c r="F581" s="4"/>
      <c r="G581" s="6"/>
      <c r="H581" s="6"/>
      <c r="I581" s="6"/>
      <c r="J581" s="6"/>
      <c r="K581" s="6"/>
      <c r="L581" s="6"/>
      <c r="M581" s="6"/>
    </row>
    <row r="582" spans="6:13">
      <c r="F582" s="4"/>
      <c r="G582" s="6"/>
      <c r="H582" s="6"/>
      <c r="I582" s="6"/>
      <c r="J582" s="6"/>
      <c r="K582" s="6"/>
      <c r="L582" s="6"/>
      <c r="M582" s="6"/>
    </row>
    <row r="583" spans="6:13">
      <c r="F583" s="4"/>
      <c r="G583" s="6"/>
      <c r="H583" s="6"/>
      <c r="I583" s="6"/>
      <c r="J583" s="6"/>
      <c r="K583" s="6"/>
      <c r="L583" s="6"/>
      <c r="M583" s="6"/>
    </row>
    <row r="584" spans="6:13">
      <c r="F584" s="4"/>
      <c r="G584" s="6"/>
      <c r="H584" s="6"/>
      <c r="I584" s="6"/>
      <c r="J584" s="6"/>
      <c r="K584" s="6"/>
      <c r="L584" s="6"/>
      <c r="M584" s="6"/>
    </row>
    <row r="585" spans="6:13">
      <c r="F585" s="4"/>
      <c r="G585" s="6"/>
      <c r="H585" s="6"/>
      <c r="I585" s="6"/>
      <c r="J585" s="6"/>
      <c r="K585" s="6"/>
      <c r="L585" s="6"/>
      <c r="M585" s="6"/>
    </row>
    <row r="586" spans="6:13">
      <c r="F586" s="4"/>
      <c r="G586" s="6"/>
      <c r="H586" s="6"/>
      <c r="I586" s="6"/>
      <c r="J586" s="6"/>
      <c r="K586" s="6"/>
      <c r="L586" s="6"/>
      <c r="M586" s="6"/>
    </row>
    <row r="587" spans="6:13">
      <c r="F587" s="4"/>
      <c r="G587" s="6"/>
      <c r="H587" s="6"/>
      <c r="I587" s="6"/>
      <c r="J587" s="6"/>
      <c r="K587" s="6"/>
      <c r="L587" s="6"/>
      <c r="M587" s="6"/>
    </row>
    <row r="588" spans="6:13">
      <c r="F588" s="4"/>
      <c r="G588" s="6"/>
      <c r="H588" s="6"/>
      <c r="I588" s="6"/>
      <c r="J588" s="6"/>
      <c r="K588" s="6"/>
      <c r="L588" s="6"/>
      <c r="M588" s="6"/>
    </row>
    <row r="589" spans="6:13">
      <c r="F589" s="4"/>
      <c r="G589" s="6"/>
      <c r="H589" s="6"/>
      <c r="I589" s="6"/>
      <c r="J589" s="6"/>
      <c r="K589" s="6"/>
      <c r="L589" s="6"/>
      <c r="M589" s="6"/>
    </row>
    <row r="590" spans="6:13">
      <c r="F590" s="4"/>
      <c r="G590" s="6"/>
      <c r="H590" s="6"/>
      <c r="I590" s="6"/>
      <c r="J590" s="6"/>
      <c r="K590" s="6"/>
      <c r="L590" s="6"/>
      <c r="M590" s="6"/>
    </row>
    <row r="591" spans="6:13">
      <c r="F591" s="4"/>
      <c r="G591" s="6"/>
      <c r="H591" s="6"/>
      <c r="I591" s="6"/>
      <c r="J591" s="6"/>
      <c r="K591" s="6"/>
      <c r="L591" s="6"/>
      <c r="M591" s="6"/>
    </row>
    <row r="592" spans="6:13">
      <c r="F592" s="4"/>
      <c r="G592" s="6"/>
      <c r="H592" s="6"/>
      <c r="I592" s="6"/>
      <c r="J592" s="6"/>
      <c r="K592" s="6"/>
      <c r="L592" s="6"/>
      <c r="M592" s="6"/>
    </row>
    <row r="593" spans="6:13">
      <c r="F593" s="4"/>
      <c r="G593" s="6"/>
      <c r="H593" s="6"/>
      <c r="I593" s="6"/>
      <c r="J593" s="6"/>
      <c r="K593" s="6"/>
      <c r="L593" s="6"/>
      <c r="M593" s="6"/>
    </row>
    <row r="594" spans="6:13">
      <c r="F594" s="4"/>
      <c r="G594" s="6"/>
      <c r="H594" s="6"/>
      <c r="I594" s="6"/>
      <c r="J594" s="6"/>
      <c r="K594" s="6"/>
      <c r="L594" s="6"/>
      <c r="M594" s="6"/>
    </row>
    <row r="595" spans="6:13">
      <c r="F595" s="4"/>
      <c r="G595" s="6"/>
      <c r="H595" s="6"/>
      <c r="I595" s="6"/>
      <c r="J595" s="6"/>
      <c r="K595" s="6"/>
      <c r="L595" s="6"/>
      <c r="M595" s="6"/>
    </row>
    <row r="596" spans="6:13">
      <c r="F596" s="4"/>
      <c r="G596" s="6"/>
      <c r="H596" s="6"/>
      <c r="I596" s="6"/>
      <c r="J596" s="6"/>
      <c r="K596" s="6"/>
      <c r="L596" s="6"/>
      <c r="M596" s="6"/>
    </row>
    <row r="597" spans="6:13">
      <c r="F597" s="4"/>
      <c r="G597" s="6"/>
      <c r="H597" s="6"/>
      <c r="I597" s="6"/>
      <c r="J597" s="6"/>
      <c r="K597" s="6"/>
      <c r="L597" s="6"/>
      <c r="M597" s="6"/>
    </row>
    <row r="598" spans="6:13">
      <c r="F598" s="4"/>
      <c r="G598" s="6"/>
      <c r="H598" s="6"/>
      <c r="I598" s="6"/>
      <c r="J598" s="6"/>
      <c r="K598" s="6"/>
      <c r="L598" s="6"/>
      <c r="M598" s="6"/>
    </row>
    <row r="599" spans="6:13">
      <c r="F599" s="4"/>
      <c r="G599" s="6"/>
      <c r="H599" s="6"/>
      <c r="I599" s="6"/>
      <c r="J599" s="6"/>
      <c r="K599" s="6"/>
      <c r="L599" s="6"/>
      <c r="M599" s="6"/>
    </row>
    <row r="600" spans="6:13">
      <c r="F600" s="4"/>
      <c r="G600" s="6"/>
      <c r="H600" s="6"/>
      <c r="I600" s="6"/>
      <c r="J600" s="6"/>
      <c r="K600" s="6"/>
      <c r="L600" s="6"/>
      <c r="M600" s="6"/>
    </row>
    <row r="601" spans="6:13">
      <c r="F601" s="4"/>
      <c r="G601" s="6"/>
      <c r="H601" s="6"/>
      <c r="I601" s="6"/>
      <c r="J601" s="6"/>
      <c r="K601" s="6"/>
      <c r="L601" s="6"/>
      <c r="M601" s="6"/>
    </row>
    <row r="602" spans="6:13">
      <c r="F602" s="4"/>
      <c r="G602" s="6"/>
      <c r="H602" s="6"/>
      <c r="I602" s="6"/>
      <c r="J602" s="6"/>
      <c r="K602" s="6"/>
      <c r="L602" s="6"/>
      <c r="M602" s="6"/>
    </row>
    <row r="603" spans="6:13">
      <c r="F603" s="4"/>
      <c r="G603" s="6"/>
      <c r="H603" s="6"/>
      <c r="I603" s="6"/>
      <c r="J603" s="6"/>
      <c r="K603" s="6"/>
      <c r="L603" s="6"/>
      <c r="M603" s="6"/>
    </row>
    <row r="604" spans="6:13">
      <c r="F604" s="4"/>
      <c r="G604" s="6"/>
      <c r="H604" s="6"/>
      <c r="I604" s="6"/>
      <c r="J604" s="6"/>
      <c r="K604" s="6"/>
      <c r="L604" s="6"/>
      <c r="M604" s="6"/>
    </row>
    <row r="605" spans="6:13">
      <c r="F605" s="4"/>
      <c r="G605" s="6"/>
      <c r="H605" s="6"/>
      <c r="I605" s="6"/>
      <c r="J605" s="6"/>
      <c r="K605" s="6"/>
      <c r="L605" s="6"/>
      <c r="M605" s="6"/>
    </row>
    <row r="606" spans="6:13">
      <c r="F606" s="4"/>
      <c r="G606" s="6"/>
      <c r="H606" s="6"/>
      <c r="I606" s="6"/>
      <c r="J606" s="6"/>
      <c r="K606" s="6"/>
      <c r="L606" s="6"/>
      <c r="M606" s="6"/>
    </row>
    <row r="607" spans="6:13">
      <c r="F607" s="4"/>
      <c r="G607" s="6"/>
      <c r="H607" s="6"/>
      <c r="I607" s="6"/>
      <c r="J607" s="6"/>
      <c r="K607" s="6"/>
      <c r="L607" s="6"/>
      <c r="M607" s="6"/>
    </row>
    <row r="608" spans="6:13">
      <c r="F608" s="4"/>
      <c r="G608" s="6"/>
      <c r="H608" s="6"/>
      <c r="I608" s="6"/>
      <c r="J608" s="6"/>
      <c r="K608" s="6"/>
      <c r="L608" s="6"/>
      <c r="M608" s="6"/>
    </row>
    <row r="609" spans="6:13">
      <c r="F609" s="4"/>
      <c r="G609" s="6"/>
      <c r="H609" s="6"/>
      <c r="I609" s="6"/>
      <c r="J609" s="6"/>
      <c r="K609" s="6"/>
      <c r="L609" s="6"/>
      <c r="M609" s="6"/>
    </row>
    <row r="610" spans="6:13">
      <c r="F610" s="4"/>
      <c r="G610" s="6"/>
      <c r="H610" s="6"/>
      <c r="I610" s="6"/>
      <c r="J610" s="6"/>
      <c r="K610" s="6"/>
      <c r="L610" s="6"/>
      <c r="M610" s="6"/>
    </row>
    <row r="611" spans="6:13">
      <c r="F611" s="4"/>
      <c r="G611" s="6"/>
      <c r="H611" s="6"/>
      <c r="I611" s="6"/>
      <c r="J611" s="6"/>
      <c r="K611" s="6"/>
      <c r="L611" s="6"/>
      <c r="M611" s="6"/>
    </row>
    <row r="612" spans="6:13">
      <c r="F612" s="4"/>
      <c r="G612" s="6"/>
      <c r="H612" s="6"/>
      <c r="I612" s="6"/>
      <c r="J612" s="6"/>
      <c r="K612" s="6"/>
      <c r="L612" s="6"/>
      <c r="M612" s="6"/>
    </row>
    <row r="613" spans="6:13">
      <c r="F613" s="4"/>
      <c r="G613" s="6"/>
      <c r="H613" s="6"/>
      <c r="I613" s="6"/>
      <c r="J613" s="6"/>
      <c r="K613" s="6"/>
      <c r="L613" s="6"/>
      <c r="M613" s="6"/>
    </row>
    <row r="614" spans="6:13">
      <c r="F614" s="4"/>
      <c r="G614" s="6"/>
      <c r="H614" s="6"/>
      <c r="I614" s="6"/>
      <c r="J614" s="6"/>
      <c r="K614" s="6"/>
      <c r="L614" s="6"/>
      <c r="M614" s="6"/>
    </row>
    <row r="615" spans="6:13">
      <c r="F615" s="4"/>
      <c r="G615" s="6"/>
      <c r="H615" s="6"/>
      <c r="I615" s="6"/>
      <c r="J615" s="6"/>
      <c r="K615" s="6"/>
      <c r="L615" s="6"/>
      <c r="M615" s="6"/>
    </row>
    <row r="616" spans="6:13">
      <c r="F616" s="4"/>
      <c r="G616" s="6"/>
      <c r="H616" s="6"/>
      <c r="I616" s="6"/>
      <c r="J616" s="6"/>
      <c r="K616" s="6"/>
      <c r="L616" s="6"/>
      <c r="M616" s="6"/>
    </row>
    <row r="617" spans="6:13">
      <c r="F617" s="4"/>
      <c r="G617" s="6"/>
      <c r="H617" s="6"/>
      <c r="I617" s="6"/>
      <c r="J617" s="6"/>
      <c r="K617" s="6"/>
      <c r="L617" s="6"/>
      <c r="M617" s="6"/>
    </row>
    <row r="618" spans="6:13">
      <c r="F618" s="4"/>
      <c r="G618" s="6"/>
      <c r="H618" s="6"/>
      <c r="I618" s="6"/>
      <c r="J618" s="6"/>
      <c r="K618" s="6"/>
      <c r="L618" s="6"/>
      <c r="M618" s="6"/>
    </row>
    <row r="619" spans="6:13">
      <c r="F619" s="4"/>
      <c r="G619" s="6"/>
      <c r="H619" s="6"/>
      <c r="I619" s="6"/>
      <c r="J619" s="6"/>
      <c r="K619" s="6"/>
      <c r="L619" s="6"/>
      <c r="M619" s="6"/>
    </row>
    <row r="620" spans="6:13">
      <c r="F620" s="4"/>
      <c r="G620" s="6"/>
      <c r="H620" s="6"/>
      <c r="I620" s="6"/>
      <c r="J620" s="6"/>
      <c r="K620" s="6"/>
      <c r="L620" s="6"/>
      <c r="M620" s="6"/>
    </row>
    <row r="621" spans="6:13">
      <c r="F621" s="4"/>
      <c r="G621" s="6"/>
      <c r="H621" s="6"/>
      <c r="I621" s="6"/>
      <c r="J621" s="6"/>
      <c r="K621" s="6"/>
      <c r="L621" s="6"/>
      <c r="M621" s="6"/>
    </row>
    <row r="622" spans="6:13">
      <c r="F622" s="4"/>
      <c r="G622" s="6"/>
      <c r="H622" s="6"/>
      <c r="I622" s="6"/>
      <c r="J622" s="6"/>
      <c r="K622" s="6"/>
      <c r="L622" s="6"/>
      <c r="M622" s="6"/>
    </row>
    <row r="623" spans="6:13">
      <c r="F623" s="4"/>
      <c r="G623" s="6"/>
      <c r="H623" s="6"/>
      <c r="I623" s="6"/>
      <c r="J623" s="6"/>
      <c r="K623" s="6"/>
      <c r="L623" s="6"/>
      <c r="M623" s="6"/>
    </row>
    <row r="624" spans="6:13">
      <c r="F624" s="4"/>
      <c r="G624" s="6"/>
      <c r="H624" s="6"/>
      <c r="I624" s="6"/>
      <c r="J624" s="6"/>
      <c r="K624" s="6"/>
      <c r="L624" s="6"/>
      <c r="M624" s="6"/>
    </row>
    <row r="625" spans="6:13">
      <c r="F625" s="4"/>
      <c r="G625" s="6"/>
      <c r="H625" s="6"/>
      <c r="I625" s="6"/>
      <c r="J625" s="6"/>
      <c r="K625" s="6"/>
      <c r="L625" s="6"/>
      <c r="M625" s="6"/>
    </row>
    <row r="626" spans="6:13">
      <c r="F626" s="4"/>
      <c r="G626" s="6"/>
      <c r="H626" s="6"/>
      <c r="I626" s="6"/>
      <c r="J626" s="6"/>
      <c r="K626" s="6"/>
      <c r="L626" s="6"/>
      <c r="M626" s="6"/>
    </row>
    <row r="627" spans="6:13">
      <c r="F627" s="4"/>
      <c r="G627" s="6"/>
      <c r="H627" s="6"/>
      <c r="I627" s="6"/>
      <c r="J627" s="6"/>
      <c r="K627" s="6"/>
      <c r="L627" s="6"/>
      <c r="M627" s="6"/>
    </row>
    <row r="628" spans="6:13">
      <c r="F628" s="4"/>
      <c r="G628" s="6"/>
      <c r="H628" s="6"/>
      <c r="I628" s="6"/>
      <c r="J628" s="6"/>
      <c r="K628" s="6"/>
      <c r="L628" s="6"/>
      <c r="M628" s="6"/>
    </row>
    <row r="629" spans="6:13">
      <c r="F629" s="4"/>
      <c r="G629" s="6"/>
      <c r="H629" s="6"/>
      <c r="I629" s="6"/>
      <c r="J629" s="6"/>
      <c r="K629" s="6"/>
      <c r="L629" s="6"/>
      <c r="M629" s="6"/>
    </row>
    <row r="630" spans="6:13">
      <c r="F630" s="4"/>
      <c r="G630" s="6"/>
      <c r="H630" s="6"/>
      <c r="I630" s="6"/>
      <c r="J630" s="6"/>
      <c r="K630" s="6"/>
      <c r="L630" s="6"/>
      <c r="M630" s="6"/>
    </row>
    <row r="631" spans="6:13">
      <c r="F631" s="4"/>
      <c r="G631" s="6"/>
      <c r="H631" s="6"/>
      <c r="I631" s="6"/>
      <c r="J631" s="6"/>
      <c r="K631" s="6"/>
      <c r="L631" s="6"/>
      <c r="M631" s="6"/>
    </row>
    <row r="632" spans="6:13">
      <c r="F632" s="4"/>
      <c r="G632" s="6"/>
      <c r="H632" s="6"/>
      <c r="I632" s="6"/>
      <c r="J632" s="6"/>
      <c r="K632" s="6"/>
      <c r="L632" s="6"/>
      <c r="M632" s="6"/>
    </row>
    <row r="633" spans="6:13">
      <c r="F633" s="4"/>
      <c r="G633" s="6"/>
      <c r="H633" s="6"/>
      <c r="I633" s="6"/>
      <c r="J633" s="6"/>
      <c r="K633" s="6"/>
      <c r="L633" s="6"/>
      <c r="M633" s="6"/>
    </row>
    <row r="634" spans="6:13">
      <c r="F634" s="4"/>
      <c r="G634" s="6"/>
      <c r="H634" s="6"/>
      <c r="I634" s="6"/>
      <c r="J634" s="6"/>
      <c r="K634" s="6"/>
      <c r="L634" s="6"/>
      <c r="M634" s="6"/>
    </row>
    <row r="635" spans="6:13">
      <c r="F635" s="4"/>
      <c r="G635" s="6"/>
      <c r="H635" s="6"/>
      <c r="I635" s="6"/>
      <c r="J635" s="6"/>
      <c r="K635" s="6"/>
      <c r="L635" s="6"/>
      <c r="M635" s="6"/>
    </row>
    <row r="636" spans="6:13">
      <c r="F636" s="4"/>
      <c r="G636" s="6"/>
      <c r="H636" s="6"/>
      <c r="I636" s="6"/>
      <c r="J636" s="6"/>
      <c r="K636" s="6"/>
      <c r="L636" s="6"/>
      <c r="M636" s="6"/>
    </row>
    <row r="637" spans="6:13">
      <c r="F637" s="4"/>
      <c r="G637" s="6"/>
      <c r="H637" s="6"/>
      <c r="I637" s="6"/>
      <c r="J637" s="6"/>
      <c r="K637" s="6"/>
      <c r="L637" s="6"/>
      <c r="M637" s="6"/>
    </row>
    <row r="638" spans="6:13">
      <c r="F638" s="4"/>
      <c r="G638" s="6"/>
      <c r="H638" s="6"/>
      <c r="I638" s="6"/>
      <c r="J638" s="6"/>
      <c r="K638" s="6"/>
      <c r="L638" s="6"/>
      <c r="M638" s="6"/>
    </row>
    <row r="639" spans="6:13">
      <c r="F639" s="4"/>
      <c r="G639" s="6"/>
      <c r="H639" s="6"/>
      <c r="I639" s="6"/>
      <c r="J639" s="6"/>
      <c r="K639" s="6"/>
      <c r="L639" s="6"/>
      <c r="M639" s="6"/>
    </row>
    <row r="640" spans="6:13">
      <c r="F640" s="4"/>
      <c r="G640" s="6"/>
      <c r="H640" s="6"/>
      <c r="I640" s="6"/>
      <c r="J640" s="6"/>
      <c r="K640" s="6"/>
      <c r="L640" s="6"/>
      <c r="M640" s="6"/>
    </row>
    <row r="641" spans="6:13">
      <c r="F641" s="4"/>
      <c r="G641" s="6"/>
      <c r="H641" s="6"/>
      <c r="I641" s="6"/>
      <c r="J641" s="6"/>
      <c r="K641" s="6"/>
      <c r="L641" s="6"/>
      <c r="M641" s="6"/>
    </row>
    <row r="642" spans="6:13">
      <c r="F642" s="4"/>
      <c r="G642" s="6"/>
      <c r="H642" s="6"/>
      <c r="I642" s="6"/>
      <c r="J642" s="6"/>
      <c r="K642" s="6"/>
      <c r="L642" s="6"/>
      <c r="M642" s="6"/>
    </row>
    <row r="643" spans="6:13">
      <c r="F643" s="4"/>
      <c r="G643" s="6"/>
      <c r="H643" s="6"/>
      <c r="I643" s="6"/>
      <c r="J643" s="6"/>
      <c r="K643" s="6"/>
      <c r="L643" s="6"/>
      <c r="M643" s="6"/>
    </row>
    <row r="644" spans="6:13">
      <c r="F644" s="4"/>
      <c r="G644" s="6"/>
      <c r="H644" s="6"/>
      <c r="I644" s="6"/>
      <c r="J644" s="6"/>
      <c r="K644" s="6"/>
      <c r="L644" s="6"/>
      <c r="M644" s="6"/>
    </row>
    <row r="645" spans="6:13">
      <c r="F645" s="4"/>
      <c r="G645" s="6"/>
      <c r="H645" s="6"/>
      <c r="I645" s="6"/>
      <c r="J645" s="6"/>
      <c r="K645" s="6"/>
      <c r="L645" s="6"/>
      <c r="M645" s="6"/>
    </row>
    <row r="646" spans="6:13">
      <c r="F646" s="4"/>
      <c r="G646" s="6"/>
      <c r="H646" s="6"/>
      <c r="I646" s="6"/>
      <c r="J646" s="6"/>
      <c r="K646" s="6"/>
      <c r="L646" s="6"/>
      <c r="M646" s="6"/>
    </row>
    <row r="647" spans="6:13">
      <c r="F647" s="4"/>
      <c r="G647" s="6"/>
      <c r="H647" s="6"/>
      <c r="I647" s="6"/>
      <c r="J647" s="6"/>
      <c r="K647" s="6"/>
      <c r="L647" s="6"/>
      <c r="M647" s="6"/>
    </row>
    <row r="648" spans="6:13">
      <c r="F648" s="4"/>
      <c r="G648" s="6"/>
      <c r="H648" s="6"/>
      <c r="I648" s="6"/>
      <c r="J648" s="6"/>
      <c r="K648" s="6"/>
      <c r="L648" s="6"/>
      <c r="M648" s="6"/>
    </row>
    <row r="649" spans="6:13">
      <c r="F649" s="4"/>
      <c r="G649" s="6"/>
      <c r="H649" s="6"/>
      <c r="I649" s="6"/>
      <c r="J649" s="6"/>
      <c r="K649" s="6"/>
      <c r="L649" s="6"/>
      <c r="M649" s="6"/>
    </row>
    <row r="650" spans="6:13">
      <c r="F650" s="4"/>
      <c r="G650" s="6"/>
      <c r="H650" s="6"/>
      <c r="I650" s="6"/>
      <c r="J650" s="6"/>
      <c r="K650" s="6"/>
      <c r="L650" s="6"/>
      <c r="M650" s="6"/>
    </row>
    <row r="651" spans="6:13">
      <c r="F651" s="4"/>
      <c r="G651" s="6"/>
      <c r="H651" s="6"/>
      <c r="I651" s="6"/>
      <c r="J651" s="6"/>
      <c r="K651" s="6"/>
      <c r="L651" s="6"/>
      <c r="M651" s="6"/>
    </row>
    <row r="652" spans="6:13">
      <c r="F652" s="4"/>
      <c r="G652" s="6"/>
      <c r="H652" s="6"/>
      <c r="I652" s="6"/>
      <c r="J652" s="6"/>
      <c r="K652" s="6"/>
      <c r="L652" s="6"/>
      <c r="M652" s="6"/>
    </row>
    <row r="653" spans="6:13">
      <c r="F653" s="4"/>
      <c r="G653" s="6"/>
      <c r="H653" s="6"/>
      <c r="I653" s="6"/>
      <c r="J653" s="6"/>
      <c r="K653" s="6"/>
      <c r="L653" s="6"/>
      <c r="M653" s="6"/>
    </row>
    <row r="654" spans="6:13">
      <c r="F654" s="4"/>
      <c r="G654" s="6"/>
      <c r="H654" s="6"/>
      <c r="I654" s="6"/>
      <c r="J654" s="6"/>
      <c r="K654" s="6"/>
      <c r="L654" s="6"/>
      <c r="M654" s="6"/>
    </row>
    <row r="655" spans="6:13">
      <c r="F655" s="4"/>
      <c r="G655" s="6"/>
      <c r="H655" s="6"/>
      <c r="I655" s="6"/>
      <c r="J655" s="6"/>
      <c r="K655" s="6"/>
      <c r="L655" s="6"/>
      <c r="M655" s="6"/>
    </row>
    <row r="656" spans="6:13">
      <c r="F656" s="4"/>
      <c r="G656" s="6"/>
      <c r="H656" s="6"/>
      <c r="I656" s="6"/>
      <c r="J656" s="6"/>
      <c r="K656" s="6"/>
      <c r="L656" s="6"/>
      <c r="M656" s="6"/>
    </row>
    <row r="657" spans="6:13">
      <c r="F657" s="4"/>
      <c r="G657" s="6"/>
      <c r="H657" s="6"/>
      <c r="I657" s="6"/>
      <c r="J657" s="6"/>
      <c r="K657" s="6"/>
      <c r="L657" s="6"/>
      <c r="M657" s="6"/>
    </row>
    <row r="658" spans="6:13">
      <c r="F658" s="4"/>
      <c r="G658" s="6"/>
      <c r="H658" s="6"/>
      <c r="I658" s="6"/>
      <c r="J658" s="6"/>
      <c r="K658" s="6"/>
      <c r="L658" s="6"/>
      <c r="M658" s="6"/>
    </row>
    <row r="659" spans="6:13">
      <c r="F659" s="4"/>
      <c r="G659" s="6"/>
      <c r="H659" s="6"/>
      <c r="I659" s="6"/>
      <c r="J659" s="6"/>
      <c r="K659" s="6"/>
      <c r="L659" s="6"/>
      <c r="M659" s="6"/>
    </row>
    <row r="660" spans="6:13">
      <c r="F660" s="4"/>
      <c r="G660" s="6"/>
      <c r="H660" s="6"/>
      <c r="I660" s="6"/>
      <c r="J660" s="6"/>
      <c r="K660" s="6"/>
      <c r="L660" s="6"/>
      <c r="M660" s="6"/>
    </row>
    <row r="661" spans="6:13">
      <c r="F661" s="4"/>
      <c r="G661" s="6"/>
      <c r="H661" s="6"/>
      <c r="I661" s="6"/>
      <c r="J661" s="6"/>
      <c r="K661" s="6"/>
      <c r="L661" s="6"/>
      <c r="M661" s="6"/>
    </row>
    <row r="662" spans="6:13">
      <c r="F662" s="4"/>
      <c r="G662" s="6"/>
      <c r="H662" s="6"/>
      <c r="I662" s="6"/>
      <c r="J662" s="6"/>
      <c r="K662" s="6"/>
      <c r="L662" s="6"/>
      <c r="M662" s="6"/>
    </row>
    <row r="663" spans="6:13">
      <c r="F663" s="4"/>
      <c r="G663" s="6"/>
      <c r="H663" s="6"/>
      <c r="I663" s="6"/>
      <c r="J663" s="6"/>
      <c r="K663" s="6"/>
      <c r="L663" s="6"/>
      <c r="M663" s="6"/>
    </row>
    <row r="664" spans="6:13">
      <c r="F664" s="4"/>
      <c r="G664" s="6"/>
      <c r="H664" s="6"/>
      <c r="I664" s="6"/>
      <c r="J664" s="6"/>
      <c r="K664" s="6"/>
      <c r="L664" s="6"/>
      <c r="M664" s="6"/>
    </row>
    <row r="665" spans="6:13">
      <c r="F665" s="4"/>
      <c r="G665" s="6"/>
      <c r="H665" s="6"/>
      <c r="I665" s="6"/>
      <c r="J665" s="6"/>
      <c r="K665" s="6"/>
      <c r="L665" s="6"/>
      <c r="M665" s="6"/>
    </row>
    <row r="666" spans="6:13">
      <c r="F666" s="4"/>
      <c r="G666" s="6"/>
      <c r="H666" s="6"/>
      <c r="I666" s="6"/>
      <c r="J666" s="6"/>
      <c r="K666" s="6"/>
      <c r="L666" s="6"/>
      <c r="M666" s="6"/>
    </row>
    <row r="667" spans="6:13">
      <c r="F667" s="4"/>
      <c r="G667" s="6"/>
      <c r="H667" s="6"/>
      <c r="I667" s="6"/>
      <c r="J667" s="6"/>
      <c r="K667" s="6"/>
      <c r="L667" s="6"/>
      <c r="M667" s="6"/>
    </row>
    <row r="668" spans="6:13">
      <c r="F668" s="4"/>
      <c r="G668" s="6"/>
      <c r="H668" s="6"/>
      <c r="I668" s="6"/>
      <c r="J668" s="6"/>
      <c r="K668" s="6"/>
      <c r="L668" s="6"/>
      <c r="M668" s="6"/>
    </row>
    <row r="669" spans="6:13">
      <c r="F669" s="4"/>
      <c r="G669" s="6"/>
      <c r="H669" s="6"/>
      <c r="I669" s="6"/>
      <c r="J669" s="6"/>
      <c r="K669" s="6"/>
      <c r="L669" s="6"/>
      <c r="M669" s="6"/>
    </row>
    <row r="670" spans="6:13">
      <c r="F670" s="4"/>
      <c r="G670" s="6"/>
      <c r="H670" s="6"/>
      <c r="I670" s="6"/>
      <c r="J670" s="6"/>
      <c r="K670" s="6"/>
      <c r="L670" s="6"/>
      <c r="M670" s="6"/>
    </row>
    <row r="671" spans="6:13">
      <c r="F671" s="4"/>
      <c r="G671" s="6"/>
      <c r="H671" s="6"/>
      <c r="I671" s="6"/>
      <c r="J671" s="6"/>
      <c r="K671" s="6"/>
      <c r="L671" s="6"/>
      <c r="M671" s="6"/>
    </row>
    <row r="672" spans="6:13">
      <c r="F672" s="4"/>
      <c r="G672" s="6"/>
      <c r="H672" s="6"/>
      <c r="I672" s="6"/>
      <c r="J672" s="6"/>
      <c r="K672" s="6"/>
      <c r="L672" s="6"/>
      <c r="M672" s="6"/>
    </row>
    <row r="673" spans="6:13">
      <c r="F673" s="4"/>
      <c r="G673" s="6"/>
      <c r="H673" s="6"/>
      <c r="I673" s="6"/>
      <c r="J673" s="6"/>
      <c r="K673" s="6"/>
      <c r="L673" s="6"/>
      <c r="M673" s="6"/>
    </row>
    <row r="674" spans="6:13">
      <c r="F674" s="4"/>
      <c r="G674" s="6"/>
      <c r="H674" s="6"/>
      <c r="I674" s="6"/>
      <c r="J674" s="6"/>
      <c r="K674" s="6"/>
      <c r="L674" s="6"/>
      <c r="M674" s="6"/>
    </row>
    <row r="675" spans="6:13">
      <c r="F675" s="4"/>
      <c r="G675" s="6"/>
      <c r="H675" s="6"/>
      <c r="I675" s="6"/>
      <c r="J675" s="6"/>
      <c r="K675" s="6"/>
      <c r="L675" s="6"/>
      <c r="M675" s="6"/>
    </row>
    <row r="676" spans="6:13">
      <c r="F676" s="4"/>
      <c r="G676" s="6"/>
      <c r="H676" s="6"/>
      <c r="I676" s="6"/>
      <c r="J676" s="6"/>
      <c r="K676" s="6"/>
      <c r="L676" s="6"/>
      <c r="M676" s="6"/>
    </row>
    <row r="677" spans="6:13">
      <c r="F677" s="4"/>
      <c r="G677" s="6"/>
      <c r="H677" s="6"/>
      <c r="I677" s="6"/>
      <c r="J677" s="6"/>
      <c r="K677" s="6"/>
      <c r="L677" s="6"/>
      <c r="M677" s="6"/>
    </row>
    <row r="678" spans="6:13">
      <c r="F678" s="4"/>
      <c r="G678" s="6"/>
      <c r="H678" s="6"/>
      <c r="I678" s="6"/>
      <c r="J678" s="6"/>
      <c r="K678" s="6"/>
      <c r="L678" s="6"/>
      <c r="M678" s="6"/>
    </row>
    <row r="679" spans="6:13">
      <c r="F679" s="4"/>
      <c r="G679" s="6"/>
      <c r="H679" s="6"/>
      <c r="I679" s="6"/>
      <c r="J679" s="6"/>
      <c r="K679" s="6"/>
      <c r="L679" s="6"/>
      <c r="M679" s="6"/>
    </row>
    <row r="680" spans="6:13">
      <c r="F680" s="4"/>
      <c r="G680" s="6"/>
      <c r="H680" s="6"/>
      <c r="I680" s="6"/>
      <c r="J680" s="6"/>
      <c r="K680" s="6"/>
      <c r="L680" s="6"/>
      <c r="M680" s="6"/>
    </row>
    <row r="681" spans="6:13">
      <c r="F681" s="4"/>
      <c r="G681" s="6"/>
      <c r="H681" s="6"/>
      <c r="I681" s="6"/>
      <c r="J681" s="6"/>
      <c r="K681" s="6"/>
      <c r="L681" s="6"/>
      <c r="M681" s="6"/>
    </row>
    <row r="682" spans="6:13">
      <c r="F682" s="4"/>
      <c r="G682" s="6"/>
      <c r="H682" s="6"/>
      <c r="I682" s="6"/>
      <c r="J682" s="6"/>
      <c r="K682" s="6"/>
      <c r="L682" s="6"/>
      <c r="M682" s="6"/>
    </row>
    <row r="683" spans="6:13">
      <c r="F683" s="4"/>
      <c r="G683" s="6"/>
      <c r="H683" s="6"/>
      <c r="I683" s="6"/>
      <c r="J683" s="6"/>
      <c r="K683" s="6"/>
      <c r="L683" s="6"/>
      <c r="M683" s="6"/>
    </row>
    <row r="684" spans="6:13">
      <c r="F684" s="4"/>
      <c r="G684" s="6"/>
      <c r="H684" s="6"/>
      <c r="I684" s="6"/>
      <c r="J684" s="6"/>
      <c r="K684" s="6"/>
      <c r="L684" s="6"/>
      <c r="M684" s="6"/>
    </row>
    <row r="685" spans="6:13">
      <c r="F685" s="4"/>
      <c r="G685" s="6"/>
      <c r="H685" s="6"/>
      <c r="I685" s="6"/>
      <c r="J685" s="6"/>
      <c r="K685" s="6"/>
      <c r="L685" s="6"/>
      <c r="M685" s="6"/>
    </row>
    <row r="686" spans="6:13">
      <c r="F686" s="4"/>
      <c r="G686" s="6"/>
      <c r="H686" s="6"/>
      <c r="I686" s="6"/>
      <c r="J686" s="6"/>
      <c r="K686" s="6"/>
      <c r="L686" s="6"/>
      <c r="M686" s="6"/>
    </row>
    <row r="687" spans="6:13">
      <c r="F687" s="4"/>
      <c r="G687" s="6"/>
      <c r="H687" s="6"/>
      <c r="I687" s="6"/>
      <c r="J687" s="6"/>
      <c r="K687" s="6"/>
      <c r="L687" s="6"/>
      <c r="M687" s="6"/>
    </row>
    <row r="688" spans="6:13">
      <c r="F688" s="4"/>
      <c r="G688" s="6"/>
      <c r="H688" s="6"/>
      <c r="I688" s="6"/>
      <c r="J688" s="6"/>
      <c r="K688" s="6"/>
      <c r="L688" s="6"/>
      <c r="M688" s="6"/>
    </row>
    <row r="689" spans="6:13">
      <c r="F689" s="4"/>
      <c r="G689" s="6"/>
      <c r="H689" s="6"/>
      <c r="I689" s="6"/>
      <c r="J689" s="6"/>
      <c r="K689" s="6"/>
      <c r="L689" s="6"/>
      <c r="M689" s="6"/>
    </row>
    <row r="690" spans="6:13">
      <c r="F690" s="4"/>
      <c r="G690" s="6"/>
      <c r="H690" s="6"/>
      <c r="I690" s="6"/>
      <c r="J690" s="6"/>
      <c r="K690" s="6"/>
      <c r="L690" s="6"/>
      <c r="M690" s="6"/>
    </row>
    <row r="691" spans="6:13">
      <c r="F691" s="4"/>
      <c r="G691" s="6"/>
      <c r="H691" s="6"/>
      <c r="I691" s="6"/>
      <c r="J691" s="6"/>
      <c r="K691" s="6"/>
      <c r="L691" s="6"/>
      <c r="M691" s="6"/>
    </row>
    <row r="692" spans="6:13">
      <c r="F692" s="4"/>
      <c r="G692" s="6"/>
      <c r="H692" s="6"/>
      <c r="I692" s="6"/>
      <c r="J692" s="6"/>
      <c r="K692" s="6"/>
      <c r="L692" s="6"/>
      <c r="M692" s="6"/>
    </row>
    <row r="693" spans="6:13">
      <c r="F693" s="4"/>
      <c r="G693" s="6"/>
      <c r="H693" s="6"/>
      <c r="I693" s="6"/>
      <c r="J693" s="6"/>
      <c r="K693" s="6"/>
      <c r="L693" s="6"/>
      <c r="M693" s="6"/>
    </row>
    <row r="694" spans="6:13">
      <c r="F694" s="4"/>
      <c r="G694" s="6"/>
      <c r="H694" s="6"/>
      <c r="I694" s="6"/>
      <c r="J694" s="6"/>
      <c r="K694" s="6"/>
      <c r="L694" s="6"/>
      <c r="M694" s="6"/>
    </row>
    <row r="695" spans="6:13">
      <c r="F695" s="4"/>
      <c r="G695" s="6"/>
      <c r="H695" s="6"/>
      <c r="I695" s="6"/>
      <c r="J695" s="6"/>
      <c r="K695" s="6"/>
      <c r="L695" s="6"/>
      <c r="M695" s="6"/>
    </row>
    <row r="696" spans="6:13">
      <c r="F696" s="4"/>
      <c r="G696" s="6"/>
      <c r="H696" s="6"/>
      <c r="I696" s="6"/>
      <c r="J696" s="6"/>
      <c r="K696" s="6"/>
      <c r="L696" s="6"/>
      <c r="M696" s="6"/>
    </row>
    <row r="697" spans="6:13">
      <c r="F697" s="4"/>
      <c r="G697" s="6"/>
      <c r="H697" s="6"/>
      <c r="I697" s="6"/>
      <c r="J697" s="6"/>
      <c r="K697" s="6"/>
      <c r="L697" s="6"/>
      <c r="M697" s="6"/>
    </row>
    <row r="698" spans="6:13">
      <c r="F698" s="4"/>
      <c r="G698" s="6"/>
      <c r="H698" s="6"/>
      <c r="I698" s="6"/>
      <c r="J698" s="6"/>
      <c r="K698" s="6"/>
      <c r="L698" s="6"/>
      <c r="M698" s="6"/>
    </row>
    <row r="699" spans="6:13">
      <c r="F699" s="4"/>
      <c r="G699" s="6"/>
      <c r="H699" s="6"/>
      <c r="I699" s="6"/>
      <c r="J699" s="6"/>
      <c r="K699" s="6"/>
      <c r="L699" s="6"/>
      <c r="M699" s="6"/>
    </row>
    <row r="700" spans="6:13">
      <c r="F700" s="4"/>
      <c r="G700" s="6"/>
      <c r="H700" s="6"/>
      <c r="I700" s="6"/>
      <c r="J700" s="6"/>
      <c r="K700" s="6"/>
      <c r="L700" s="6"/>
      <c r="M700" s="6"/>
    </row>
    <row r="701" spans="6:13">
      <c r="F701" s="4"/>
      <c r="G701" s="6"/>
      <c r="H701" s="6"/>
      <c r="I701" s="6"/>
      <c r="J701" s="6"/>
      <c r="K701" s="6"/>
      <c r="L701" s="6"/>
      <c r="M701" s="6"/>
    </row>
    <row r="702" spans="6:13">
      <c r="F702" s="4"/>
      <c r="G702" s="6"/>
      <c r="H702" s="6"/>
      <c r="I702" s="6"/>
      <c r="J702" s="6"/>
      <c r="K702" s="6"/>
      <c r="L702" s="6"/>
      <c r="M702" s="6"/>
    </row>
    <row r="703" spans="6:13">
      <c r="F703" s="4"/>
      <c r="G703" s="6"/>
      <c r="H703" s="6"/>
      <c r="I703" s="6"/>
      <c r="J703" s="6"/>
      <c r="K703" s="6"/>
      <c r="L703" s="6"/>
      <c r="M703" s="6"/>
    </row>
    <row r="704" spans="6:13">
      <c r="F704" s="4"/>
      <c r="G704" s="6"/>
      <c r="H704" s="6"/>
      <c r="I704" s="6"/>
      <c r="J704" s="6"/>
      <c r="K704" s="6"/>
      <c r="L704" s="6"/>
      <c r="M704" s="6"/>
    </row>
    <row r="705" spans="6:13">
      <c r="F705" s="4"/>
      <c r="G705" s="6"/>
      <c r="H705" s="6"/>
      <c r="I705" s="6"/>
      <c r="J705" s="6"/>
      <c r="K705" s="6"/>
      <c r="L705" s="6"/>
      <c r="M705" s="6"/>
    </row>
    <row r="706" spans="6:13">
      <c r="F706" s="4"/>
      <c r="G706" s="6"/>
      <c r="H706" s="6"/>
      <c r="I706" s="6"/>
      <c r="J706" s="6"/>
      <c r="K706" s="6"/>
      <c r="L706" s="6"/>
      <c r="M706" s="6"/>
    </row>
    <row r="707" spans="6:13">
      <c r="F707" s="4"/>
      <c r="G707" s="6"/>
      <c r="H707" s="6"/>
      <c r="I707" s="6"/>
      <c r="J707" s="6"/>
      <c r="K707" s="6"/>
      <c r="L707" s="6"/>
      <c r="M707" s="6"/>
    </row>
    <row r="708" spans="6:13">
      <c r="F708" s="4"/>
      <c r="G708" s="6"/>
      <c r="H708" s="6"/>
      <c r="I708" s="6"/>
      <c r="J708" s="6"/>
      <c r="K708" s="6"/>
      <c r="L708" s="6"/>
      <c r="M708" s="6"/>
    </row>
    <row r="709" spans="6:13">
      <c r="F709" s="4"/>
      <c r="G709" s="6"/>
      <c r="H709" s="6"/>
      <c r="I709" s="6"/>
      <c r="J709" s="6"/>
      <c r="K709" s="6"/>
      <c r="L709" s="6"/>
      <c r="M709" s="6"/>
    </row>
    <row r="710" spans="6:13">
      <c r="F710" s="4"/>
      <c r="G710" s="6"/>
      <c r="H710" s="6"/>
      <c r="I710" s="6"/>
      <c r="J710" s="6"/>
      <c r="K710" s="6"/>
      <c r="L710" s="6"/>
      <c r="M710" s="6"/>
    </row>
    <row r="711" spans="6:13">
      <c r="F711" s="4"/>
      <c r="G711" s="6"/>
      <c r="H711" s="6"/>
      <c r="I711" s="6"/>
      <c r="J711" s="6"/>
      <c r="K711" s="6"/>
      <c r="L711" s="6"/>
      <c r="M711" s="6"/>
    </row>
    <row r="712" spans="6:13">
      <c r="F712" s="4"/>
      <c r="G712" s="6"/>
      <c r="H712" s="6"/>
      <c r="I712" s="6"/>
      <c r="J712" s="6"/>
      <c r="K712" s="6"/>
      <c r="L712" s="6"/>
      <c r="M712" s="6"/>
    </row>
    <row r="713" spans="6:13">
      <c r="F713" s="4"/>
      <c r="G713" s="6"/>
      <c r="H713" s="6"/>
      <c r="I713" s="6"/>
      <c r="J713" s="6"/>
      <c r="K713" s="6"/>
      <c r="L713" s="6"/>
      <c r="M713" s="6"/>
    </row>
    <row r="714" spans="6:13">
      <c r="F714" s="4"/>
      <c r="G714" s="6"/>
      <c r="H714" s="6"/>
      <c r="I714" s="6"/>
      <c r="J714" s="6"/>
      <c r="K714" s="6"/>
      <c r="L714" s="6"/>
      <c r="M714" s="6"/>
    </row>
    <row r="715" spans="6:13">
      <c r="F715" s="4"/>
      <c r="G715" s="6"/>
      <c r="H715" s="6"/>
      <c r="I715" s="6"/>
      <c r="J715" s="6"/>
      <c r="K715" s="6"/>
      <c r="L715" s="6"/>
      <c r="M715" s="6"/>
    </row>
    <row r="716" spans="6:13">
      <c r="F716" s="4"/>
      <c r="G716" s="6"/>
      <c r="H716" s="6"/>
      <c r="I716" s="6"/>
      <c r="J716" s="6"/>
      <c r="K716" s="6"/>
      <c r="L716" s="6"/>
      <c r="M716" s="6"/>
    </row>
    <row r="717" spans="6:13">
      <c r="F717" s="4"/>
      <c r="G717" s="6"/>
      <c r="H717" s="6"/>
      <c r="I717" s="6"/>
      <c r="J717" s="6"/>
      <c r="K717" s="6"/>
      <c r="L717" s="6"/>
      <c r="M717" s="6"/>
    </row>
    <row r="718" spans="6:13">
      <c r="F718" s="4"/>
      <c r="G718" s="6"/>
      <c r="H718" s="6"/>
      <c r="I718" s="6"/>
      <c r="J718" s="6"/>
      <c r="K718" s="6"/>
      <c r="L718" s="6"/>
      <c r="M718" s="6"/>
    </row>
    <row r="719" spans="6:13">
      <c r="F719" s="4"/>
      <c r="G719" s="6"/>
      <c r="H719" s="6"/>
      <c r="I719" s="6"/>
      <c r="J719" s="6"/>
      <c r="K719" s="6"/>
      <c r="L719" s="6"/>
      <c r="M719" s="6"/>
    </row>
    <row r="720" spans="6:13">
      <c r="F720" s="4"/>
      <c r="G720" s="6"/>
      <c r="H720" s="6"/>
      <c r="I720" s="6"/>
      <c r="J720" s="6"/>
      <c r="K720" s="6"/>
      <c r="L720" s="6"/>
      <c r="M720" s="6"/>
    </row>
    <row r="721" spans="6:13">
      <c r="F721" s="4"/>
      <c r="G721" s="6"/>
      <c r="H721" s="6"/>
      <c r="I721" s="6"/>
      <c r="J721" s="6"/>
      <c r="K721" s="6"/>
      <c r="L721" s="6"/>
      <c r="M721" s="6"/>
    </row>
    <row r="722" spans="6:13">
      <c r="F722" s="4"/>
      <c r="G722" s="6"/>
      <c r="H722" s="6"/>
      <c r="I722" s="6"/>
      <c r="J722" s="6"/>
      <c r="K722" s="6"/>
      <c r="L722" s="6"/>
      <c r="M722" s="6"/>
    </row>
    <row r="723" spans="6:13">
      <c r="F723" s="4"/>
      <c r="G723" s="6"/>
      <c r="H723" s="6"/>
      <c r="I723" s="6"/>
      <c r="J723" s="6"/>
      <c r="K723" s="6"/>
      <c r="L723" s="6"/>
      <c r="M723" s="6"/>
    </row>
    <row r="724" spans="6:13">
      <c r="F724" s="4"/>
      <c r="G724" s="6"/>
      <c r="H724" s="6"/>
      <c r="I724" s="6"/>
      <c r="J724" s="6"/>
      <c r="K724" s="6"/>
      <c r="L724" s="6"/>
      <c r="M724" s="6"/>
    </row>
    <row r="725" spans="6:13">
      <c r="F725" s="4"/>
      <c r="G725" s="6"/>
      <c r="H725" s="6"/>
      <c r="I725" s="6"/>
      <c r="J725" s="6"/>
      <c r="K725" s="6"/>
      <c r="L725" s="6"/>
      <c r="M725" s="6"/>
    </row>
    <row r="726" spans="6:13">
      <c r="F726" s="4"/>
      <c r="G726" s="6"/>
      <c r="H726" s="6"/>
      <c r="I726" s="6"/>
      <c r="J726" s="6"/>
      <c r="K726" s="6"/>
      <c r="L726" s="6"/>
      <c r="M726" s="6"/>
    </row>
    <row r="727" spans="6:13">
      <c r="F727" s="4"/>
      <c r="G727" s="6"/>
      <c r="H727" s="6"/>
      <c r="I727" s="6"/>
      <c r="J727" s="6"/>
      <c r="K727" s="6"/>
      <c r="L727" s="6"/>
      <c r="M727" s="6"/>
    </row>
    <row r="728" spans="6:13">
      <c r="F728" s="4"/>
      <c r="G728" s="6"/>
      <c r="H728" s="6"/>
      <c r="I728" s="6"/>
      <c r="J728" s="6"/>
      <c r="K728" s="6"/>
      <c r="L728" s="6"/>
      <c r="M728" s="6"/>
    </row>
    <row r="729" spans="6:13">
      <c r="F729" s="4"/>
      <c r="G729" s="6"/>
      <c r="H729" s="6"/>
      <c r="I729" s="6"/>
      <c r="J729" s="6"/>
      <c r="K729" s="6"/>
      <c r="L729" s="6"/>
      <c r="M729" s="6"/>
    </row>
    <row r="730" spans="6:13">
      <c r="F730" s="4"/>
      <c r="G730" s="6"/>
      <c r="H730" s="6"/>
      <c r="I730" s="6"/>
      <c r="J730" s="6"/>
      <c r="K730" s="6"/>
      <c r="L730" s="6"/>
      <c r="M730" s="6"/>
    </row>
    <row r="731" spans="6:13">
      <c r="F731" s="4"/>
      <c r="G731" s="6"/>
      <c r="H731" s="6"/>
      <c r="I731" s="6"/>
      <c r="J731" s="6"/>
      <c r="K731" s="6"/>
      <c r="L731" s="6"/>
      <c r="M731" s="6"/>
    </row>
    <row r="732" spans="6:13">
      <c r="F732" s="4"/>
      <c r="G732" s="6"/>
      <c r="H732" s="6"/>
      <c r="I732" s="6"/>
      <c r="J732" s="6"/>
      <c r="K732" s="6"/>
      <c r="L732" s="6"/>
      <c r="M732" s="6"/>
    </row>
    <row r="733" spans="6:13">
      <c r="F733" s="4"/>
      <c r="G733" s="6"/>
      <c r="H733" s="6"/>
      <c r="I733" s="6"/>
      <c r="J733" s="6"/>
      <c r="K733" s="6"/>
      <c r="L733" s="6"/>
      <c r="M733" s="6"/>
    </row>
    <row r="734" spans="6:13">
      <c r="F734" s="4"/>
      <c r="G734" s="6"/>
      <c r="H734" s="6"/>
      <c r="I734" s="6"/>
      <c r="J734" s="6"/>
      <c r="K734" s="6"/>
      <c r="L734" s="6"/>
      <c r="M734" s="6"/>
    </row>
    <row r="735" spans="6:13">
      <c r="F735" s="4"/>
      <c r="G735" s="6"/>
      <c r="H735" s="6"/>
      <c r="I735" s="6"/>
      <c r="J735" s="6"/>
      <c r="K735" s="6"/>
      <c r="L735" s="6"/>
      <c r="M735" s="6"/>
    </row>
    <row r="736" spans="6:13">
      <c r="F736" s="4"/>
      <c r="G736" s="6"/>
      <c r="H736" s="6"/>
      <c r="I736" s="6"/>
      <c r="J736" s="6"/>
      <c r="K736" s="6"/>
      <c r="L736" s="6"/>
      <c r="M736" s="6"/>
    </row>
    <row r="737" spans="6:13">
      <c r="F737" s="4"/>
      <c r="G737" s="6"/>
      <c r="H737" s="6"/>
      <c r="I737" s="6"/>
      <c r="J737" s="6"/>
      <c r="K737" s="6"/>
      <c r="L737" s="6"/>
      <c r="M737" s="6"/>
    </row>
    <row r="738" spans="6:13">
      <c r="F738" s="4"/>
      <c r="G738" s="6"/>
      <c r="H738" s="6"/>
      <c r="I738" s="6"/>
      <c r="J738" s="6"/>
      <c r="K738" s="6"/>
      <c r="L738" s="6"/>
      <c r="M738" s="6"/>
    </row>
    <row r="739" spans="6:13">
      <c r="F739" s="4"/>
      <c r="G739" s="6"/>
      <c r="H739" s="6"/>
      <c r="I739" s="6"/>
      <c r="J739" s="6"/>
      <c r="K739" s="6"/>
      <c r="L739" s="6"/>
      <c r="M739" s="6"/>
    </row>
    <row r="740" spans="6:13">
      <c r="F740" s="4"/>
      <c r="G740" s="6"/>
      <c r="H740" s="6"/>
      <c r="I740" s="6"/>
      <c r="J740" s="6"/>
      <c r="K740" s="6"/>
      <c r="L740" s="6"/>
      <c r="M740" s="6"/>
    </row>
    <row r="741" spans="6:13">
      <c r="F741" s="4"/>
      <c r="G741" s="6"/>
      <c r="H741" s="6"/>
      <c r="I741" s="6"/>
      <c r="J741" s="6"/>
      <c r="K741" s="6"/>
      <c r="L741" s="6"/>
      <c r="M741" s="6"/>
    </row>
    <row r="742" spans="6:13">
      <c r="F742" s="4"/>
      <c r="G742" s="6"/>
      <c r="H742" s="6"/>
      <c r="I742" s="6"/>
      <c r="J742" s="6"/>
      <c r="K742" s="6"/>
      <c r="L742" s="6"/>
      <c r="M742" s="6"/>
    </row>
    <row r="743" spans="6:13">
      <c r="F743" s="4"/>
      <c r="G743" s="6"/>
      <c r="H743" s="6"/>
      <c r="I743" s="6"/>
      <c r="J743" s="6"/>
      <c r="K743" s="6"/>
      <c r="L743" s="6"/>
      <c r="M743" s="6"/>
    </row>
    <row r="744" spans="6:13">
      <c r="F744" s="4"/>
      <c r="G744" s="6"/>
      <c r="H744" s="6"/>
      <c r="I744" s="6"/>
      <c r="J744" s="6"/>
      <c r="K744" s="6"/>
      <c r="L744" s="6"/>
      <c r="M744" s="6"/>
    </row>
    <row r="745" spans="6:13">
      <c r="F745" s="4"/>
      <c r="G745" s="6"/>
      <c r="H745" s="6"/>
      <c r="I745" s="6"/>
      <c r="J745" s="6"/>
      <c r="K745" s="6"/>
      <c r="L745" s="6"/>
      <c r="M745" s="6"/>
    </row>
    <row r="746" spans="6:13">
      <c r="F746" s="4"/>
      <c r="G746" s="6"/>
      <c r="H746" s="6"/>
      <c r="I746" s="6"/>
      <c r="J746" s="6"/>
      <c r="K746" s="6"/>
      <c r="L746" s="6"/>
      <c r="M746" s="6"/>
    </row>
    <row r="747" spans="6:13">
      <c r="F747" s="4"/>
      <c r="G747" s="6"/>
      <c r="H747" s="6"/>
      <c r="I747" s="6"/>
      <c r="J747" s="6"/>
      <c r="K747" s="6"/>
      <c r="L747" s="6"/>
      <c r="M747" s="6"/>
    </row>
    <row r="748" spans="6:13">
      <c r="F748" s="4"/>
      <c r="G748" s="6"/>
      <c r="H748" s="6"/>
      <c r="I748" s="6"/>
      <c r="J748" s="6"/>
      <c r="K748" s="6"/>
      <c r="L748" s="6"/>
      <c r="M748" s="6"/>
    </row>
    <row r="749" spans="6:13">
      <c r="F749" s="4"/>
      <c r="G749" s="6"/>
      <c r="H749" s="6"/>
      <c r="I749" s="6"/>
      <c r="J749" s="6"/>
      <c r="K749" s="6"/>
      <c r="L749" s="6"/>
      <c r="M749" s="6"/>
    </row>
    <row r="750" spans="6:13">
      <c r="F750" s="4"/>
      <c r="G750" s="6"/>
      <c r="H750" s="6"/>
      <c r="I750" s="6"/>
      <c r="J750" s="6"/>
      <c r="K750" s="6"/>
      <c r="L750" s="6"/>
      <c r="M750" s="6"/>
    </row>
    <row r="751" spans="6:13">
      <c r="F751" s="4"/>
      <c r="G751" s="6"/>
      <c r="H751" s="6"/>
      <c r="I751" s="6"/>
      <c r="J751" s="6"/>
      <c r="K751" s="6"/>
      <c r="L751" s="6"/>
      <c r="M751" s="6"/>
    </row>
    <row r="752" spans="6:13">
      <c r="F752" s="4"/>
      <c r="G752" s="6"/>
      <c r="H752" s="6"/>
      <c r="I752" s="6"/>
      <c r="J752" s="6"/>
      <c r="K752" s="6"/>
      <c r="L752" s="6"/>
      <c r="M752" s="6"/>
    </row>
    <row r="753" spans="6:13">
      <c r="F753" s="4"/>
      <c r="G753" s="6"/>
      <c r="H753" s="6"/>
      <c r="I753" s="6"/>
      <c r="J753" s="6"/>
      <c r="K753" s="6"/>
      <c r="L753" s="6"/>
      <c r="M753" s="6"/>
    </row>
    <row r="754" spans="6:13">
      <c r="F754" s="4"/>
      <c r="G754" s="6"/>
      <c r="H754" s="6"/>
      <c r="I754" s="6"/>
      <c r="J754" s="6"/>
      <c r="K754" s="6"/>
      <c r="L754" s="6"/>
      <c r="M754" s="6"/>
    </row>
    <row r="755" spans="6:13">
      <c r="F755" s="4"/>
      <c r="G755" s="6"/>
      <c r="H755" s="6"/>
      <c r="I755" s="6"/>
      <c r="J755" s="6"/>
      <c r="K755" s="6"/>
      <c r="L755" s="6"/>
      <c r="M755" s="6"/>
    </row>
    <row r="756" spans="6:13">
      <c r="F756" s="4"/>
      <c r="G756" s="6"/>
      <c r="H756" s="6"/>
      <c r="I756" s="6"/>
      <c r="J756" s="6"/>
      <c r="K756" s="6"/>
      <c r="L756" s="6"/>
      <c r="M756" s="6"/>
    </row>
    <row r="757" spans="6:13">
      <c r="F757" s="4"/>
      <c r="G757" s="6"/>
      <c r="H757" s="6"/>
      <c r="I757" s="6"/>
      <c r="J757" s="6"/>
      <c r="K757" s="6"/>
      <c r="L757" s="6"/>
      <c r="M757" s="6"/>
    </row>
    <row r="758" spans="6:13">
      <c r="F758" s="4"/>
      <c r="G758" s="6"/>
      <c r="H758" s="6"/>
      <c r="I758" s="6"/>
      <c r="J758" s="6"/>
      <c r="K758" s="6"/>
      <c r="L758" s="6"/>
      <c r="M758" s="6"/>
    </row>
    <row r="759" spans="6:13">
      <c r="F759" s="4"/>
      <c r="G759" s="6"/>
      <c r="H759" s="6"/>
      <c r="I759" s="6"/>
      <c r="J759" s="6"/>
      <c r="K759" s="6"/>
      <c r="L759" s="6"/>
      <c r="M759" s="6"/>
    </row>
    <row r="760" spans="6:13">
      <c r="F760" s="4"/>
      <c r="G760" s="6"/>
      <c r="H760" s="6"/>
      <c r="I760" s="6"/>
      <c r="J760" s="6"/>
      <c r="K760" s="6"/>
      <c r="L760" s="6"/>
      <c r="M760" s="6"/>
    </row>
    <row r="761" spans="6:13">
      <c r="F761" s="4"/>
      <c r="G761" s="6"/>
      <c r="H761" s="6"/>
      <c r="I761" s="6"/>
      <c r="J761" s="6"/>
      <c r="K761" s="6"/>
      <c r="L761" s="6"/>
      <c r="M761" s="6"/>
    </row>
    <row r="762" spans="6:13">
      <c r="F762" s="4"/>
      <c r="G762" s="6"/>
      <c r="H762" s="6"/>
      <c r="I762" s="6"/>
      <c r="J762" s="6"/>
      <c r="K762" s="6"/>
      <c r="L762" s="6"/>
      <c r="M762" s="6"/>
    </row>
    <row r="763" spans="6:13">
      <c r="F763" s="4"/>
      <c r="G763" s="6"/>
      <c r="H763" s="6"/>
      <c r="I763" s="6"/>
      <c r="J763" s="6"/>
      <c r="K763" s="6"/>
      <c r="L763" s="6"/>
      <c r="M763" s="6"/>
    </row>
    <row r="764" spans="6:13">
      <c r="F764" s="4"/>
      <c r="G764" s="6"/>
      <c r="H764" s="6"/>
      <c r="I764" s="6"/>
      <c r="J764" s="6"/>
      <c r="K764" s="6"/>
      <c r="L764" s="6"/>
      <c r="M764" s="6"/>
    </row>
    <row r="765" spans="6:13">
      <c r="F765" s="4"/>
      <c r="G765" s="6"/>
      <c r="H765" s="6"/>
      <c r="I765" s="6"/>
      <c r="J765" s="6"/>
      <c r="K765" s="6"/>
      <c r="L765" s="6"/>
      <c r="M765" s="6"/>
    </row>
    <row r="766" spans="6:13">
      <c r="F766" s="4"/>
      <c r="G766" s="6"/>
      <c r="H766" s="6"/>
      <c r="I766" s="6"/>
      <c r="J766" s="6"/>
      <c r="K766" s="6"/>
      <c r="L766" s="6"/>
      <c r="M766" s="6"/>
    </row>
    <row r="767" spans="6:13">
      <c r="F767" s="4"/>
      <c r="G767" s="6"/>
      <c r="H767" s="6"/>
      <c r="I767" s="6"/>
      <c r="J767" s="6"/>
      <c r="K767" s="6"/>
      <c r="L767" s="6"/>
      <c r="M767" s="6"/>
    </row>
    <row r="768" spans="6:13">
      <c r="F768" s="4"/>
      <c r="G768" s="6"/>
      <c r="H768" s="6"/>
      <c r="I768" s="6"/>
      <c r="J768" s="6"/>
      <c r="K768" s="6"/>
      <c r="L768" s="6"/>
      <c r="M768" s="6"/>
    </row>
    <row r="769" spans="6:13">
      <c r="F769" s="4"/>
      <c r="G769" s="6"/>
      <c r="H769" s="6"/>
      <c r="I769" s="6"/>
      <c r="J769" s="6"/>
      <c r="K769" s="6"/>
      <c r="L769" s="6"/>
      <c r="M769" s="6"/>
    </row>
    <row r="770" spans="6:13">
      <c r="F770" s="4"/>
      <c r="G770" s="6"/>
      <c r="H770" s="6"/>
      <c r="I770" s="6"/>
      <c r="J770" s="6"/>
      <c r="K770" s="6"/>
      <c r="L770" s="6"/>
      <c r="M770" s="6"/>
    </row>
    <row r="771" spans="6:13">
      <c r="F771" s="4"/>
      <c r="G771" s="6"/>
      <c r="H771" s="6"/>
      <c r="I771" s="6"/>
      <c r="J771" s="6"/>
      <c r="K771" s="6"/>
      <c r="L771" s="6"/>
      <c r="M771" s="6"/>
    </row>
    <row r="772" spans="6:13">
      <c r="F772" s="4"/>
      <c r="G772" s="6"/>
      <c r="H772" s="6"/>
      <c r="I772" s="6"/>
      <c r="J772" s="6"/>
      <c r="K772" s="6"/>
      <c r="L772" s="6"/>
      <c r="M772" s="6"/>
    </row>
    <row r="773" spans="6:13">
      <c r="F773" s="4"/>
      <c r="G773" s="6"/>
      <c r="H773" s="6"/>
      <c r="I773" s="6"/>
      <c r="J773" s="6"/>
      <c r="K773" s="6"/>
      <c r="L773" s="6"/>
      <c r="M773" s="6"/>
    </row>
    <row r="774" spans="6:13">
      <c r="F774" s="4"/>
      <c r="G774" s="6"/>
      <c r="H774" s="6"/>
      <c r="I774" s="6"/>
      <c r="J774" s="6"/>
      <c r="K774" s="6"/>
      <c r="L774" s="6"/>
      <c r="M774" s="6"/>
    </row>
    <row r="775" spans="6:13">
      <c r="F775" s="4"/>
      <c r="G775" s="6"/>
      <c r="H775" s="6"/>
      <c r="I775" s="6"/>
      <c r="J775" s="6"/>
      <c r="K775" s="6"/>
      <c r="L775" s="6"/>
      <c r="M775" s="6"/>
    </row>
    <row r="776" spans="6:13">
      <c r="F776" s="4"/>
      <c r="G776" s="6"/>
      <c r="H776" s="6"/>
      <c r="I776" s="6"/>
      <c r="J776" s="6"/>
      <c r="K776" s="6"/>
      <c r="L776" s="6"/>
      <c r="M776" s="6"/>
    </row>
    <row r="777" spans="6:13">
      <c r="F777" s="4"/>
      <c r="G777" s="6"/>
      <c r="H777" s="6"/>
      <c r="I777" s="6"/>
      <c r="J777" s="6"/>
      <c r="K777" s="6"/>
      <c r="L777" s="6"/>
      <c r="M777" s="6"/>
    </row>
    <row r="778" spans="6:13">
      <c r="F778" s="4"/>
      <c r="G778" s="6"/>
      <c r="H778" s="6"/>
      <c r="I778" s="6"/>
      <c r="J778" s="6"/>
      <c r="K778" s="6"/>
      <c r="L778" s="6"/>
      <c r="M778" s="6"/>
    </row>
    <row r="779" spans="6:13">
      <c r="F779" s="4"/>
      <c r="G779" s="6"/>
      <c r="H779" s="6"/>
      <c r="I779" s="6"/>
      <c r="J779" s="6"/>
      <c r="K779" s="6"/>
      <c r="L779" s="6"/>
      <c r="M779" s="6"/>
    </row>
    <row r="780" spans="6:13">
      <c r="F780" s="4"/>
      <c r="G780" s="6"/>
      <c r="H780" s="6"/>
      <c r="I780" s="6"/>
      <c r="J780" s="6"/>
      <c r="K780" s="6"/>
      <c r="L780" s="6"/>
      <c r="M780" s="6"/>
    </row>
    <row r="781" spans="6:13">
      <c r="F781" s="4"/>
      <c r="G781" s="6"/>
      <c r="H781" s="6"/>
      <c r="I781" s="6"/>
      <c r="J781" s="6"/>
      <c r="K781" s="6"/>
      <c r="L781" s="6"/>
      <c r="M781" s="6"/>
    </row>
    <row r="782" spans="6:13">
      <c r="F782" s="4"/>
      <c r="G782" s="6"/>
      <c r="H782" s="6"/>
      <c r="I782" s="6"/>
      <c r="J782" s="6"/>
      <c r="K782" s="6"/>
      <c r="L782" s="6"/>
      <c r="M782" s="6"/>
    </row>
    <row r="783" spans="6:13">
      <c r="F783" s="4"/>
      <c r="G783" s="6"/>
      <c r="H783" s="6"/>
      <c r="I783" s="6"/>
      <c r="J783" s="6"/>
      <c r="K783" s="6"/>
      <c r="L783" s="6"/>
      <c r="M783" s="6"/>
    </row>
    <row r="784" spans="6:13">
      <c r="F784" s="4"/>
      <c r="G784" s="6"/>
      <c r="H784" s="6"/>
      <c r="I784" s="6"/>
      <c r="J784" s="6"/>
      <c r="K784" s="6"/>
      <c r="L784" s="6"/>
      <c r="M784" s="6"/>
    </row>
    <row r="785" spans="6:13">
      <c r="F785" s="4"/>
      <c r="G785" s="6"/>
      <c r="H785" s="6"/>
      <c r="I785" s="6"/>
      <c r="J785" s="6"/>
      <c r="K785" s="6"/>
      <c r="L785" s="6"/>
      <c r="M785" s="6"/>
    </row>
    <row r="786" spans="6:13">
      <c r="F786" s="4"/>
      <c r="G786" s="6"/>
      <c r="H786" s="6"/>
      <c r="I786" s="6"/>
      <c r="J786" s="6"/>
      <c r="K786" s="6"/>
      <c r="L786" s="6"/>
      <c r="M786" s="6"/>
    </row>
    <row r="787" spans="6:13">
      <c r="F787" s="4"/>
      <c r="G787" s="6"/>
      <c r="H787" s="6"/>
      <c r="I787" s="6"/>
      <c r="J787" s="6"/>
      <c r="K787" s="6"/>
      <c r="L787" s="6"/>
      <c r="M787" s="6"/>
    </row>
    <row r="788" spans="6:13">
      <c r="F788" s="4"/>
      <c r="G788" s="6"/>
      <c r="H788" s="6"/>
      <c r="I788" s="6"/>
      <c r="J788" s="6"/>
      <c r="K788" s="6"/>
      <c r="L788" s="6"/>
      <c r="M788" s="6"/>
    </row>
    <row r="789" spans="6:13">
      <c r="F789" s="4"/>
      <c r="G789" s="6"/>
      <c r="H789" s="6"/>
      <c r="I789" s="6"/>
      <c r="J789" s="6"/>
      <c r="K789" s="6"/>
      <c r="L789" s="6"/>
      <c r="M789" s="6"/>
    </row>
    <row r="790" spans="6:13">
      <c r="F790" s="4"/>
      <c r="G790" s="6"/>
      <c r="H790" s="6"/>
      <c r="I790" s="6"/>
      <c r="J790" s="6"/>
      <c r="K790" s="6"/>
      <c r="L790" s="6"/>
      <c r="M790" s="6"/>
    </row>
    <row r="791" spans="6:13">
      <c r="F791" s="4"/>
      <c r="G791" s="6"/>
      <c r="H791" s="6"/>
      <c r="I791" s="6"/>
      <c r="J791" s="6"/>
      <c r="K791" s="6"/>
      <c r="L791" s="6"/>
      <c r="M791" s="6"/>
    </row>
    <row r="792" spans="6:13">
      <c r="F792" s="4"/>
      <c r="G792" s="6"/>
      <c r="H792" s="6"/>
      <c r="I792" s="6"/>
      <c r="J792" s="6"/>
      <c r="K792" s="6"/>
      <c r="L792" s="6"/>
      <c r="M792" s="6"/>
    </row>
    <row r="793" spans="6:13">
      <c r="F793" s="4"/>
      <c r="G793" s="6"/>
      <c r="H793" s="6"/>
      <c r="I793" s="6"/>
      <c r="J793" s="6"/>
      <c r="K793" s="6"/>
      <c r="L793" s="6"/>
      <c r="M793" s="6"/>
    </row>
    <row r="794" spans="6:13">
      <c r="F794" s="4"/>
      <c r="G794" s="6"/>
      <c r="H794" s="6"/>
      <c r="I794" s="6"/>
      <c r="J794" s="6"/>
      <c r="K794" s="6"/>
      <c r="L794" s="6"/>
      <c r="M794" s="6"/>
    </row>
    <row r="795" spans="6:13">
      <c r="F795" s="4"/>
      <c r="G795" s="6"/>
      <c r="H795" s="6"/>
      <c r="I795" s="6"/>
      <c r="J795" s="6"/>
      <c r="K795" s="6"/>
      <c r="L795" s="6"/>
      <c r="M795" s="6"/>
    </row>
    <row r="796" spans="6:13">
      <c r="F796" s="4"/>
      <c r="G796" s="6"/>
      <c r="H796" s="6"/>
      <c r="I796" s="6"/>
      <c r="J796" s="6"/>
      <c r="K796" s="6"/>
      <c r="L796" s="6"/>
      <c r="M796" s="6"/>
    </row>
    <row r="797" spans="6:13">
      <c r="F797" s="4"/>
      <c r="G797" s="6"/>
      <c r="H797" s="6"/>
      <c r="I797" s="6"/>
      <c r="J797" s="6"/>
      <c r="K797" s="6"/>
      <c r="L797" s="6"/>
      <c r="M797" s="6"/>
    </row>
    <row r="798" spans="6:13">
      <c r="F798" s="4"/>
      <c r="G798" s="6"/>
      <c r="H798" s="6"/>
      <c r="I798" s="6"/>
      <c r="J798" s="6"/>
      <c r="K798" s="6"/>
      <c r="L798" s="6"/>
      <c r="M798" s="6"/>
    </row>
    <row r="799" spans="6:13">
      <c r="F799" s="4"/>
      <c r="G799" s="6"/>
      <c r="H799" s="6"/>
      <c r="I799" s="6"/>
      <c r="J799" s="6"/>
      <c r="K799" s="6"/>
      <c r="L799" s="6"/>
      <c r="M799" s="6"/>
    </row>
    <row r="800" spans="6:13">
      <c r="F800" s="4"/>
      <c r="G800" s="6"/>
      <c r="H800" s="6"/>
      <c r="I800" s="6"/>
      <c r="J800" s="6"/>
      <c r="K800" s="6"/>
      <c r="L800" s="6"/>
      <c r="M800" s="6"/>
    </row>
    <row r="801" spans="6:13">
      <c r="F801" s="4"/>
      <c r="G801" s="6"/>
      <c r="H801" s="6"/>
      <c r="I801" s="6"/>
      <c r="J801" s="6"/>
      <c r="K801" s="6"/>
      <c r="L801" s="6"/>
      <c r="M801" s="6"/>
    </row>
    <row r="802" spans="6:13">
      <c r="F802" s="4"/>
      <c r="G802" s="6"/>
      <c r="H802" s="6"/>
      <c r="I802" s="6"/>
      <c r="J802" s="6"/>
      <c r="K802" s="6"/>
      <c r="L802" s="6"/>
      <c r="M802" s="6"/>
    </row>
    <row r="803" spans="6:13">
      <c r="F803" s="4"/>
      <c r="G803" s="6"/>
      <c r="H803" s="6"/>
      <c r="I803" s="6"/>
      <c r="J803" s="6"/>
      <c r="K803" s="6"/>
      <c r="L803" s="6"/>
      <c r="M803" s="6"/>
    </row>
    <row r="804" spans="6:13">
      <c r="F804" s="4"/>
      <c r="G804" s="6"/>
      <c r="H804" s="6"/>
      <c r="I804" s="6"/>
      <c r="J804" s="6"/>
      <c r="K804" s="6"/>
      <c r="L804" s="6"/>
      <c r="M804" s="6"/>
    </row>
    <row r="805" spans="6:13">
      <c r="F805" s="4"/>
      <c r="G805" s="6"/>
      <c r="H805" s="6"/>
      <c r="I805" s="6"/>
      <c r="J805" s="6"/>
      <c r="K805" s="6"/>
      <c r="L805" s="6"/>
      <c r="M805" s="6"/>
    </row>
    <row r="806" spans="6:13">
      <c r="F806" s="4"/>
      <c r="G806" s="6"/>
      <c r="H806" s="6"/>
      <c r="I806" s="6"/>
      <c r="J806" s="6"/>
      <c r="K806" s="6"/>
      <c r="L806" s="6"/>
      <c r="M806" s="6"/>
    </row>
    <row r="807" spans="6:13">
      <c r="F807" s="4"/>
      <c r="G807" s="6"/>
      <c r="H807" s="6"/>
      <c r="I807" s="6"/>
      <c r="J807" s="6"/>
      <c r="K807" s="6"/>
      <c r="L807" s="6"/>
      <c r="M807" s="6"/>
    </row>
    <row r="808" spans="6:13">
      <c r="F808" s="4"/>
      <c r="G808" s="6"/>
      <c r="H808" s="6"/>
      <c r="I808" s="6"/>
      <c r="J808" s="6"/>
      <c r="K808" s="6"/>
      <c r="L808" s="6"/>
      <c r="M808" s="6"/>
    </row>
    <row r="809" spans="6:13">
      <c r="F809" s="4"/>
      <c r="G809" s="6"/>
      <c r="H809" s="6"/>
      <c r="I809" s="6"/>
      <c r="J809" s="6"/>
      <c r="K809" s="6"/>
      <c r="L809" s="6"/>
      <c r="M809" s="6"/>
    </row>
    <row r="810" spans="6:13">
      <c r="F810" s="4"/>
      <c r="G810" s="6"/>
      <c r="H810" s="6"/>
      <c r="I810" s="6"/>
      <c r="J810" s="6"/>
      <c r="K810" s="6"/>
      <c r="L810" s="6"/>
      <c r="M810" s="6"/>
    </row>
    <row r="811" spans="6:13">
      <c r="F811" s="4"/>
      <c r="G811" s="6"/>
      <c r="H811" s="6"/>
      <c r="I811" s="6"/>
      <c r="J811" s="6"/>
      <c r="K811" s="6"/>
      <c r="L811" s="6"/>
      <c r="M811" s="6"/>
    </row>
    <row r="812" spans="6:13">
      <c r="F812" s="4"/>
      <c r="G812" s="6"/>
      <c r="H812" s="6"/>
      <c r="I812" s="6"/>
      <c r="J812" s="6"/>
      <c r="K812" s="6"/>
      <c r="L812" s="6"/>
      <c r="M812" s="6"/>
    </row>
    <row r="813" spans="6:13">
      <c r="F813" s="4"/>
      <c r="G813" s="6"/>
      <c r="H813" s="6"/>
      <c r="I813" s="6"/>
      <c r="J813" s="6"/>
      <c r="K813" s="6"/>
      <c r="L813" s="6"/>
      <c r="M813" s="6"/>
    </row>
    <row r="814" spans="6:13">
      <c r="F814" s="4"/>
      <c r="G814" s="6"/>
      <c r="H814" s="6"/>
      <c r="I814" s="6"/>
      <c r="J814" s="6"/>
      <c r="K814" s="6"/>
      <c r="L814" s="6"/>
      <c r="M814" s="6"/>
    </row>
    <row r="815" spans="6:13">
      <c r="F815" s="4"/>
      <c r="G815" s="6"/>
      <c r="H815" s="6"/>
      <c r="I815" s="6"/>
      <c r="J815" s="6"/>
      <c r="K815" s="6"/>
      <c r="L815" s="6"/>
      <c r="M815" s="6"/>
    </row>
    <row r="816" spans="6:13">
      <c r="F816" s="4"/>
      <c r="G816" s="6"/>
      <c r="H816" s="6"/>
      <c r="I816" s="6"/>
      <c r="J816" s="6"/>
      <c r="K816" s="6"/>
      <c r="L816" s="6"/>
      <c r="M816" s="6"/>
    </row>
    <row r="817" spans="6:13">
      <c r="F817" s="4"/>
      <c r="G817" s="6"/>
      <c r="H817" s="6"/>
      <c r="I817" s="6"/>
      <c r="J817" s="6"/>
      <c r="K817" s="6"/>
      <c r="L817" s="6"/>
      <c r="M817" s="6"/>
    </row>
    <row r="818" spans="6:13">
      <c r="F818" s="4"/>
      <c r="G818" s="6"/>
      <c r="H818" s="6"/>
      <c r="I818" s="6"/>
      <c r="J818" s="6"/>
      <c r="K818" s="6"/>
      <c r="L818" s="6"/>
      <c r="M818" s="6"/>
    </row>
    <row r="819" spans="6:13">
      <c r="F819" s="4"/>
      <c r="G819" s="6"/>
      <c r="H819" s="6"/>
      <c r="I819" s="6"/>
      <c r="J819" s="6"/>
      <c r="K819" s="6"/>
      <c r="L819" s="6"/>
      <c r="M819" s="6"/>
    </row>
    <row r="820" spans="6:13">
      <c r="F820" s="4"/>
      <c r="G820" s="6"/>
      <c r="H820" s="6"/>
      <c r="I820" s="6"/>
      <c r="J820" s="6"/>
      <c r="K820" s="6"/>
      <c r="L820" s="6"/>
      <c r="M820" s="6"/>
    </row>
    <row r="821" spans="6:13">
      <c r="F821" s="4"/>
      <c r="G821" s="6"/>
      <c r="H821" s="6"/>
      <c r="I821" s="6"/>
      <c r="J821" s="6"/>
      <c r="K821" s="6"/>
      <c r="L821" s="6"/>
      <c r="M821" s="6"/>
    </row>
    <row r="822" spans="6:13">
      <c r="F822" s="4"/>
      <c r="G822" s="6"/>
      <c r="H822" s="6"/>
      <c r="I822" s="6"/>
      <c r="J822" s="6"/>
      <c r="K822" s="6"/>
      <c r="L822" s="6"/>
      <c r="M822" s="6"/>
    </row>
    <row r="823" spans="6:13">
      <c r="F823" s="4"/>
      <c r="G823" s="6"/>
      <c r="H823" s="6"/>
      <c r="I823" s="6"/>
      <c r="J823" s="6"/>
      <c r="K823" s="6"/>
      <c r="L823" s="6"/>
      <c r="M823" s="6"/>
    </row>
    <row r="824" spans="6:13">
      <c r="F824" s="4"/>
      <c r="G824" s="6"/>
      <c r="H824" s="6"/>
      <c r="I824" s="6"/>
      <c r="J824" s="6"/>
      <c r="K824" s="6"/>
      <c r="L824" s="6"/>
      <c r="M824" s="6"/>
    </row>
    <row r="825" spans="6:13">
      <c r="F825" s="4"/>
      <c r="G825" s="6"/>
      <c r="H825" s="6"/>
      <c r="I825" s="6"/>
      <c r="J825" s="6"/>
      <c r="K825" s="6"/>
      <c r="L825" s="6"/>
      <c r="M825" s="6"/>
    </row>
    <row r="826" spans="6:13">
      <c r="F826" s="4"/>
      <c r="G826" s="6"/>
      <c r="H826" s="6"/>
      <c r="I826" s="6"/>
      <c r="J826" s="6"/>
      <c r="K826" s="6"/>
      <c r="L826" s="6"/>
      <c r="M826" s="6"/>
    </row>
    <row r="827" spans="6:13">
      <c r="F827" s="4"/>
      <c r="G827" s="6"/>
      <c r="H827" s="6"/>
      <c r="I827" s="6"/>
      <c r="J827" s="6"/>
      <c r="K827" s="6"/>
      <c r="L827" s="6"/>
      <c r="M827" s="6"/>
    </row>
    <row r="828" spans="6:13">
      <c r="F828" s="4"/>
      <c r="G828" s="6"/>
      <c r="H828" s="6"/>
      <c r="I828" s="6"/>
      <c r="J828" s="6"/>
      <c r="K828" s="6"/>
      <c r="L828" s="6"/>
      <c r="M828" s="6"/>
    </row>
    <row r="829" spans="6:13">
      <c r="F829" s="4"/>
      <c r="G829" s="6"/>
      <c r="H829" s="6"/>
      <c r="I829" s="6"/>
      <c r="J829" s="6"/>
      <c r="K829" s="6"/>
      <c r="L829" s="6"/>
      <c r="M829" s="6"/>
    </row>
    <row r="830" spans="6:13">
      <c r="F830" s="4"/>
      <c r="G830" s="6"/>
      <c r="H830" s="6"/>
      <c r="I830" s="6"/>
      <c r="J830" s="6"/>
      <c r="K830" s="6"/>
      <c r="L830" s="6"/>
      <c r="M830" s="6"/>
    </row>
    <row r="831" spans="6:13">
      <c r="F831" s="4"/>
      <c r="G831" s="6"/>
      <c r="H831" s="6"/>
      <c r="I831" s="6"/>
      <c r="J831" s="6"/>
      <c r="K831" s="6"/>
      <c r="L831" s="6"/>
      <c r="M831" s="6"/>
    </row>
    <row r="832" spans="6:13">
      <c r="F832" s="4"/>
      <c r="G832" s="6"/>
      <c r="H832" s="6"/>
      <c r="I832" s="6"/>
      <c r="J832" s="6"/>
      <c r="K832" s="6"/>
      <c r="L832" s="6"/>
      <c r="M832" s="6"/>
    </row>
    <row r="833" spans="6:13">
      <c r="F833" s="4"/>
      <c r="G833" s="6"/>
      <c r="H833" s="6"/>
      <c r="I833" s="6"/>
      <c r="J833" s="6"/>
      <c r="K833" s="6"/>
      <c r="L833" s="6"/>
      <c r="M833" s="6"/>
    </row>
    <row r="834" spans="6:13">
      <c r="F834" s="4"/>
      <c r="G834" s="6"/>
      <c r="H834" s="6"/>
      <c r="I834" s="6"/>
      <c r="J834" s="6"/>
      <c r="K834" s="6"/>
      <c r="L834" s="6"/>
      <c r="M834" s="6"/>
    </row>
    <row r="835" spans="6:13">
      <c r="F835" s="4"/>
      <c r="G835" s="6"/>
      <c r="H835" s="6"/>
      <c r="I835" s="6"/>
      <c r="J835" s="6"/>
      <c r="K835" s="6"/>
      <c r="L835" s="6"/>
      <c r="M835" s="6"/>
    </row>
    <row r="836" spans="6:13">
      <c r="F836" s="4"/>
      <c r="G836" s="6"/>
      <c r="H836" s="6"/>
      <c r="I836" s="6"/>
      <c r="J836" s="6"/>
      <c r="K836" s="6"/>
      <c r="L836" s="6"/>
      <c r="M836" s="6"/>
    </row>
    <row r="837" spans="6:13">
      <c r="F837" s="4"/>
      <c r="G837" s="6"/>
      <c r="H837" s="6"/>
      <c r="I837" s="6"/>
      <c r="J837" s="6"/>
      <c r="K837" s="6"/>
      <c r="L837" s="6"/>
      <c r="M837" s="6"/>
    </row>
    <row r="838" spans="6:13">
      <c r="F838" s="4"/>
      <c r="G838" s="6"/>
      <c r="H838" s="6"/>
      <c r="I838" s="6"/>
      <c r="J838" s="6"/>
      <c r="K838" s="6"/>
      <c r="L838" s="6"/>
      <c r="M838" s="6"/>
    </row>
    <row r="839" spans="6:13">
      <c r="F839" s="4"/>
      <c r="G839" s="6"/>
      <c r="H839" s="6"/>
      <c r="I839" s="6"/>
      <c r="J839" s="6"/>
      <c r="K839" s="6"/>
      <c r="L839" s="6"/>
      <c r="M839" s="6"/>
    </row>
    <row r="840" spans="6:13">
      <c r="F840" s="4"/>
      <c r="G840" s="6"/>
      <c r="H840" s="6"/>
      <c r="I840" s="6"/>
      <c r="J840" s="6"/>
      <c r="K840" s="6"/>
      <c r="L840" s="6"/>
      <c r="M840" s="6"/>
    </row>
    <row r="841" spans="6:13">
      <c r="F841" s="4"/>
      <c r="G841" s="6"/>
      <c r="H841" s="6"/>
      <c r="I841" s="6"/>
      <c r="J841" s="6"/>
      <c r="K841" s="6"/>
      <c r="L841" s="6"/>
      <c r="M841" s="6"/>
    </row>
    <row r="842" spans="6:13">
      <c r="F842" s="4"/>
      <c r="G842" s="6"/>
      <c r="H842" s="6"/>
      <c r="I842" s="6"/>
      <c r="J842" s="6"/>
      <c r="K842" s="6"/>
      <c r="L842" s="6"/>
      <c r="M842" s="6"/>
    </row>
    <row r="843" spans="6:13">
      <c r="F843" s="4"/>
      <c r="G843" s="6"/>
      <c r="H843" s="6"/>
      <c r="I843" s="6"/>
      <c r="J843" s="6"/>
      <c r="K843" s="6"/>
      <c r="L843" s="6"/>
      <c r="M843" s="6"/>
    </row>
    <row r="844" spans="6:13">
      <c r="F844" s="4"/>
      <c r="G844" s="6"/>
      <c r="H844" s="6"/>
      <c r="I844" s="6"/>
      <c r="J844" s="6"/>
      <c r="K844" s="6"/>
      <c r="L844" s="6"/>
      <c r="M844" s="6"/>
    </row>
    <row r="845" spans="6:13">
      <c r="F845" s="4"/>
      <c r="G845" s="6"/>
      <c r="H845" s="6"/>
      <c r="I845" s="6"/>
      <c r="J845" s="6"/>
      <c r="K845" s="6"/>
      <c r="L845" s="6"/>
      <c r="M845" s="6"/>
    </row>
    <row r="846" spans="6:13">
      <c r="F846" s="4"/>
      <c r="G846" s="6"/>
      <c r="H846" s="6"/>
      <c r="I846" s="6"/>
      <c r="J846" s="6"/>
      <c r="K846" s="6"/>
      <c r="L846" s="6"/>
      <c r="M846" s="6"/>
    </row>
    <row r="847" spans="6:13">
      <c r="F847" s="4"/>
      <c r="G847" s="6"/>
      <c r="H847" s="6"/>
      <c r="I847" s="6"/>
      <c r="J847" s="6"/>
      <c r="K847" s="6"/>
      <c r="L847" s="6"/>
      <c r="M847" s="6"/>
    </row>
    <row r="848" spans="6:13">
      <c r="F848" s="4"/>
      <c r="G848" s="6"/>
      <c r="H848" s="6"/>
      <c r="I848" s="6"/>
      <c r="J848" s="6"/>
      <c r="K848" s="6"/>
      <c r="L848" s="6"/>
      <c r="M848" s="6"/>
    </row>
    <row r="849" spans="6:13">
      <c r="F849" s="4"/>
      <c r="G849" s="6"/>
      <c r="H849" s="6"/>
      <c r="I849" s="6"/>
      <c r="J849" s="6"/>
      <c r="K849" s="6"/>
      <c r="L849" s="6"/>
      <c r="M849" s="6"/>
    </row>
    <row r="850" spans="6:13">
      <c r="F850" s="4"/>
      <c r="G850" s="6"/>
      <c r="H850" s="6"/>
      <c r="I850" s="6"/>
      <c r="J850" s="6"/>
      <c r="K850" s="6"/>
      <c r="L850" s="6"/>
      <c r="M850" s="6"/>
    </row>
    <row r="851" spans="6:13">
      <c r="F851" s="4"/>
      <c r="G851" s="6"/>
      <c r="H851" s="6"/>
      <c r="I851" s="6"/>
      <c r="J851" s="6"/>
      <c r="K851" s="6"/>
      <c r="L851" s="6"/>
      <c r="M851" s="6"/>
    </row>
    <row r="852" spans="6:13">
      <c r="F852" s="4"/>
      <c r="G852" s="6"/>
      <c r="H852" s="6"/>
      <c r="I852" s="6"/>
      <c r="J852" s="6"/>
      <c r="K852" s="6"/>
      <c r="L852" s="6"/>
      <c r="M852" s="6"/>
    </row>
    <row r="853" spans="6:13">
      <c r="F853" s="4"/>
      <c r="G853" s="6"/>
      <c r="H853" s="6"/>
      <c r="I853" s="6"/>
      <c r="J853" s="6"/>
      <c r="K853" s="6"/>
      <c r="L853" s="6"/>
      <c r="M853" s="6"/>
    </row>
    <row r="854" spans="6:13">
      <c r="F854" s="4"/>
      <c r="G854" s="6"/>
      <c r="H854" s="6"/>
      <c r="I854" s="6"/>
      <c r="J854" s="6"/>
      <c r="K854" s="6"/>
      <c r="L854" s="6"/>
      <c r="M854" s="6"/>
    </row>
    <row r="855" spans="6:13">
      <c r="F855" s="4"/>
      <c r="G855" s="6"/>
      <c r="H855" s="6"/>
      <c r="I855" s="6"/>
      <c r="J855" s="6"/>
      <c r="K855" s="6"/>
      <c r="L855" s="6"/>
      <c r="M855" s="6"/>
    </row>
    <row r="856" spans="6:13">
      <c r="F856" s="4"/>
      <c r="G856" s="6"/>
      <c r="H856" s="6"/>
      <c r="I856" s="6"/>
      <c r="J856" s="6"/>
      <c r="K856" s="6"/>
      <c r="L856" s="6"/>
      <c r="M856" s="6"/>
    </row>
    <row r="857" spans="6:13">
      <c r="F857" s="4"/>
      <c r="G857" s="6"/>
      <c r="H857" s="6"/>
      <c r="I857" s="6"/>
      <c r="J857" s="6"/>
      <c r="K857" s="6"/>
      <c r="L857" s="6"/>
      <c r="M857" s="6"/>
    </row>
    <row r="858" spans="6:13">
      <c r="F858" s="4"/>
      <c r="G858" s="6"/>
      <c r="H858" s="6"/>
      <c r="I858" s="6"/>
      <c r="J858" s="6"/>
      <c r="K858" s="6"/>
      <c r="L858" s="6"/>
      <c r="M858" s="6"/>
    </row>
    <row r="859" spans="6:13">
      <c r="F859" s="4"/>
      <c r="G859" s="6"/>
      <c r="H859" s="6"/>
      <c r="I859" s="6"/>
      <c r="J859" s="6"/>
      <c r="K859" s="6"/>
      <c r="L859" s="6"/>
      <c r="M859" s="6"/>
    </row>
    <row r="860" spans="6:13">
      <c r="F860" s="4"/>
      <c r="G860" s="6"/>
      <c r="H860" s="6"/>
      <c r="I860" s="6"/>
      <c r="J860" s="6"/>
      <c r="K860" s="6"/>
      <c r="L860" s="6"/>
      <c r="M860" s="6"/>
    </row>
    <row r="861" spans="6:13">
      <c r="F861" s="4"/>
      <c r="G861" s="6"/>
      <c r="H861" s="6"/>
      <c r="I861" s="6"/>
      <c r="J861" s="6"/>
      <c r="K861" s="6"/>
      <c r="L861" s="6"/>
      <c r="M861" s="6"/>
    </row>
    <row r="862" spans="6:13">
      <c r="F862" s="4"/>
      <c r="G862" s="6"/>
      <c r="H862" s="6"/>
      <c r="I862" s="6"/>
      <c r="J862" s="6"/>
      <c r="K862" s="6"/>
      <c r="L862" s="6"/>
      <c r="M862" s="6"/>
    </row>
    <row r="863" spans="6:13">
      <c r="F863" s="4"/>
      <c r="G863" s="6"/>
      <c r="H863" s="6"/>
      <c r="I863" s="6"/>
      <c r="J863" s="6"/>
      <c r="K863" s="6"/>
      <c r="L863" s="6"/>
      <c r="M863" s="6"/>
    </row>
    <row r="864" spans="6:13">
      <c r="F864" s="4"/>
      <c r="G864" s="6"/>
      <c r="H864" s="6"/>
      <c r="I864" s="6"/>
      <c r="J864" s="6"/>
      <c r="K864" s="6"/>
      <c r="L864" s="6"/>
      <c r="M864" s="6"/>
    </row>
    <row r="865" spans="6:13">
      <c r="F865" s="4"/>
      <c r="G865" s="6"/>
      <c r="H865" s="6"/>
      <c r="I865" s="6"/>
      <c r="J865" s="6"/>
      <c r="K865" s="6"/>
      <c r="L865" s="6"/>
      <c r="M865" s="6"/>
    </row>
    <row r="866" spans="6:13">
      <c r="F866" s="4"/>
      <c r="G866" s="6"/>
      <c r="H866" s="6"/>
      <c r="I866" s="6"/>
      <c r="J866" s="6"/>
      <c r="K866" s="6"/>
      <c r="L866" s="6"/>
      <c r="M866" s="6"/>
    </row>
    <row r="867" spans="6:13">
      <c r="F867" s="4"/>
      <c r="G867" s="6"/>
      <c r="H867" s="6"/>
      <c r="I867" s="6"/>
      <c r="J867" s="6"/>
      <c r="K867" s="6"/>
      <c r="L867" s="6"/>
      <c r="M867" s="6"/>
    </row>
    <row r="868" spans="6:13">
      <c r="F868" s="4"/>
      <c r="G868" s="6"/>
      <c r="H868" s="6"/>
      <c r="I868" s="6"/>
      <c r="J868" s="6"/>
      <c r="K868" s="6"/>
      <c r="L868" s="6"/>
      <c r="M868" s="6"/>
    </row>
    <row r="869" spans="6:13">
      <c r="F869" s="4"/>
      <c r="G869" s="6"/>
      <c r="H869" s="6"/>
      <c r="I869" s="6"/>
      <c r="J869" s="6"/>
      <c r="K869" s="6"/>
      <c r="L869" s="6"/>
      <c r="M869" s="6"/>
    </row>
    <row r="870" spans="6:13">
      <c r="F870" s="4"/>
      <c r="G870" s="6"/>
      <c r="H870" s="6"/>
      <c r="I870" s="6"/>
      <c r="J870" s="6"/>
      <c r="K870" s="6"/>
      <c r="L870" s="6"/>
      <c r="M870" s="6"/>
    </row>
    <row r="871" spans="6:13">
      <c r="F871" s="4"/>
      <c r="G871" s="6"/>
      <c r="H871" s="6"/>
      <c r="I871" s="6"/>
      <c r="J871" s="6"/>
      <c r="K871" s="6"/>
      <c r="L871" s="6"/>
      <c r="M871" s="6"/>
    </row>
    <row r="872" spans="6:13">
      <c r="F872" s="4"/>
      <c r="G872" s="6"/>
      <c r="H872" s="6"/>
      <c r="I872" s="6"/>
      <c r="J872" s="6"/>
      <c r="K872" s="6"/>
      <c r="L872" s="6"/>
      <c r="M872" s="6"/>
    </row>
    <row r="873" spans="6:13">
      <c r="F873" s="4"/>
      <c r="G873" s="6"/>
      <c r="H873" s="6"/>
      <c r="I873" s="6"/>
      <c r="J873" s="6"/>
      <c r="K873" s="6"/>
      <c r="L873" s="6"/>
      <c r="M873" s="6"/>
    </row>
    <row r="874" spans="6:13">
      <c r="F874" s="4"/>
      <c r="G874" s="6"/>
      <c r="H874" s="6"/>
      <c r="I874" s="6"/>
      <c r="J874" s="6"/>
      <c r="K874" s="6"/>
      <c r="L874" s="6"/>
      <c r="M874" s="6"/>
    </row>
    <row r="875" spans="6:13">
      <c r="F875" s="4"/>
      <c r="G875" s="6"/>
      <c r="H875" s="6"/>
      <c r="I875" s="6"/>
      <c r="J875" s="6"/>
      <c r="K875" s="6"/>
      <c r="L875" s="6"/>
      <c r="M875" s="6"/>
    </row>
    <row r="876" spans="6:13">
      <c r="F876" s="4"/>
      <c r="G876" s="6"/>
      <c r="H876" s="6"/>
      <c r="I876" s="6"/>
      <c r="J876" s="6"/>
      <c r="K876" s="6"/>
      <c r="L876" s="6"/>
      <c r="M876" s="6"/>
    </row>
    <row r="877" spans="6:13">
      <c r="F877" s="4"/>
      <c r="G877" s="6"/>
      <c r="H877" s="6"/>
      <c r="I877" s="6"/>
      <c r="J877" s="6"/>
      <c r="K877" s="6"/>
      <c r="L877" s="6"/>
      <c r="M877" s="6"/>
    </row>
    <row r="878" spans="6:13">
      <c r="F878" s="4"/>
      <c r="G878" s="6"/>
      <c r="H878" s="6"/>
      <c r="I878" s="6"/>
      <c r="J878" s="6"/>
      <c r="K878" s="6"/>
      <c r="L878" s="6"/>
      <c r="M878" s="6"/>
    </row>
    <row r="879" spans="6:13">
      <c r="F879" s="4"/>
      <c r="G879" s="6"/>
      <c r="H879" s="6"/>
      <c r="I879" s="6"/>
      <c r="J879" s="6"/>
      <c r="K879" s="6"/>
      <c r="L879" s="6"/>
      <c r="M879" s="6"/>
    </row>
    <row r="880" spans="6:13">
      <c r="F880" s="4"/>
      <c r="G880" s="6"/>
      <c r="H880" s="6"/>
      <c r="I880" s="6"/>
      <c r="J880" s="6"/>
      <c r="K880" s="6"/>
      <c r="L880" s="6"/>
      <c r="M880" s="6"/>
    </row>
    <row r="881" spans="6:13">
      <c r="F881" s="4"/>
      <c r="G881" s="6"/>
      <c r="H881" s="6"/>
      <c r="I881" s="6"/>
      <c r="J881" s="6"/>
      <c r="K881" s="6"/>
      <c r="L881" s="6"/>
      <c r="M881" s="6"/>
    </row>
    <row r="882" spans="6:13">
      <c r="F882" s="4"/>
      <c r="G882" s="6"/>
      <c r="H882" s="6"/>
      <c r="I882" s="6"/>
      <c r="J882" s="6"/>
      <c r="K882" s="6"/>
      <c r="L882" s="6"/>
      <c r="M882" s="6"/>
    </row>
    <row r="883" spans="6:13">
      <c r="F883" s="4"/>
      <c r="G883" s="6"/>
      <c r="H883" s="6"/>
      <c r="I883" s="6"/>
      <c r="J883" s="6"/>
      <c r="K883" s="6"/>
      <c r="L883" s="6"/>
      <c r="M883" s="6"/>
    </row>
    <row r="884" spans="6:13">
      <c r="F884" s="4"/>
      <c r="G884" s="6"/>
      <c r="H884" s="6"/>
      <c r="I884" s="6"/>
      <c r="J884" s="6"/>
      <c r="K884" s="6"/>
      <c r="L884" s="6"/>
      <c r="M884" s="6"/>
    </row>
    <row r="885" spans="6:13">
      <c r="F885" s="4"/>
      <c r="G885" s="6"/>
      <c r="H885" s="6"/>
      <c r="I885" s="6"/>
      <c r="J885" s="6"/>
      <c r="K885" s="6"/>
      <c r="L885" s="6"/>
      <c r="M885" s="6"/>
    </row>
    <row r="886" spans="6:13">
      <c r="F886" s="4"/>
      <c r="G886" s="6"/>
      <c r="H886" s="6"/>
      <c r="I886" s="6"/>
      <c r="J886" s="6"/>
      <c r="K886" s="6"/>
      <c r="L886" s="6"/>
      <c r="M886" s="6"/>
    </row>
    <row r="887" spans="6:13">
      <c r="F887" s="4"/>
      <c r="G887" s="6"/>
      <c r="H887" s="6"/>
      <c r="I887" s="6"/>
      <c r="J887" s="6"/>
      <c r="K887" s="6"/>
      <c r="L887" s="6"/>
      <c r="M887" s="6"/>
    </row>
    <row r="888" spans="6:13">
      <c r="F888" s="4"/>
      <c r="G888" s="6"/>
      <c r="H888" s="6"/>
      <c r="I888" s="6"/>
      <c r="J888" s="6"/>
      <c r="K888" s="6"/>
      <c r="L888" s="6"/>
      <c r="M888" s="6"/>
    </row>
    <row r="889" spans="6:13">
      <c r="F889" s="4"/>
      <c r="G889" s="6"/>
      <c r="H889" s="6"/>
      <c r="I889" s="6"/>
      <c r="J889" s="6"/>
      <c r="K889" s="6"/>
      <c r="L889" s="6"/>
      <c r="M889" s="6"/>
    </row>
    <row r="890" spans="6:13">
      <c r="F890" s="4"/>
      <c r="G890" s="6"/>
      <c r="H890" s="6"/>
      <c r="I890" s="6"/>
      <c r="J890" s="6"/>
      <c r="K890" s="6"/>
      <c r="L890" s="6"/>
      <c r="M890" s="6"/>
    </row>
    <row r="891" spans="6:13">
      <c r="F891" s="4"/>
      <c r="G891" s="6"/>
      <c r="H891" s="6"/>
      <c r="I891" s="6"/>
      <c r="J891" s="6"/>
      <c r="K891" s="6"/>
      <c r="L891" s="6"/>
      <c r="M891" s="6"/>
    </row>
    <row r="892" spans="6:13">
      <c r="F892" s="4"/>
      <c r="G892" s="6"/>
      <c r="H892" s="6"/>
      <c r="I892" s="6"/>
      <c r="J892" s="6"/>
      <c r="K892" s="6"/>
      <c r="L892" s="6"/>
      <c r="M892" s="6"/>
    </row>
    <row r="893" spans="6:13">
      <c r="F893" s="4"/>
      <c r="G893" s="6"/>
      <c r="H893" s="6"/>
      <c r="I893" s="6"/>
      <c r="J893" s="6"/>
      <c r="K893" s="6"/>
      <c r="L893" s="6"/>
      <c r="M893" s="6"/>
    </row>
    <row r="894" spans="6:13">
      <c r="F894" s="4"/>
      <c r="G894" s="6"/>
      <c r="H894" s="6"/>
      <c r="I894" s="6"/>
      <c r="J894" s="6"/>
      <c r="K894" s="6"/>
      <c r="L894" s="6"/>
      <c r="M894" s="6"/>
    </row>
    <row r="895" spans="6:13">
      <c r="F895" s="4"/>
      <c r="G895" s="6"/>
      <c r="H895" s="6"/>
      <c r="I895" s="6"/>
      <c r="J895" s="6"/>
      <c r="K895" s="6"/>
      <c r="L895" s="6"/>
      <c r="M895" s="6"/>
    </row>
    <row r="896" spans="6:13">
      <c r="F896" s="4"/>
      <c r="G896" s="6"/>
      <c r="H896" s="6"/>
      <c r="I896" s="6"/>
      <c r="J896" s="6"/>
      <c r="K896" s="6"/>
      <c r="L896" s="6"/>
      <c r="M896" s="6"/>
    </row>
    <row r="897" spans="6:13">
      <c r="F897" s="4"/>
      <c r="G897" s="6"/>
      <c r="H897" s="6"/>
      <c r="I897" s="6"/>
      <c r="J897" s="6"/>
      <c r="K897" s="6"/>
      <c r="L897" s="6"/>
      <c r="M897" s="6"/>
    </row>
    <row r="898" spans="6:13">
      <c r="F898" s="4"/>
      <c r="G898" s="6"/>
      <c r="H898" s="6"/>
      <c r="I898" s="6"/>
      <c r="J898" s="6"/>
      <c r="K898" s="6"/>
      <c r="L898" s="6"/>
      <c r="M898" s="6"/>
    </row>
    <row r="899" spans="6:13">
      <c r="F899" s="4"/>
      <c r="G899" s="6"/>
      <c r="H899" s="6"/>
      <c r="I899" s="6"/>
      <c r="J899" s="6"/>
      <c r="K899" s="6"/>
      <c r="L899" s="6"/>
      <c r="M899" s="6"/>
    </row>
    <row r="900" spans="6:13">
      <c r="F900" s="4"/>
      <c r="G900" s="6"/>
      <c r="H900" s="6"/>
      <c r="I900" s="6"/>
      <c r="J900" s="6"/>
      <c r="K900" s="6"/>
      <c r="L900" s="6"/>
      <c r="M900" s="6"/>
    </row>
    <row r="901" spans="6:13">
      <c r="F901" s="4"/>
      <c r="G901" s="6"/>
      <c r="H901" s="6"/>
      <c r="I901" s="6"/>
      <c r="J901" s="6"/>
      <c r="K901" s="6"/>
      <c r="L901" s="6"/>
      <c r="M901" s="6"/>
    </row>
    <row r="902" spans="6:13">
      <c r="F902" s="4"/>
      <c r="G902" s="6"/>
      <c r="H902" s="6"/>
      <c r="I902" s="6"/>
      <c r="J902" s="6"/>
      <c r="K902" s="6"/>
      <c r="L902" s="6"/>
      <c r="M902" s="6"/>
    </row>
    <row r="903" spans="6:13">
      <c r="F903" s="4"/>
      <c r="G903" s="6"/>
      <c r="H903" s="6"/>
      <c r="I903" s="6"/>
      <c r="J903" s="6"/>
      <c r="K903" s="6"/>
      <c r="L903" s="6"/>
      <c r="M903" s="6"/>
    </row>
    <row r="904" spans="6:13">
      <c r="F904" s="4"/>
      <c r="G904" s="6"/>
      <c r="H904" s="6"/>
      <c r="I904" s="6"/>
      <c r="J904" s="6"/>
      <c r="K904" s="6"/>
      <c r="L904" s="6"/>
      <c r="M904" s="6"/>
    </row>
    <row r="905" spans="6:13">
      <c r="F905" s="4"/>
      <c r="G905" s="6"/>
      <c r="H905" s="6"/>
      <c r="I905" s="6"/>
      <c r="J905" s="6"/>
      <c r="K905" s="6"/>
      <c r="L905" s="6"/>
      <c r="M905" s="6"/>
    </row>
    <row r="906" spans="6:13">
      <c r="F906" s="4"/>
      <c r="G906" s="6"/>
      <c r="H906" s="6"/>
      <c r="I906" s="6"/>
      <c r="J906" s="6"/>
      <c r="K906" s="6"/>
      <c r="L906" s="6"/>
      <c r="M906" s="6"/>
    </row>
    <row r="907" spans="6:13">
      <c r="F907" s="4"/>
      <c r="G907" s="6"/>
      <c r="H907" s="6"/>
      <c r="I907" s="6"/>
      <c r="J907" s="6"/>
      <c r="K907" s="6"/>
      <c r="L907" s="6"/>
      <c r="M907" s="6"/>
    </row>
    <row r="908" spans="6:13">
      <c r="F908" s="4"/>
      <c r="G908" s="6"/>
      <c r="H908" s="6"/>
      <c r="I908" s="6"/>
      <c r="J908" s="6"/>
      <c r="K908" s="6"/>
      <c r="L908" s="6"/>
      <c r="M908" s="6"/>
    </row>
    <row r="909" spans="6:13">
      <c r="F909" s="4"/>
      <c r="G909" s="6"/>
      <c r="H909" s="6"/>
      <c r="I909" s="6"/>
      <c r="J909" s="6"/>
      <c r="K909" s="6"/>
      <c r="L909" s="6"/>
      <c r="M909" s="6"/>
    </row>
    <row r="910" spans="6:13">
      <c r="F910" s="4"/>
      <c r="G910" s="6"/>
      <c r="H910" s="6"/>
      <c r="I910" s="6"/>
      <c r="J910" s="6"/>
      <c r="K910" s="6"/>
      <c r="L910" s="6"/>
      <c r="M910" s="6"/>
    </row>
    <row r="911" spans="6:13">
      <c r="F911" s="4"/>
      <c r="G911" s="6"/>
      <c r="H911" s="6"/>
      <c r="I911" s="6"/>
      <c r="J911" s="6"/>
      <c r="K911" s="6"/>
      <c r="L911" s="6"/>
      <c r="M911" s="6"/>
    </row>
    <row r="912" spans="6:13">
      <c r="F912" s="4"/>
      <c r="G912" s="6"/>
      <c r="H912" s="6"/>
      <c r="I912" s="6"/>
      <c r="J912" s="6"/>
      <c r="K912" s="6"/>
      <c r="L912" s="6"/>
      <c r="M912" s="6"/>
    </row>
    <row r="913" spans="6:13">
      <c r="F913" s="4"/>
      <c r="G913" s="6"/>
      <c r="H913" s="6"/>
      <c r="I913" s="6"/>
      <c r="J913" s="6"/>
      <c r="K913" s="6"/>
      <c r="L913" s="6"/>
      <c r="M913" s="6"/>
    </row>
    <row r="914" spans="6:13">
      <c r="F914" s="4"/>
      <c r="G914" s="6"/>
      <c r="H914" s="6"/>
      <c r="I914" s="6"/>
      <c r="J914" s="6"/>
      <c r="K914" s="6"/>
      <c r="L914" s="6"/>
      <c r="M914" s="6"/>
    </row>
    <row r="915" spans="6:13">
      <c r="F915" s="4"/>
      <c r="G915" s="6"/>
      <c r="H915" s="6"/>
      <c r="I915" s="6"/>
      <c r="J915" s="6"/>
      <c r="K915" s="6"/>
      <c r="L915" s="6"/>
      <c r="M915" s="6"/>
    </row>
    <row r="916" spans="6:13">
      <c r="F916" s="4"/>
      <c r="G916" s="6"/>
      <c r="H916" s="6"/>
      <c r="I916" s="6"/>
      <c r="J916" s="6"/>
      <c r="K916" s="6"/>
      <c r="L916" s="6"/>
      <c r="M916" s="6"/>
    </row>
    <row r="917" spans="6:13">
      <c r="F917" s="4"/>
      <c r="G917" s="6"/>
      <c r="H917" s="6"/>
      <c r="I917" s="6"/>
      <c r="J917" s="6"/>
      <c r="K917" s="6"/>
      <c r="L917" s="6"/>
      <c r="M917" s="6"/>
    </row>
    <row r="918" spans="6:13">
      <c r="F918" s="4"/>
      <c r="G918" s="6"/>
      <c r="H918" s="6"/>
      <c r="I918" s="6"/>
      <c r="J918" s="6"/>
      <c r="K918" s="6"/>
      <c r="L918" s="6"/>
      <c r="M918" s="6"/>
    </row>
    <row r="919" spans="6:13">
      <c r="F919" s="4"/>
      <c r="G919" s="6"/>
      <c r="H919" s="6"/>
      <c r="I919" s="6"/>
      <c r="J919" s="6"/>
      <c r="K919" s="6"/>
      <c r="L919" s="6"/>
      <c r="M919" s="6"/>
    </row>
    <row r="920" spans="6:13">
      <c r="F920" s="4"/>
      <c r="G920" s="6"/>
      <c r="H920" s="6"/>
      <c r="I920" s="6"/>
      <c r="J920" s="6"/>
      <c r="K920" s="6"/>
      <c r="L920" s="6"/>
      <c r="M920" s="6"/>
    </row>
    <row r="921" spans="6:13">
      <c r="F921" s="4"/>
      <c r="G921" s="6"/>
      <c r="H921" s="6"/>
      <c r="I921" s="6"/>
      <c r="J921" s="6"/>
      <c r="K921" s="6"/>
      <c r="L921" s="6"/>
      <c r="M921" s="6"/>
    </row>
    <row r="922" spans="6:13">
      <c r="F922" s="4"/>
      <c r="G922" s="6"/>
      <c r="H922" s="6"/>
      <c r="I922" s="6"/>
      <c r="J922" s="6"/>
      <c r="K922" s="6"/>
      <c r="L922" s="6"/>
      <c r="M922" s="6"/>
    </row>
    <row r="923" spans="6:13">
      <c r="F923" s="4"/>
      <c r="G923" s="6"/>
      <c r="H923" s="6"/>
      <c r="I923" s="6"/>
      <c r="J923" s="6"/>
      <c r="K923" s="6"/>
      <c r="L923" s="6"/>
      <c r="M923" s="6"/>
    </row>
    <row r="924" spans="6:13">
      <c r="F924" s="4"/>
      <c r="G924" s="6"/>
      <c r="H924" s="6"/>
      <c r="I924" s="6"/>
      <c r="J924" s="6"/>
      <c r="K924" s="6"/>
      <c r="L924" s="6"/>
      <c r="M924" s="6"/>
    </row>
    <row r="925" spans="6:13">
      <c r="F925" s="4"/>
      <c r="G925" s="6"/>
      <c r="H925" s="6"/>
      <c r="I925" s="6"/>
      <c r="J925" s="6"/>
      <c r="K925" s="6"/>
      <c r="L925" s="6"/>
      <c r="M925" s="6"/>
    </row>
    <row r="926" spans="6:13">
      <c r="F926" s="4"/>
      <c r="G926" s="6"/>
      <c r="H926" s="6"/>
      <c r="I926" s="6"/>
      <c r="J926" s="6"/>
      <c r="K926" s="6"/>
      <c r="L926" s="6"/>
      <c r="M926" s="6"/>
    </row>
    <row r="927" spans="6:13">
      <c r="F927" s="4"/>
      <c r="G927" s="6"/>
      <c r="H927" s="6"/>
      <c r="I927" s="6"/>
      <c r="J927" s="6"/>
      <c r="K927" s="6"/>
      <c r="L927" s="6"/>
      <c r="M927" s="6"/>
    </row>
    <row r="928" spans="6:13">
      <c r="F928" s="4"/>
      <c r="G928" s="6"/>
      <c r="H928" s="6"/>
      <c r="I928" s="6"/>
      <c r="J928" s="6"/>
      <c r="K928" s="6"/>
      <c r="L928" s="6"/>
      <c r="M928" s="6"/>
    </row>
    <row r="929" spans="6:13">
      <c r="F929" s="4"/>
      <c r="G929" s="6"/>
      <c r="H929" s="6"/>
      <c r="I929" s="6"/>
      <c r="J929" s="6"/>
      <c r="K929" s="6"/>
      <c r="L929" s="6"/>
      <c r="M929" s="6"/>
    </row>
    <row r="930" spans="6:13">
      <c r="F930" s="4"/>
      <c r="G930" s="6"/>
      <c r="H930" s="6"/>
      <c r="I930" s="6"/>
      <c r="J930" s="6"/>
      <c r="K930" s="6"/>
      <c r="L930" s="6"/>
      <c r="M930" s="6"/>
    </row>
    <row r="931" spans="6:13">
      <c r="F931" s="4"/>
      <c r="G931" s="6"/>
      <c r="H931" s="6"/>
      <c r="I931" s="6"/>
      <c r="J931" s="6"/>
      <c r="K931" s="6"/>
      <c r="L931" s="6"/>
      <c r="M931" s="6"/>
    </row>
    <row r="932" spans="6:13">
      <c r="F932" s="4"/>
      <c r="G932" s="6"/>
      <c r="H932" s="6"/>
      <c r="I932" s="6"/>
      <c r="J932" s="6"/>
      <c r="K932" s="6"/>
      <c r="L932" s="6"/>
      <c r="M932" s="6"/>
    </row>
    <row r="933" spans="6:13">
      <c r="F933" s="4"/>
      <c r="G933" s="6"/>
      <c r="H933" s="6"/>
      <c r="I933" s="6"/>
      <c r="J933" s="6"/>
      <c r="K933" s="6"/>
      <c r="L933" s="6"/>
      <c r="M933" s="6"/>
    </row>
    <row r="934" spans="6:13">
      <c r="F934" s="4"/>
      <c r="G934" s="6"/>
      <c r="H934" s="6"/>
      <c r="I934" s="6"/>
      <c r="J934" s="6"/>
      <c r="K934" s="6"/>
      <c r="L934" s="6"/>
      <c r="M934" s="6"/>
    </row>
    <row r="935" spans="6:13">
      <c r="F935" s="4"/>
      <c r="G935" s="6"/>
      <c r="H935" s="6"/>
      <c r="I935" s="6"/>
      <c r="J935" s="6"/>
      <c r="K935" s="6"/>
      <c r="L935" s="6"/>
      <c r="M935" s="6"/>
    </row>
    <row r="936" spans="6:13">
      <c r="F936" s="4"/>
      <c r="G936" s="6"/>
      <c r="H936" s="6"/>
      <c r="I936" s="6"/>
      <c r="J936" s="6"/>
      <c r="K936" s="6"/>
      <c r="L936" s="6"/>
      <c r="M936" s="6"/>
    </row>
    <row r="937" spans="6:13">
      <c r="F937" s="4"/>
      <c r="G937" s="6"/>
      <c r="H937" s="6"/>
      <c r="I937" s="6"/>
      <c r="J937" s="6"/>
      <c r="K937" s="6"/>
      <c r="L937" s="6"/>
      <c r="M937" s="6"/>
    </row>
    <row r="938" spans="6:13">
      <c r="F938" s="4"/>
      <c r="G938" s="6"/>
      <c r="H938" s="6"/>
      <c r="I938" s="6"/>
      <c r="J938" s="6"/>
      <c r="K938" s="6"/>
      <c r="L938" s="6"/>
      <c r="M938" s="6"/>
    </row>
    <row r="939" spans="6:13">
      <c r="F939" s="4"/>
      <c r="G939" s="6"/>
      <c r="H939" s="6"/>
      <c r="I939" s="6"/>
      <c r="J939" s="6"/>
      <c r="K939" s="6"/>
      <c r="L939" s="6"/>
      <c r="M939" s="6"/>
    </row>
    <row r="940" spans="6:13">
      <c r="F940" s="4"/>
      <c r="G940" s="6"/>
      <c r="H940" s="6"/>
      <c r="I940" s="6"/>
      <c r="J940" s="6"/>
      <c r="K940" s="6"/>
      <c r="L940" s="6"/>
      <c r="M940" s="6"/>
    </row>
    <row r="941" spans="6:13">
      <c r="F941" s="4"/>
      <c r="G941" s="6"/>
      <c r="H941" s="6"/>
      <c r="I941" s="6"/>
      <c r="J941" s="6"/>
      <c r="K941" s="6"/>
      <c r="L941" s="6"/>
      <c r="M941" s="6"/>
    </row>
    <row r="942" spans="6:13">
      <c r="F942" s="4"/>
      <c r="G942" s="6"/>
      <c r="H942" s="6"/>
      <c r="I942" s="6"/>
      <c r="J942" s="6"/>
      <c r="K942" s="6"/>
      <c r="L942" s="6"/>
      <c r="M942" s="6"/>
    </row>
    <row r="943" spans="6:13">
      <c r="F943" s="4"/>
      <c r="G943" s="6"/>
      <c r="H943" s="6"/>
      <c r="I943" s="6"/>
      <c r="J943" s="6"/>
      <c r="K943" s="6"/>
      <c r="L943" s="6"/>
      <c r="M943" s="6"/>
    </row>
    <row r="944" spans="6:13">
      <c r="F944" s="4"/>
      <c r="G944" s="6"/>
      <c r="H944" s="6"/>
      <c r="I944" s="6"/>
      <c r="J944" s="6"/>
      <c r="K944" s="6"/>
      <c r="L944" s="6"/>
      <c r="M944" s="6"/>
    </row>
    <row r="945" spans="6:13">
      <c r="F945" s="4"/>
      <c r="G945" s="6"/>
      <c r="H945" s="6"/>
      <c r="I945" s="6"/>
      <c r="J945" s="6"/>
      <c r="K945" s="6"/>
      <c r="L945" s="6"/>
      <c r="M945" s="6"/>
    </row>
    <row r="946" spans="6:13">
      <c r="F946" s="4"/>
      <c r="G946" s="6"/>
      <c r="H946" s="6"/>
      <c r="I946" s="6"/>
      <c r="J946" s="6"/>
      <c r="K946" s="6"/>
      <c r="L946" s="6"/>
      <c r="M946" s="6"/>
    </row>
    <row r="947" spans="6:13">
      <c r="F947" s="4"/>
      <c r="G947" s="6"/>
      <c r="H947" s="6"/>
      <c r="I947" s="6"/>
      <c r="J947" s="6"/>
      <c r="K947" s="6"/>
      <c r="L947" s="6"/>
      <c r="M947" s="6"/>
    </row>
    <row r="948" spans="6:13">
      <c r="F948" s="4"/>
      <c r="G948" s="6"/>
      <c r="H948" s="6"/>
      <c r="I948" s="6"/>
      <c r="J948" s="6"/>
      <c r="K948" s="6"/>
      <c r="L948" s="6"/>
      <c r="M948" s="6"/>
    </row>
    <row r="949" spans="6:13">
      <c r="F949" s="4"/>
      <c r="G949" s="6"/>
      <c r="H949" s="6"/>
      <c r="I949" s="6"/>
      <c r="J949" s="6"/>
      <c r="K949" s="6"/>
      <c r="L949" s="6"/>
      <c r="M949" s="6"/>
    </row>
    <row r="950" spans="6:13">
      <c r="F950" s="4"/>
      <c r="G950" s="6"/>
      <c r="H950" s="6"/>
      <c r="I950" s="6"/>
      <c r="J950" s="6"/>
      <c r="K950" s="6"/>
      <c r="L950" s="6"/>
      <c r="M950" s="6"/>
    </row>
    <row r="951" spans="6:13">
      <c r="F951" s="4"/>
      <c r="G951" s="6"/>
      <c r="H951" s="6"/>
      <c r="I951" s="6"/>
      <c r="J951" s="6"/>
      <c r="K951" s="6"/>
      <c r="L951" s="6"/>
      <c r="M951" s="6"/>
    </row>
    <row r="952" spans="6:13">
      <c r="F952" s="4"/>
      <c r="G952" s="6"/>
      <c r="H952" s="6"/>
      <c r="I952" s="6"/>
      <c r="J952" s="6"/>
      <c r="K952" s="6"/>
      <c r="L952" s="6"/>
      <c r="M952" s="6"/>
    </row>
    <row r="953" spans="6:13">
      <c r="F953" s="4"/>
      <c r="G953" s="6"/>
      <c r="H953" s="6"/>
      <c r="I953" s="6"/>
      <c r="J953" s="6"/>
      <c r="K953" s="6"/>
      <c r="L953" s="6"/>
      <c r="M953" s="6"/>
    </row>
    <row r="954" spans="6:13">
      <c r="F954" s="4"/>
      <c r="G954" s="6"/>
      <c r="H954" s="6"/>
      <c r="I954" s="6"/>
      <c r="J954" s="6"/>
      <c r="K954" s="6"/>
      <c r="L954" s="6"/>
      <c r="M954" s="6"/>
    </row>
    <row r="955" spans="6:13">
      <c r="F955" s="4"/>
      <c r="G955" s="6"/>
      <c r="H955" s="6"/>
      <c r="I955" s="6"/>
      <c r="J955" s="6"/>
      <c r="K955" s="6"/>
      <c r="L955" s="6"/>
      <c r="M955" s="6"/>
    </row>
    <row r="956" spans="6:13">
      <c r="F956" s="4"/>
      <c r="G956" s="6"/>
      <c r="H956" s="6"/>
      <c r="I956" s="6"/>
      <c r="J956" s="6"/>
      <c r="K956" s="6"/>
      <c r="L956" s="6"/>
      <c r="M956" s="6"/>
    </row>
    <row r="957" spans="6:13">
      <c r="F957" s="4"/>
      <c r="G957" s="6"/>
      <c r="H957" s="6"/>
      <c r="I957" s="6"/>
      <c r="J957" s="6"/>
      <c r="K957" s="6"/>
      <c r="L957" s="6"/>
      <c r="M957" s="6"/>
    </row>
    <row r="958" spans="6:13">
      <c r="F958" s="4"/>
      <c r="G958" s="6"/>
      <c r="H958" s="6"/>
      <c r="I958" s="6"/>
      <c r="J958" s="6"/>
      <c r="K958" s="6"/>
      <c r="L958" s="6"/>
      <c r="M958" s="6"/>
    </row>
    <row r="959" spans="6:13">
      <c r="F959" s="4"/>
      <c r="G959" s="6"/>
      <c r="H959" s="6"/>
      <c r="I959" s="6"/>
      <c r="J959" s="6"/>
      <c r="K959" s="6"/>
      <c r="L959" s="6"/>
      <c r="M959" s="6"/>
    </row>
    <row r="960" spans="6:13">
      <c r="F960" s="4"/>
      <c r="G960" s="6"/>
      <c r="H960" s="6"/>
      <c r="I960" s="6"/>
      <c r="J960" s="6"/>
      <c r="K960" s="6"/>
      <c r="L960" s="6"/>
      <c r="M960" s="6"/>
    </row>
    <row r="961" spans="6:13">
      <c r="F961" s="4"/>
      <c r="G961" s="6"/>
      <c r="H961" s="6"/>
      <c r="I961" s="6"/>
      <c r="J961" s="6"/>
      <c r="K961" s="6"/>
      <c r="L961" s="6"/>
      <c r="M961" s="6"/>
    </row>
    <row r="962" spans="6:13">
      <c r="F962" s="4"/>
      <c r="G962" s="6"/>
      <c r="H962" s="6"/>
      <c r="I962" s="6"/>
      <c r="J962" s="6"/>
      <c r="K962" s="6"/>
      <c r="L962" s="6"/>
      <c r="M962" s="6"/>
    </row>
    <row r="963" spans="6:13">
      <c r="F963" s="4"/>
      <c r="G963" s="6"/>
      <c r="H963" s="6"/>
      <c r="I963" s="6"/>
      <c r="J963" s="6"/>
      <c r="K963" s="6"/>
      <c r="L963" s="6"/>
      <c r="M963" s="6"/>
    </row>
    <row r="964" spans="6:13">
      <c r="F964" s="4"/>
      <c r="G964" s="6"/>
      <c r="H964" s="6"/>
      <c r="I964" s="6"/>
      <c r="J964" s="6"/>
      <c r="K964" s="6"/>
      <c r="L964" s="6"/>
      <c r="M964" s="6"/>
    </row>
    <row r="965" spans="6:13">
      <c r="F965" s="4"/>
      <c r="G965" s="6"/>
      <c r="H965" s="6"/>
      <c r="I965" s="6"/>
      <c r="J965" s="6"/>
      <c r="K965" s="6"/>
      <c r="L965" s="6"/>
      <c r="M965" s="6"/>
    </row>
    <row r="966" spans="6:13">
      <c r="F966" s="4"/>
      <c r="G966" s="6"/>
      <c r="H966" s="6"/>
      <c r="I966" s="6"/>
      <c r="J966" s="6"/>
      <c r="K966" s="6"/>
      <c r="L966" s="6"/>
      <c r="M966" s="6"/>
    </row>
    <row r="967" spans="6:13">
      <c r="F967" s="4"/>
      <c r="G967" s="6"/>
      <c r="H967" s="6"/>
      <c r="I967" s="6"/>
      <c r="J967" s="6"/>
      <c r="K967" s="6"/>
      <c r="L967" s="6"/>
      <c r="M967" s="6"/>
    </row>
    <row r="968" spans="6:13">
      <c r="F968" s="4"/>
      <c r="G968" s="6"/>
      <c r="H968" s="6"/>
      <c r="I968" s="6"/>
      <c r="J968" s="6"/>
      <c r="K968" s="6"/>
      <c r="L968" s="6"/>
      <c r="M968" s="6"/>
    </row>
    <row r="969" spans="6:13">
      <c r="F969" s="4"/>
      <c r="G969" s="6"/>
      <c r="H969" s="6"/>
      <c r="I969" s="6"/>
      <c r="J969" s="6"/>
      <c r="K969" s="6"/>
      <c r="L969" s="6"/>
      <c r="M969" s="6"/>
    </row>
    <row r="970" spans="6:13">
      <c r="F970" s="4"/>
      <c r="G970" s="6"/>
      <c r="H970" s="6"/>
      <c r="I970" s="6"/>
      <c r="J970" s="6"/>
      <c r="K970" s="6"/>
      <c r="L970" s="6"/>
      <c r="M970" s="6"/>
    </row>
    <row r="971" spans="6:13">
      <c r="F971" s="4"/>
      <c r="G971" s="6"/>
      <c r="H971" s="6"/>
      <c r="I971" s="6"/>
      <c r="J971" s="6"/>
      <c r="K971" s="6"/>
      <c r="L971" s="6"/>
      <c r="M971" s="6"/>
    </row>
    <row r="972" spans="6:13">
      <c r="F972" s="4"/>
      <c r="G972" s="6"/>
      <c r="H972" s="6"/>
      <c r="I972" s="6"/>
      <c r="J972" s="6"/>
      <c r="K972" s="6"/>
      <c r="L972" s="6"/>
      <c r="M972" s="6"/>
    </row>
    <row r="973" spans="6:13">
      <c r="F973" s="4"/>
      <c r="G973" s="6"/>
      <c r="H973" s="6"/>
      <c r="I973" s="6"/>
      <c r="J973" s="6"/>
      <c r="K973" s="6"/>
      <c r="L973" s="6"/>
      <c r="M973" s="6"/>
    </row>
    <row r="974" spans="6:13">
      <c r="F974" s="4"/>
      <c r="G974" s="6"/>
      <c r="H974" s="6"/>
      <c r="I974" s="6"/>
      <c r="J974" s="6"/>
      <c r="K974" s="6"/>
      <c r="L974" s="6"/>
      <c r="M974" s="6"/>
    </row>
    <row r="975" spans="6:13">
      <c r="F975" s="4"/>
      <c r="G975" s="6"/>
      <c r="H975" s="6"/>
      <c r="I975" s="6"/>
      <c r="J975" s="6"/>
      <c r="K975" s="6"/>
      <c r="L975" s="6"/>
      <c r="M975" s="6"/>
    </row>
    <row r="976" spans="6:13">
      <c r="F976" s="4"/>
      <c r="G976" s="6"/>
      <c r="H976" s="6"/>
      <c r="I976" s="6"/>
      <c r="J976" s="6"/>
      <c r="K976" s="6"/>
      <c r="L976" s="6"/>
      <c r="M976" s="6"/>
    </row>
    <row r="977" spans="6:13">
      <c r="F977" s="4"/>
      <c r="G977" s="6"/>
      <c r="H977" s="6"/>
      <c r="I977" s="6"/>
      <c r="J977" s="6"/>
      <c r="K977" s="6"/>
      <c r="L977" s="6"/>
      <c r="M977" s="6"/>
    </row>
    <row r="978" spans="6:13">
      <c r="F978" s="4"/>
      <c r="G978" s="6"/>
      <c r="H978" s="6"/>
      <c r="I978" s="6"/>
      <c r="J978" s="6"/>
      <c r="K978" s="6"/>
      <c r="L978" s="6"/>
      <c r="M978" s="6"/>
    </row>
    <row r="979" spans="6:13">
      <c r="F979" s="4"/>
      <c r="G979" s="6"/>
      <c r="H979" s="6"/>
      <c r="I979" s="6"/>
      <c r="J979" s="6"/>
      <c r="K979" s="6"/>
      <c r="L979" s="6"/>
      <c r="M979" s="6"/>
    </row>
    <row r="980" spans="6:13">
      <c r="F980" s="4"/>
      <c r="G980" s="6"/>
      <c r="H980" s="6"/>
      <c r="I980" s="6"/>
      <c r="J980" s="6"/>
      <c r="K980" s="6"/>
      <c r="L980" s="6"/>
      <c r="M980" s="6"/>
    </row>
    <row r="981" spans="6:13">
      <c r="F981" s="4"/>
      <c r="G981" s="6"/>
      <c r="H981" s="6"/>
      <c r="I981" s="6"/>
      <c r="J981" s="6"/>
      <c r="K981" s="6"/>
      <c r="L981" s="6"/>
      <c r="M981" s="6"/>
    </row>
    <row r="982" spans="6:13">
      <c r="F982" s="4"/>
      <c r="G982" s="6"/>
      <c r="H982" s="6"/>
      <c r="I982" s="6"/>
      <c r="J982" s="6"/>
      <c r="K982" s="6"/>
      <c r="L982" s="6"/>
      <c r="M982" s="6"/>
    </row>
    <row r="983" spans="6:13">
      <c r="F983" s="4"/>
      <c r="G983" s="6"/>
      <c r="H983" s="6"/>
      <c r="I983" s="6"/>
      <c r="J983" s="6"/>
      <c r="K983" s="6"/>
      <c r="L983" s="6"/>
      <c r="M983" s="6"/>
    </row>
    <row r="984" spans="6:13">
      <c r="F984" s="4"/>
      <c r="G984" s="6"/>
      <c r="H984" s="6"/>
      <c r="I984" s="6"/>
      <c r="J984" s="6"/>
      <c r="K984" s="6"/>
      <c r="L984" s="6"/>
      <c r="M984" s="6"/>
    </row>
    <row r="985" spans="6:13">
      <c r="F985" s="4"/>
      <c r="G985" s="6"/>
      <c r="H985" s="6"/>
      <c r="I985" s="6"/>
      <c r="J985" s="6"/>
      <c r="K985" s="6"/>
      <c r="L985" s="6"/>
      <c r="M985" s="6"/>
    </row>
    <row r="986" spans="6:13">
      <c r="F986" s="4"/>
      <c r="G986" s="6"/>
      <c r="H986" s="6"/>
      <c r="I986" s="6"/>
      <c r="J986" s="6"/>
      <c r="K986" s="6"/>
      <c r="L986" s="6"/>
      <c r="M986" s="6"/>
    </row>
    <row r="987" spans="6:13">
      <c r="F987" s="4"/>
      <c r="G987" s="6"/>
      <c r="H987" s="6"/>
      <c r="I987" s="6"/>
      <c r="J987" s="6"/>
      <c r="K987" s="6"/>
      <c r="L987" s="6"/>
      <c r="M987" s="6"/>
    </row>
    <row r="988" spans="6:13">
      <c r="F988" s="4"/>
      <c r="G988" s="6"/>
      <c r="H988" s="6"/>
      <c r="I988" s="6"/>
      <c r="J988" s="6"/>
      <c r="K988" s="6"/>
      <c r="L988" s="6"/>
      <c r="M988" s="6"/>
    </row>
    <row r="989" spans="6:13">
      <c r="F989" s="4"/>
      <c r="G989" s="6"/>
      <c r="H989" s="6"/>
      <c r="I989" s="6"/>
      <c r="J989" s="6"/>
      <c r="K989" s="6"/>
      <c r="L989" s="6"/>
      <c r="M989" s="6"/>
    </row>
    <row r="990" spans="6:13">
      <c r="F990" s="4"/>
      <c r="G990" s="6"/>
      <c r="H990" s="6"/>
      <c r="I990" s="6"/>
      <c r="J990" s="6"/>
      <c r="K990" s="6"/>
      <c r="L990" s="6"/>
      <c r="M990" s="6"/>
    </row>
    <row r="991" spans="6:13">
      <c r="F991" s="4"/>
      <c r="G991" s="6"/>
      <c r="H991" s="6"/>
      <c r="I991" s="6"/>
      <c r="J991" s="6"/>
      <c r="K991" s="6"/>
      <c r="L991" s="6"/>
      <c r="M991" s="6"/>
    </row>
    <row r="992" spans="6:13">
      <c r="F992" s="4"/>
      <c r="G992" s="6"/>
      <c r="H992" s="6"/>
      <c r="I992" s="6"/>
      <c r="J992" s="6"/>
      <c r="K992" s="6"/>
      <c r="L992" s="6"/>
      <c r="M992" s="6"/>
    </row>
    <row r="993" spans="6:13">
      <c r="F993" s="4"/>
      <c r="G993" s="6"/>
      <c r="H993" s="6"/>
      <c r="I993" s="6"/>
      <c r="J993" s="6"/>
      <c r="K993" s="6"/>
      <c r="L993" s="6"/>
      <c r="M993" s="6"/>
    </row>
    <row r="994" spans="6:13">
      <c r="F994" s="4"/>
      <c r="G994" s="6"/>
      <c r="H994" s="6"/>
      <c r="I994" s="6"/>
      <c r="J994" s="6"/>
      <c r="K994" s="6"/>
      <c r="L994" s="6"/>
      <c r="M994" s="6"/>
    </row>
    <row r="995" spans="6:13">
      <c r="F995" s="4"/>
      <c r="G995" s="6"/>
      <c r="H995" s="6"/>
      <c r="I995" s="6"/>
      <c r="J995" s="6"/>
      <c r="K995" s="6"/>
      <c r="L995" s="6"/>
      <c r="M995" s="6"/>
    </row>
    <row r="996" spans="6:13">
      <c r="F996" s="4"/>
      <c r="G996" s="6"/>
      <c r="H996" s="6"/>
      <c r="I996" s="6"/>
      <c r="J996" s="6"/>
      <c r="K996" s="6"/>
      <c r="L996" s="6"/>
      <c r="M996" s="6"/>
    </row>
    <row r="997" spans="6:13">
      <c r="F997" s="4"/>
      <c r="G997" s="6"/>
      <c r="H997" s="6"/>
      <c r="I997" s="6"/>
      <c r="J997" s="6"/>
      <c r="K997" s="6"/>
      <c r="L997" s="6"/>
      <c r="M997" s="6"/>
    </row>
    <row r="998" spans="6:13">
      <c r="F998" s="4"/>
      <c r="G998" s="6"/>
      <c r="H998" s="6"/>
      <c r="I998" s="6"/>
      <c r="J998" s="6"/>
      <c r="K998" s="6"/>
      <c r="L998" s="6"/>
      <c r="M998" s="6"/>
    </row>
    <row r="999" spans="6:13">
      <c r="F999" s="4"/>
      <c r="G999" s="6"/>
      <c r="H999" s="6"/>
      <c r="I999" s="6"/>
      <c r="J999" s="6"/>
      <c r="K999" s="6"/>
      <c r="L999" s="6"/>
      <c r="M999" s="6"/>
    </row>
    <row r="1000" spans="6:13">
      <c r="F1000" s="4"/>
      <c r="G1000" s="6"/>
      <c r="H1000" s="6"/>
      <c r="I1000" s="6"/>
      <c r="J1000" s="6"/>
      <c r="K1000" s="6"/>
      <c r="L1000" s="6"/>
      <c r="M1000" s="6"/>
    </row>
    <row r="1001" spans="6:13">
      <c r="F1001" s="4"/>
      <c r="G1001" s="6"/>
      <c r="H1001" s="6"/>
      <c r="I1001" s="6"/>
      <c r="J1001" s="6"/>
      <c r="K1001" s="6"/>
      <c r="L1001" s="6"/>
      <c r="M1001" s="6"/>
    </row>
    <row r="1002" spans="6:13">
      <c r="F1002" s="4"/>
      <c r="G1002" s="6"/>
      <c r="H1002" s="6"/>
      <c r="I1002" s="6"/>
      <c r="J1002" s="6"/>
      <c r="K1002" s="6"/>
      <c r="L1002" s="6"/>
      <c r="M1002" s="6"/>
    </row>
    <row r="1003" spans="6:13">
      <c r="F1003" s="4"/>
      <c r="G1003" s="6"/>
      <c r="H1003" s="6"/>
      <c r="I1003" s="6"/>
      <c r="J1003" s="6"/>
      <c r="K1003" s="6"/>
      <c r="L1003" s="6"/>
      <c r="M1003" s="6"/>
    </row>
    <row r="1004" spans="6:13">
      <c r="F1004" s="4"/>
      <c r="G1004" s="6"/>
      <c r="H1004" s="6"/>
      <c r="I1004" s="6"/>
      <c r="J1004" s="6"/>
      <c r="K1004" s="6"/>
      <c r="L1004" s="6"/>
      <c r="M1004" s="6"/>
    </row>
    <row r="1005" spans="6:13">
      <c r="F1005" s="4"/>
      <c r="G1005" s="6"/>
      <c r="H1005" s="6"/>
      <c r="I1005" s="6"/>
      <c r="J1005" s="6"/>
      <c r="K1005" s="6"/>
      <c r="L1005" s="6"/>
      <c r="M1005" s="6"/>
    </row>
    <row r="1006" spans="6:13">
      <c r="F1006" s="4"/>
      <c r="G1006" s="6"/>
      <c r="H1006" s="6"/>
      <c r="I1006" s="6"/>
      <c r="J1006" s="6"/>
      <c r="K1006" s="6"/>
      <c r="L1006" s="6"/>
      <c r="M1006" s="6"/>
    </row>
    <row r="1007" spans="6:13">
      <c r="F1007" s="4"/>
      <c r="G1007" s="6"/>
      <c r="H1007" s="6"/>
      <c r="I1007" s="6"/>
      <c r="J1007" s="6"/>
      <c r="K1007" s="6"/>
      <c r="L1007" s="6"/>
      <c r="M1007" s="6"/>
    </row>
    <row r="1008" spans="6:13">
      <c r="F1008" s="4"/>
      <c r="G1008" s="6"/>
      <c r="H1008" s="6"/>
      <c r="I1008" s="6"/>
      <c r="J1008" s="6"/>
      <c r="K1008" s="6"/>
      <c r="L1008" s="6"/>
      <c r="M1008" s="6"/>
    </row>
    <row r="1009" spans="6:13">
      <c r="F1009" s="4"/>
      <c r="G1009" s="6"/>
      <c r="H1009" s="6"/>
      <c r="I1009" s="6"/>
      <c r="J1009" s="6"/>
      <c r="K1009" s="6"/>
      <c r="L1009" s="6"/>
      <c r="M1009" s="6"/>
    </row>
    <row r="1010" spans="6:13">
      <c r="F1010" s="4"/>
      <c r="G1010" s="6"/>
      <c r="H1010" s="6"/>
      <c r="I1010" s="6"/>
      <c r="J1010" s="6"/>
      <c r="K1010" s="6"/>
      <c r="L1010" s="6"/>
      <c r="M1010" s="6"/>
    </row>
    <row r="1011" spans="6:13">
      <c r="F1011" s="4"/>
      <c r="G1011" s="6"/>
      <c r="H1011" s="6"/>
      <c r="I1011" s="6"/>
      <c r="J1011" s="6"/>
      <c r="K1011" s="6"/>
      <c r="L1011" s="6"/>
      <c r="M1011" s="6"/>
    </row>
    <row r="1012" spans="6:13">
      <c r="F1012" s="4"/>
      <c r="G1012" s="6"/>
      <c r="H1012" s="6"/>
      <c r="I1012" s="6"/>
      <c r="J1012" s="6"/>
      <c r="K1012" s="6"/>
      <c r="L1012" s="6"/>
      <c r="M1012" s="6"/>
    </row>
    <row r="1013" spans="6:13">
      <c r="F1013" s="4"/>
      <c r="G1013" s="6"/>
      <c r="H1013" s="6"/>
      <c r="I1013" s="6"/>
      <c r="J1013" s="6"/>
      <c r="K1013" s="6"/>
      <c r="L1013" s="6"/>
      <c r="M1013" s="6"/>
    </row>
    <row r="1014" spans="6:13">
      <c r="F1014" s="4"/>
      <c r="G1014" s="6"/>
      <c r="H1014" s="6"/>
      <c r="I1014" s="6"/>
      <c r="J1014" s="6"/>
      <c r="K1014" s="6"/>
      <c r="L1014" s="6"/>
      <c r="M1014" s="6"/>
    </row>
    <row r="1015" spans="6:13">
      <c r="F1015" s="4"/>
      <c r="G1015" s="6"/>
      <c r="H1015" s="6"/>
      <c r="I1015" s="6"/>
      <c r="J1015" s="6"/>
      <c r="K1015" s="6"/>
      <c r="L1015" s="6"/>
      <c r="M1015" s="6"/>
    </row>
    <row r="1016" spans="6:13">
      <c r="F1016" s="4"/>
      <c r="G1016" s="6"/>
      <c r="H1016" s="6"/>
      <c r="I1016" s="6"/>
      <c r="J1016" s="6"/>
      <c r="K1016" s="6"/>
      <c r="L1016" s="6"/>
      <c r="M1016" s="6"/>
    </row>
    <row r="1017" spans="6:13">
      <c r="F1017" s="4"/>
      <c r="G1017" s="6"/>
      <c r="H1017" s="6"/>
      <c r="I1017" s="6"/>
      <c r="J1017" s="6"/>
      <c r="K1017" s="6"/>
      <c r="L1017" s="6"/>
      <c r="M1017" s="6"/>
    </row>
    <row r="1018" spans="6:13">
      <c r="F1018" s="4"/>
      <c r="G1018" s="6"/>
      <c r="H1018" s="6"/>
      <c r="I1018" s="6"/>
      <c r="J1018" s="6"/>
      <c r="K1018" s="6"/>
      <c r="L1018" s="6"/>
      <c r="M1018" s="6"/>
    </row>
    <row r="1019" spans="6:13">
      <c r="F1019" s="4"/>
      <c r="G1019" s="6"/>
      <c r="H1019" s="6"/>
      <c r="I1019" s="6"/>
      <c r="J1019" s="6"/>
      <c r="K1019" s="6"/>
      <c r="L1019" s="6"/>
      <c r="M1019" s="6"/>
    </row>
    <row r="1020" spans="6:13">
      <c r="F1020" s="4"/>
      <c r="G1020" s="6"/>
      <c r="H1020" s="6"/>
      <c r="I1020" s="6"/>
      <c r="J1020" s="6"/>
      <c r="K1020" s="6"/>
      <c r="L1020" s="6"/>
      <c r="M1020" s="6"/>
    </row>
    <row r="1021" spans="6:13">
      <c r="F1021" s="4"/>
      <c r="G1021" s="6"/>
      <c r="H1021" s="6"/>
      <c r="I1021" s="6"/>
      <c r="J1021" s="6"/>
      <c r="K1021" s="6"/>
      <c r="L1021" s="6"/>
      <c r="M1021" s="6"/>
    </row>
    <row r="1022" spans="6:13">
      <c r="F1022" s="4"/>
      <c r="G1022" s="6"/>
      <c r="H1022" s="6"/>
      <c r="I1022" s="6"/>
      <c r="J1022" s="6"/>
      <c r="K1022" s="6"/>
      <c r="L1022" s="6"/>
      <c r="M1022" s="6"/>
    </row>
    <row r="1023" spans="6:13">
      <c r="F1023" s="4"/>
      <c r="G1023" s="6"/>
      <c r="H1023" s="6"/>
      <c r="I1023" s="6"/>
      <c r="J1023" s="6"/>
      <c r="K1023" s="6"/>
      <c r="L1023" s="6"/>
      <c r="M1023" s="6"/>
    </row>
    <row r="1024" spans="6:13">
      <c r="F1024" s="4"/>
      <c r="G1024" s="6"/>
      <c r="H1024" s="6"/>
      <c r="I1024" s="6"/>
      <c r="J1024" s="6"/>
      <c r="K1024" s="6"/>
      <c r="L1024" s="6"/>
      <c r="M1024" s="6"/>
    </row>
    <row r="1025" spans="6:13">
      <c r="F1025" s="4"/>
      <c r="G1025" s="6"/>
      <c r="H1025" s="6"/>
      <c r="I1025" s="6"/>
      <c r="J1025" s="6"/>
      <c r="K1025" s="6"/>
      <c r="L1025" s="6"/>
      <c r="M1025" s="6"/>
    </row>
    <row r="1026" spans="6:13">
      <c r="F1026" s="4"/>
      <c r="G1026" s="6"/>
      <c r="H1026" s="6"/>
      <c r="I1026" s="6"/>
      <c r="J1026" s="6"/>
      <c r="K1026" s="6"/>
      <c r="L1026" s="6"/>
      <c r="M1026" s="6"/>
    </row>
    <row r="1027" spans="6:13">
      <c r="F1027" s="4"/>
      <c r="G1027" s="6"/>
      <c r="H1027" s="6"/>
      <c r="I1027" s="6"/>
      <c r="J1027" s="6"/>
      <c r="K1027" s="6"/>
      <c r="L1027" s="6"/>
      <c r="M1027" s="6"/>
    </row>
    <row r="1028" spans="6:13">
      <c r="F1028" s="4"/>
      <c r="G1028" s="6"/>
      <c r="H1028" s="6"/>
      <c r="I1028" s="6"/>
      <c r="J1028" s="6"/>
      <c r="K1028" s="6"/>
      <c r="L1028" s="6"/>
      <c r="M1028" s="6"/>
    </row>
    <row r="1029" spans="6:13">
      <c r="F1029" s="4"/>
      <c r="G1029" s="6"/>
      <c r="H1029" s="6"/>
      <c r="I1029" s="6"/>
      <c r="J1029" s="6"/>
      <c r="K1029" s="6"/>
      <c r="L1029" s="6"/>
      <c r="M1029" s="6"/>
    </row>
    <row r="1030" spans="6:13">
      <c r="F1030" s="4"/>
      <c r="G1030" s="6"/>
      <c r="H1030" s="6"/>
      <c r="I1030" s="6"/>
      <c r="J1030" s="6"/>
      <c r="K1030" s="6"/>
      <c r="L1030" s="6"/>
      <c r="M1030" s="6"/>
    </row>
    <row r="1031" spans="6:13">
      <c r="F1031" s="4"/>
      <c r="G1031" s="6"/>
      <c r="H1031" s="6"/>
      <c r="I1031" s="6"/>
      <c r="J1031" s="6"/>
      <c r="K1031" s="6"/>
      <c r="L1031" s="6"/>
      <c r="M1031" s="6"/>
    </row>
    <row r="1032" spans="6:13">
      <c r="F1032" s="4"/>
      <c r="G1032" s="6"/>
      <c r="H1032" s="6"/>
      <c r="I1032" s="6"/>
      <c r="J1032" s="6"/>
      <c r="K1032" s="6"/>
      <c r="L1032" s="6"/>
      <c r="M1032" s="6"/>
    </row>
    <row r="1033" spans="6:13">
      <c r="F1033" s="4"/>
      <c r="G1033" s="6"/>
      <c r="H1033" s="6"/>
      <c r="I1033" s="6"/>
      <c r="J1033" s="6"/>
      <c r="K1033" s="6"/>
      <c r="L1033" s="6"/>
      <c r="M1033" s="6"/>
    </row>
    <row r="1034" spans="6:13">
      <c r="F1034" s="4"/>
      <c r="G1034" s="6"/>
      <c r="H1034" s="6"/>
      <c r="I1034" s="6"/>
      <c r="J1034" s="6"/>
      <c r="K1034" s="6"/>
      <c r="L1034" s="6"/>
      <c r="M1034" s="6"/>
    </row>
    <row r="1035" spans="6:13">
      <c r="F1035" s="4"/>
      <c r="G1035" s="6"/>
      <c r="H1035" s="6"/>
      <c r="I1035" s="6"/>
      <c r="J1035" s="6"/>
      <c r="K1035" s="6"/>
      <c r="L1035" s="6"/>
      <c r="M1035" s="6"/>
    </row>
    <row r="1036" spans="6:13">
      <c r="F1036" s="4"/>
      <c r="G1036" s="6"/>
      <c r="H1036" s="6"/>
      <c r="I1036" s="6"/>
      <c r="J1036" s="6"/>
      <c r="K1036" s="6"/>
      <c r="L1036" s="6"/>
      <c r="M1036" s="6"/>
    </row>
    <row r="1037" spans="6:13">
      <c r="F1037" s="4"/>
      <c r="G1037" s="6"/>
      <c r="H1037" s="6"/>
      <c r="I1037" s="6"/>
      <c r="J1037" s="6"/>
      <c r="K1037" s="6"/>
      <c r="L1037" s="6"/>
      <c r="M1037" s="6"/>
    </row>
    <row r="1038" spans="6:13">
      <c r="F1038" s="4"/>
      <c r="G1038" s="6"/>
      <c r="H1038" s="6"/>
      <c r="I1038" s="6"/>
      <c r="J1038" s="6"/>
      <c r="K1038" s="6"/>
      <c r="L1038" s="6"/>
      <c r="M1038" s="6"/>
    </row>
    <row r="1039" spans="6:13">
      <c r="F1039" s="4"/>
      <c r="G1039" s="6"/>
      <c r="H1039" s="6"/>
      <c r="I1039" s="6"/>
      <c r="J1039" s="6"/>
      <c r="K1039" s="6"/>
      <c r="L1039" s="6"/>
      <c r="M1039" s="6"/>
    </row>
    <row r="1040" spans="6:13">
      <c r="F1040" s="4"/>
      <c r="G1040" s="6"/>
      <c r="H1040" s="6"/>
      <c r="I1040" s="6"/>
      <c r="J1040" s="6"/>
      <c r="K1040" s="6"/>
      <c r="L1040" s="6"/>
      <c r="M1040" s="6"/>
    </row>
    <row r="1041" spans="6:13">
      <c r="F1041" s="4"/>
      <c r="G1041" s="6"/>
      <c r="H1041" s="6"/>
      <c r="I1041" s="6"/>
      <c r="J1041" s="6"/>
      <c r="K1041" s="6"/>
      <c r="L1041" s="6"/>
      <c r="M1041" s="6"/>
    </row>
    <row r="1042" spans="6:13">
      <c r="G1042" s="6"/>
      <c r="H1042" s="6"/>
      <c r="I1042" s="6"/>
      <c r="J1042" s="6"/>
      <c r="K1042" s="6"/>
      <c r="L1042" s="6"/>
      <c r="M1042" s="6"/>
    </row>
    <row r="1043" spans="6:13">
      <c r="G1043" s="6"/>
      <c r="H1043" s="6"/>
      <c r="I1043" s="6"/>
      <c r="J1043" s="6"/>
      <c r="K1043" s="6"/>
      <c r="L1043" s="6"/>
      <c r="M1043" s="6"/>
    </row>
    <row r="1044" spans="6:13">
      <c r="G1044" s="6"/>
      <c r="H1044" s="6"/>
      <c r="I1044" s="6"/>
      <c r="J1044" s="6"/>
      <c r="K1044" s="6"/>
      <c r="L1044" s="6"/>
      <c r="M1044" s="6"/>
    </row>
    <row r="1045" spans="6:13">
      <c r="G1045" s="6"/>
      <c r="H1045" s="6"/>
      <c r="I1045" s="6"/>
      <c r="J1045" s="6"/>
      <c r="K1045" s="6"/>
      <c r="L1045" s="6"/>
      <c r="M1045" s="6"/>
    </row>
    <row r="1046" spans="6:13">
      <c r="G1046" s="6"/>
      <c r="H1046" s="6"/>
      <c r="I1046" s="6"/>
      <c r="J1046" s="6"/>
      <c r="K1046" s="6"/>
      <c r="L1046" s="6"/>
      <c r="M1046" s="6"/>
    </row>
    <row r="1047" spans="6:13">
      <c r="G1047" s="6"/>
      <c r="H1047" s="6"/>
      <c r="I1047" s="6"/>
      <c r="J1047" s="6"/>
      <c r="K1047" s="6"/>
      <c r="L1047" s="6"/>
      <c r="M1047" s="6"/>
    </row>
    <row r="1048" spans="6:13">
      <c r="G1048" s="6"/>
      <c r="H1048" s="6"/>
      <c r="I1048" s="6"/>
      <c r="J1048" s="6"/>
      <c r="K1048" s="6"/>
      <c r="L1048" s="6"/>
      <c r="M1048" s="6"/>
    </row>
    <row r="1049" spans="6:13">
      <c r="G1049" s="6"/>
      <c r="H1049" s="6"/>
      <c r="I1049" s="6"/>
      <c r="J1049" s="6"/>
      <c r="K1049" s="6"/>
      <c r="L1049" s="6"/>
      <c r="M1049" s="6"/>
    </row>
    <row r="1050" spans="6:13">
      <c r="G1050" s="6"/>
      <c r="H1050" s="6"/>
      <c r="I1050" s="6"/>
      <c r="J1050" s="6"/>
      <c r="K1050" s="6"/>
      <c r="L1050" s="6"/>
      <c r="M1050" s="6"/>
    </row>
    <row r="1051" spans="6:13">
      <c r="G1051" s="6"/>
      <c r="H1051" s="6"/>
      <c r="I1051" s="6"/>
      <c r="J1051" s="6"/>
      <c r="K1051" s="6"/>
      <c r="L1051" s="6"/>
      <c r="M1051" s="6"/>
    </row>
  </sheetData>
  <mergeCells count="10">
    <mergeCell ref="A1:F1"/>
    <mergeCell ref="A2:F2"/>
    <mergeCell ref="A7:B7"/>
    <mergeCell ref="A9:F9"/>
    <mergeCell ref="D11:E11"/>
    <mergeCell ref="G14:I14"/>
    <mergeCell ref="H20:I20"/>
    <mergeCell ref="A26:F26"/>
    <mergeCell ref="D28:E28"/>
    <mergeCell ref="A59:F59"/>
  </mergeCells>
  <dataValidations count="4">
    <dataValidation type="list" allowBlank="1" showErrorMessage="1" sqref="A8" xr:uid="{00000000-0002-0000-1B00-000000000000}">
      <formula1>$M$3:$M$4</formula1>
    </dataValidation>
    <dataValidation type="list" allowBlank="1" showErrorMessage="1" sqref="E16 E33 E42 E51" xr:uid="{00000000-0002-0000-1B00-000001000000}">
      <formula1>$M$9:$M$10</formula1>
    </dataValidation>
    <dataValidation type="list" allowBlank="1" showErrorMessage="1" sqref="H15" xr:uid="{00000000-0002-0000-1B00-000002000000}">
      <formula1>$M$37:$M$38</formula1>
    </dataValidation>
    <dataValidation type="list" allowBlank="1" showErrorMessage="1" sqref="I17:I19" xr:uid="{00000000-0002-0000-1B00-000003000000}">
      <formula1>$M$15:$M$35</formula1>
    </dataValidation>
  </dataValidations>
  <pageMargins left="0" right="0" top="0" bottom="0" header="0" footer="0"/>
  <legacy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outlinePr summaryBelow="0" summaryRight="0"/>
  </sheetPr>
  <dimension ref="A1:AM1104"/>
  <sheetViews>
    <sheetView workbookViewId="0">
      <pane ySplit="16" topLeftCell="A17" activePane="bottomLeft" state="frozen"/>
      <selection pane="bottomLeft" activeCell="B18" sqref="B18"/>
    </sheetView>
  </sheetViews>
  <sheetFormatPr defaultColWidth="12.5703125" defaultRowHeight="15.75" customHeight="1"/>
  <cols>
    <col min="1" max="1" width="12" customWidth="1"/>
    <col min="2" max="2" width="10.85546875" customWidth="1"/>
    <col min="3" max="3" width="8.140625" customWidth="1"/>
    <col min="4" max="4" width="11.42578125" customWidth="1"/>
    <col min="5" max="5" width="8.28515625" customWidth="1"/>
    <col min="6" max="6" width="12" customWidth="1"/>
    <col min="7" max="7" width="10.7109375" customWidth="1"/>
    <col min="8" max="8" width="11.42578125" customWidth="1"/>
    <col min="9" max="9" width="12.85546875" customWidth="1"/>
    <col min="10" max="10" width="9.140625" customWidth="1"/>
    <col min="11" max="14" width="12" customWidth="1"/>
    <col min="15" max="15" width="9.28515625" customWidth="1"/>
    <col min="16" max="16" width="8.140625" customWidth="1"/>
    <col min="17" max="17" width="12" customWidth="1"/>
    <col min="18" max="18" width="10" customWidth="1"/>
    <col min="19" max="19" width="12" customWidth="1"/>
    <col min="20" max="21" width="8.140625" customWidth="1"/>
    <col min="22" max="22" width="12" customWidth="1"/>
    <col min="23" max="24" width="8.140625" customWidth="1"/>
    <col min="25" max="25" width="12" customWidth="1"/>
    <col min="26" max="26" width="8.28515625" customWidth="1"/>
    <col min="27" max="35" width="12" customWidth="1"/>
    <col min="36" max="36" width="10.42578125" customWidth="1"/>
  </cols>
  <sheetData>
    <row r="1" spans="1:39">
      <c r="A1" s="147" t="s">
        <v>6</v>
      </c>
      <c r="B1" s="159"/>
      <c r="C1" s="159"/>
      <c r="D1" s="159"/>
      <c r="E1" s="159"/>
      <c r="F1" s="159"/>
      <c r="G1" s="159"/>
      <c r="H1" s="159"/>
      <c r="I1" s="159"/>
    </row>
    <row r="2" spans="1:39">
      <c r="A2" s="122" t="s">
        <v>52</v>
      </c>
      <c r="B2" s="123">
        <v>100000</v>
      </c>
      <c r="D2" s="8" t="s">
        <v>157</v>
      </c>
      <c r="E2" s="8" t="s">
        <v>158</v>
      </c>
      <c r="F2" s="8" t="s">
        <v>32</v>
      </c>
      <c r="G2" s="8" t="s">
        <v>33</v>
      </c>
      <c r="H2" s="8"/>
      <c r="I2" s="8" t="s">
        <v>159</v>
      </c>
      <c r="J2" s="8" t="s">
        <v>158</v>
      </c>
      <c r="K2" s="8" t="s">
        <v>32</v>
      </c>
      <c r="L2" s="8" t="s">
        <v>33</v>
      </c>
      <c r="M2" s="8"/>
      <c r="N2" s="8"/>
      <c r="P2" s="152"/>
      <c r="Q2" s="159"/>
      <c r="X2" s="124"/>
      <c r="Y2" s="9"/>
    </row>
    <row r="3" spans="1:39">
      <c r="A3" s="122" t="s">
        <v>54</v>
      </c>
      <c r="B3" s="125">
        <v>0.02</v>
      </c>
      <c r="D3" s="2" t="s">
        <v>93</v>
      </c>
      <c r="E3" s="126">
        <v>0.25</v>
      </c>
      <c r="F3" s="126">
        <f t="shared" ref="F3:F9" si="0">G3*E3</f>
        <v>12.5</v>
      </c>
      <c r="G3" s="126">
        <v>50</v>
      </c>
      <c r="I3" s="2" t="s">
        <v>94</v>
      </c>
      <c r="J3" s="126">
        <v>0.25</v>
      </c>
      <c r="K3" s="126">
        <f t="shared" ref="K3:K8" si="1">L3*J3</f>
        <v>1.25</v>
      </c>
      <c r="L3" s="126">
        <f t="shared" ref="L3:L5" si="2">G3/10</f>
        <v>5</v>
      </c>
      <c r="X3" s="124"/>
      <c r="Y3" s="9"/>
    </row>
    <row r="4" spans="1:39">
      <c r="A4" s="122" t="s">
        <v>56</v>
      </c>
      <c r="B4" s="9">
        <f>B2*B3</f>
        <v>2000</v>
      </c>
      <c r="D4" s="2" t="s">
        <v>35</v>
      </c>
      <c r="E4" s="126">
        <v>0.25</v>
      </c>
      <c r="F4" s="126">
        <f t="shared" si="0"/>
        <v>5</v>
      </c>
      <c r="G4" s="126">
        <v>20</v>
      </c>
      <c r="I4" s="2" t="s">
        <v>38</v>
      </c>
      <c r="J4" s="126">
        <v>0.25</v>
      </c>
      <c r="K4" s="126">
        <f t="shared" si="1"/>
        <v>0.5</v>
      </c>
      <c r="L4" s="126">
        <f t="shared" si="2"/>
        <v>2</v>
      </c>
      <c r="X4" s="124"/>
      <c r="Y4" s="9"/>
    </row>
    <row r="5" spans="1:39">
      <c r="A5" s="9"/>
      <c r="B5" s="9"/>
      <c r="D5" s="2" t="s">
        <v>97</v>
      </c>
      <c r="E5" s="126">
        <v>0.1</v>
      </c>
      <c r="F5" s="126">
        <f t="shared" si="0"/>
        <v>5</v>
      </c>
      <c r="G5" s="126">
        <v>50</v>
      </c>
      <c r="I5" s="2" t="s">
        <v>98</v>
      </c>
      <c r="J5" s="126">
        <v>0.1</v>
      </c>
      <c r="K5" s="126">
        <f t="shared" si="1"/>
        <v>0.5</v>
      </c>
      <c r="L5" s="126">
        <f t="shared" si="2"/>
        <v>5</v>
      </c>
      <c r="X5" s="124"/>
      <c r="Y5" s="9"/>
    </row>
    <row r="6" spans="1:39">
      <c r="A6" s="9"/>
      <c r="B6" s="9"/>
      <c r="D6" s="2" t="s">
        <v>101</v>
      </c>
      <c r="E6" s="126">
        <v>1</v>
      </c>
      <c r="F6" s="126">
        <f t="shared" si="0"/>
        <v>5</v>
      </c>
      <c r="G6" s="126">
        <v>5</v>
      </c>
      <c r="I6" s="2" t="s">
        <v>102</v>
      </c>
      <c r="J6" s="126">
        <v>1</v>
      </c>
      <c r="K6" s="126">
        <f t="shared" si="1"/>
        <v>0.5</v>
      </c>
      <c r="L6" s="126">
        <v>0.5</v>
      </c>
      <c r="X6" s="124"/>
      <c r="Y6" s="9"/>
    </row>
    <row r="7" spans="1:39">
      <c r="A7" s="9"/>
      <c r="B7" s="9"/>
      <c r="D7" s="2" t="s">
        <v>105</v>
      </c>
      <c r="E7" s="126">
        <v>0.01</v>
      </c>
      <c r="F7" s="126">
        <f t="shared" si="0"/>
        <v>10</v>
      </c>
      <c r="G7" s="126">
        <v>1000</v>
      </c>
      <c r="I7" s="2" t="s">
        <v>106</v>
      </c>
      <c r="J7" s="126">
        <v>0.01</v>
      </c>
      <c r="K7" s="126">
        <f t="shared" si="1"/>
        <v>1</v>
      </c>
      <c r="L7" s="126">
        <f t="shared" ref="L7:L8" si="3">G7/10</f>
        <v>100</v>
      </c>
      <c r="X7" s="124"/>
      <c r="Y7" s="9"/>
    </row>
    <row r="8" spans="1:39">
      <c r="A8" s="9"/>
      <c r="B8" s="9"/>
      <c r="D8" s="2" t="s">
        <v>109</v>
      </c>
      <c r="E8" s="126">
        <v>0.1</v>
      </c>
      <c r="F8" s="126">
        <f t="shared" si="0"/>
        <v>10</v>
      </c>
      <c r="G8" s="126">
        <v>100</v>
      </c>
      <c r="I8" s="2" t="s">
        <v>110</v>
      </c>
      <c r="J8" s="126">
        <v>0.1</v>
      </c>
      <c r="K8" s="126">
        <f t="shared" si="1"/>
        <v>1</v>
      </c>
      <c r="L8" s="126">
        <f t="shared" si="3"/>
        <v>10</v>
      </c>
      <c r="X8" s="124"/>
      <c r="Y8" s="9"/>
    </row>
    <row r="9" spans="1:39">
      <c r="A9" s="9"/>
      <c r="B9" s="9"/>
      <c r="D9" s="2" t="s">
        <v>125</v>
      </c>
      <c r="E9" s="126">
        <v>0.25</v>
      </c>
      <c r="F9" s="126">
        <f t="shared" si="0"/>
        <v>12.5</v>
      </c>
      <c r="G9" s="126">
        <v>50</v>
      </c>
      <c r="X9" s="124"/>
      <c r="Y9" s="9"/>
    </row>
    <row r="10" spans="1:39">
      <c r="A10" s="9"/>
      <c r="B10" s="9"/>
      <c r="D10" s="2" t="s">
        <v>113</v>
      </c>
      <c r="E10" s="2">
        <v>1E-3</v>
      </c>
      <c r="F10" s="126">
        <v>10</v>
      </c>
      <c r="G10" s="2">
        <v>10000</v>
      </c>
      <c r="X10" s="124"/>
      <c r="Y10" s="9"/>
    </row>
    <row r="11" spans="1:39">
      <c r="A11" s="9"/>
      <c r="B11" s="9"/>
      <c r="D11" s="2" t="s">
        <v>115</v>
      </c>
      <c r="E11" s="2">
        <v>0.01</v>
      </c>
      <c r="F11" s="2">
        <v>31.25</v>
      </c>
      <c r="G11" s="2">
        <v>1000</v>
      </c>
      <c r="X11" s="124"/>
      <c r="Y11" s="9"/>
    </row>
    <row r="12" spans="1:39">
      <c r="A12" s="9"/>
      <c r="B12" s="9"/>
      <c r="D12" s="2" t="s">
        <v>127</v>
      </c>
      <c r="E12" s="2">
        <v>0.25</v>
      </c>
      <c r="F12" s="2">
        <v>25</v>
      </c>
      <c r="G12" s="2">
        <v>50</v>
      </c>
      <c r="X12" s="124"/>
      <c r="Y12" s="9"/>
    </row>
    <row r="13" spans="1:39">
      <c r="A13" s="9"/>
      <c r="B13" s="9"/>
      <c r="D13" s="2" t="s">
        <v>123</v>
      </c>
      <c r="E13" s="2">
        <v>0.25</v>
      </c>
      <c r="F13" s="2">
        <v>25</v>
      </c>
      <c r="G13" s="2">
        <v>50</v>
      </c>
      <c r="X13" s="124"/>
      <c r="Y13" s="9"/>
    </row>
    <row r="14" spans="1:39">
      <c r="A14" s="9"/>
      <c r="B14" s="9"/>
      <c r="E14" s="9"/>
      <c r="F14" s="9"/>
      <c r="X14" s="124"/>
      <c r="Y14" s="9"/>
    </row>
    <row r="15" spans="1:39">
      <c r="A15" s="155" t="s">
        <v>160</v>
      </c>
      <c r="B15" s="161"/>
      <c r="C15" s="127" t="s">
        <v>94</v>
      </c>
      <c r="D15" s="158" t="s">
        <v>161</v>
      </c>
      <c r="E15" s="162"/>
      <c r="F15" s="155" t="s">
        <v>35</v>
      </c>
      <c r="G15" s="163"/>
      <c r="H15" s="128" t="s">
        <v>38</v>
      </c>
      <c r="I15" s="156" t="s">
        <v>162</v>
      </c>
      <c r="J15" s="163"/>
      <c r="K15" s="155" t="s">
        <v>101</v>
      </c>
      <c r="L15" s="161"/>
      <c r="M15" s="127" t="s">
        <v>102</v>
      </c>
      <c r="N15" s="154" t="s">
        <v>163</v>
      </c>
      <c r="O15" s="161"/>
      <c r="P15" s="128" t="s">
        <v>98</v>
      </c>
      <c r="Q15" s="156" t="s">
        <v>164</v>
      </c>
      <c r="R15" s="162"/>
      <c r="S15" s="154" t="s">
        <v>105</v>
      </c>
      <c r="T15" s="161"/>
      <c r="U15" s="128" t="s">
        <v>106</v>
      </c>
      <c r="V15" s="154" t="s">
        <v>109</v>
      </c>
      <c r="W15" s="161"/>
      <c r="X15" s="128" t="s">
        <v>110</v>
      </c>
      <c r="Y15" s="154" t="s">
        <v>125</v>
      </c>
      <c r="Z15" s="161"/>
      <c r="AA15" s="157" t="s">
        <v>113</v>
      </c>
      <c r="AB15" s="161"/>
      <c r="AC15" s="154" t="s">
        <v>115</v>
      </c>
      <c r="AD15" s="161"/>
      <c r="AE15" s="154" t="s">
        <v>127</v>
      </c>
      <c r="AF15" s="161"/>
      <c r="AG15" s="154" t="s">
        <v>123</v>
      </c>
      <c r="AH15" s="161"/>
      <c r="AI15" s="155" t="s">
        <v>165</v>
      </c>
      <c r="AJ15" s="162"/>
      <c r="AK15" s="4"/>
      <c r="AL15" s="4"/>
      <c r="AM15" s="4"/>
    </row>
    <row r="16" spans="1:39">
      <c r="A16" s="129" t="s">
        <v>166</v>
      </c>
      <c r="B16" s="130" t="s">
        <v>58</v>
      </c>
      <c r="C16" s="131" t="s">
        <v>58</v>
      </c>
      <c r="D16" s="132" t="s">
        <v>166</v>
      </c>
      <c r="E16" s="133" t="s">
        <v>58</v>
      </c>
      <c r="F16" s="130" t="s">
        <v>166</v>
      </c>
      <c r="G16" s="130" t="s">
        <v>58</v>
      </c>
      <c r="H16" s="130" t="s">
        <v>58</v>
      </c>
      <c r="I16" s="132" t="s">
        <v>166</v>
      </c>
      <c r="J16" s="134" t="s">
        <v>58</v>
      </c>
      <c r="K16" s="130" t="s">
        <v>166</v>
      </c>
      <c r="L16" s="130" t="s">
        <v>58</v>
      </c>
      <c r="M16" s="130" t="s">
        <v>58</v>
      </c>
      <c r="N16" s="130" t="s">
        <v>166</v>
      </c>
      <c r="O16" s="130" t="s">
        <v>58</v>
      </c>
      <c r="P16" s="130" t="s">
        <v>58</v>
      </c>
      <c r="Q16" s="129" t="s">
        <v>166</v>
      </c>
      <c r="R16" s="134" t="s">
        <v>58</v>
      </c>
      <c r="S16" s="130" t="s">
        <v>166</v>
      </c>
      <c r="T16" s="130" t="s">
        <v>58</v>
      </c>
      <c r="U16" s="134" t="s">
        <v>58</v>
      </c>
      <c r="V16" s="130" t="s">
        <v>166</v>
      </c>
      <c r="W16" s="130" t="s">
        <v>58</v>
      </c>
      <c r="X16" s="134" t="s">
        <v>58</v>
      </c>
      <c r="Y16" s="130" t="s">
        <v>166</v>
      </c>
      <c r="Z16" s="134" t="s">
        <v>58</v>
      </c>
      <c r="AA16" s="135" t="s">
        <v>166</v>
      </c>
      <c r="AB16" s="133" t="s">
        <v>58</v>
      </c>
      <c r="AC16" s="130" t="s">
        <v>166</v>
      </c>
      <c r="AD16" s="134" t="s">
        <v>58</v>
      </c>
      <c r="AE16" s="130" t="s">
        <v>166</v>
      </c>
      <c r="AF16" s="134" t="s">
        <v>58</v>
      </c>
      <c r="AG16" s="130" t="s">
        <v>166</v>
      </c>
      <c r="AH16" s="134" t="s">
        <v>58</v>
      </c>
      <c r="AI16" s="129" t="s">
        <v>166</v>
      </c>
      <c r="AJ16" s="133" t="s">
        <v>58</v>
      </c>
    </row>
    <row r="17" spans="1:36">
      <c r="A17" s="136">
        <v>1</v>
      </c>
      <c r="B17" s="137">
        <f t="shared" ref="B17:B1058" si="4">$B$4/A17/50</f>
        <v>40</v>
      </c>
      <c r="C17" s="137">
        <f t="shared" ref="C17:C1058" si="5">B17*10</f>
        <v>400</v>
      </c>
      <c r="D17" s="9">
        <v>0.1</v>
      </c>
      <c r="E17" s="138">
        <f t="shared" ref="E17:E1058" si="6">$B$4/D17/50</f>
        <v>400</v>
      </c>
      <c r="F17" s="136">
        <v>1</v>
      </c>
      <c r="G17" s="137">
        <f t="shared" ref="G17:G1058" si="7">$B$4/F17/20</f>
        <v>100</v>
      </c>
      <c r="H17" s="137">
        <f t="shared" ref="H17:H1058" si="8">G17*10</f>
        <v>1000</v>
      </c>
      <c r="I17" s="9">
        <v>0.1</v>
      </c>
      <c r="J17" s="138">
        <f t="shared" ref="J17:J1058" si="9">$B$4/I17/50</f>
        <v>400</v>
      </c>
      <c r="K17" s="136">
        <v>1</v>
      </c>
      <c r="L17" s="137">
        <f t="shared" ref="L17:L1058" si="10">$B$4/K17/5</f>
        <v>400</v>
      </c>
      <c r="M17" s="137">
        <f t="shared" ref="M17:M1058" si="11">L17*10</f>
        <v>4000</v>
      </c>
      <c r="N17" s="136">
        <v>1</v>
      </c>
      <c r="O17" s="137">
        <f t="shared" ref="O17:O1058" si="12">$B$4/N17/50</f>
        <v>40</v>
      </c>
      <c r="P17" s="137">
        <f t="shared" ref="P17:P1058" si="13">O17*10</f>
        <v>400</v>
      </c>
      <c r="Q17" s="9">
        <v>0.1</v>
      </c>
      <c r="R17" s="138">
        <f t="shared" ref="R17:R1058" si="14">$B$4/Q17/50</f>
        <v>400</v>
      </c>
      <c r="S17" s="136">
        <v>0.04</v>
      </c>
      <c r="T17" s="137">
        <f t="shared" ref="T17:T1058" si="15">$B$4/S17/1000</f>
        <v>50</v>
      </c>
      <c r="U17" s="137">
        <f t="shared" ref="U17:U1058" si="16">T17*10</f>
        <v>500</v>
      </c>
      <c r="V17" s="136">
        <v>0.4</v>
      </c>
      <c r="W17" s="137">
        <f t="shared" ref="W17:W1058" si="17">$B$4/V17/100</f>
        <v>50</v>
      </c>
      <c r="X17" s="137">
        <f t="shared" ref="X17:X1058" si="18">W17*10</f>
        <v>500</v>
      </c>
      <c r="Y17" s="136">
        <v>1</v>
      </c>
      <c r="Z17" s="9">
        <f t="shared" ref="Z17:Z1058" si="19">$B$4/Y17/50</f>
        <v>40</v>
      </c>
      <c r="AA17" s="139">
        <v>4.0000000000000001E-3</v>
      </c>
      <c r="AB17" s="9">
        <f t="shared" ref="AB17:AB1058" si="20">$B$4/AA17/10000</f>
        <v>50</v>
      </c>
      <c r="AC17" s="136">
        <v>1</v>
      </c>
      <c r="AD17" s="9">
        <f t="shared" ref="AD17:AD1058" si="21">$B$4/AC17/31.25</f>
        <v>64</v>
      </c>
      <c r="AE17" s="136">
        <v>1</v>
      </c>
      <c r="AF17" s="137">
        <f t="shared" ref="AF17:AF1058" si="22">$B$4/AE17/50</f>
        <v>40</v>
      </c>
      <c r="AG17" s="136">
        <v>1</v>
      </c>
      <c r="AH17" s="137">
        <f t="shared" ref="AH17:AH1058" si="23">$B$4/AG17/50</f>
        <v>40</v>
      </c>
      <c r="AI17" s="136">
        <v>1</v>
      </c>
      <c r="AJ17" s="138">
        <f t="shared" ref="AJ17:AJ1058" si="24">$B$4/AI17/50</f>
        <v>40</v>
      </c>
    </row>
    <row r="18" spans="1:36">
      <c r="A18" s="136">
        <v>1.25</v>
      </c>
      <c r="B18" s="137">
        <f t="shared" si="4"/>
        <v>32</v>
      </c>
      <c r="C18" s="137">
        <f t="shared" si="5"/>
        <v>320</v>
      </c>
      <c r="D18" s="9">
        <v>0.125</v>
      </c>
      <c r="E18" s="138">
        <f t="shared" si="6"/>
        <v>320</v>
      </c>
      <c r="F18" s="136">
        <v>1.25</v>
      </c>
      <c r="G18" s="137">
        <f t="shared" si="7"/>
        <v>80</v>
      </c>
      <c r="H18" s="137">
        <f t="shared" si="8"/>
        <v>800</v>
      </c>
      <c r="I18" s="9">
        <v>0.125</v>
      </c>
      <c r="J18" s="138">
        <f t="shared" si="9"/>
        <v>320</v>
      </c>
      <c r="K18" s="9">
        <v>2</v>
      </c>
      <c r="L18" s="137">
        <f t="shared" si="10"/>
        <v>200</v>
      </c>
      <c r="M18" s="137">
        <f t="shared" si="11"/>
        <v>2000</v>
      </c>
      <c r="N18" s="136">
        <v>1.25</v>
      </c>
      <c r="O18" s="137">
        <f t="shared" si="12"/>
        <v>32</v>
      </c>
      <c r="P18" s="137">
        <f t="shared" si="13"/>
        <v>320</v>
      </c>
      <c r="Q18" s="9">
        <v>0.125</v>
      </c>
      <c r="R18" s="138">
        <f t="shared" si="14"/>
        <v>320</v>
      </c>
      <c r="S18" s="136">
        <v>0.05</v>
      </c>
      <c r="T18" s="137">
        <f t="shared" si="15"/>
        <v>40</v>
      </c>
      <c r="U18" s="137">
        <f t="shared" si="16"/>
        <v>400</v>
      </c>
      <c r="V18" s="136">
        <v>0.5</v>
      </c>
      <c r="W18" s="137">
        <f t="shared" si="17"/>
        <v>40</v>
      </c>
      <c r="X18" s="137">
        <f t="shared" si="18"/>
        <v>400</v>
      </c>
      <c r="Y18" s="136">
        <v>1.25</v>
      </c>
      <c r="Z18" s="9">
        <f t="shared" si="19"/>
        <v>32</v>
      </c>
      <c r="AA18" s="139">
        <v>5.0000000000000001E-3</v>
      </c>
      <c r="AB18" s="9">
        <f t="shared" si="20"/>
        <v>40</v>
      </c>
      <c r="AC18" s="136">
        <v>1.25</v>
      </c>
      <c r="AD18" s="9">
        <f t="shared" si="21"/>
        <v>51.2</v>
      </c>
      <c r="AE18" s="136">
        <v>1.25</v>
      </c>
      <c r="AF18" s="137">
        <f t="shared" si="22"/>
        <v>32</v>
      </c>
      <c r="AG18" s="136">
        <v>1.25</v>
      </c>
      <c r="AH18" s="137">
        <f t="shared" si="23"/>
        <v>32</v>
      </c>
      <c r="AI18" s="136">
        <v>1.25</v>
      </c>
      <c r="AJ18" s="138">
        <f t="shared" si="24"/>
        <v>32</v>
      </c>
    </row>
    <row r="19" spans="1:36">
      <c r="A19" s="136">
        <v>1.5</v>
      </c>
      <c r="B19" s="137">
        <f t="shared" si="4"/>
        <v>26.666666666666664</v>
      </c>
      <c r="C19" s="137">
        <f t="shared" si="5"/>
        <v>266.66666666666663</v>
      </c>
      <c r="D19" s="9">
        <v>0.15</v>
      </c>
      <c r="E19" s="138">
        <f t="shared" si="6"/>
        <v>266.66666666666669</v>
      </c>
      <c r="F19" s="136">
        <v>1.5</v>
      </c>
      <c r="G19" s="137">
        <f t="shared" si="7"/>
        <v>66.666666666666657</v>
      </c>
      <c r="H19" s="137">
        <f t="shared" si="8"/>
        <v>666.66666666666652</v>
      </c>
      <c r="I19" s="9">
        <v>0.15</v>
      </c>
      <c r="J19" s="138">
        <f t="shared" si="9"/>
        <v>266.66666666666669</v>
      </c>
      <c r="K19" s="136">
        <v>3</v>
      </c>
      <c r="L19" s="137">
        <f t="shared" si="10"/>
        <v>133.33333333333331</v>
      </c>
      <c r="M19" s="137">
        <f t="shared" si="11"/>
        <v>1333.333333333333</v>
      </c>
      <c r="N19" s="136">
        <v>1.5</v>
      </c>
      <c r="O19" s="137">
        <f t="shared" si="12"/>
        <v>26.666666666666664</v>
      </c>
      <c r="P19" s="137">
        <f t="shared" si="13"/>
        <v>266.66666666666663</v>
      </c>
      <c r="Q19" s="9">
        <v>0.15</v>
      </c>
      <c r="R19" s="138">
        <f t="shared" si="14"/>
        <v>266.66666666666669</v>
      </c>
      <c r="S19" s="136">
        <v>0.06</v>
      </c>
      <c r="T19" s="137">
        <f t="shared" si="15"/>
        <v>33.333333333333336</v>
      </c>
      <c r="U19" s="137">
        <f t="shared" si="16"/>
        <v>333.33333333333337</v>
      </c>
      <c r="V19" s="136">
        <v>0.6</v>
      </c>
      <c r="W19" s="137">
        <f t="shared" si="17"/>
        <v>33.333333333333336</v>
      </c>
      <c r="X19" s="137">
        <f t="shared" si="18"/>
        <v>333.33333333333337</v>
      </c>
      <c r="Y19" s="136">
        <v>1.5</v>
      </c>
      <c r="Z19" s="9">
        <f t="shared" si="19"/>
        <v>26.666666666666664</v>
      </c>
      <c r="AA19" s="139">
        <v>6.0000000000000001E-3</v>
      </c>
      <c r="AB19" s="9">
        <f t="shared" si="20"/>
        <v>33.333333333333329</v>
      </c>
      <c r="AC19" s="136">
        <v>1.5</v>
      </c>
      <c r="AD19" s="9">
        <f t="shared" si="21"/>
        <v>42.666666666666664</v>
      </c>
      <c r="AE19" s="136">
        <v>1.5</v>
      </c>
      <c r="AF19" s="137">
        <f t="shared" si="22"/>
        <v>26.666666666666664</v>
      </c>
      <c r="AG19" s="136">
        <v>1.5</v>
      </c>
      <c r="AH19" s="137">
        <f t="shared" si="23"/>
        <v>26.666666666666664</v>
      </c>
      <c r="AI19" s="136">
        <v>1.5</v>
      </c>
      <c r="AJ19" s="138">
        <f t="shared" si="24"/>
        <v>26.666666666666664</v>
      </c>
    </row>
    <row r="20" spans="1:36">
      <c r="A20" s="136">
        <v>1.75</v>
      </c>
      <c r="B20" s="137">
        <f t="shared" si="4"/>
        <v>22.857142857142858</v>
      </c>
      <c r="C20" s="137">
        <f t="shared" si="5"/>
        <v>228.57142857142858</v>
      </c>
      <c r="D20" s="9">
        <v>0.17499999999999999</v>
      </c>
      <c r="E20" s="138">
        <f t="shared" si="6"/>
        <v>228.57142857142858</v>
      </c>
      <c r="F20" s="136">
        <v>1.75</v>
      </c>
      <c r="G20" s="137">
        <f t="shared" si="7"/>
        <v>57.142857142857146</v>
      </c>
      <c r="H20" s="137">
        <f t="shared" si="8"/>
        <v>571.42857142857144</v>
      </c>
      <c r="I20" s="9">
        <v>0.17499999999999999</v>
      </c>
      <c r="J20" s="138">
        <f t="shared" si="9"/>
        <v>228.57142857142858</v>
      </c>
      <c r="K20" s="9">
        <v>4</v>
      </c>
      <c r="L20" s="137">
        <f t="shared" si="10"/>
        <v>100</v>
      </c>
      <c r="M20" s="137">
        <f t="shared" si="11"/>
        <v>1000</v>
      </c>
      <c r="N20" s="136">
        <v>1.75</v>
      </c>
      <c r="O20" s="137">
        <f t="shared" si="12"/>
        <v>22.857142857142858</v>
      </c>
      <c r="P20" s="137">
        <f t="shared" si="13"/>
        <v>228.57142857142858</v>
      </c>
      <c r="Q20" s="9">
        <v>0.17499999999999999</v>
      </c>
      <c r="R20" s="138">
        <f t="shared" si="14"/>
        <v>228.57142857142858</v>
      </c>
      <c r="S20" s="136">
        <v>7.0000000000000007E-2</v>
      </c>
      <c r="T20" s="137">
        <f t="shared" si="15"/>
        <v>28.571428571428569</v>
      </c>
      <c r="U20" s="137">
        <f t="shared" si="16"/>
        <v>285.71428571428567</v>
      </c>
      <c r="V20" s="136">
        <v>0.7</v>
      </c>
      <c r="W20" s="137">
        <f t="shared" si="17"/>
        <v>28.571428571428573</v>
      </c>
      <c r="X20" s="137">
        <f t="shared" si="18"/>
        <v>285.71428571428572</v>
      </c>
      <c r="Y20" s="136">
        <v>1.75</v>
      </c>
      <c r="Z20" s="9">
        <f t="shared" si="19"/>
        <v>22.857142857142858</v>
      </c>
      <c r="AA20" s="139">
        <v>7.0000000000000001E-3</v>
      </c>
      <c r="AB20" s="9">
        <f t="shared" si="20"/>
        <v>28.571428571428569</v>
      </c>
      <c r="AC20" s="136">
        <v>1.75</v>
      </c>
      <c r="AD20" s="9">
        <f t="shared" si="21"/>
        <v>36.571428571428569</v>
      </c>
      <c r="AE20" s="136">
        <v>1.75</v>
      </c>
      <c r="AF20" s="137">
        <f t="shared" si="22"/>
        <v>22.857142857142858</v>
      </c>
      <c r="AG20" s="136">
        <v>1.75</v>
      </c>
      <c r="AH20" s="137">
        <f t="shared" si="23"/>
        <v>22.857142857142858</v>
      </c>
      <c r="AI20" s="136">
        <v>1.75</v>
      </c>
      <c r="AJ20" s="138">
        <f t="shared" si="24"/>
        <v>22.857142857142858</v>
      </c>
    </row>
    <row r="21" spans="1:36">
      <c r="A21" s="136">
        <v>2</v>
      </c>
      <c r="B21" s="137">
        <f t="shared" si="4"/>
        <v>20</v>
      </c>
      <c r="C21" s="137">
        <f t="shared" si="5"/>
        <v>200</v>
      </c>
      <c r="D21" s="9">
        <v>0.2</v>
      </c>
      <c r="E21" s="138">
        <f t="shared" si="6"/>
        <v>200</v>
      </c>
      <c r="F21" s="136">
        <v>2</v>
      </c>
      <c r="G21" s="137">
        <f t="shared" si="7"/>
        <v>50</v>
      </c>
      <c r="H21" s="137">
        <f t="shared" si="8"/>
        <v>500</v>
      </c>
      <c r="I21" s="9">
        <v>0.2</v>
      </c>
      <c r="J21" s="138">
        <f t="shared" si="9"/>
        <v>200</v>
      </c>
      <c r="K21" s="136">
        <v>5</v>
      </c>
      <c r="L21" s="137">
        <f t="shared" si="10"/>
        <v>80</v>
      </c>
      <c r="M21" s="137">
        <f t="shared" si="11"/>
        <v>800</v>
      </c>
      <c r="N21" s="136">
        <v>2</v>
      </c>
      <c r="O21" s="137">
        <f t="shared" si="12"/>
        <v>20</v>
      </c>
      <c r="P21" s="137">
        <f t="shared" si="13"/>
        <v>200</v>
      </c>
      <c r="Q21" s="9">
        <v>0.2</v>
      </c>
      <c r="R21" s="138">
        <f t="shared" si="14"/>
        <v>200</v>
      </c>
      <c r="S21" s="136">
        <v>0.08</v>
      </c>
      <c r="T21" s="137">
        <f t="shared" si="15"/>
        <v>25</v>
      </c>
      <c r="U21" s="137">
        <f t="shared" si="16"/>
        <v>250</v>
      </c>
      <c r="V21" s="136">
        <v>0.8</v>
      </c>
      <c r="W21" s="137">
        <f t="shared" si="17"/>
        <v>25</v>
      </c>
      <c r="X21" s="137">
        <f t="shared" si="18"/>
        <v>250</v>
      </c>
      <c r="Y21" s="136">
        <v>2</v>
      </c>
      <c r="Z21" s="9">
        <f t="shared" si="19"/>
        <v>20</v>
      </c>
      <c r="AA21" s="139">
        <v>8.0000000000000002E-3</v>
      </c>
      <c r="AB21" s="9">
        <f t="shared" si="20"/>
        <v>25</v>
      </c>
      <c r="AC21" s="136">
        <v>2</v>
      </c>
      <c r="AD21" s="9">
        <f t="shared" si="21"/>
        <v>32</v>
      </c>
      <c r="AE21" s="136">
        <v>2</v>
      </c>
      <c r="AF21" s="137">
        <f t="shared" si="22"/>
        <v>20</v>
      </c>
      <c r="AG21" s="136">
        <v>2</v>
      </c>
      <c r="AH21" s="137">
        <f t="shared" si="23"/>
        <v>20</v>
      </c>
      <c r="AI21" s="136">
        <v>2</v>
      </c>
      <c r="AJ21" s="138">
        <f t="shared" si="24"/>
        <v>20</v>
      </c>
    </row>
    <row r="22" spans="1:36">
      <c r="A22" s="136">
        <v>2.25</v>
      </c>
      <c r="B22" s="137">
        <f t="shared" si="4"/>
        <v>17.777777777777779</v>
      </c>
      <c r="C22" s="137">
        <f t="shared" si="5"/>
        <v>177.77777777777777</v>
      </c>
      <c r="D22" s="9">
        <v>0.22500000000000001</v>
      </c>
      <c r="E22" s="138">
        <f t="shared" si="6"/>
        <v>177.77777777777777</v>
      </c>
      <c r="F22" s="136">
        <v>2.25</v>
      </c>
      <c r="G22" s="137">
        <f t="shared" si="7"/>
        <v>44.444444444444443</v>
      </c>
      <c r="H22" s="137">
        <f t="shared" si="8"/>
        <v>444.44444444444446</v>
      </c>
      <c r="I22" s="9">
        <v>0.22500000000000001</v>
      </c>
      <c r="J22" s="138">
        <f t="shared" si="9"/>
        <v>177.77777777777777</v>
      </c>
      <c r="K22" s="9">
        <v>6</v>
      </c>
      <c r="L22" s="137">
        <f t="shared" si="10"/>
        <v>66.666666666666657</v>
      </c>
      <c r="M22" s="137">
        <f t="shared" si="11"/>
        <v>666.66666666666652</v>
      </c>
      <c r="N22" s="136">
        <v>2.25</v>
      </c>
      <c r="O22" s="137">
        <f t="shared" si="12"/>
        <v>17.777777777777779</v>
      </c>
      <c r="P22" s="137">
        <f t="shared" si="13"/>
        <v>177.77777777777777</v>
      </c>
      <c r="Q22" s="9">
        <v>0.22500000000000001</v>
      </c>
      <c r="R22" s="138">
        <f t="shared" si="14"/>
        <v>177.77777777777777</v>
      </c>
      <c r="S22" s="136">
        <v>0.09</v>
      </c>
      <c r="T22" s="137">
        <f t="shared" si="15"/>
        <v>22.222222222222221</v>
      </c>
      <c r="U22" s="137">
        <f t="shared" si="16"/>
        <v>222.22222222222223</v>
      </c>
      <c r="V22" s="136">
        <v>0.9</v>
      </c>
      <c r="W22" s="137">
        <f t="shared" si="17"/>
        <v>22.222222222222221</v>
      </c>
      <c r="X22" s="137">
        <f t="shared" si="18"/>
        <v>222.22222222222223</v>
      </c>
      <c r="Y22" s="136">
        <v>2.25</v>
      </c>
      <c r="Z22" s="9">
        <f t="shared" si="19"/>
        <v>17.777777777777779</v>
      </c>
      <c r="AA22" s="139">
        <v>8.9999999999999906E-3</v>
      </c>
      <c r="AB22" s="9">
        <f t="shared" si="20"/>
        <v>22.222222222222246</v>
      </c>
      <c r="AC22" s="136">
        <v>2.25</v>
      </c>
      <c r="AD22" s="9">
        <f t="shared" si="21"/>
        <v>28.444444444444446</v>
      </c>
      <c r="AE22" s="136">
        <v>2.25</v>
      </c>
      <c r="AF22" s="137">
        <f t="shared" si="22"/>
        <v>17.777777777777779</v>
      </c>
      <c r="AG22" s="136">
        <v>2.25</v>
      </c>
      <c r="AH22" s="137">
        <f t="shared" si="23"/>
        <v>17.777777777777779</v>
      </c>
      <c r="AI22" s="136">
        <v>2.25</v>
      </c>
      <c r="AJ22" s="138">
        <f t="shared" si="24"/>
        <v>17.777777777777779</v>
      </c>
    </row>
    <row r="23" spans="1:36">
      <c r="A23" s="136">
        <v>2.5</v>
      </c>
      <c r="B23" s="137">
        <f t="shared" si="4"/>
        <v>16</v>
      </c>
      <c r="C23" s="137">
        <f t="shared" si="5"/>
        <v>160</v>
      </c>
      <c r="D23" s="9">
        <v>0.25</v>
      </c>
      <c r="E23" s="138">
        <f t="shared" si="6"/>
        <v>160</v>
      </c>
      <c r="F23" s="136">
        <v>2.5</v>
      </c>
      <c r="G23" s="137">
        <f t="shared" si="7"/>
        <v>40</v>
      </c>
      <c r="H23" s="137">
        <f t="shared" si="8"/>
        <v>400</v>
      </c>
      <c r="I23" s="9">
        <v>0.25</v>
      </c>
      <c r="J23" s="138">
        <f t="shared" si="9"/>
        <v>160</v>
      </c>
      <c r="K23" s="136">
        <v>7</v>
      </c>
      <c r="L23" s="137">
        <f t="shared" si="10"/>
        <v>57.142857142857146</v>
      </c>
      <c r="M23" s="137">
        <f t="shared" si="11"/>
        <v>571.42857142857144</v>
      </c>
      <c r="N23" s="136">
        <v>2.5</v>
      </c>
      <c r="O23" s="137">
        <f t="shared" si="12"/>
        <v>16</v>
      </c>
      <c r="P23" s="137">
        <f t="shared" si="13"/>
        <v>160</v>
      </c>
      <c r="Q23" s="9">
        <v>0.25</v>
      </c>
      <c r="R23" s="138">
        <f t="shared" si="14"/>
        <v>160</v>
      </c>
      <c r="S23" s="136">
        <v>0.1</v>
      </c>
      <c r="T23" s="137">
        <f t="shared" si="15"/>
        <v>20</v>
      </c>
      <c r="U23" s="137">
        <f t="shared" si="16"/>
        <v>200</v>
      </c>
      <c r="V23" s="136">
        <v>1</v>
      </c>
      <c r="W23" s="137">
        <f t="shared" si="17"/>
        <v>20</v>
      </c>
      <c r="X23" s="137">
        <f t="shared" si="18"/>
        <v>200</v>
      </c>
      <c r="Y23" s="136">
        <v>2.5</v>
      </c>
      <c r="Z23" s="9">
        <f t="shared" si="19"/>
        <v>16</v>
      </c>
      <c r="AA23" s="139">
        <v>9.9999999999999898E-3</v>
      </c>
      <c r="AB23" s="9">
        <f t="shared" si="20"/>
        <v>20.000000000000021</v>
      </c>
      <c r="AC23" s="136">
        <v>2.5</v>
      </c>
      <c r="AD23" s="9">
        <f t="shared" si="21"/>
        <v>25.6</v>
      </c>
      <c r="AE23" s="136">
        <v>2.5</v>
      </c>
      <c r="AF23" s="137">
        <f t="shared" si="22"/>
        <v>16</v>
      </c>
      <c r="AG23" s="136">
        <v>2.5</v>
      </c>
      <c r="AH23" s="137">
        <f t="shared" si="23"/>
        <v>16</v>
      </c>
      <c r="AI23" s="136">
        <v>2.5</v>
      </c>
      <c r="AJ23" s="138">
        <f t="shared" si="24"/>
        <v>16</v>
      </c>
    </row>
    <row r="24" spans="1:36">
      <c r="A24" s="136">
        <v>2.75</v>
      </c>
      <c r="B24" s="137">
        <f t="shared" si="4"/>
        <v>14.545454545454545</v>
      </c>
      <c r="C24" s="137">
        <f t="shared" si="5"/>
        <v>145.45454545454544</v>
      </c>
      <c r="D24" s="9">
        <v>0.27500000000000002</v>
      </c>
      <c r="E24" s="138">
        <f t="shared" si="6"/>
        <v>145.45454545454544</v>
      </c>
      <c r="F24" s="136">
        <v>2.75</v>
      </c>
      <c r="G24" s="137">
        <f t="shared" si="7"/>
        <v>36.36363636363636</v>
      </c>
      <c r="H24" s="137">
        <f t="shared" si="8"/>
        <v>363.63636363636363</v>
      </c>
      <c r="I24" s="9">
        <v>0.27500000000000002</v>
      </c>
      <c r="J24" s="138">
        <f t="shared" si="9"/>
        <v>145.45454545454544</v>
      </c>
      <c r="K24" s="9">
        <v>8</v>
      </c>
      <c r="L24" s="137">
        <f t="shared" si="10"/>
        <v>50</v>
      </c>
      <c r="M24" s="137">
        <f t="shared" si="11"/>
        <v>500</v>
      </c>
      <c r="N24" s="136">
        <v>2.75</v>
      </c>
      <c r="O24" s="137">
        <f t="shared" si="12"/>
        <v>14.545454545454545</v>
      </c>
      <c r="P24" s="137">
        <f t="shared" si="13"/>
        <v>145.45454545454544</v>
      </c>
      <c r="Q24" s="9">
        <v>0.27500000000000002</v>
      </c>
      <c r="R24" s="138">
        <f t="shared" si="14"/>
        <v>145.45454545454544</v>
      </c>
      <c r="S24" s="136">
        <v>0.11</v>
      </c>
      <c r="T24" s="137">
        <f t="shared" si="15"/>
        <v>18.18181818181818</v>
      </c>
      <c r="U24" s="137">
        <f t="shared" si="16"/>
        <v>181.81818181818181</v>
      </c>
      <c r="V24" s="136">
        <v>1.1000000000000001</v>
      </c>
      <c r="W24" s="137">
        <f t="shared" si="17"/>
        <v>18.18181818181818</v>
      </c>
      <c r="X24" s="137">
        <f t="shared" si="18"/>
        <v>181.81818181818181</v>
      </c>
      <c r="Y24" s="136">
        <v>2.75</v>
      </c>
      <c r="Z24" s="9">
        <f t="shared" si="19"/>
        <v>14.545454545454545</v>
      </c>
      <c r="AA24" s="139">
        <v>1.0999999999999999E-2</v>
      </c>
      <c r="AB24" s="9">
        <f t="shared" si="20"/>
        <v>18.181818181818183</v>
      </c>
      <c r="AC24" s="136">
        <v>2.75</v>
      </c>
      <c r="AD24" s="9">
        <f t="shared" si="21"/>
        <v>23.272727272727273</v>
      </c>
      <c r="AE24" s="136">
        <v>2.75</v>
      </c>
      <c r="AF24" s="137">
        <f t="shared" si="22"/>
        <v>14.545454545454545</v>
      </c>
      <c r="AG24" s="136">
        <v>2.75</v>
      </c>
      <c r="AH24" s="137">
        <f t="shared" si="23"/>
        <v>14.545454545454545</v>
      </c>
      <c r="AI24" s="136">
        <v>2.75</v>
      </c>
      <c r="AJ24" s="138">
        <f t="shared" si="24"/>
        <v>14.545454545454545</v>
      </c>
    </row>
    <row r="25" spans="1:36">
      <c r="A25" s="136">
        <v>3</v>
      </c>
      <c r="B25" s="137">
        <f t="shared" si="4"/>
        <v>13.333333333333332</v>
      </c>
      <c r="C25" s="137">
        <f t="shared" si="5"/>
        <v>133.33333333333331</v>
      </c>
      <c r="D25" s="9">
        <v>0.3</v>
      </c>
      <c r="E25" s="138">
        <f t="shared" si="6"/>
        <v>133.33333333333334</v>
      </c>
      <c r="F25" s="136">
        <v>3</v>
      </c>
      <c r="G25" s="137">
        <f t="shared" si="7"/>
        <v>33.333333333333329</v>
      </c>
      <c r="H25" s="137">
        <f t="shared" si="8"/>
        <v>333.33333333333326</v>
      </c>
      <c r="I25" s="9">
        <v>0.3</v>
      </c>
      <c r="J25" s="138">
        <f t="shared" si="9"/>
        <v>133.33333333333334</v>
      </c>
      <c r="K25" s="136">
        <v>9</v>
      </c>
      <c r="L25" s="137">
        <f t="shared" si="10"/>
        <v>44.444444444444443</v>
      </c>
      <c r="M25" s="137">
        <f t="shared" si="11"/>
        <v>444.44444444444446</v>
      </c>
      <c r="N25" s="136">
        <v>3</v>
      </c>
      <c r="O25" s="137">
        <f t="shared" si="12"/>
        <v>13.333333333333332</v>
      </c>
      <c r="P25" s="137">
        <f t="shared" si="13"/>
        <v>133.33333333333331</v>
      </c>
      <c r="Q25" s="9">
        <v>0.3</v>
      </c>
      <c r="R25" s="138">
        <f t="shared" si="14"/>
        <v>133.33333333333334</v>
      </c>
      <c r="S25" s="136">
        <v>0.12</v>
      </c>
      <c r="T25" s="137">
        <f t="shared" si="15"/>
        <v>16.666666666666668</v>
      </c>
      <c r="U25" s="137">
        <f t="shared" si="16"/>
        <v>166.66666666666669</v>
      </c>
      <c r="V25" s="136">
        <v>1.2</v>
      </c>
      <c r="W25" s="137">
        <f t="shared" si="17"/>
        <v>16.666666666666668</v>
      </c>
      <c r="X25" s="137">
        <f t="shared" si="18"/>
        <v>166.66666666666669</v>
      </c>
      <c r="Y25" s="136">
        <v>3</v>
      </c>
      <c r="Z25" s="9">
        <f t="shared" si="19"/>
        <v>13.333333333333332</v>
      </c>
      <c r="AA25" s="139">
        <v>1.2E-2</v>
      </c>
      <c r="AB25" s="9">
        <f t="shared" si="20"/>
        <v>16.666666666666664</v>
      </c>
      <c r="AC25" s="136">
        <v>3</v>
      </c>
      <c r="AD25" s="9">
        <f t="shared" si="21"/>
        <v>21.333333333333332</v>
      </c>
      <c r="AE25" s="136">
        <v>3</v>
      </c>
      <c r="AF25" s="137">
        <f t="shared" si="22"/>
        <v>13.333333333333332</v>
      </c>
      <c r="AG25" s="136">
        <v>3</v>
      </c>
      <c r="AH25" s="137">
        <f t="shared" si="23"/>
        <v>13.333333333333332</v>
      </c>
      <c r="AI25" s="136">
        <v>3</v>
      </c>
      <c r="AJ25" s="138">
        <f t="shared" si="24"/>
        <v>13.333333333333332</v>
      </c>
    </row>
    <row r="26" spans="1:36">
      <c r="A26" s="136">
        <v>3.25</v>
      </c>
      <c r="B26" s="137">
        <f t="shared" si="4"/>
        <v>12.307692307692307</v>
      </c>
      <c r="C26" s="137">
        <f t="shared" si="5"/>
        <v>123.07692307692307</v>
      </c>
      <c r="D26" s="9">
        <v>0.32500000000000001</v>
      </c>
      <c r="E26" s="138">
        <f t="shared" si="6"/>
        <v>123.07692307692307</v>
      </c>
      <c r="F26" s="136">
        <v>3.25</v>
      </c>
      <c r="G26" s="137">
        <f t="shared" si="7"/>
        <v>30.769230769230766</v>
      </c>
      <c r="H26" s="137">
        <f t="shared" si="8"/>
        <v>307.69230769230768</v>
      </c>
      <c r="I26" s="9">
        <v>0.32500000000000001</v>
      </c>
      <c r="J26" s="138">
        <f t="shared" si="9"/>
        <v>123.07692307692307</v>
      </c>
      <c r="K26" s="9">
        <v>10</v>
      </c>
      <c r="L26" s="137">
        <f t="shared" si="10"/>
        <v>40</v>
      </c>
      <c r="M26" s="137">
        <f t="shared" si="11"/>
        <v>400</v>
      </c>
      <c r="N26" s="136">
        <v>3.25</v>
      </c>
      <c r="O26" s="137">
        <f t="shared" si="12"/>
        <v>12.307692307692307</v>
      </c>
      <c r="P26" s="137">
        <f t="shared" si="13"/>
        <v>123.07692307692307</v>
      </c>
      <c r="Q26" s="9">
        <v>0.32500000000000001</v>
      </c>
      <c r="R26" s="138">
        <f t="shared" si="14"/>
        <v>123.07692307692307</v>
      </c>
      <c r="S26" s="136">
        <v>0.13</v>
      </c>
      <c r="T26" s="137">
        <f t="shared" si="15"/>
        <v>15.384615384615385</v>
      </c>
      <c r="U26" s="137">
        <f t="shared" si="16"/>
        <v>153.84615384615384</v>
      </c>
      <c r="V26" s="136">
        <v>1.3</v>
      </c>
      <c r="W26" s="137">
        <f t="shared" si="17"/>
        <v>15.384615384615383</v>
      </c>
      <c r="X26" s="137">
        <f t="shared" si="18"/>
        <v>153.84615384615384</v>
      </c>
      <c r="Y26" s="136">
        <v>3.25</v>
      </c>
      <c r="Z26" s="9">
        <f t="shared" si="19"/>
        <v>12.307692307692307</v>
      </c>
      <c r="AA26" s="139">
        <v>1.2999999999999999E-2</v>
      </c>
      <c r="AB26" s="9">
        <f t="shared" si="20"/>
        <v>15.384615384615385</v>
      </c>
      <c r="AC26" s="136">
        <v>3.25</v>
      </c>
      <c r="AD26" s="9">
        <f t="shared" si="21"/>
        <v>19.69230769230769</v>
      </c>
      <c r="AE26" s="136">
        <v>3.25</v>
      </c>
      <c r="AF26" s="137">
        <f t="shared" si="22"/>
        <v>12.307692307692307</v>
      </c>
      <c r="AG26" s="136">
        <v>3.25</v>
      </c>
      <c r="AH26" s="137">
        <f t="shared" si="23"/>
        <v>12.307692307692307</v>
      </c>
      <c r="AI26" s="136">
        <v>3.25</v>
      </c>
      <c r="AJ26" s="138">
        <f t="shared" si="24"/>
        <v>12.307692307692307</v>
      </c>
    </row>
    <row r="27" spans="1:36">
      <c r="A27" s="136">
        <v>3.5</v>
      </c>
      <c r="B27" s="137">
        <f t="shared" si="4"/>
        <v>11.428571428571429</v>
      </c>
      <c r="C27" s="137">
        <f t="shared" si="5"/>
        <v>114.28571428571429</v>
      </c>
      <c r="D27" s="9">
        <v>0.35</v>
      </c>
      <c r="E27" s="138">
        <f t="shared" si="6"/>
        <v>114.28571428571429</v>
      </c>
      <c r="F27" s="136">
        <v>3.5</v>
      </c>
      <c r="G27" s="137">
        <f t="shared" si="7"/>
        <v>28.571428571428573</v>
      </c>
      <c r="H27" s="137">
        <f t="shared" si="8"/>
        <v>285.71428571428572</v>
      </c>
      <c r="I27" s="9">
        <v>0.35</v>
      </c>
      <c r="J27" s="138">
        <f t="shared" si="9"/>
        <v>114.28571428571429</v>
      </c>
      <c r="K27" s="136">
        <v>11</v>
      </c>
      <c r="L27" s="137">
        <f t="shared" si="10"/>
        <v>36.36363636363636</v>
      </c>
      <c r="M27" s="137">
        <f t="shared" si="11"/>
        <v>363.63636363636363</v>
      </c>
      <c r="N27" s="136">
        <v>3.5</v>
      </c>
      <c r="O27" s="137">
        <f t="shared" si="12"/>
        <v>11.428571428571429</v>
      </c>
      <c r="P27" s="137">
        <f t="shared" si="13"/>
        <v>114.28571428571429</v>
      </c>
      <c r="Q27" s="9">
        <v>0.35</v>
      </c>
      <c r="R27" s="138">
        <f t="shared" si="14"/>
        <v>114.28571428571429</v>
      </c>
      <c r="S27" s="136">
        <v>0.14000000000000001</v>
      </c>
      <c r="T27" s="137">
        <f t="shared" si="15"/>
        <v>14.285714285714285</v>
      </c>
      <c r="U27" s="137">
        <f t="shared" si="16"/>
        <v>142.85714285714283</v>
      </c>
      <c r="V27" s="136">
        <v>1.4</v>
      </c>
      <c r="W27" s="137">
        <f t="shared" si="17"/>
        <v>14.285714285714286</v>
      </c>
      <c r="X27" s="137">
        <f t="shared" si="18"/>
        <v>142.85714285714286</v>
      </c>
      <c r="Y27" s="136">
        <v>3.5</v>
      </c>
      <c r="Z27" s="9">
        <f t="shared" si="19"/>
        <v>11.428571428571429</v>
      </c>
      <c r="AA27" s="139">
        <v>1.4E-2</v>
      </c>
      <c r="AB27" s="9">
        <f t="shared" si="20"/>
        <v>14.285714285714285</v>
      </c>
      <c r="AC27" s="136">
        <v>3.5</v>
      </c>
      <c r="AD27" s="9">
        <f t="shared" si="21"/>
        <v>18.285714285714285</v>
      </c>
      <c r="AE27" s="136">
        <v>3.5</v>
      </c>
      <c r="AF27" s="137">
        <f t="shared" si="22"/>
        <v>11.428571428571429</v>
      </c>
      <c r="AG27" s="136">
        <v>3.5</v>
      </c>
      <c r="AH27" s="137">
        <f t="shared" si="23"/>
        <v>11.428571428571429</v>
      </c>
      <c r="AI27" s="136">
        <v>3.5</v>
      </c>
      <c r="AJ27" s="138">
        <f t="shared" si="24"/>
        <v>11.428571428571429</v>
      </c>
    </row>
    <row r="28" spans="1:36">
      <c r="A28" s="136">
        <v>3.75</v>
      </c>
      <c r="B28" s="137">
        <f t="shared" si="4"/>
        <v>10.666666666666668</v>
      </c>
      <c r="C28" s="137">
        <f t="shared" si="5"/>
        <v>106.66666666666669</v>
      </c>
      <c r="D28" s="9">
        <v>0.375</v>
      </c>
      <c r="E28" s="138">
        <f t="shared" si="6"/>
        <v>106.66666666666666</v>
      </c>
      <c r="F28" s="136">
        <v>3.75</v>
      </c>
      <c r="G28" s="137">
        <f t="shared" si="7"/>
        <v>26.666666666666668</v>
      </c>
      <c r="H28" s="137">
        <f t="shared" si="8"/>
        <v>266.66666666666669</v>
      </c>
      <c r="I28" s="9">
        <v>0.375</v>
      </c>
      <c r="J28" s="138">
        <f t="shared" si="9"/>
        <v>106.66666666666666</v>
      </c>
      <c r="K28" s="9">
        <v>12</v>
      </c>
      <c r="L28" s="137">
        <f t="shared" si="10"/>
        <v>33.333333333333329</v>
      </c>
      <c r="M28" s="137">
        <f t="shared" si="11"/>
        <v>333.33333333333326</v>
      </c>
      <c r="N28" s="136">
        <v>3.75</v>
      </c>
      <c r="O28" s="137">
        <f t="shared" si="12"/>
        <v>10.666666666666668</v>
      </c>
      <c r="P28" s="137">
        <f t="shared" si="13"/>
        <v>106.66666666666669</v>
      </c>
      <c r="Q28" s="9">
        <v>0.375</v>
      </c>
      <c r="R28" s="138">
        <f t="shared" si="14"/>
        <v>106.66666666666666</v>
      </c>
      <c r="S28" s="136">
        <v>0.15</v>
      </c>
      <c r="T28" s="137">
        <f t="shared" si="15"/>
        <v>13.333333333333334</v>
      </c>
      <c r="U28" s="137">
        <f t="shared" si="16"/>
        <v>133.33333333333334</v>
      </c>
      <c r="V28" s="136">
        <v>1.5</v>
      </c>
      <c r="W28" s="137">
        <f t="shared" si="17"/>
        <v>13.333333333333332</v>
      </c>
      <c r="X28" s="137">
        <f t="shared" si="18"/>
        <v>133.33333333333331</v>
      </c>
      <c r="Y28" s="136">
        <v>3.75</v>
      </c>
      <c r="Z28" s="9">
        <f t="shared" si="19"/>
        <v>10.666666666666668</v>
      </c>
      <c r="AA28" s="139">
        <v>1.4999999999999999E-2</v>
      </c>
      <c r="AB28" s="9">
        <f t="shared" si="20"/>
        <v>13.333333333333334</v>
      </c>
      <c r="AC28" s="136">
        <v>3.75</v>
      </c>
      <c r="AD28" s="9">
        <f t="shared" si="21"/>
        <v>17.066666666666666</v>
      </c>
      <c r="AE28" s="136">
        <v>3.75</v>
      </c>
      <c r="AF28" s="137">
        <f t="shared" si="22"/>
        <v>10.666666666666668</v>
      </c>
      <c r="AG28" s="136">
        <v>3.75</v>
      </c>
      <c r="AH28" s="137">
        <f t="shared" si="23"/>
        <v>10.666666666666668</v>
      </c>
      <c r="AI28" s="136">
        <v>3.75</v>
      </c>
      <c r="AJ28" s="138">
        <f t="shared" si="24"/>
        <v>10.666666666666668</v>
      </c>
    </row>
    <row r="29" spans="1:36">
      <c r="A29" s="136">
        <v>4</v>
      </c>
      <c r="B29" s="137">
        <f t="shared" si="4"/>
        <v>10</v>
      </c>
      <c r="C29" s="137">
        <f t="shared" si="5"/>
        <v>100</v>
      </c>
      <c r="D29" s="9">
        <v>0.4</v>
      </c>
      <c r="E29" s="138">
        <f t="shared" si="6"/>
        <v>100</v>
      </c>
      <c r="F29" s="136">
        <v>4</v>
      </c>
      <c r="G29" s="137">
        <f t="shared" si="7"/>
        <v>25</v>
      </c>
      <c r="H29" s="137">
        <f t="shared" si="8"/>
        <v>250</v>
      </c>
      <c r="I29" s="9">
        <v>0.4</v>
      </c>
      <c r="J29" s="138">
        <f t="shared" si="9"/>
        <v>100</v>
      </c>
      <c r="K29" s="136">
        <v>13</v>
      </c>
      <c r="L29" s="137">
        <f t="shared" si="10"/>
        <v>30.769230769230766</v>
      </c>
      <c r="M29" s="137">
        <f t="shared" si="11"/>
        <v>307.69230769230768</v>
      </c>
      <c r="N29" s="136">
        <v>4</v>
      </c>
      <c r="O29" s="137">
        <f t="shared" si="12"/>
        <v>10</v>
      </c>
      <c r="P29" s="137">
        <f t="shared" si="13"/>
        <v>100</v>
      </c>
      <c r="Q29" s="9">
        <v>0.4</v>
      </c>
      <c r="R29" s="138">
        <f t="shared" si="14"/>
        <v>100</v>
      </c>
      <c r="S29" s="136">
        <v>0.16</v>
      </c>
      <c r="T29" s="137">
        <f t="shared" si="15"/>
        <v>12.5</v>
      </c>
      <c r="U29" s="137">
        <f t="shared" si="16"/>
        <v>125</v>
      </c>
      <c r="V29" s="136">
        <v>1.6</v>
      </c>
      <c r="W29" s="137">
        <f t="shared" si="17"/>
        <v>12.5</v>
      </c>
      <c r="X29" s="137">
        <f t="shared" si="18"/>
        <v>125</v>
      </c>
      <c r="Y29" s="136">
        <v>4</v>
      </c>
      <c r="Z29" s="9">
        <f t="shared" si="19"/>
        <v>10</v>
      </c>
      <c r="AA29" s="139">
        <v>1.6E-2</v>
      </c>
      <c r="AB29" s="9">
        <f t="shared" si="20"/>
        <v>12.5</v>
      </c>
      <c r="AC29" s="136">
        <v>4</v>
      </c>
      <c r="AD29" s="9">
        <f t="shared" si="21"/>
        <v>16</v>
      </c>
      <c r="AE29" s="136">
        <v>4</v>
      </c>
      <c r="AF29" s="137">
        <f t="shared" si="22"/>
        <v>10</v>
      </c>
      <c r="AG29" s="136">
        <v>4</v>
      </c>
      <c r="AH29" s="137">
        <f t="shared" si="23"/>
        <v>10</v>
      </c>
      <c r="AI29" s="136">
        <v>4</v>
      </c>
      <c r="AJ29" s="138">
        <f t="shared" si="24"/>
        <v>10</v>
      </c>
    </row>
    <row r="30" spans="1:36">
      <c r="A30" s="136">
        <v>4.25</v>
      </c>
      <c r="B30" s="137">
        <f t="shared" si="4"/>
        <v>9.4117647058823533</v>
      </c>
      <c r="C30" s="137">
        <f t="shared" si="5"/>
        <v>94.117647058823536</v>
      </c>
      <c r="D30" s="9">
        <v>0.42499999999999999</v>
      </c>
      <c r="E30" s="138">
        <f t="shared" si="6"/>
        <v>94.117647058823536</v>
      </c>
      <c r="F30" s="136">
        <v>4.25</v>
      </c>
      <c r="G30" s="137">
        <f t="shared" si="7"/>
        <v>23.52941176470588</v>
      </c>
      <c r="H30" s="137">
        <f t="shared" si="8"/>
        <v>235.29411764705881</v>
      </c>
      <c r="I30" s="9">
        <v>0.42499999999999999</v>
      </c>
      <c r="J30" s="138">
        <f t="shared" si="9"/>
        <v>94.117647058823536</v>
      </c>
      <c r="K30" s="9">
        <v>14</v>
      </c>
      <c r="L30" s="137">
        <f t="shared" si="10"/>
        <v>28.571428571428573</v>
      </c>
      <c r="M30" s="137">
        <f t="shared" si="11"/>
        <v>285.71428571428572</v>
      </c>
      <c r="N30" s="136">
        <v>4.25</v>
      </c>
      <c r="O30" s="137">
        <f t="shared" si="12"/>
        <v>9.4117647058823533</v>
      </c>
      <c r="P30" s="137">
        <f t="shared" si="13"/>
        <v>94.117647058823536</v>
      </c>
      <c r="Q30" s="9">
        <v>0.42499999999999999</v>
      </c>
      <c r="R30" s="138">
        <f t="shared" si="14"/>
        <v>94.117647058823536</v>
      </c>
      <c r="S30" s="136">
        <v>0.17</v>
      </c>
      <c r="T30" s="137">
        <f t="shared" si="15"/>
        <v>11.76470588235294</v>
      </c>
      <c r="U30" s="137">
        <f t="shared" si="16"/>
        <v>117.64705882352941</v>
      </c>
      <c r="V30" s="136">
        <v>1.7</v>
      </c>
      <c r="W30" s="137">
        <f t="shared" si="17"/>
        <v>11.764705882352942</v>
      </c>
      <c r="X30" s="137">
        <f t="shared" si="18"/>
        <v>117.64705882352942</v>
      </c>
      <c r="Y30" s="136">
        <v>4.25</v>
      </c>
      <c r="Z30" s="9">
        <f t="shared" si="19"/>
        <v>9.4117647058823533</v>
      </c>
      <c r="AA30" s="139">
        <v>1.7000000000000001E-2</v>
      </c>
      <c r="AB30" s="9">
        <f t="shared" si="20"/>
        <v>11.76470588235294</v>
      </c>
      <c r="AC30" s="136">
        <v>4.25</v>
      </c>
      <c r="AD30" s="9">
        <f t="shared" si="21"/>
        <v>15.058823529411764</v>
      </c>
      <c r="AE30" s="136">
        <v>4.25</v>
      </c>
      <c r="AF30" s="137">
        <f t="shared" si="22"/>
        <v>9.4117647058823533</v>
      </c>
      <c r="AG30" s="136">
        <v>4.25</v>
      </c>
      <c r="AH30" s="137">
        <f t="shared" si="23"/>
        <v>9.4117647058823533</v>
      </c>
      <c r="AI30" s="136">
        <v>4.25</v>
      </c>
      <c r="AJ30" s="138">
        <f t="shared" si="24"/>
        <v>9.4117647058823533</v>
      </c>
    </row>
    <row r="31" spans="1:36">
      <c r="A31" s="136">
        <v>4.5</v>
      </c>
      <c r="B31" s="137">
        <f t="shared" si="4"/>
        <v>8.8888888888888893</v>
      </c>
      <c r="C31" s="137">
        <f t="shared" si="5"/>
        <v>88.888888888888886</v>
      </c>
      <c r="D31" s="9">
        <v>0.45</v>
      </c>
      <c r="E31" s="138">
        <f t="shared" si="6"/>
        <v>88.888888888888886</v>
      </c>
      <c r="F31" s="136">
        <v>4.5</v>
      </c>
      <c r="G31" s="137">
        <f t="shared" si="7"/>
        <v>22.222222222222221</v>
      </c>
      <c r="H31" s="137">
        <f t="shared" si="8"/>
        <v>222.22222222222223</v>
      </c>
      <c r="I31" s="9">
        <v>0.45</v>
      </c>
      <c r="J31" s="138">
        <f t="shared" si="9"/>
        <v>88.888888888888886</v>
      </c>
      <c r="K31" s="136">
        <v>15</v>
      </c>
      <c r="L31" s="137">
        <f t="shared" si="10"/>
        <v>26.666666666666668</v>
      </c>
      <c r="M31" s="137">
        <f t="shared" si="11"/>
        <v>266.66666666666669</v>
      </c>
      <c r="N31" s="136">
        <v>4.5</v>
      </c>
      <c r="O31" s="137">
        <f t="shared" si="12"/>
        <v>8.8888888888888893</v>
      </c>
      <c r="P31" s="137">
        <f t="shared" si="13"/>
        <v>88.888888888888886</v>
      </c>
      <c r="Q31" s="9">
        <v>0.45</v>
      </c>
      <c r="R31" s="138">
        <f t="shared" si="14"/>
        <v>88.888888888888886</v>
      </c>
      <c r="S31" s="136">
        <v>0.18</v>
      </c>
      <c r="T31" s="137">
        <f t="shared" si="15"/>
        <v>11.111111111111111</v>
      </c>
      <c r="U31" s="137">
        <f t="shared" si="16"/>
        <v>111.11111111111111</v>
      </c>
      <c r="V31" s="136">
        <v>1.8</v>
      </c>
      <c r="W31" s="137">
        <f t="shared" si="17"/>
        <v>11.111111111111111</v>
      </c>
      <c r="X31" s="137">
        <f t="shared" si="18"/>
        <v>111.11111111111111</v>
      </c>
      <c r="Y31" s="136">
        <v>4.5</v>
      </c>
      <c r="Z31" s="9">
        <f t="shared" si="19"/>
        <v>8.8888888888888893</v>
      </c>
      <c r="AA31" s="139">
        <v>1.7999999999999999E-2</v>
      </c>
      <c r="AB31" s="9">
        <f t="shared" si="20"/>
        <v>11.111111111111112</v>
      </c>
      <c r="AC31" s="136">
        <v>4.5</v>
      </c>
      <c r="AD31" s="9">
        <f t="shared" si="21"/>
        <v>14.222222222222223</v>
      </c>
      <c r="AE31" s="136">
        <v>4.5</v>
      </c>
      <c r="AF31" s="137">
        <f t="shared" si="22"/>
        <v>8.8888888888888893</v>
      </c>
      <c r="AG31" s="136">
        <v>4.5</v>
      </c>
      <c r="AH31" s="137">
        <f t="shared" si="23"/>
        <v>8.8888888888888893</v>
      </c>
      <c r="AI31" s="136">
        <v>4.5</v>
      </c>
      <c r="AJ31" s="138">
        <f t="shared" si="24"/>
        <v>8.8888888888888893</v>
      </c>
    </row>
    <row r="32" spans="1:36">
      <c r="A32" s="136">
        <v>4.75</v>
      </c>
      <c r="B32" s="137">
        <f t="shared" si="4"/>
        <v>8.4210526315789469</v>
      </c>
      <c r="C32" s="137">
        <f t="shared" si="5"/>
        <v>84.210526315789465</v>
      </c>
      <c r="D32" s="9">
        <v>0.47499999999999998</v>
      </c>
      <c r="E32" s="138">
        <f t="shared" si="6"/>
        <v>84.21052631578948</v>
      </c>
      <c r="F32" s="136">
        <v>4.75</v>
      </c>
      <c r="G32" s="137">
        <f t="shared" si="7"/>
        <v>21.052631578947366</v>
      </c>
      <c r="H32" s="137">
        <f t="shared" si="8"/>
        <v>210.52631578947367</v>
      </c>
      <c r="I32" s="9">
        <v>0.47499999999999998</v>
      </c>
      <c r="J32" s="138">
        <f t="shared" si="9"/>
        <v>84.21052631578948</v>
      </c>
      <c r="K32" s="9">
        <v>16</v>
      </c>
      <c r="L32" s="137">
        <f t="shared" si="10"/>
        <v>25</v>
      </c>
      <c r="M32" s="137">
        <f t="shared" si="11"/>
        <v>250</v>
      </c>
      <c r="N32" s="136">
        <v>4.75</v>
      </c>
      <c r="O32" s="137">
        <f t="shared" si="12"/>
        <v>8.4210526315789469</v>
      </c>
      <c r="P32" s="137">
        <f t="shared" si="13"/>
        <v>84.210526315789465</v>
      </c>
      <c r="Q32" s="9">
        <v>0.47499999999999998</v>
      </c>
      <c r="R32" s="138">
        <f t="shared" si="14"/>
        <v>84.21052631578948</v>
      </c>
      <c r="S32" s="136">
        <v>0.19</v>
      </c>
      <c r="T32" s="137">
        <f t="shared" si="15"/>
        <v>10.526315789473683</v>
      </c>
      <c r="U32" s="137">
        <f t="shared" si="16"/>
        <v>105.26315789473684</v>
      </c>
      <c r="V32" s="136">
        <v>1.9</v>
      </c>
      <c r="W32" s="137">
        <f t="shared" si="17"/>
        <v>10.526315789473685</v>
      </c>
      <c r="X32" s="137">
        <f t="shared" si="18"/>
        <v>105.26315789473685</v>
      </c>
      <c r="Y32" s="136">
        <v>4.75</v>
      </c>
      <c r="Z32" s="9">
        <f t="shared" si="19"/>
        <v>8.4210526315789469</v>
      </c>
      <c r="AA32" s="139">
        <v>1.9E-2</v>
      </c>
      <c r="AB32" s="9">
        <f t="shared" si="20"/>
        <v>10.526315789473683</v>
      </c>
      <c r="AC32" s="136">
        <v>4.75</v>
      </c>
      <c r="AD32" s="9">
        <f t="shared" si="21"/>
        <v>13.473684210526315</v>
      </c>
      <c r="AE32" s="136">
        <v>4.75</v>
      </c>
      <c r="AF32" s="137">
        <f t="shared" si="22"/>
        <v>8.4210526315789469</v>
      </c>
      <c r="AG32" s="136">
        <v>4.75</v>
      </c>
      <c r="AH32" s="137">
        <f t="shared" si="23"/>
        <v>8.4210526315789469</v>
      </c>
      <c r="AI32" s="136">
        <v>4.75</v>
      </c>
      <c r="AJ32" s="138">
        <f t="shared" si="24"/>
        <v>8.4210526315789469</v>
      </c>
    </row>
    <row r="33" spans="1:36">
      <c r="A33" s="136">
        <v>5</v>
      </c>
      <c r="B33" s="137">
        <f t="shared" si="4"/>
        <v>8</v>
      </c>
      <c r="C33" s="137">
        <f t="shared" si="5"/>
        <v>80</v>
      </c>
      <c r="D33" s="9">
        <v>0.5</v>
      </c>
      <c r="E33" s="138">
        <f t="shared" si="6"/>
        <v>80</v>
      </c>
      <c r="F33" s="136">
        <v>5</v>
      </c>
      <c r="G33" s="137">
        <f t="shared" si="7"/>
        <v>20</v>
      </c>
      <c r="H33" s="137">
        <f t="shared" si="8"/>
        <v>200</v>
      </c>
      <c r="I33" s="9">
        <v>0.5</v>
      </c>
      <c r="J33" s="138">
        <f t="shared" si="9"/>
        <v>80</v>
      </c>
      <c r="K33" s="136">
        <v>17</v>
      </c>
      <c r="L33" s="137">
        <f t="shared" si="10"/>
        <v>23.52941176470588</v>
      </c>
      <c r="M33" s="137">
        <f t="shared" si="11"/>
        <v>235.29411764705881</v>
      </c>
      <c r="N33" s="136">
        <v>5</v>
      </c>
      <c r="O33" s="137">
        <f t="shared" si="12"/>
        <v>8</v>
      </c>
      <c r="P33" s="137">
        <f t="shared" si="13"/>
        <v>80</v>
      </c>
      <c r="Q33" s="9">
        <v>0.5</v>
      </c>
      <c r="R33" s="138">
        <f t="shared" si="14"/>
        <v>80</v>
      </c>
      <c r="S33" s="136">
        <v>0.2</v>
      </c>
      <c r="T33" s="137">
        <f t="shared" si="15"/>
        <v>10</v>
      </c>
      <c r="U33" s="137">
        <f t="shared" si="16"/>
        <v>100</v>
      </c>
      <c r="V33" s="136">
        <v>2</v>
      </c>
      <c r="W33" s="137">
        <f t="shared" si="17"/>
        <v>10</v>
      </c>
      <c r="X33" s="137">
        <f t="shared" si="18"/>
        <v>100</v>
      </c>
      <c r="Y33" s="136">
        <v>5</v>
      </c>
      <c r="Z33" s="9">
        <f t="shared" si="19"/>
        <v>8</v>
      </c>
      <c r="AA33" s="139">
        <v>0.02</v>
      </c>
      <c r="AB33" s="9">
        <f t="shared" si="20"/>
        <v>10</v>
      </c>
      <c r="AC33" s="136">
        <v>5</v>
      </c>
      <c r="AD33" s="9">
        <f t="shared" si="21"/>
        <v>12.8</v>
      </c>
      <c r="AE33" s="136">
        <v>5</v>
      </c>
      <c r="AF33" s="137">
        <f t="shared" si="22"/>
        <v>8</v>
      </c>
      <c r="AG33" s="136">
        <v>5</v>
      </c>
      <c r="AH33" s="137">
        <f t="shared" si="23"/>
        <v>8</v>
      </c>
      <c r="AI33" s="136">
        <v>5</v>
      </c>
      <c r="AJ33" s="138">
        <f t="shared" si="24"/>
        <v>8</v>
      </c>
    </row>
    <row r="34" spans="1:36">
      <c r="A34" s="136">
        <v>5.25</v>
      </c>
      <c r="B34" s="137">
        <f t="shared" si="4"/>
        <v>7.6190476190476195</v>
      </c>
      <c r="C34" s="137">
        <f t="shared" si="5"/>
        <v>76.19047619047619</v>
      </c>
      <c r="D34" s="9">
        <v>0.52500000000000002</v>
      </c>
      <c r="E34" s="138">
        <f t="shared" si="6"/>
        <v>76.19047619047619</v>
      </c>
      <c r="F34" s="136">
        <v>5.25</v>
      </c>
      <c r="G34" s="137">
        <f t="shared" si="7"/>
        <v>19.047619047619047</v>
      </c>
      <c r="H34" s="137">
        <f t="shared" si="8"/>
        <v>190.47619047619048</v>
      </c>
      <c r="I34" s="9">
        <v>0.52500000000000002</v>
      </c>
      <c r="J34" s="138">
        <f t="shared" si="9"/>
        <v>76.19047619047619</v>
      </c>
      <c r="K34" s="9">
        <v>18</v>
      </c>
      <c r="L34" s="137">
        <f t="shared" si="10"/>
        <v>22.222222222222221</v>
      </c>
      <c r="M34" s="137">
        <f t="shared" si="11"/>
        <v>222.22222222222223</v>
      </c>
      <c r="N34" s="136">
        <v>5.25</v>
      </c>
      <c r="O34" s="137">
        <f t="shared" si="12"/>
        <v>7.6190476190476195</v>
      </c>
      <c r="P34" s="137">
        <f t="shared" si="13"/>
        <v>76.19047619047619</v>
      </c>
      <c r="Q34" s="9">
        <v>0.52500000000000002</v>
      </c>
      <c r="R34" s="138">
        <f t="shared" si="14"/>
        <v>76.19047619047619</v>
      </c>
      <c r="S34" s="136">
        <v>0.21</v>
      </c>
      <c r="T34" s="137">
        <f t="shared" si="15"/>
        <v>9.5238095238095255</v>
      </c>
      <c r="U34" s="137">
        <f t="shared" si="16"/>
        <v>95.238095238095255</v>
      </c>
      <c r="V34" s="136">
        <v>2.1</v>
      </c>
      <c r="W34" s="137">
        <f t="shared" si="17"/>
        <v>9.5238095238095237</v>
      </c>
      <c r="X34" s="137">
        <f t="shared" si="18"/>
        <v>95.238095238095241</v>
      </c>
      <c r="Y34" s="136">
        <v>5.25</v>
      </c>
      <c r="Z34" s="9">
        <f t="shared" si="19"/>
        <v>7.6190476190476195</v>
      </c>
      <c r="AA34" s="139">
        <v>2.1000000000000001E-2</v>
      </c>
      <c r="AB34" s="9">
        <f t="shared" si="20"/>
        <v>9.5238095238095237</v>
      </c>
      <c r="AC34" s="136">
        <v>5.25</v>
      </c>
      <c r="AD34" s="9">
        <f t="shared" si="21"/>
        <v>12.190476190476192</v>
      </c>
      <c r="AE34" s="136">
        <v>5.25</v>
      </c>
      <c r="AF34" s="137">
        <f t="shared" si="22"/>
        <v>7.6190476190476195</v>
      </c>
      <c r="AG34" s="136">
        <v>5.25</v>
      </c>
      <c r="AH34" s="137">
        <f t="shared" si="23"/>
        <v>7.6190476190476195</v>
      </c>
      <c r="AI34" s="136">
        <v>5.25</v>
      </c>
      <c r="AJ34" s="138">
        <f t="shared" si="24"/>
        <v>7.6190476190476195</v>
      </c>
    </row>
    <row r="35" spans="1:36">
      <c r="A35" s="136">
        <v>5.5</v>
      </c>
      <c r="B35" s="137">
        <f t="shared" si="4"/>
        <v>7.2727272727272725</v>
      </c>
      <c r="C35" s="137">
        <f t="shared" si="5"/>
        <v>72.72727272727272</v>
      </c>
      <c r="D35" s="9">
        <v>0.55000000000000004</v>
      </c>
      <c r="E35" s="138">
        <f t="shared" si="6"/>
        <v>72.72727272727272</v>
      </c>
      <c r="F35" s="136">
        <v>5.5</v>
      </c>
      <c r="G35" s="137">
        <f t="shared" si="7"/>
        <v>18.18181818181818</v>
      </c>
      <c r="H35" s="137">
        <f t="shared" si="8"/>
        <v>181.81818181818181</v>
      </c>
      <c r="I35" s="9">
        <v>0.55000000000000004</v>
      </c>
      <c r="J35" s="138">
        <f t="shared" si="9"/>
        <v>72.72727272727272</v>
      </c>
      <c r="K35" s="136">
        <v>19</v>
      </c>
      <c r="L35" s="137">
        <f t="shared" si="10"/>
        <v>21.052631578947366</v>
      </c>
      <c r="M35" s="137">
        <f t="shared" si="11"/>
        <v>210.52631578947367</v>
      </c>
      <c r="N35" s="136">
        <v>5.5</v>
      </c>
      <c r="O35" s="137">
        <f t="shared" si="12"/>
        <v>7.2727272727272725</v>
      </c>
      <c r="P35" s="137">
        <f t="shared" si="13"/>
        <v>72.72727272727272</v>
      </c>
      <c r="Q35" s="9">
        <v>0.55000000000000004</v>
      </c>
      <c r="R35" s="138">
        <f t="shared" si="14"/>
        <v>72.72727272727272</v>
      </c>
      <c r="S35" s="136">
        <v>0.22</v>
      </c>
      <c r="T35" s="137">
        <f t="shared" si="15"/>
        <v>9.0909090909090899</v>
      </c>
      <c r="U35" s="137">
        <f t="shared" si="16"/>
        <v>90.909090909090907</v>
      </c>
      <c r="V35" s="136">
        <v>2.2000000000000002</v>
      </c>
      <c r="W35" s="137">
        <f t="shared" si="17"/>
        <v>9.0909090909090899</v>
      </c>
      <c r="X35" s="137">
        <f t="shared" si="18"/>
        <v>90.909090909090907</v>
      </c>
      <c r="Y35" s="136">
        <v>5.5</v>
      </c>
      <c r="Z35" s="9">
        <f t="shared" si="19"/>
        <v>7.2727272727272725</v>
      </c>
      <c r="AA35" s="139">
        <v>2.1999999999999999E-2</v>
      </c>
      <c r="AB35" s="9">
        <f t="shared" si="20"/>
        <v>9.0909090909090917</v>
      </c>
      <c r="AC35" s="136">
        <v>5.5</v>
      </c>
      <c r="AD35" s="9">
        <f t="shared" si="21"/>
        <v>11.636363636363637</v>
      </c>
      <c r="AE35" s="136">
        <v>5.5</v>
      </c>
      <c r="AF35" s="137">
        <f t="shared" si="22"/>
        <v>7.2727272727272725</v>
      </c>
      <c r="AG35" s="136">
        <v>5.5</v>
      </c>
      <c r="AH35" s="137">
        <f t="shared" si="23"/>
        <v>7.2727272727272725</v>
      </c>
      <c r="AI35" s="136">
        <v>5.5</v>
      </c>
      <c r="AJ35" s="138">
        <f t="shared" si="24"/>
        <v>7.2727272727272725</v>
      </c>
    </row>
    <row r="36" spans="1:36">
      <c r="A36" s="136">
        <v>5.75</v>
      </c>
      <c r="B36" s="137">
        <f t="shared" si="4"/>
        <v>6.9565217391304346</v>
      </c>
      <c r="C36" s="137">
        <f t="shared" si="5"/>
        <v>69.565217391304344</v>
      </c>
      <c r="D36" s="9">
        <v>0.57499999999999996</v>
      </c>
      <c r="E36" s="138">
        <f t="shared" si="6"/>
        <v>69.565217391304344</v>
      </c>
      <c r="F36" s="136">
        <v>5.75</v>
      </c>
      <c r="G36" s="137">
        <f t="shared" si="7"/>
        <v>17.391304347826086</v>
      </c>
      <c r="H36" s="137">
        <f t="shared" si="8"/>
        <v>173.91304347826087</v>
      </c>
      <c r="I36" s="9">
        <v>0.57499999999999996</v>
      </c>
      <c r="J36" s="138">
        <f t="shared" si="9"/>
        <v>69.565217391304344</v>
      </c>
      <c r="K36" s="9">
        <v>20</v>
      </c>
      <c r="L36" s="137">
        <f t="shared" si="10"/>
        <v>20</v>
      </c>
      <c r="M36" s="137">
        <f t="shared" si="11"/>
        <v>200</v>
      </c>
      <c r="N36" s="136">
        <v>5.75</v>
      </c>
      <c r="O36" s="137">
        <f t="shared" si="12"/>
        <v>6.9565217391304346</v>
      </c>
      <c r="P36" s="137">
        <f t="shared" si="13"/>
        <v>69.565217391304344</v>
      </c>
      <c r="Q36" s="9">
        <v>0.57499999999999996</v>
      </c>
      <c r="R36" s="138">
        <f t="shared" si="14"/>
        <v>69.565217391304344</v>
      </c>
      <c r="S36" s="136">
        <v>0.23</v>
      </c>
      <c r="T36" s="137">
        <f t="shared" si="15"/>
        <v>8.6956521739130448</v>
      </c>
      <c r="U36" s="137">
        <f t="shared" si="16"/>
        <v>86.956521739130451</v>
      </c>
      <c r="V36" s="136">
        <v>2.2999999999999998</v>
      </c>
      <c r="W36" s="137">
        <f t="shared" si="17"/>
        <v>8.695652173913043</v>
      </c>
      <c r="X36" s="137">
        <f t="shared" si="18"/>
        <v>86.956521739130437</v>
      </c>
      <c r="Y36" s="136">
        <v>5.75</v>
      </c>
      <c r="Z36" s="9">
        <f t="shared" si="19"/>
        <v>6.9565217391304346</v>
      </c>
      <c r="AA36" s="139">
        <v>2.3E-2</v>
      </c>
      <c r="AB36" s="9">
        <f t="shared" si="20"/>
        <v>8.695652173913043</v>
      </c>
      <c r="AC36" s="136">
        <v>5.75</v>
      </c>
      <c r="AD36" s="9">
        <f t="shared" si="21"/>
        <v>11.130434782608695</v>
      </c>
      <c r="AE36" s="136">
        <v>5.75</v>
      </c>
      <c r="AF36" s="137">
        <f t="shared" si="22"/>
        <v>6.9565217391304346</v>
      </c>
      <c r="AG36" s="136">
        <v>5.75</v>
      </c>
      <c r="AH36" s="137">
        <f t="shared" si="23"/>
        <v>6.9565217391304346</v>
      </c>
      <c r="AI36" s="136">
        <v>5.75</v>
      </c>
      <c r="AJ36" s="138">
        <f t="shared" si="24"/>
        <v>6.9565217391304346</v>
      </c>
    </row>
    <row r="37" spans="1:36">
      <c r="A37" s="136">
        <v>6</v>
      </c>
      <c r="B37" s="137">
        <f t="shared" si="4"/>
        <v>6.6666666666666661</v>
      </c>
      <c r="C37" s="137">
        <f t="shared" si="5"/>
        <v>66.666666666666657</v>
      </c>
      <c r="D37" s="9">
        <v>0.6</v>
      </c>
      <c r="E37" s="138">
        <f t="shared" si="6"/>
        <v>66.666666666666671</v>
      </c>
      <c r="F37" s="136">
        <v>6</v>
      </c>
      <c r="G37" s="137">
        <f t="shared" si="7"/>
        <v>16.666666666666664</v>
      </c>
      <c r="H37" s="137">
        <f t="shared" si="8"/>
        <v>166.66666666666663</v>
      </c>
      <c r="I37" s="9">
        <v>0.6</v>
      </c>
      <c r="J37" s="138">
        <f t="shared" si="9"/>
        <v>66.666666666666671</v>
      </c>
      <c r="K37" s="136">
        <v>21</v>
      </c>
      <c r="L37" s="137">
        <f t="shared" si="10"/>
        <v>19.047619047619047</v>
      </c>
      <c r="M37" s="137">
        <f t="shared" si="11"/>
        <v>190.47619047619048</v>
      </c>
      <c r="N37" s="136">
        <v>6</v>
      </c>
      <c r="O37" s="137">
        <f t="shared" si="12"/>
        <v>6.6666666666666661</v>
      </c>
      <c r="P37" s="137">
        <f t="shared" si="13"/>
        <v>66.666666666666657</v>
      </c>
      <c r="Q37" s="9">
        <v>0.6</v>
      </c>
      <c r="R37" s="138">
        <f t="shared" si="14"/>
        <v>66.666666666666671</v>
      </c>
      <c r="S37" s="136">
        <v>0.24</v>
      </c>
      <c r="T37" s="137">
        <f t="shared" si="15"/>
        <v>8.3333333333333339</v>
      </c>
      <c r="U37" s="137">
        <f t="shared" si="16"/>
        <v>83.333333333333343</v>
      </c>
      <c r="V37" s="136">
        <v>2.4</v>
      </c>
      <c r="W37" s="137">
        <f t="shared" si="17"/>
        <v>8.3333333333333339</v>
      </c>
      <c r="X37" s="137">
        <f t="shared" si="18"/>
        <v>83.333333333333343</v>
      </c>
      <c r="Y37" s="136">
        <v>6</v>
      </c>
      <c r="Z37" s="9">
        <f t="shared" si="19"/>
        <v>6.6666666666666661</v>
      </c>
      <c r="AA37" s="139">
        <v>2.4E-2</v>
      </c>
      <c r="AB37" s="9">
        <f t="shared" si="20"/>
        <v>8.3333333333333321</v>
      </c>
      <c r="AC37" s="136">
        <v>6</v>
      </c>
      <c r="AD37" s="9">
        <f t="shared" si="21"/>
        <v>10.666666666666666</v>
      </c>
      <c r="AE37" s="136">
        <v>6</v>
      </c>
      <c r="AF37" s="137">
        <f t="shared" si="22"/>
        <v>6.6666666666666661</v>
      </c>
      <c r="AG37" s="136">
        <v>6</v>
      </c>
      <c r="AH37" s="137">
        <f t="shared" si="23"/>
        <v>6.6666666666666661</v>
      </c>
      <c r="AI37" s="136">
        <v>6</v>
      </c>
      <c r="AJ37" s="138">
        <f t="shared" si="24"/>
        <v>6.6666666666666661</v>
      </c>
    </row>
    <row r="38" spans="1:36">
      <c r="A38" s="136">
        <v>6.25</v>
      </c>
      <c r="B38" s="137">
        <f t="shared" si="4"/>
        <v>6.4</v>
      </c>
      <c r="C38" s="137">
        <f t="shared" si="5"/>
        <v>64</v>
      </c>
      <c r="D38" s="9">
        <v>0.625</v>
      </c>
      <c r="E38" s="138">
        <f t="shared" si="6"/>
        <v>64</v>
      </c>
      <c r="F38" s="136">
        <v>6.25</v>
      </c>
      <c r="G38" s="137">
        <f t="shared" si="7"/>
        <v>16</v>
      </c>
      <c r="H38" s="137">
        <f t="shared" si="8"/>
        <v>160</v>
      </c>
      <c r="I38" s="9">
        <v>0.625</v>
      </c>
      <c r="J38" s="138">
        <f t="shared" si="9"/>
        <v>64</v>
      </c>
      <c r="K38" s="9">
        <v>22</v>
      </c>
      <c r="L38" s="137">
        <f t="shared" si="10"/>
        <v>18.18181818181818</v>
      </c>
      <c r="M38" s="137">
        <f t="shared" si="11"/>
        <v>181.81818181818181</v>
      </c>
      <c r="N38" s="136">
        <v>6.25</v>
      </c>
      <c r="O38" s="137">
        <f t="shared" si="12"/>
        <v>6.4</v>
      </c>
      <c r="P38" s="137">
        <f t="shared" si="13"/>
        <v>64</v>
      </c>
      <c r="Q38" s="9">
        <v>0.625</v>
      </c>
      <c r="R38" s="138">
        <f t="shared" si="14"/>
        <v>64</v>
      </c>
      <c r="S38" s="136">
        <v>0.25</v>
      </c>
      <c r="T38" s="137">
        <f t="shared" si="15"/>
        <v>8</v>
      </c>
      <c r="U38" s="137">
        <f t="shared" si="16"/>
        <v>80</v>
      </c>
      <c r="V38" s="136">
        <v>2.5</v>
      </c>
      <c r="W38" s="137">
        <f t="shared" si="17"/>
        <v>8</v>
      </c>
      <c r="X38" s="137">
        <f t="shared" si="18"/>
        <v>80</v>
      </c>
      <c r="Y38" s="136">
        <v>6.25</v>
      </c>
      <c r="Z38" s="9">
        <f t="shared" si="19"/>
        <v>6.4</v>
      </c>
      <c r="AA38" s="139">
        <v>2.5000000000000001E-2</v>
      </c>
      <c r="AB38" s="9">
        <f t="shared" si="20"/>
        <v>8</v>
      </c>
      <c r="AC38" s="136">
        <v>6.25</v>
      </c>
      <c r="AD38" s="9">
        <f t="shared" si="21"/>
        <v>10.24</v>
      </c>
      <c r="AE38" s="136">
        <v>6.25</v>
      </c>
      <c r="AF38" s="137">
        <f t="shared" si="22"/>
        <v>6.4</v>
      </c>
      <c r="AG38" s="136">
        <v>6.25</v>
      </c>
      <c r="AH38" s="137">
        <f t="shared" si="23"/>
        <v>6.4</v>
      </c>
      <c r="AI38" s="136">
        <v>6.25</v>
      </c>
      <c r="AJ38" s="138">
        <f t="shared" si="24"/>
        <v>6.4</v>
      </c>
    </row>
    <row r="39" spans="1:36">
      <c r="A39" s="136">
        <v>6.5</v>
      </c>
      <c r="B39" s="137">
        <f t="shared" si="4"/>
        <v>6.1538461538461533</v>
      </c>
      <c r="C39" s="137">
        <f t="shared" si="5"/>
        <v>61.538461538461533</v>
      </c>
      <c r="D39" s="9">
        <v>0.65</v>
      </c>
      <c r="E39" s="138">
        <f t="shared" si="6"/>
        <v>61.538461538461533</v>
      </c>
      <c r="F39" s="136">
        <v>6.5</v>
      </c>
      <c r="G39" s="137">
        <f t="shared" si="7"/>
        <v>15.384615384615383</v>
      </c>
      <c r="H39" s="137">
        <f t="shared" si="8"/>
        <v>153.84615384615384</v>
      </c>
      <c r="I39" s="9">
        <v>0.65</v>
      </c>
      <c r="J39" s="138">
        <f t="shared" si="9"/>
        <v>61.538461538461533</v>
      </c>
      <c r="K39" s="136">
        <v>23</v>
      </c>
      <c r="L39" s="137">
        <f t="shared" si="10"/>
        <v>17.391304347826086</v>
      </c>
      <c r="M39" s="137">
        <f t="shared" si="11"/>
        <v>173.91304347826087</v>
      </c>
      <c r="N39" s="136">
        <v>6.5</v>
      </c>
      <c r="O39" s="137">
        <f t="shared" si="12"/>
        <v>6.1538461538461533</v>
      </c>
      <c r="P39" s="137">
        <f t="shared" si="13"/>
        <v>61.538461538461533</v>
      </c>
      <c r="Q39" s="9">
        <v>0.65</v>
      </c>
      <c r="R39" s="138">
        <f t="shared" si="14"/>
        <v>61.538461538461533</v>
      </c>
      <c r="S39" s="136">
        <v>0.26</v>
      </c>
      <c r="T39" s="137">
        <f t="shared" si="15"/>
        <v>7.6923076923076925</v>
      </c>
      <c r="U39" s="137">
        <f t="shared" si="16"/>
        <v>76.92307692307692</v>
      </c>
      <c r="V39" s="136">
        <v>2.6</v>
      </c>
      <c r="W39" s="137">
        <f t="shared" si="17"/>
        <v>7.6923076923076916</v>
      </c>
      <c r="X39" s="137">
        <f t="shared" si="18"/>
        <v>76.92307692307692</v>
      </c>
      <c r="Y39" s="136">
        <v>6.5</v>
      </c>
      <c r="Z39" s="9">
        <f t="shared" si="19"/>
        <v>6.1538461538461533</v>
      </c>
      <c r="AA39" s="139">
        <v>2.5999999999999999E-2</v>
      </c>
      <c r="AB39" s="9">
        <f t="shared" si="20"/>
        <v>7.6923076923076925</v>
      </c>
      <c r="AC39" s="136">
        <v>6.5</v>
      </c>
      <c r="AD39" s="9">
        <f t="shared" si="21"/>
        <v>9.8461538461538449</v>
      </c>
      <c r="AE39" s="136">
        <v>6.5</v>
      </c>
      <c r="AF39" s="137">
        <f t="shared" si="22"/>
        <v>6.1538461538461533</v>
      </c>
      <c r="AG39" s="136">
        <v>6.5</v>
      </c>
      <c r="AH39" s="137">
        <f t="shared" si="23"/>
        <v>6.1538461538461533</v>
      </c>
      <c r="AI39" s="136">
        <v>6.5</v>
      </c>
      <c r="AJ39" s="138">
        <f t="shared" si="24"/>
        <v>6.1538461538461533</v>
      </c>
    </row>
    <row r="40" spans="1:36">
      <c r="A40" s="136">
        <v>6.75</v>
      </c>
      <c r="B40" s="137">
        <f t="shared" si="4"/>
        <v>5.9259259259259265</v>
      </c>
      <c r="C40" s="137">
        <f t="shared" si="5"/>
        <v>59.259259259259267</v>
      </c>
      <c r="D40" s="9">
        <v>0.67500000000000004</v>
      </c>
      <c r="E40" s="138">
        <f t="shared" si="6"/>
        <v>59.259259259259252</v>
      </c>
      <c r="F40" s="136">
        <v>6.75</v>
      </c>
      <c r="G40" s="137">
        <f t="shared" si="7"/>
        <v>14.814814814814815</v>
      </c>
      <c r="H40" s="137">
        <f t="shared" si="8"/>
        <v>148.14814814814815</v>
      </c>
      <c r="I40" s="9">
        <v>0.67500000000000004</v>
      </c>
      <c r="J40" s="138">
        <f t="shared" si="9"/>
        <v>59.259259259259252</v>
      </c>
      <c r="K40" s="9">
        <v>24</v>
      </c>
      <c r="L40" s="137">
        <f t="shared" si="10"/>
        <v>16.666666666666664</v>
      </c>
      <c r="M40" s="137">
        <f t="shared" si="11"/>
        <v>166.66666666666663</v>
      </c>
      <c r="N40" s="136">
        <v>6.75</v>
      </c>
      <c r="O40" s="137">
        <f t="shared" si="12"/>
        <v>5.9259259259259265</v>
      </c>
      <c r="P40" s="137">
        <f t="shared" si="13"/>
        <v>59.259259259259267</v>
      </c>
      <c r="Q40" s="9">
        <v>0.67500000000000004</v>
      </c>
      <c r="R40" s="138">
        <f t="shared" si="14"/>
        <v>59.259259259259252</v>
      </c>
      <c r="S40" s="136">
        <v>0.27</v>
      </c>
      <c r="T40" s="137">
        <f t="shared" si="15"/>
        <v>7.4074074074074066</v>
      </c>
      <c r="U40" s="137">
        <f t="shared" si="16"/>
        <v>74.074074074074062</v>
      </c>
      <c r="V40" s="136">
        <v>2.7</v>
      </c>
      <c r="W40" s="137">
        <f t="shared" si="17"/>
        <v>7.4074074074074066</v>
      </c>
      <c r="X40" s="137">
        <f t="shared" si="18"/>
        <v>74.074074074074062</v>
      </c>
      <c r="Y40" s="136">
        <v>6.75</v>
      </c>
      <c r="Z40" s="9">
        <f t="shared" si="19"/>
        <v>5.9259259259259265</v>
      </c>
      <c r="AA40" s="139">
        <v>2.7E-2</v>
      </c>
      <c r="AB40" s="9">
        <f t="shared" si="20"/>
        <v>7.4074074074074074</v>
      </c>
      <c r="AC40" s="136">
        <v>6.75</v>
      </c>
      <c r="AD40" s="9">
        <f t="shared" si="21"/>
        <v>9.481481481481481</v>
      </c>
      <c r="AE40" s="136">
        <v>6.75</v>
      </c>
      <c r="AF40" s="137">
        <f t="shared" si="22"/>
        <v>5.9259259259259265</v>
      </c>
      <c r="AG40" s="136">
        <v>6.75</v>
      </c>
      <c r="AH40" s="137">
        <f t="shared" si="23"/>
        <v>5.9259259259259265</v>
      </c>
      <c r="AI40" s="136">
        <v>6.75</v>
      </c>
      <c r="AJ40" s="138">
        <f t="shared" si="24"/>
        <v>5.9259259259259265</v>
      </c>
    </row>
    <row r="41" spans="1:36">
      <c r="A41" s="136">
        <v>7</v>
      </c>
      <c r="B41" s="137">
        <f t="shared" si="4"/>
        <v>5.7142857142857144</v>
      </c>
      <c r="C41" s="137">
        <f t="shared" si="5"/>
        <v>57.142857142857146</v>
      </c>
      <c r="D41" s="9">
        <v>0.7</v>
      </c>
      <c r="E41" s="138">
        <f t="shared" si="6"/>
        <v>57.142857142857146</v>
      </c>
      <c r="F41" s="136">
        <v>7</v>
      </c>
      <c r="G41" s="137">
        <f t="shared" si="7"/>
        <v>14.285714285714286</v>
      </c>
      <c r="H41" s="137">
        <f t="shared" si="8"/>
        <v>142.85714285714286</v>
      </c>
      <c r="I41" s="9">
        <v>0.7</v>
      </c>
      <c r="J41" s="138">
        <f t="shared" si="9"/>
        <v>57.142857142857146</v>
      </c>
      <c r="K41" s="136">
        <v>25</v>
      </c>
      <c r="L41" s="137">
        <f t="shared" si="10"/>
        <v>16</v>
      </c>
      <c r="M41" s="137">
        <f t="shared" si="11"/>
        <v>160</v>
      </c>
      <c r="N41" s="136">
        <v>7</v>
      </c>
      <c r="O41" s="137">
        <f t="shared" si="12"/>
        <v>5.7142857142857144</v>
      </c>
      <c r="P41" s="137">
        <f t="shared" si="13"/>
        <v>57.142857142857146</v>
      </c>
      <c r="Q41" s="9">
        <v>0.7</v>
      </c>
      <c r="R41" s="138">
        <f t="shared" si="14"/>
        <v>57.142857142857146</v>
      </c>
      <c r="S41" s="136">
        <v>0.28000000000000003</v>
      </c>
      <c r="T41" s="137">
        <f t="shared" si="15"/>
        <v>7.1428571428571423</v>
      </c>
      <c r="U41" s="137">
        <f t="shared" si="16"/>
        <v>71.428571428571416</v>
      </c>
      <c r="V41" s="136">
        <v>2.8</v>
      </c>
      <c r="W41" s="137">
        <f t="shared" si="17"/>
        <v>7.1428571428571432</v>
      </c>
      <c r="X41" s="137">
        <f t="shared" si="18"/>
        <v>71.428571428571431</v>
      </c>
      <c r="Y41" s="136">
        <v>7</v>
      </c>
      <c r="Z41" s="9">
        <f t="shared" si="19"/>
        <v>5.7142857142857144</v>
      </c>
      <c r="AA41" s="139">
        <v>2.8000000000000001E-2</v>
      </c>
      <c r="AB41" s="9">
        <f t="shared" si="20"/>
        <v>7.1428571428571423</v>
      </c>
      <c r="AC41" s="136">
        <v>7</v>
      </c>
      <c r="AD41" s="9">
        <f t="shared" si="21"/>
        <v>9.1428571428571423</v>
      </c>
      <c r="AE41" s="136">
        <v>7</v>
      </c>
      <c r="AF41" s="137">
        <f t="shared" si="22"/>
        <v>5.7142857142857144</v>
      </c>
      <c r="AG41" s="136">
        <v>7</v>
      </c>
      <c r="AH41" s="137">
        <f t="shared" si="23"/>
        <v>5.7142857142857144</v>
      </c>
      <c r="AI41" s="136">
        <v>7</v>
      </c>
      <c r="AJ41" s="138">
        <f t="shared" si="24"/>
        <v>5.7142857142857144</v>
      </c>
    </row>
    <row r="42" spans="1:36">
      <c r="A42" s="136">
        <v>7.25</v>
      </c>
      <c r="B42" s="137">
        <f t="shared" si="4"/>
        <v>5.5172413793103452</v>
      </c>
      <c r="C42" s="137">
        <f t="shared" si="5"/>
        <v>55.172413793103452</v>
      </c>
      <c r="D42" s="9">
        <v>0.72499999999999998</v>
      </c>
      <c r="E42" s="138">
        <f t="shared" si="6"/>
        <v>55.172413793103452</v>
      </c>
      <c r="F42" s="136">
        <v>7.25</v>
      </c>
      <c r="G42" s="137">
        <f t="shared" si="7"/>
        <v>13.793103448275863</v>
      </c>
      <c r="H42" s="137">
        <f t="shared" si="8"/>
        <v>137.93103448275863</v>
      </c>
      <c r="I42" s="9">
        <v>0.72499999999999998</v>
      </c>
      <c r="J42" s="138">
        <f t="shared" si="9"/>
        <v>55.172413793103452</v>
      </c>
      <c r="K42" s="9">
        <v>26</v>
      </c>
      <c r="L42" s="137">
        <f t="shared" si="10"/>
        <v>15.384615384615383</v>
      </c>
      <c r="M42" s="137">
        <f t="shared" si="11"/>
        <v>153.84615384615384</v>
      </c>
      <c r="N42" s="136">
        <v>7.25</v>
      </c>
      <c r="O42" s="137">
        <f t="shared" si="12"/>
        <v>5.5172413793103452</v>
      </c>
      <c r="P42" s="137">
        <f t="shared" si="13"/>
        <v>55.172413793103452</v>
      </c>
      <c r="Q42" s="9">
        <v>0.72499999999999998</v>
      </c>
      <c r="R42" s="138">
        <f t="shared" si="14"/>
        <v>55.172413793103452</v>
      </c>
      <c r="S42" s="136">
        <v>0.28999999999999998</v>
      </c>
      <c r="T42" s="137">
        <f t="shared" si="15"/>
        <v>6.8965517241379315</v>
      </c>
      <c r="U42" s="137">
        <f t="shared" si="16"/>
        <v>68.965517241379317</v>
      </c>
      <c r="V42" s="136">
        <v>2.9</v>
      </c>
      <c r="W42" s="137">
        <f t="shared" si="17"/>
        <v>6.8965517241379315</v>
      </c>
      <c r="X42" s="137">
        <f t="shared" si="18"/>
        <v>68.965517241379317</v>
      </c>
      <c r="Y42" s="136">
        <v>7.25</v>
      </c>
      <c r="Z42" s="9">
        <f t="shared" si="19"/>
        <v>5.5172413793103452</v>
      </c>
      <c r="AA42" s="139">
        <v>2.9000000000000001E-2</v>
      </c>
      <c r="AB42" s="9">
        <f t="shared" si="20"/>
        <v>6.8965517241379306</v>
      </c>
      <c r="AC42" s="136">
        <v>7.25</v>
      </c>
      <c r="AD42" s="9">
        <f t="shared" si="21"/>
        <v>8.8275862068965534</v>
      </c>
      <c r="AE42" s="136">
        <v>7.25</v>
      </c>
      <c r="AF42" s="137">
        <f t="shared" si="22"/>
        <v>5.5172413793103452</v>
      </c>
      <c r="AG42" s="136">
        <v>7.25</v>
      </c>
      <c r="AH42" s="137">
        <f t="shared" si="23"/>
        <v>5.5172413793103452</v>
      </c>
      <c r="AI42" s="136">
        <v>7.25</v>
      </c>
      <c r="AJ42" s="138">
        <f t="shared" si="24"/>
        <v>5.5172413793103452</v>
      </c>
    </row>
    <row r="43" spans="1:36">
      <c r="A43" s="136">
        <v>7.5</v>
      </c>
      <c r="B43" s="137">
        <f t="shared" si="4"/>
        <v>5.3333333333333339</v>
      </c>
      <c r="C43" s="137">
        <f t="shared" si="5"/>
        <v>53.333333333333343</v>
      </c>
      <c r="D43" s="9">
        <v>0.75</v>
      </c>
      <c r="E43" s="138">
        <f t="shared" si="6"/>
        <v>53.333333333333329</v>
      </c>
      <c r="F43" s="136">
        <v>7.5</v>
      </c>
      <c r="G43" s="137">
        <f t="shared" si="7"/>
        <v>13.333333333333334</v>
      </c>
      <c r="H43" s="137">
        <f t="shared" si="8"/>
        <v>133.33333333333334</v>
      </c>
      <c r="I43" s="9">
        <v>0.75</v>
      </c>
      <c r="J43" s="138">
        <f t="shared" si="9"/>
        <v>53.333333333333329</v>
      </c>
      <c r="K43" s="136">
        <v>27</v>
      </c>
      <c r="L43" s="137">
        <f t="shared" si="10"/>
        <v>14.814814814814815</v>
      </c>
      <c r="M43" s="137">
        <f t="shared" si="11"/>
        <v>148.14814814814815</v>
      </c>
      <c r="N43" s="136">
        <v>7.5</v>
      </c>
      <c r="O43" s="137">
        <f t="shared" si="12"/>
        <v>5.3333333333333339</v>
      </c>
      <c r="P43" s="137">
        <f t="shared" si="13"/>
        <v>53.333333333333343</v>
      </c>
      <c r="Q43" s="9">
        <v>0.75</v>
      </c>
      <c r="R43" s="138">
        <f t="shared" si="14"/>
        <v>53.333333333333329</v>
      </c>
      <c r="S43" s="136">
        <v>0.3</v>
      </c>
      <c r="T43" s="137">
        <f t="shared" si="15"/>
        <v>6.666666666666667</v>
      </c>
      <c r="U43" s="137">
        <f t="shared" si="16"/>
        <v>66.666666666666671</v>
      </c>
      <c r="V43" s="136">
        <v>3</v>
      </c>
      <c r="W43" s="137">
        <f t="shared" si="17"/>
        <v>6.6666666666666661</v>
      </c>
      <c r="X43" s="137">
        <f t="shared" si="18"/>
        <v>66.666666666666657</v>
      </c>
      <c r="Y43" s="136">
        <v>7.5</v>
      </c>
      <c r="Z43" s="9">
        <f t="shared" si="19"/>
        <v>5.3333333333333339</v>
      </c>
      <c r="AA43" s="139">
        <v>0.03</v>
      </c>
      <c r="AB43" s="9">
        <f t="shared" si="20"/>
        <v>6.666666666666667</v>
      </c>
      <c r="AC43" s="136">
        <v>7.5</v>
      </c>
      <c r="AD43" s="9">
        <f t="shared" si="21"/>
        <v>8.5333333333333332</v>
      </c>
      <c r="AE43" s="136">
        <v>7.5</v>
      </c>
      <c r="AF43" s="137">
        <f t="shared" si="22"/>
        <v>5.3333333333333339</v>
      </c>
      <c r="AG43" s="136">
        <v>7.5</v>
      </c>
      <c r="AH43" s="137">
        <f t="shared" si="23"/>
        <v>5.3333333333333339</v>
      </c>
      <c r="AI43" s="136">
        <v>7.5</v>
      </c>
      <c r="AJ43" s="138">
        <f t="shared" si="24"/>
        <v>5.3333333333333339</v>
      </c>
    </row>
    <row r="44" spans="1:36">
      <c r="A44" s="136">
        <v>7.75</v>
      </c>
      <c r="B44" s="137">
        <f t="shared" si="4"/>
        <v>5.161290322580645</v>
      </c>
      <c r="C44" s="137">
        <f t="shared" si="5"/>
        <v>51.612903225806448</v>
      </c>
      <c r="D44" s="9">
        <v>0.77500000000000002</v>
      </c>
      <c r="E44" s="138">
        <f t="shared" si="6"/>
        <v>51.612903225806448</v>
      </c>
      <c r="F44" s="136">
        <v>7.75</v>
      </c>
      <c r="G44" s="137">
        <f t="shared" si="7"/>
        <v>12.903225806451612</v>
      </c>
      <c r="H44" s="137">
        <f t="shared" si="8"/>
        <v>129.03225806451613</v>
      </c>
      <c r="I44" s="9">
        <v>0.77500000000000002</v>
      </c>
      <c r="J44" s="138">
        <f t="shared" si="9"/>
        <v>51.612903225806448</v>
      </c>
      <c r="K44" s="9">
        <v>28</v>
      </c>
      <c r="L44" s="137">
        <f t="shared" si="10"/>
        <v>14.285714285714286</v>
      </c>
      <c r="M44" s="137">
        <f t="shared" si="11"/>
        <v>142.85714285714286</v>
      </c>
      <c r="N44" s="136">
        <v>7.75</v>
      </c>
      <c r="O44" s="137">
        <f t="shared" si="12"/>
        <v>5.161290322580645</v>
      </c>
      <c r="P44" s="137">
        <f t="shared" si="13"/>
        <v>51.612903225806448</v>
      </c>
      <c r="Q44" s="9">
        <v>0.77500000000000002</v>
      </c>
      <c r="R44" s="138">
        <f t="shared" si="14"/>
        <v>51.612903225806448</v>
      </c>
      <c r="S44" s="136">
        <v>0.31</v>
      </c>
      <c r="T44" s="137">
        <f t="shared" si="15"/>
        <v>6.4516129032258069</v>
      </c>
      <c r="U44" s="137">
        <f t="shared" si="16"/>
        <v>64.516129032258064</v>
      </c>
      <c r="V44" s="136">
        <v>3.1</v>
      </c>
      <c r="W44" s="137">
        <f t="shared" si="17"/>
        <v>6.4516129032258061</v>
      </c>
      <c r="X44" s="137">
        <f t="shared" si="18"/>
        <v>64.516129032258064</v>
      </c>
      <c r="Y44" s="136">
        <v>7.75</v>
      </c>
      <c r="Z44" s="9">
        <f t="shared" si="19"/>
        <v>5.161290322580645</v>
      </c>
      <c r="AA44" s="139">
        <v>3.1E-2</v>
      </c>
      <c r="AB44" s="9">
        <f t="shared" si="20"/>
        <v>6.4516129032258069</v>
      </c>
      <c r="AC44" s="136">
        <v>7.75</v>
      </c>
      <c r="AD44" s="9">
        <f t="shared" si="21"/>
        <v>8.258064516129032</v>
      </c>
      <c r="AE44" s="136">
        <v>7.75</v>
      </c>
      <c r="AF44" s="137">
        <f t="shared" si="22"/>
        <v>5.161290322580645</v>
      </c>
      <c r="AG44" s="136">
        <v>7.75</v>
      </c>
      <c r="AH44" s="137">
        <f t="shared" si="23"/>
        <v>5.161290322580645</v>
      </c>
      <c r="AI44" s="136">
        <v>7.75</v>
      </c>
      <c r="AJ44" s="138">
        <f t="shared" si="24"/>
        <v>5.161290322580645</v>
      </c>
    </row>
    <row r="45" spans="1:36">
      <c r="A45" s="136">
        <v>8</v>
      </c>
      <c r="B45" s="137">
        <f t="shared" si="4"/>
        <v>5</v>
      </c>
      <c r="C45" s="137">
        <f t="shared" si="5"/>
        <v>50</v>
      </c>
      <c r="D45" s="9">
        <v>0.8</v>
      </c>
      <c r="E45" s="138">
        <f t="shared" si="6"/>
        <v>50</v>
      </c>
      <c r="F45" s="136">
        <v>8</v>
      </c>
      <c r="G45" s="137">
        <f t="shared" si="7"/>
        <v>12.5</v>
      </c>
      <c r="H45" s="137">
        <f t="shared" si="8"/>
        <v>125</v>
      </c>
      <c r="I45" s="9">
        <v>0.8</v>
      </c>
      <c r="J45" s="138">
        <f t="shared" si="9"/>
        <v>50</v>
      </c>
      <c r="K45" s="136">
        <v>29</v>
      </c>
      <c r="L45" s="137">
        <f t="shared" si="10"/>
        <v>13.793103448275863</v>
      </c>
      <c r="M45" s="137">
        <f t="shared" si="11"/>
        <v>137.93103448275863</v>
      </c>
      <c r="N45" s="136">
        <v>8</v>
      </c>
      <c r="O45" s="137">
        <f t="shared" si="12"/>
        <v>5</v>
      </c>
      <c r="P45" s="137">
        <f t="shared" si="13"/>
        <v>50</v>
      </c>
      <c r="Q45" s="9">
        <v>0.8</v>
      </c>
      <c r="R45" s="138">
        <f t="shared" si="14"/>
        <v>50</v>
      </c>
      <c r="S45" s="136">
        <v>0.32</v>
      </c>
      <c r="T45" s="137">
        <f t="shared" si="15"/>
        <v>6.25</v>
      </c>
      <c r="U45" s="137">
        <f t="shared" si="16"/>
        <v>62.5</v>
      </c>
      <c r="V45" s="136">
        <v>3.2</v>
      </c>
      <c r="W45" s="137">
        <f t="shared" si="17"/>
        <v>6.25</v>
      </c>
      <c r="X45" s="137">
        <f t="shared" si="18"/>
        <v>62.5</v>
      </c>
      <c r="Y45" s="136">
        <v>8</v>
      </c>
      <c r="Z45" s="9">
        <f t="shared" si="19"/>
        <v>5</v>
      </c>
      <c r="AA45" s="139">
        <v>3.2000000000000001E-2</v>
      </c>
      <c r="AB45" s="9">
        <f t="shared" si="20"/>
        <v>6.25</v>
      </c>
      <c r="AC45" s="136">
        <v>8</v>
      </c>
      <c r="AD45" s="9">
        <f t="shared" si="21"/>
        <v>8</v>
      </c>
      <c r="AE45" s="136">
        <v>8</v>
      </c>
      <c r="AF45" s="137">
        <f t="shared" si="22"/>
        <v>5</v>
      </c>
      <c r="AG45" s="136">
        <v>8</v>
      </c>
      <c r="AH45" s="137">
        <f t="shared" si="23"/>
        <v>5</v>
      </c>
      <c r="AI45" s="136">
        <v>8</v>
      </c>
      <c r="AJ45" s="138">
        <f t="shared" si="24"/>
        <v>5</v>
      </c>
    </row>
    <row r="46" spans="1:36">
      <c r="A46" s="136">
        <v>8.25</v>
      </c>
      <c r="B46" s="137">
        <f t="shared" si="4"/>
        <v>4.8484848484848486</v>
      </c>
      <c r="C46" s="137">
        <f t="shared" si="5"/>
        <v>48.484848484848484</v>
      </c>
      <c r="D46" s="9">
        <v>0.82499999999999996</v>
      </c>
      <c r="E46" s="138">
        <f t="shared" si="6"/>
        <v>48.484848484848492</v>
      </c>
      <c r="F46" s="136">
        <v>8.25</v>
      </c>
      <c r="G46" s="137">
        <f t="shared" si="7"/>
        <v>12.121212121212121</v>
      </c>
      <c r="H46" s="137">
        <f t="shared" si="8"/>
        <v>121.21212121212122</v>
      </c>
      <c r="I46" s="9">
        <v>0.82499999999999996</v>
      </c>
      <c r="J46" s="138">
        <f t="shared" si="9"/>
        <v>48.484848484848492</v>
      </c>
      <c r="K46" s="9">
        <v>30</v>
      </c>
      <c r="L46" s="137">
        <f t="shared" si="10"/>
        <v>13.333333333333334</v>
      </c>
      <c r="M46" s="137">
        <f t="shared" si="11"/>
        <v>133.33333333333334</v>
      </c>
      <c r="N46" s="136">
        <v>8.25</v>
      </c>
      <c r="O46" s="137">
        <f t="shared" si="12"/>
        <v>4.8484848484848486</v>
      </c>
      <c r="P46" s="137">
        <f t="shared" si="13"/>
        <v>48.484848484848484</v>
      </c>
      <c r="Q46" s="9">
        <v>0.82499999999999996</v>
      </c>
      <c r="R46" s="138">
        <f t="shared" si="14"/>
        <v>48.484848484848492</v>
      </c>
      <c r="S46" s="136">
        <v>0.33</v>
      </c>
      <c r="T46" s="137">
        <f t="shared" si="15"/>
        <v>6.0606060606060597</v>
      </c>
      <c r="U46" s="137">
        <f t="shared" si="16"/>
        <v>60.606060606060595</v>
      </c>
      <c r="V46" s="136">
        <v>3.3</v>
      </c>
      <c r="W46" s="137">
        <f t="shared" si="17"/>
        <v>6.0606060606060614</v>
      </c>
      <c r="X46" s="137">
        <f t="shared" si="18"/>
        <v>60.606060606060616</v>
      </c>
      <c r="Y46" s="136">
        <v>8.25</v>
      </c>
      <c r="Z46" s="9">
        <f t="shared" si="19"/>
        <v>4.8484848484848486</v>
      </c>
      <c r="AA46" s="139">
        <v>3.3000000000000002E-2</v>
      </c>
      <c r="AB46" s="9">
        <f t="shared" si="20"/>
        <v>6.0606060606060597</v>
      </c>
      <c r="AC46" s="136">
        <v>8.25</v>
      </c>
      <c r="AD46" s="9">
        <f t="shared" si="21"/>
        <v>7.7575757575757578</v>
      </c>
      <c r="AE46" s="136">
        <v>8.25</v>
      </c>
      <c r="AF46" s="137">
        <f t="shared" si="22"/>
        <v>4.8484848484848486</v>
      </c>
      <c r="AG46" s="136">
        <v>8.25</v>
      </c>
      <c r="AH46" s="137">
        <f t="shared" si="23"/>
        <v>4.8484848484848486</v>
      </c>
      <c r="AI46" s="136">
        <v>8.25</v>
      </c>
      <c r="AJ46" s="138">
        <f t="shared" si="24"/>
        <v>4.8484848484848486</v>
      </c>
    </row>
    <row r="47" spans="1:36">
      <c r="A47" s="136">
        <v>8.5</v>
      </c>
      <c r="B47" s="137">
        <f t="shared" si="4"/>
        <v>4.7058823529411766</v>
      </c>
      <c r="C47" s="137">
        <f t="shared" si="5"/>
        <v>47.058823529411768</v>
      </c>
      <c r="D47" s="9">
        <v>0.85</v>
      </c>
      <c r="E47" s="138">
        <f t="shared" si="6"/>
        <v>47.058823529411768</v>
      </c>
      <c r="F47" s="136">
        <v>8.5</v>
      </c>
      <c r="G47" s="137">
        <f t="shared" si="7"/>
        <v>11.76470588235294</v>
      </c>
      <c r="H47" s="137">
        <f t="shared" si="8"/>
        <v>117.64705882352941</v>
      </c>
      <c r="I47" s="9">
        <v>0.85</v>
      </c>
      <c r="J47" s="138">
        <f t="shared" si="9"/>
        <v>47.058823529411768</v>
      </c>
      <c r="K47" s="136">
        <v>31</v>
      </c>
      <c r="L47" s="137">
        <f t="shared" si="10"/>
        <v>12.903225806451612</v>
      </c>
      <c r="M47" s="137">
        <f t="shared" si="11"/>
        <v>129.03225806451613</v>
      </c>
      <c r="N47" s="136">
        <v>8.5</v>
      </c>
      <c r="O47" s="137">
        <f t="shared" si="12"/>
        <v>4.7058823529411766</v>
      </c>
      <c r="P47" s="137">
        <f t="shared" si="13"/>
        <v>47.058823529411768</v>
      </c>
      <c r="Q47" s="9">
        <v>0.85</v>
      </c>
      <c r="R47" s="138">
        <f t="shared" si="14"/>
        <v>47.058823529411768</v>
      </c>
      <c r="S47" s="136">
        <v>0.34</v>
      </c>
      <c r="T47" s="137">
        <f t="shared" si="15"/>
        <v>5.8823529411764701</v>
      </c>
      <c r="U47" s="137">
        <f t="shared" si="16"/>
        <v>58.823529411764703</v>
      </c>
      <c r="V47" s="136">
        <v>3.4</v>
      </c>
      <c r="W47" s="137">
        <f t="shared" si="17"/>
        <v>5.882352941176471</v>
      </c>
      <c r="X47" s="137">
        <f t="shared" si="18"/>
        <v>58.82352941176471</v>
      </c>
      <c r="Y47" s="136">
        <v>8.5</v>
      </c>
      <c r="Z47" s="9">
        <f t="shared" si="19"/>
        <v>4.7058823529411766</v>
      </c>
      <c r="AA47" s="139">
        <v>3.4000000000000002E-2</v>
      </c>
      <c r="AB47" s="9">
        <f t="shared" si="20"/>
        <v>5.8823529411764701</v>
      </c>
      <c r="AC47" s="136">
        <v>8.5</v>
      </c>
      <c r="AD47" s="9">
        <f t="shared" si="21"/>
        <v>7.5294117647058822</v>
      </c>
      <c r="AE47" s="136">
        <v>8.5</v>
      </c>
      <c r="AF47" s="137">
        <f t="shared" si="22"/>
        <v>4.7058823529411766</v>
      </c>
      <c r="AG47" s="136">
        <v>8.5</v>
      </c>
      <c r="AH47" s="137">
        <f t="shared" si="23"/>
        <v>4.7058823529411766</v>
      </c>
      <c r="AI47" s="136">
        <v>8.5</v>
      </c>
      <c r="AJ47" s="138">
        <f t="shared" si="24"/>
        <v>4.7058823529411766</v>
      </c>
    </row>
    <row r="48" spans="1:36">
      <c r="A48" s="136">
        <v>8.75</v>
      </c>
      <c r="B48" s="137">
        <f t="shared" si="4"/>
        <v>4.5714285714285721</v>
      </c>
      <c r="C48" s="137">
        <f t="shared" si="5"/>
        <v>45.714285714285722</v>
      </c>
      <c r="D48" s="9">
        <v>0.875</v>
      </c>
      <c r="E48" s="138">
        <f t="shared" si="6"/>
        <v>45.714285714285715</v>
      </c>
      <c r="F48" s="136">
        <v>8.75</v>
      </c>
      <c r="G48" s="137">
        <f t="shared" si="7"/>
        <v>11.428571428571429</v>
      </c>
      <c r="H48" s="137">
        <f t="shared" si="8"/>
        <v>114.28571428571429</v>
      </c>
      <c r="I48" s="9">
        <v>0.875</v>
      </c>
      <c r="J48" s="138">
        <f t="shared" si="9"/>
        <v>45.714285714285715</v>
      </c>
      <c r="K48" s="9">
        <v>32</v>
      </c>
      <c r="L48" s="137">
        <f t="shared" si="10"/>
        <v>12.5</v>
      </c>
      <c r="M48" s="137">
        <f t="shared" si="11"/>
        <v>125</v>
      </c>
      <c r="N48" s="136">
        <v>8.75</v>
      </c>
      <c r="O48" s="137">
        <f t="shared" si="12"/>
        <v>4.5714285714285721</v>
      </c>
      <c r="P48" s="137">
        <f t="shared" si="13"/>
        <v>45.714285714285722</v>
      </c>
      <c r="Q48" s="9">
        <v>0.875</v>
      </c>
      <c r="R48" s="138">
        <f t="shared" si="14"/>
        <v>45.714285714285715</v>
      </c>
      <c r="S48" s="136">
        <v>0.35</v>
      </c>
      <c r="T48" s="137">
        <f t="shared" si="15"/>
        <v>5.7142857142857144</v>
      </c>
      <c r="U48" s="137">
        <f t="shared" si="16"/>
        <v>57.142857142857146</v>
      </c>
      <c r="V48" s="136">
        <v>3.5</v>
      </c>
      <c r="W48" s="137">
        <f t="shared" si="17"/>
        <v>5.7142857142857144</v>
      </c>
      <c r="X48" s="137">
        <f t="shared" si="18"/>
        <v>57.142857142857146</v>
      </c>
      <c r="Y48" s="136">
        <v>8.75</v>
      </c>
      <c r="Z48" s="9">
        <f t="shared" si="19"/>
        <v>4.5714285714285721</v>
      </c>
      <c r="AA48" s="139">
        <v>3.5000000000000003E-2</v>
      </c>
      <c r="AB48" s="9">
        <f t="shared" si="20"/>
        <v>5.7142857142857135</v>
      </c>
      <c r="AC48" s="136">
        <v>8.75</v>
      </c>
      <c r="AD48" s="9">
        <f t="shared" si="21"/>
        <v>7.3142857142857149</v>
      </c>
      <c r="AE48" s="136">
        <v>8.75</v>
      </c>
      <c r="AF48" s="137">
        <f t="shared" si="22"/>
        <v>4.5714285714285721</v>
      </c>
      <c r="AG48" s="136">
        <v>8.75</v>
      </c>
      <c r="AH48" s="137">
        <f t="shared" si="23"/>
        <v>4.5714285714285721</v>
      </c>
      <c r="AI48" s="136">
        <v>8.75</v>
      </c>
      <c r="AJ48" s="138">
        <f t="shared" si="24"/>
        <v>4.5714285714285721</v>
      </c>
    </row>
    <row r="49" spans="1:36">
      <c r="A49" s="136">
        <v>9</v>
      </c>
      <c r="B49" s="137">
        <f t="shared" si="4"/>
        <v>4.4444444444444446</v>
      </c>
      <c r="C49" s="137">
        <f t="shared" si="5"/>
        <v>44.444444444444443</v>
      </c>
      <c r="D49" s="9">
        <v>0.9</v>
      </c>
      <c r="E49" s="138">
        <f t="shared" si="6"/>
        <v>44.444444444444443</v>
      </c>
      <c r="F49" s="136">
        <v>9</v>
      </c>
      <c r="G49" s="137">
        <f t="shared" si="7"/>
        <v>11.111111111111111</v>
      </c>
      <c r="H49" s="137">
        <f t="shared" si="8"/>
        <v>111.11111111111111</v>
      </c>
      <c r="I49" s="9">
        <v>0.9</v>
      </c>
      <c r="J49" s="138">
        <f t="shared" si="9"/>
        <v>44.444444444444443</v>
      </c>
      <c r="K49" s="136">
        <v>33</v>
      </c>
      <c r="L49" s="137">
        <f t="shared" si="10"/>
        <v>12.121212121212121</v>
      </c>
      <c r="M49" s="137">
        <f t="shared" si="11"/>
        <v>121.21212121212122</v>
      </c>
      <c r="N49" s="136">
        <v>9</v>
      </c>
      <c r="O49" s="137">
        <f t="shared" si="12"/>
        <v>4.4444444444444446</v>
      </c>
      <c r="P49" s="137">
        <f t="shared" si="13"/>
        <v>44.444444444444443</v>
      </c>
      <c r="Q49" s="9">
        <v>0.9</v>
      </c>
      <c r="R49" s="138">
        <f t="shared" si="14"/>
        <v>44.444444444444443</v>
      </c>
      <c r="S49" s="136">
        <v>0.36</v>
      </c>
      <c r="T49" s="137">
        <f t="shared" si="15"/>
        <v>5.5555555555555554</v>
      </c>
      <c r="U49" s="137">
        <f t="shared" si="16"/>
        <v>55.555555555555557</v>
      </c>
      <c r="V49" s="136">
        <v>3.6</v>
      </c>
      <c r="W49" s="137">
        <f t="shared" si="17"/>
        <v>5.5555555555555554</v>
      </c>
      <c r="X49" s="137">
        <f t="shared" si="18"/>
        <v>55.555555555555557</v>
      </c>
      <c r="Y49" s="136">
        <v>9</v>
      </c>
      <c r="Z49" s="9">
        <f t="shared" si="19"/>
        <v>4.4444444444444446</v>
      </c>
      <c r="AA49" s="139">
        <v>3.5999999999999997E-2</v>
      </c>
      <c r="AB49" s="9">
        <f t="shared" si="20"/>
        <v>5.5555555555555562</v>
      </c>
      <c r="AC49" s="136">
        <v>9</v>
      </c>
      <c r="AD49" s="9">
        <f t="shared" si="21"/>
        <v>7.1111111111111116</v>
      </c>
      <c r="AE49" s="136">
        <v>9</v>
      </c>
      <c r="AF49" s="137">
        <f t="shared" si="22"/>
        <v>4.4444444444444446</v>
      </c>
      <c r="AG49" s="136">
        <v>9</v>
      </c>
      <c r="AH49" s="137">
        <f t="shared" si="23"/>
        <v>4.4444444444444446</v>
      </c>
      <c r="AI49" s="136">
        <v>9</v>
      </c>
      <c r="AJ49" s="138">
        <f t="shared" si="24"/>
        <v>4.4444444444444446</v>
      </c>
    </row>
    <row r="50" spans="1:36">
      <c r="A50" s="136">
        <v>9.25</v>
      </c>
      <c r="B50" s="137">
        <f t="shared" si="4"/>
        <v>4.3243243243243246</v>
      </c>
      <c r="C50" s="137">
        <f t="shared" si="5"/>
        <v>43.243243243243242</v>
      </c>
      <c r="D50" s="9">
        <v>0.92500000000000004</v>
      </c>
      <c r="E50" s="138">
        <f t="shared" si="6"/>
        <v>43.243243243243242</v>
      </c>
      <c r="F50" s="136">
        <v>9.25</v>
      </c>
      <c r="G50" s="137">
        <f t="shared" si="7"/>
        <v>10.810810810810811</v>
      </c>
      <c r="H50" s="137">
        <f t="shared" si="8"/>
        <v>108.1081081081081</v>
      </c>
      <c r="I50" s="9">
        <v>0.92500000000000004</v>
      </c>
      <c r="J50" s="138">
        <f t="shared" si="9"/>
        <v>43.243243243243242</v>
      </c>
      <c r="K50" s="9">
        <v>34</v>
      </c>
      <c r="L50" s="137">
        <f t="shared" si="10"/>
        <v>11.76470588235294</v>
      </c>
      <c r="M50" s="137">
        <f t="shared" si="11"/>
        <v>117.64705882352941</v>
      </c>
      <c r="N50" s="136">
        <v>9.25</v>
      </c>
      <c r="O50" s="137">
        <f t="shared" si="12"/>
        <v>4.3243243243243246</v>
      </c>
      <c r="P50" s="137">
        <f t="shared" si="13"/>
        <v>43.243243243243242</v>
      </c>
      <c r="Q50" s="9">
        <v>0.92500000000000004</v>
      </c>
      <c r="R50" s="138">
        <f t="shared" si="14"/>
        <v>43.243243243243242</v>
      </c>
      <c r="S50" s="136">
        <v>0.37</v>
      </c>
      <c r="T50" s="137">
        <f t="shared" si="15"/>
        <v>5.4054054054054061</v>
      </c>
      <c r="U50" s="137">
        <f t="shared" si="16"/>
        <v>54.054054054054063</v>
      </c>
      <c r="V50" s="136">
        <v>3.7</v>
      </c>
      <c r="W50" s="137">
        <f t="shared" si="17"/>
        <v>5.4054054054054053</v>
      </c>
      <c r="X50" s="137">
        <f t="shared" si="18"/>
        <v>54.054054054054049</v>
      </c>
      <c r="Y50" s="136">
        <v>9.25</v>
      </c>
      <c r="Z50" s="9">
        <f t="shared" si="19"/>
        <v>4.3243243243243246</v>
      </c>
      <c r="AA50" s="139">
        <v>3.6999999999999998E-2</v>
      </c>
      <c r="AB50" s="9">
        <f t="shared" si="20"/>
        <v>5.4054054054054053</v>
      </c>
      <c r="AC50" s="136">
        <v>9.25</v>
      </c>
      <c r="AD50" s="9">
        <f t="shared" si="21"/>
        <v>6.9189189189189193</v>
      </c>
      <c r="AE50" s="136">
        <v>9.25</v>
      </c>
      <c r="AF50" s="137">
        <f t="shared" si="22"/>
        <v>4.3243243243243246</v>
      </c>
      <c r="AG50" s="136">
        <v>9.25</v>
      </c>
      <c r="AH50" s="137">
        <f t="shared" si="23"/>
        <v>4.3243243243243246</v>
      </c>
      <c r="AI50" s="136">
        <v>9.25</v>
      </c>
      <c r="AJ50" s="138">
        <f t="shared" si="24"/>
        <v>4.3243243243243246</v>
      </c>
    </row>
    <row r="51" spans="1:36">
      <c r="A51" s="136">
        <v>9.5</v>
      </c>
      <c r="B51" s="137">
        <f t="shared" si="4"/>
        <v>4.2105263157894735</v>
      </c>
      <c r="C51" s="137">
        <f t="shared" si="5"/>
        <v>42.105263157894733</v>
      </c>
      <c r="D51" s="9">
        <v>0.95</v>
      </c>
      <c r="E51" s="138">
        <f t="shared" si="6"/>
        <v>42.10526315789474</v>
      </c>
      <c r="F51" s="136">
        <v>9.5</v>
      </c>
      <c r="G51" s="137">
        <f t="shared" si="7"/>
        <v>10.526315789473683</v>
      </c>
      <c r="H51" s="137">
        <f t="shared" si="8"/>
        <v>105.26315789473684</v>
      </c>
      <c r="I51" s="9">
        <v>0.95</v>
      </c>
      <c r="J51" s="138">
        <f t="shared" si="9"/>
        <v>42.10526315789474</v>
      </c>
      <c r="K51" s="136">
        <v>35</v>
      </c>
      <c r="L51" s="137">
        <f t="shared" si="10"/>
        <v>11.428571428571429</v>
      </c>
      <c r="M51" s="137">
        <f t="shared" si="11"/>
        <v>114.28571428571429</v>
      </c>
      <c r="N51" s="136">
        <v>9.5</v>
      </c>
      <c r="O51" s="137">
        <f t="shared" si="12"/>
        <v>4.2105263157894735</v>
      </c>
      <c r="P51" s="137">
        <f t="shared" si="13"/>
        <v>42.105263157894733</v>
      </c>
      <c r="Q51" s="9">
        <v>0.95</v>
      </c>
      <c r="R51" s="138">
        <f t="shared" si="14"/>
        <v>42.10526315789474</v>
      </c>
      <c r="S51" s="136">
        <v>0.38</v>
      </c>
      <c r="T51" s="137">
        <f t="shared" si="15"/>
        <v>5.2631578947368416</v>
      </c>
      <c r="U51" s="137">
        <f t="shared" si="16"/>
        <v>52.631578947368418</v>
      </c>
      <c r="V51" s="136">
        <v>3.8</v>
      </c>
      <c r="W51" s="137">
        <f t="shared" si="17"/>
        <v>5.2631578947368425</v>
      </c>
      <c r="X51" s="137">
        <f t="shared" si="18"/>
        <v>52.631578947368425</v>
      </c>
      <c r="Y51" s="136">
        <v>9.5</v>
      </c>
      <c r="Z51" s="9">
        <f t="shared" si="19"/>
        <v>4.2105263157894735</v>
      </c>
      <c r="AA51" s="139">
        <v>3.7999999999999999E-2</v>
      </c>
      <c r="AB51" s="9">
        <f t="shared" si="20"/>
        <v>5.2631578947368416</v>
      </c>
      <c r="AC51" s="136">
        <v>9.5</v>
      </c>
      <c r="AD51" s="9">
        <f t="shared" si="21"/>
        <v>6.7368421052631575</v>
      </c>
      <c r="AE51" s="136">
        <v>9.5</v>
      </c>
      <c r="AF51" s="137">
        <f t="shared" si="22"/>
        <v>4.2105263157894735</v>
      </c>
      <c r="AG51" s="136">
        <v>9.5</v>
      </c>
      <c r="AH51" s="137">
        <f t="shared" si="23"/>
        <v>4.2105263157894735</v>
      </c>
      <c r="AI51" s="136">
        <v>9.5</v>
      </c>
      <c r="AJ51" s="138">
        <f t="shared" si="24"/>
        <v>4.2105263157894735</v>
      </c>
    </row>
    <row r="52" spans="1:36">
      <c r="A52" s="136">
        <v>9.75</v>
      </c>
      <c r="B52" s="137">
        <f t="shared" si="4"/>
        <v>4.1025641025641031</v>
      </c>
      <c r="C52" s="137">
        <f t="shared" si="5"/>
        <v>41.025641025641029</v>
      </c>
      <c r="D52" s="9">
        <v>0.97499999999999998</v>
      </c>
      <c r="E52" s="138">
        <f t="shared" si="6"/>
        <v>41.025641025641022</v>
      </c>
      <c r="F52" s="136">
        <v>9.75</v>
      </c>
      <c r="G52" s="137">
        <f t="shared" si="7"/>
        <v>10.256410256410257</v>
      </c>
      <c r="H52" s="137">
        <f t="shared" si="8"/>
        <v>102.56410256410257</v>
      </c>
      <c r="I52" s="9">
        <v>0.97499999999999998</v>
      </c>
      <c r="J52" s="138">
        <f t="shared" si="9"/>
        <v>41.025641025641022</v>
      </c>
      <c r="K52" s="9">
        <v>36</v>
      </c>
      <c r="L52" s="137">
        <f t="shared" si="10"/>
        <v>11.111111111111111</v>
      </c>
      <c r="M52" s="137">
        <f t="shared" si="11"/>
        <v>111.11111111111111</v>
      </c>
      <c r="N52" s="136">
        <v>9.75</v>
      </c>
      <c r="O52" s="137">
        <f t="shared" si="12"/>
        <v>4.1025641025641031</v>
      </c>
      <c r="P52" s="137">
        <f t="shared" si="13"/>
        <v>41.025641025641029</v>
      </c>
      <c r="Q52" s="9">
        <v>0.97499999999999998</v>
      </c>
      <c r="R52" s="138">
        <f t="shared" si="14"/>
        <v>41.025641025641022</v>
      </c>
      <c r="S52" s="136">
        <v>0.39</v>
      </c>
      <c r="T52" s="137">
        <f t="shared" si="15"/>
        <v>5.1282051282051277</v>
      </c>
      <c r="U52" s="137">
        <f t="shared" si="16"/>
        <v>51.282051282051277</v>
      </c>
      <c r="V52" s="136">
        <v>3.9</v>
      </c>
      <c r="W52" s="137">
        <f t="shared" si="17"/>
        <v>5.1282051282051277</v>
      </c>
      <c r="X52" s="137">
        <f t="shared" si="18"/>
        <v>51.282051282051277</v>
      </c>
      <c r="Y52" s="136">
        <v>9.75</v>
      </c>
      <c r="Z52" s="9">
        <f t="shared" si="19"/>
        <v>4.1025641025641031</v>
      </c>
      <c r="AA52" s="139">
        <v>3.9E-2</v>
      </c>
      <c r="AB52" s="9">
        <f t="shared" si="20"/>
        <v>5.1282051282051277</v>
      </c>
      <c r="AC52" s="136">
        <v>9.75</v>
      </c>
      <c r="AD52" s="9">
        <f t="shared" si="21"/>
        <v>6.5641025641025648</v>
      </c>
      <c r="AE52" s="136">
        <v>9.75</v>
      </c>
      <c r="AF52" s="137">
        <f t="shared" si="22"/>
        <v>4.1025641025641031</v>
      </c>
      <c r="AG52" s="136">
        <v>9.75</v>
      </c>
      <c r="AH52" s="137">
        <f t="shared" si="23"/>
        <v>4.1025641025641031</v>
      </c>
      <c r="AI52" s="136">
        <v>9.75</v>
      </c>
      <c r="AJ52" s="138">
        <f t="shared" si="24"/>
        <v>4.1025641025641031</v>
      </c>
    </row>
    <row r="53" spans="1:36">
      <c r="A53" s="136">
        <v>10</v>
      </c>
      <c r="B53" s="137">
        <f t="shared" si="4"/>
        <v>4</v>
      </c>
      <c r="C53" s="137">
        <f t="shared" si="5"/>
        <v>40</v>
      </c>
      <c r="D53" s="9">
        <v>1</v>
      </c>
      <c r="E53" s="138">
        <f t="shared" si="6"/>
        <v>40</v>
      </c>
      <c r="F53" s="136">
        <v>10</v>
      </c>
      <c r="G53" s="137">
        <f t="shared" si="7"/>
        <v>10</v>
      </c>
      <c r="H53" s="137">
        <f t="shared" si="8"/>
        <v>100</v>
      </c>
      <c r="I53" s="9">
        <v>1</v>
      </c>
      <c r="J53" s="138">
        <f t="shared" si="9"/>
        <v>40</v>
      </c>
      <c r="K53" s="136">
        <v>37</v>
      </c>
      <c r="L53" s="137">
        <f t="shared" si="10"/>
        <v>10.810810810810811</v>
      </c>
      <c r="M53" s="137">
        <f t="shared" si="11"/>
        <v>108.1081081081081</v>
      </c>
      <c r="N53" s="136">
        <v>10</v>
      </c>
      <c r="O53" s="137">
        <f t="shared" si="12"/>
        <v>4</v>
      </c>
      <c r="P53" s="137">
        <f t="shared" si="13"/>
        <v>40</v>
      </c>
      <c r="Q53" s="9">
        <v>1</v>
      </c>
      <c r="R53" s="138">
        <f t="shared" si="14"/>
        <v>40</v>
      </c>
      <c r="S53" s="136">
        <v>0.4</v>
      </c>
      <c r="T53" s="137">
        <f t="shared" si="15"/>
        <v>5</v>
      </c>
      <c r="U53" s="137">
        <f t="shared" si="16"/>
        <v>50</v>
      </c>
      <c r="V53" s="136">
        <v>4</v>
      </c>
      <c r="W53" s="137">
        <f t="shared" si="17"/>
        <v>5</v>
      </c>
      <c r="X53" s="137">
        <f t="shared" si="18"/>
        <v>50</v>
      </c>
      <c r="Y53" s="136">
        <v>10</v>
      </c>
      <c r="Z53" s="9">
        <f t="shared" si="19"/>
        <v>4</v>
      </c>
      <c r="AA53" s="139">
        <v>0.04</v>
      </c>
      <c r="AB53" s="9">
        <f t="shared" si="20"/>
        <v>5</v>
      </c>
      <c r="AC53" s="136">
        <v>10</v>
      </c>
      <c r="AD53" s="9">
        <f t="shared" si="21"/>
        <v>6.4</v>
      </c>
      <c r="AE53" s="136">
        <v>10</v>
      </c>
      <c r="AF53" s="137">
        <f t="shared" si="22"/>
        <v>4</v>
      </c>
      <c r="AG53" s="136">
        <v>10</v>
      </c>
      <c r="AH53" s="137">
        <f t="shared" si="23"/>
        <v>4</v>
      </c>
      <c r="AI53" s="136">
        <v>10</v>
      </c>
      <c r="AJ53" s="138">
        <f t="shared" si="24"/>
        <v>4</v>
      </c>
    </row>
    <row r="54" spans="1:36">
      <c r="A54" s="136">
        <v>10.25</v>
      </c>
      <c r="B54" s="137">
        <f t="shared" si="4"/>
        <v>3.9024390243902438</v>
      </c>
      <c r="C54" s="137">
        <f t="shared" si="5"/>
        <v>39.024390243902438</v>
      </c>
      <c r="D54" s="9">
        <v>1.0249999999999999</v>
      </c>
      <c r="E54" s="138">
        <f t="shared" si="6"/>
        <v>39.024390243902445</v>
      </c>
      <c r="F54" s="136">
        <v>10.25</v>
      </c>
      <c r="G54" s="137">
        <f t="shared" si="7"/>
        <v>9.7560975609756095</v>
      </c>
      <c r="H54" s="137">
        <f t="shared" si="8"/>
        <v>97.560975609756099</v>
      </c>
      <c r="I54" s="9">
        <v>1.0249999999999999</v>
      </c>
      <c r="J54" s="138">
        <f t="shared" si="9"/>
        <v>39.024390243902445</v>
      </c>
      <c r="K54" s="9">
        <v>38</v>
      </c>
      <c r="L54" s="137">
        <f t="shared" si="10"/>
        <v>10.526315789473683</v>
      </c>
      <c r="M54" s="137">
        <f t="shared" si="11"/>
        <v>105.26315789473684</v>
      </c>
      <c r="N54" s="136">
        <v>10.25</v>
      </c>
      <c r="O54" s="137">
        <f t="shared" si="12"/>
        <v>3.9024390243902438</v>
      </c>
      <c r="P54" s="137">
        <f t="shared" si="13"/>
        <v>39.024390243902438</v>
      </c>
      <c r="Q54" s="9">
        <v>1.0249999999999999</v>
      </c>
      <c r="R54" s="138">
        <f t="shared" si="14"/>
        <v>39.024390243902445</v>
      </c>
      <c r="S54" s="136">
        <v>0.41</v>
      </c>
      <c r="T54" s="137">
        <f t="shared" si="15"/>
        <v>4.8780487804878048</v>
      </c>
      <c r="U54" s="137">
        <f t="shared" si="16"/>
        <v>48.780487804878049</v>
      </c>
      <c r="V54" s="136">
        <v>4.0999999999999996</v>
      </c>
      <c r="W54" s="137">
        <f t="shared" si="17"/>
        <v>4.8780487804878057</v>
      </c>
      <c r="X54" s="137">
        <f t="shared" si="18"/>
        <v>48.780487804878057</v>
      </c>
      <c r="Y54" s="136">
        <v>10.25</v>
      </c>
      <c r="Z54" s="9">
        <f t="shared" si="19"/>
        <v>3.9024390243902438</v>
      </c>
      <c r="AA54" s="139">
        <v>4.1000000000000002E-2</v>
      </c>
      <c r="AB54" s="9">
        <f t="shared" si="20"/>
        <v>4.8780487804878048</v>
      </c>
      <c r="AC54" s="136">
        <v>10.25</v>
      </c>
      <c r="AD54" s="9">
        <f t="shared" si="21"/>
        <v>6.2439024390243905</v>
      </c>
      <c r="AE54" s="136">
        <v>10.25</v>
      </c>
      <c r="AF54" s="137">
        <f t="shared" si="22"/>
        <v>3.9024390243902438</v>
      </c>
      <c r="AG54" s="136">
        <v>10.25</v>
      </c>
      <c r="AH54" s="137">
        <f t="shared" si="23"/>
        <v>3.9024390243902438</v>
      </c>
      <c r="AI54" s="136">
        <v>10.25</v>
      </c>
      <c r="AJ54" s="138">
        <f t="shared" si="24"/>
        <v>3.9024390243902438</v>
      </c>
    </row>
    <row r="55" spans="1:36">
      <c r="A55" s="136">
        <v>10.5</v>
      </c>
      <c r="B55" s="137">
        <f t="shared" si="4"/>
        <v>3.8095238095238098</v>
      </c>
      <c r="C55" s="137">
        <f t="shared" si="5"/>
        <v>38.095238095238095</v>
      </c>
      <c r="D55" s="9">
        <v>1.05</v>
      </c>
      <c r="E55" s="138">
        <f t="shared" si="6"/>
        <v>38.095238095238095</v>
      </c>
      <c r="F55" s="136">
        <v>10.5</v>
      </c>
      <c r="G55" s="137">
        <f t="shared" si="7"/>
        <v>9.5238095238095237</v>
      </c>
      <c r="H55" s="137">
        <f t="shared" si="8"/>
        <v>95.238095238095241</v>
      </c>
      <c r="I55" s="9">
        <v>1.05</v>
      </c>
      <c r="J55" s="138">
        <f t="shared" si="9"/>
        <v>38.095238095238095</v>
      </c>
      <c r="K55" s="136">
        <v>39</v>
      </c>
      <c r="L55" s="137">
        <f t="shared" si="10"/>
        <v>10.256410256410257</v>
      </c>
      <c r="M55" s="137">
        <f t="shared" si="11"/>
        <v>102.56410256410257</v>
      </c>
      <c r="N55" s="136">
        <v>10.5</v>
      </c>
      <c r="O55" s="137">
        <f t="shared" si="12"/>
        <v>3.8095238095238098</v>
      </c>
      <c r="P55" s="137">
        <f t="shared" si="13"/>
        <v>38.095238095238095</v>
      </c>
      <c r="Q55" s="9">
        <v>1.05</v>
      </c>
      <c r="R55" s="138">
        <f t="shared" si="14"/>
        <v>38.095238095238095</v>
      </c>
      <c r="S55" s="136">
        <v>0.42</v>
      </c>
      <c r="T55" s="137">
        <f t="shared" si="15"/>
        <v>4.7619047619047628</v>
      </c>
      <c r="U55" s="137">
        <f t="shared" si="16"/>
        <v>47.619047619047628</v>
      </c>
      <c r="V55" s="136">
        <v>4.2</v>
      </c>
      <c r="W55" s="137">
        <f t="shared" si="17"/>
        <v>4.7619047619047619</v>
      </c>
      <c r="X55" s="137">
        <f t="shared" si="18"/>
        <v>47.61904761904762</v>
      </c>
      <c r="Y55" s="136">
        <v>10.5</v>
      </c>
      <c r="Z55" s="9">
        <f t="shared" si="19"/>
        <v>3.8095238095238098</v>
      </c>
      <c r="AA55" s="139">
        <v>4.2000000000000003E-2</v>
      </c>
      <c r="AB55" s="9">
        <f t="shared" si="20"/>
        <v>4.7619047619047619</v>
      </c>
      <c r="AC55" s="136">
        <v>10.5</v>
      </c>
      <c r="AD55" s="9">
        <f t="shared" si="21"/>
        <v>6.0952380952380958</v>
      </c>
      <c r="AE55" s="136">
        <v>10.5</v>
      </c>
      <c r="AF55" s="137">
        <f t="shared" si="22"/>
        <v>3.8095238095238098</v>
      </c>
      <c r="AG55" s="136">
        <v>10.5</v>
      </c>
      <c r="AH55" s="137">
        <f t="shared" si="23"/>
        <v>3.8095238095238098</v>
      </c>
      <c r="AI55" s="136">
        <v>10.5</v>
      </c>
      <c r="AJ55" s="138">
        <f t="shared" si="24"/>
        <v>3.8095238095238098</v>
      </c>
    </row>
    <row r="56" spans="1:36">
      <c r="A56" s="136">
        <v>10.75</v>
      </c>
      <c r="B56" s="137">
        <f t="shared" si="4"/>
        <v>3.7209302325581395</v>
      </c>
      <c r="C56" s="137">
        <f t="shared" si="5"/>
        <v>37.209302325581397</v>
      </c>
      <c r="D56" s="9">
        <v>1.075</v>
      </c>
      <c r="E56" s="138">
        <f t="shared" si="6"/>
        <v>37.209302325581397</v>
      </c>
      <c r="F56" s="136">
        <v>10.75</v>
      </c>
      <c r="G56" s="137">
        <f t="shared" si="7"/>
        <v>9.3023255813953476</v>
      </c>
      <c r="H56" s="137">
        <f t="shared" si="8"/>
        <v>93.023255813953483</v>
      </c>
      <c r="I56" s="9">
        <v>1.075</v>
      </c>
      <c r="J56" s="138">
        <f t="shared" si="9"/>
        <v>37.209302325581397</v>
      </c>
      <c r="K56" s="9">
        <v>40</v>
      </c>
      <c r="L56" s="137">
        <f t="shared" si="10"/>
        <v>10</v>
      </c>
      <c r="M56" s="137">
        <f t="shared" si="11"/>
        <v>100</v>
      </c>
      <c r="N56" s="136">
        <v>10.75</v>
      </c>
      <c r="O56" s="137">
        <f t="shared" si="12"/>
        <v>3.7209302325581395</v>
      </c>
      <c r="P56" s="137">
        <f t="shared" si="13"/>
        <v>37.209302325581397</v>
      </c>
      <c r="Q56" s="9">
        <v>1.075</v>
      </c>
      <c r="R56" s="138">
        <f t="shared" si="14"/>
        <v>37.209302325581397</v>
      </c>
      <c r="S56" s="136">
        <v>0.43</v>
      </c>
      <c r="T56" s="137">
        <f t="shared" si="15"/>
        <v>4.6511627906976747</v>
      </c>
      <c r="U56" s="137">
        <f t="shared" si="16"/>
        <v>46.511627906976749</v>
      </c>
      <c r="V56" s="136">
        <v>4.3</v>
      </c>
      <c r="W56" s="137">
        <f t="shared" si="17"/>
        <v>4.6511627906976747</v>
      </c>
      <c r="X56" s="137">
        <f t="shared" si="18"/>
        <v>46.511627906976749</v>
      </c>
      <c r="Y56" s="136">
        <v>10.75</v>
      </c>
      <c r="Z56" s="9">
        <f t="shared" si="19"/>
        <v>3.7209302325581395</v>
      </c>
      <c r="AA56" s="139">
        <v>4.2999999999999997E-2</v>
      </c>
      <c r="AB56" s="9">
        <f t="shared" si="20"/>
        <v>4.6511627906976747</v>
      </c>
      <c r="AC56" s="136">
        <v>10.75</v>
      </c>
      <c r="AD56" s="9">
        <f t="shared" si="21"/>
        <v>5.9534883720930232</v>
      </c>
      <c r="AE56" s="136">
        <v>10.75</v>
      </c>
      <c r="AF56" s="137">
        <f t="shared" si="22"/>
        <v>3.7209302325581395</v>
      </c>
      <c r="AG56" s="136">
        <v>10.75</v>
      </c>
      <c r="AH56" s="137">
        <f t="shared" si="23"/>
        <v>3.7209302325581395</v>
      </c>
      <c r="AI56" s="136">
        <v>10.75</v>
      </c>
      <c r="AJ56" s="138">
        <f t="shared" si="24"/>
        <v>3.7209302325581395</v>
      </c>
    </row>
    <row r="57" spans="1:36">
      <c r="A57" s="136">
        <v>11</v>
      </c>
      <c r="B57" s="137">
        <f t="shared" si="4"/>
        <v>3.6363636363636362</v>
      </c>
      <c r="C57" s="137">
        <f t="shared" si="5"/>
        <v>36.36363636363636</v>
      </c>
      <c r="D57" s="9">
        <v>1.1000000000000001</v>
      </c>
      <c r="E57" s="138">
        <f t="shared" si="6"/>
        <v>36.36363636363636</v>
      </c>
      <c r="F57" s="136">
        <v>11</v>
      </c>
      <c r="G57" s="137">
        <f t="shared" si="7"/>
        <v>9.0909090909090899</v>
      </c>
      <c r="H57" s="137">
        <f t="shared" si="8"/>
        <v>90.909090909090907</v>
      </c>
      <c r="I57" s="9">
        <v>1.1000000000000001</v>
      </c>
      <c r="J57" s="138">
        <f t="shared" si="9"/>
        <v>36.36363636363636</v>
      </c>
      <c r="K57" s="136">
        <v>41</v>
      </c>
      <c r="L57" s="137">
        <f t="shared" si="10"/>
        <v>9.7560975609756095</v>
      </c>
      <c r="M57" s="137">
        <f t="shared" si="11"/>
        <v>97.560975609756099</v>
      </c>
      <c r="N57" s="136">
        <v>11</v>
      </c>
      <c r="O57" s="137">
        <f t="shared" si="12"/>
        <v>3.6363636363636362</v>
      </c>
      <c r="P57" s="137">
        <f t="shared" si="13"/>
        <v>36.36363636363636</v>
      </c>
      <c r="Q57" s="9">
        <v>1.1000000000000001</v>
      </c>
      <c r="R57" s="138">
        <f t="shared" si="14"/>
        <v>36.36363636363636</v>
      </c>
      <c r="S57" s="136">
        <v>0.44</v>
      </c>
      <c r="T57" s="137">
        <f t="shared" si="15"/>
        <v>4.545454545454545</v>
      </c>
      <c r="U57" s="137">
        <f t="shared" si="16"/>
        <v>45.454545454545453</v>
      </c>
      <c r="V57" s="136">
        <v>4.4000000000000004</v>
      </c>
      <c r="W57" s="137">
        <f t="shared" si="17"/>
        <v>4.545454545454545</v>
      </c>
      <c r="X57" s="137">
        <f t="shared" si="18"/>
        <v>45.454545454545453</v>
      </c>
      <c r="Y57" s="136">
        <v>11</v>
      </c>
      <c r="Z57" s="9">
        <f t="shared" si="19"/>
        <v>3.6363636363636362</v>
      </c>
      <c r="AA57" s="139">
        <v>4.3999999999999997E-2</v>
      </c>
      <c r="AB57" s="9">
        <f t="shared" si="20"/>
        <v>4.5454545454545459</v>
      </c>
      <c r="AC57" s="136">
        <v>11</v>
      </c>
      <c r="AD57" s="9">
        <f t="shared" si="21"/>
        <v>5.8181818181818183</v>
      </c>
      <c r="AE57" s="136">
        <v>11</v>
      </c>
      <c r="AF57" s="137">
        <f t="shared" si="22"/>
        <v>3.6363636363636362</v>
      </c>
      <c r="AG57" s="136">
        <v>11</v>
      </c>
      <c r="AH57" s="137">
        <f t="shared" si="23"/>
        <v>3.6363636363636362</v>
      </c>
      <c r="AI57" s="136">
        <v>11</v>
      </c>
      <c r="AJ57" s="138">
        <f t="shared" si="24"/>
        <v>3.6363636363636362</v>
      </c>
    </row>
    <row r="58" spans="1:36">
      <c r="A58" s="136">
        <v>11.25</v>
      </c>
      <c r="B58" s="137">
        <f t="shared" si="4"/>
        <v>3.5555555555555554</v>
      </c>
      <c r="C58" s="137">
        <f t="shared" si="5"/>
        <v>35.555555555555557</v>
      </c>
      <c r="D58" s="9">
        <v>1.125</v>
      </c>
      <c r="E58" s="138">
        <f t="shared" si="6"/>
        <v>35.555555555555557</v>
      </c>
      <c r="F58" s="136">
        <v>11.25</v>
      </c>
      <c r="G58" s="137">
        <f t="shared" si="7"/>
        <v>8.8888888888888893</v>
      </c>
      <c r="H58" s="137">
        <f t="shared" si="8"/>
        <v>88.888888888888886</v>
      </c>
      <c r="I58" s="9">
        <v>1.125</v>
      </c>
      <c r="J58" s="138">
        <f t="shared" si="9"/>
        <v>35.555555555555557</v>
      </c>
      <c r="K58" s="9">
        <v>42</v>
      </c>
      <c r="L58" s="137">
        <f t="shared" si="10"/>
        <v>9.5238095238095237</v>
      </c>
      <c r="M58" s="137">
        <f t="shared" si="11"/>
        <v>95.238095238095241</v>
      </c>
      <c r="N58" s="136">
        <v>11.25</v>
      </c>
      <c r="O58" s="137">
        <f t="shared" si="12"/>
        <v>3.5555555555555554</v>
      </c>
      <c r="P58" s="137">
        <f t="shared" si="13"/>
        <v>35.555555555555557</v>
      </c>
      <c r="Q58" s="9">
        <v>1.125</v>
      </c>
      <c r="R58" s="138">
        <f t="shared" si="14"/>
        <v>35.555555555555557</v>
      </c>
      <c r="S58" s="136">
        <v>0.45</v>
      </c>
      <c r="T58" s="137">
        <f t="shared" si="15"/>
        <v>4.4444444444444446</v>
      </c>
      <c r="U58" s="137">
        <f t="shared" si="16"/>
        <v>44.444444444444443</v>
      </c>
      <c r="V58" s="136">
        <v>4.5</v>
      </c>
      <c r="W58" s="137">
        <f t="shared" si="17"/>
        <v>4.4444444444444446</v>
      </c>
      <c r="X58" s="137">
        <f t="shared" si="18"/>
        <v>44.444444444444443</v>
      </c>
      <c r="Y58" s="136">
        <v>11.25</v>
      </c>
      <c r="Z58" s="9">
        <f t="shared" si="19"/>
        <v>3.5555555555555554</v>
      </c>
      <c r="AA58" s="139">
        <v>4.4999999999999998E-2</v>
      </c>
      <c r="AB58" s="9">
        <f t="shared" si="20"/>
        <v>4.4444444444444446</v>
      </c>
      <c r="AC58" s="136">
        <v>11.25</v>
      </c>
      <c r="AD58" s="9">
        <f t="shared" si="21"/>
        <v>5.6888888888888891</v>
      </c>
      <c r="AE58" s="136">
        <v>11.25</v>
      </c>
      <c r="AF58" s="137">
        <f t="shared" si="22"/>
        <v>3.5555555555555554</v>
      </c>
      <c r="AG58" s="136">
        <v>11.25</v>
      </c>
      <c r="AH58" s="137">
        <f t="shared" si="23"/>
        <v>3.5555555555555554</v>
      </c>
      <c r="AI58" s="136">
        <v>11.25</v>
      </c>
      <c r="AJ58" s="138">
        <f t="shared" si="24"/>
        <v>3.5555555555555554</v>
      </c>
    </row>
    <row r="59" spans="1:36">
      <c r="A59" s="136">
        <v>11.5</v>
      </c>
      <c r="B59" s="137">
        <f t="shared" si="4"/>
        <v>3.4782608695652173</v>
      </c>
      <c r="C59" s="137">
        <f t="shared" si="5"/>
        <v>34.782608695652172</v>
      </c>
      <c r="D59" s="9">
        <v>1.1499999999999999</v>
      </c>
      <c r="E59" s="138">
        <f t="shared" si="6"/>
        <v>34.782608695652172</v>
      </c>
      <c r="F59" s="136">
        <v>11.5</v>
      </c>
      <c r="G59" s="137">
        <f t="shared" si="7"/>
        <v>8.695652173913043</v>
      </c>
      <c r="H59" s="137">
        <f t="shared" si="8"/>
        <v>86.956521739130437</v>
      </c>
      <c r="I59" s="9">
        <v>1.1499999999999999</v>
      </c>
      <c r="J59" s="138">
        <f t="shared" si="9"/>
        <v>34.782608695652172</v>
      </c>
      <c r="K59" s="136">
        <v>43</v>
      </c>
      <c r="L59" s="137">
        <f t="shared" si="10"/>
        <v>9.3023255813953476</v>
      </c>
      <c r="M59" s="137">
        <f t="shared" si="11"/>
        <v>93.023255813953483</v>
      </c>
      <c r="N59" s="136">
        <v>11.5</v>
      </c>
      <c r="O59" s="137">
        <f t="shared" si="12"/>
        <v>3.4782608695652173</v>
      </c>
      <c r="P59" s="137">
        <f t="shared" si="13"/>
        <v>34.782608695652172</v>
      </c>
      <c r="Q59" s="9">
        <v>1.1499999999999999</v>
      </c>
      <c r="R59" s="138">
        <f t="shared" si="14"/>
        <v>34.782608695652172</v>
      </c>
      <c r="S59" s="136">
        <v>0.46</v>
      </c>
      <c r="T59" s="137">
        <f t="shared" si="15"/>
        <v>4.3478260869565224</v>
      </c>
      <c r="U59" s="137">
        <f t="shared" si="16"/>
        <v>43.478260869565226</v>
      </c>
      <c r="V59" s="136">
        <v>4.5999999999999996</v>
      </c>
      <c r="W59" s="137">
        <f t="shared" si="17"/>
        <v>4.3478260869565215</v>
      </c>
      <c r="X59" s="137">
        <f t="shared" si="18"/>
        <v>43.478260869565219</v>
      </c>
      <c r="Y59" s="136">
        <v>11.5</v>
      </c>
      <c r="Z59" s="9">
        <f t="shared" si="19"/>
        <v>3.4782608695652173</v>
      </c>
      <c r="AA59" s="139">
        <v>4.5999999999999999E-2</v>
      </c>
      <c r="AB59" s="9">
        <f t="shared" si="20"/>
        <v>4.3478260869565215</v>
      </c>
      <c r="AC59" s="136">
        <v>11.5</v>
      </c>
      <c r="AD59" s="9">
        <f t="shared" si="21"/>
        <v>5.5652173913043477</v>
      </c>
      <c r="AE59" s="136">
        <v>11.5</v>
      </c>
      <c r="AF59" s="137">
        <f t="shared" si="22"/>
        <v>3.4782608695652173</v>
      </c>
      <c r="AG59" s="136">
        <v>11.5</v>
      </c>
      <c r="AH59" s="137">
        <f t="shared" si="23"/>
        <v>3.4782608695652173</v>
      </c>
      <c r="AI59" s="136">
        <v>11.5</v>
      </c>
      <c r="AJ59" s="138">
        <f t="shared" si="24"/>
        <v>3.4782608695652173</v>
      </c>
    </row>
    <row r="60" spans="1:36">
      <c r="A60" s="136">
        <v>11.75</v>
      </c>
      <c r="B60" s="137">
        <f t="shared" si="4"/>
        <v>3.4042553191489362</v>
      </c>
      <c r="C60" s="137">
        <f t="shared" si="5"/>
        <v>34.042553191489361</v>
      </c>
      <c r="D60" s="9">
        <v>1.175</v>
      </c>
      <c r="E60" s="138">
        <f t="shared" si="6"/>
        <v>34.042553191489361</v>
      </c>
      <c r="F60" s="136">
        <v>11.75</v>
      </c>
      <c r="G60" s="137">
        <f t="shared" si="7"/>
        <v>8.5106382978723403</v>
      </c>
      <c r="H60" s="137">
        <f t="shared" si="8"/>
        <v>85.106382978723403</v>
      </c>
      <c r="I60" s="9">
        <v>1.175</v>
      </c>
      <c r="J60" s="138">
        <f t="shared" si="9"/>
        <v>34.042553191489361</v>
      </c>
      <c r="K60" s="9">
        <v>44</v>
      </c>
      <c r="L60" s="137">
        <f t="shared" si="10"/>
        <v>9.0909090909090899</v>
      </c>
      <c r="M60" s="137">
        <f t="shared" si="11"/>
        <v>90.909090909090907</v>
      </c>
      <c r="N60" s="136">
        <v>11.75</v>
      </c>
      <c r="O60" s="137">
        <f t="shared" si="12"/>
        <v>3.4042553191489362</v>
      </c>
      <c r="P60" s="137">
        <f t="shared" si="13"/>
        <v>34.042553191489361</v>
      </c>
      <c r="Q60" s="9">
        <v>1.175</v>
      </c>
      <c r="R60" s="138">
        <f t="shared" si="14"/>
        <v>34.042553191489361</v>
      </c>
      <c r="S60" s="136">
        <v>0.47</v>
      </c>
      <c r="T60" s="137">
        <f t="shared" si="15"/>
        <v>4.255319148936171</v>
      </c>
      <c r="U60" s="137">
        <f t="shared" si="16"/>
        <v>42.553191489361708</v>
      </c>
      <c r="V60" s="136">
        <v>4.7</v>
      </c>
      <c r="W60" s="137">
        <f t="shared" si="17"/>
        <v>4.2553191489361701</v>
      </c>
      <c r="X60" s="137">
        <f t="shared" si="18"/>
        <v>42.553191489361701</v>
      </c>
      <c r="Y60" s="136">
        <v>11.75</v>
      </c>
      <c r="Z60" s="9">
        <f t="shared" si="19"/>
        <v>3.4042553191489362</v>
      </c>
      <c r="AA60" s="139">
        <v>4.7E-2</v>
      </c>
      <c r="AB60" s="9">
        <f t="shared" si="20"/>
        <v>4.2553191489361701</v>
      </c>
      <c r="AC60" s="136">
        <v>11.75</v>
      </c>
      <c r="AD60" s="9">
        <f t="shared" si="21"/>
        <v>5.4468085106382977</v>
      </c>
      <c r="AE60" s="136">
        <v>11.75</v>
      </c>
      <c r="AF60" s="137">
        <f t="shared" si="22"/>
        <v>3.4042553191489362</v>
      </c>
      <c r="AG60" s="136">
        <v>11.75</v>
      </c>
      <c r="AH60" s="137">
        <f t="shared" si="23"/>
        <v>3.4042553191489362</v>
      </c>
      <c r="AI60" s="136">
        <v>11.75</v>
      </c>
      <c r="AJ60" s="138">
        <f t="shared" si="24"/>
        <v>3.4042553191489362</v>
      </c>
    </row>
    <row r="61" spans="1:36">
      <c r="A61" s="136">
        <v>12</v>
      </c>
      <c r="B61" s="137">
        <f t="shared" si="4"/>
        <v>3.333333333333333</v>
      </c>
      <c r="C61" s="137">
        <f t="shared" si="5"/>
        <v>33.333333333333329</v>
      </c>
      <c r="D61" s="9">
        <v>1.2</v>
      </c>
      <c r="E61" s="138">
        <f t="shared" si="6"/>
        <v>33.333333333333336</v>
      </c>
      <c r="F61" s="136">
        <v>12</v>
      </c>
      <c r="G61" s="137">
        <f t="shared" si="7"/>
        <v>8.3333333333333321</v>
      </c>
      <c r="H61" s="137">
        <f t="shared" si="8"/>
        <v>83.333333333333314</v>
      </c>
      <c r="I61" s="9">
        <v>1.2</v>
      </c>
      <c r="J61" s="138">
        <f t="shared" si="9"/>
        <v>33.333333333333336</v>
      </c>
      <c r="K61" s="136">
        <v>45</v>
      </c>
      <c r="L61" s="137">
        <f t="shared" si="10"/>
        <v>8.8888888888888893</v>
      </c>
      <c r="M61" s="137">
        <f t="shared" si="11"/>
        <v>88.888888888888886</v>
      </c>
      <c r="N61" s="136">
        <v>12</v>
      </c>
      <c r="O61" s="137">
        <f t="shared" si="12"/>
        <v>3.333333333333333</v>
      </c>
      <c r="P61" s="137">
        <f t="shared" si="13"/>
        <v>33.333333333333329</v>
      </c>
      <c r="Q61" s="9">
        <v>1.2</v>
      </c>
      <c r="R61" s="138">
        <f t="shared" si="14"/>
        <v>33.333333333333336</v>
      </c>
      <c r="S61" s="136">
        <v>0.48</v>
      </c>
      <c r="T61" s="137">
        <f t="shared" si="15"/>
        <v>4.166666666666667</v>
      </c>
      <c r="U61" s="137">
        <f t="shared" si="16"/>
        <v>41.666666666666671</v>
      </c>
      <c r="V61" s="136">
        <v>4.8</v>
      </c>
      <c r="W61" s="137">
        <f t="shared" si="17"/>
        <v>4.166666666666667</v>
      </c>
      <c r="X61" s="137">
        <f t="shared" si="18"/>
        <v>41.666666666666671</v>
      </c>
      <c r="Y61" s="136">
        <v>12</v>
      </c>
      <c r="Z61" s="9">
        <f t="shared" si="19"/>
        <v>3.333333333333333</v>
      </c>
      <c r="AA61" s="139">
        <v>4.8000000000000001E-2</v>
      </c>
      <c r="AB61" s="9">
        <f t="shared" si="20"/>
        <v>4.1666666666666661</v>
      </c>
      <c r="AC61" s="136">
        <v>12</v>
      </c>
      <c r="AD61" s="9">
        <f t="shared" si="21"/>
        <v>5.333333333333333</v>
      </c>
      <c r="AE61" s="136">
        <v>12</v>
      </c>
      <c r="AF61" s="137">
        <f t="shared" si="22"/>
        <v>3.333333333333333</v>
      </c>
      <c r="AG61" s="136">
        <v>12</v>
      </c>
      <c r="AH61" s="137">
        <f t="shared" si="23"/>
        <v>3.333333333333333</v>
      </c>
      <c r="AI61" s="136">
        <v>12</v>
      </c>
      <c r="AJ61" s="138">
        <f t="shared" si="24"/>
        <v>3.333333333333333</v>
      </c>
    </row>
    <row r="62" spans="1:36">
      <c r="A62" s="136">
        <v>12.25</v>
      </c>
      <c r="B62" s="137">
        <f t="shared" si="4"/>
        <v>3.2653061224489797</v>
      </c>
      <c r="C62" s="137">
        <f t="shared" si="5"/>
        <v>32.653061224489797</v>
      </c>
      <c r="D62" s="9">
        <v>1.2250000000000001</v>
      </c>
      <c r="E62" s="138">
        <f t="shared" si="6"/>
        <v>32.65306122448979</v>
      </c>
      <c r="F62" s="136">
        <v>12.25</v>
      </c>
      <c r="G62" s="137">
        <f t="shared" si="7"/>
        <v>8.1632653061224492</v>
      </c>
      <c r="H62" s="137">
        <f t="shared" si="8"/>
        <v>81.632653061224488</v>
      </c>
      <c r="I62" s="9">
        <v>1.2250000000000001</v>
      </c>
      <c r="J62" s="138">
        <f t="shared" si="9"/>
        <v>32.65306122448979</v>
      </c>
      <c r="K62" s="9">
        <v>46</v>
      </c>
      <c r="L62" s="137">
        <f t="shared" si="10"/>
        <v>8.695652173913043</v>
      </c>
      <c r="M62" s="137">
        <f t="shared" si="11"/>
        <v>86.956521739130437</v>
      </c>
      <c r="N62" s="136">
        <v>12.25</v>
      </c>
      <c r="O62" s="137">
        <f t="shared" si="12"/>
        <v>3.2653061224489797</v>
      </c>
      <c r="P62" s="137">
        <f t="shared" si="13"/>
        <v>32.653061224489797</v>
      </c>
      <c r="Q62" s="9">
        <v>1.2250000000000001</v>
      </c>
      <c r="R62" s="138">
        <f t="shared" si="14"/>
        <v>32.65306122448979</v>
      </c>
      <c r="S62" s="136">
        <v>0.49</v>
      </c>
      <c r="T62" s="137">
        <f t="shared" si="15"/>
        <v>4.0816326530612246</v>
      </c>
      <c r="U62" s="137">
        <f t="shared" si="16"/>
        <v>40.816326530612244</v>
      </c>
      <c r="V62" s="136">
        <v>4.9000000000000004</v>
      </c>
      <c r="W62" s="137">
        <f t="shared" si="17"/>
        <v>4.0816326530612237</v>
      </c>
      <c r="X62" s="137">
        <f t="shared" si="18"/>
        <v>40.816326530612237</v>
      </c>
      <c r="Y62" s="136">
        <v>12.25</v>
      </c>
      <c r="Z62" s="9">
        <f t="shared" si="19"/>
        <v>3.2653061224489797</v>
      </c>
      <c r="AA62" s="139">
        <v>4.8999999999999898E-2</v>
      </c>
      <c r="AB62" s="9">
        <f t="shared" si="20"/>
        <v>4.0816326530612326</v>
      </c>
      <c r="AC62" s="136">
        <v>12.25</v>
      </c>
      <c r="AD62" s="9">
        <f t="shared" si="21"/>
        <v>5.2244897959183669</v>
      </c>
      <c r="AE62" s="136">
        <v>12.25</v>
      </c>
      <c r="AF62" s="137">
        <f t="shared" si="22"/>
        <v>3.2653061224489797</v>
      </c>
      <c r="AG62" s="136">
        <v>12.25</v>
      </c>
      <c r="AH62" s="137">
        <f t="shared" si="23"/>
        <v>3.2653061224489797</v>
      </c>
      <c r="AI62" s="136">
        <v>12.25</v>
      </c>
      <c r="AJ62" s="138">
        <f t="shared" si="24"/>
        <v>3.2653061224489797</v>
      </c>
    </row>
    <row r="63" spans="1:36">
      <c r="A63" s="136">
        <v>12.5</v>
      </c>
      <c r="B63" s="137">
        <f t="shared" si="4"/>
        <v>3.2</v>
      </c>
      <c r="C63" s="137">
        <f t="shared" si="5"/>
        <v>32</v>
      </c>
      <c r="D63" s="9">
        <v>1.25</v>
      </c>
      <c r="E63" s="138">
        <f t="shared" si="6"/>
        <v>32</v>
      </c>
      <c r="F63" s="136">
        <v>12.5</v>
      </c>
      <c r="G63" s="137">
        <f t="shared" si="7"/>
        <v>8</v>
      </c>
      <c r="H63" s="137">
        <f t="shared" si="8"/>
        <v>80</v>
      </c>
      <c r="I63" s="9">
        <v>1.25</v>
      </c>
      <c r="J63" s="138">
        <f t="shared" si="9"/>
        <v>32</v>
      </c>
      <c r="K63" s="136">
        <v>47</v>
      </c>
      <c r="L63" s="137">
        <f t="shared" si="10"/>
        <v>8.5106382978723403</v>
      </c>
      <c r="M63" s="137">
        <f t="shared" si="11"/>
        <v>85.106382978723403</v>
      </c>
      <c r="N63" s="136">
        <v>12.5</v>
      </c>
      <c r="O63" s="137">
        <f t="shared" si="12"/>
        <v>3.2</v>
      </c>
      <c r="P63" s="137">
        <f t="shared" si="13"/>
        <v>32</v>
      </c>
      <c r="Q63" s="9">
        <v>1.25</v>
      </c>
      <c r="R63" s="138">
        <f t="shared" si="14"/>
        <v>32</v>
      </c>
      <c r="S63" s="136">
        <v>0.5</v>
      </c>
      <c r="T63" s="137">
        <f t="shared" si="15"/>
        <v>4</v>
      </c>
      <c r="U63" s="137">
        <f t="shared" si="16"/>
        <v>40</v>
      </c>
      <c r="V63" s="136">
        <v>5</v>
      </c>
      <c r="W63" s="137">
        <f t="shared" si="17"/>
        <v>4</v>
      </c>
      <c r="X63" s="137">
        <f t="shared" si="18"/>
        <v>40</v>
      </c>
      <c r="Y63" s="136">
        <v>12.5</v>
      </c>
      <c r="Z63" s="9">
        <f t="shared" si="19"/>
        <v>3.2</v>
      </c>
      <c r="AA63" s="139">
        <v>0.05</v>
      </c>
      <c r="AB63" s="9">
        <f t="shared" si="20"/>
        <v>4</v>
      </c>
      <c r="AC63" s="136">
        <v>12.5</v>
      </c>
      <c r="AD63" s="9">
        <f t="shared" si="21"/>
        <v>5.12</v>
      </c>
      <c r="AE63" s="136">
        <v>12.5</v>
      </c>
      <c r="AF63" s="137">
        <f t="shared" si="22"/>
        <v>3.2</v>
      </c>
      <c r="AG63" s="136">
        <v>12.5</v>
      </c>
      <c r="AH63" s="137">
        <f t="shared" si="23"/>
        <v>3.2</v>
      </c>
      <c r="AI63" s="136">
        <v>12.5</v>
      </c>
      <c r="AJ63" s="138">
        <f t="shared" si="24"/>
        <v>3.2</v>
      </c>
    </row>
    <row r="64" spans="1:36">
      <c r="A64" s="136">
        <v>12.75</v>
      </c>
      <c r="B64" s="137">
        <f t="shared" si="4"/>
        <v>3.1372549019607847</v>
      </c>
      <c r="C64" s="137">
        <f t="shared" si="5"/>
        <v>31.372549019607845</v>
      </c>
      <c r="D64" s="9">
        <v>1.2749999999999999</v>
      </c>
      <c r="E64" s="138">
        <f t="shared" si="6"/>
        <v>31.372549019607845</v>
      </c>
      <c r="F64" s="136">
        <v>12.75</v>
      </c>
      <c r="G64" s="137">
        <f t="shared" si="7"/>
        <v>7.8431372549019613</v>
      </c>
      <c r="H64" s="137">
        <f t="shared" si="8"/>
        <v>78.431372549019613</v>
      </c>
      <c r="I64" s="9">
        <v>1.2749999999999999</v>
      </c>
      <c r="J64" s="138">
        <f t="shared" si="9"/>
        <v>31.372549019607845</v>
      </c>
      <c r="K64" s="9">
        <v>48</v>
      </c>
      <c r="L64" s="137">
        <f t="shared" si="10"/>
        <v>8.3333333333333321</v>
      </c>
      <c r="M64" s="137">
        <f t="shared" si="11"/>
        <v>83.333333333333314</v>
      </c>
      <c r="N64" s="136">
        <v>12.75</v>
      </c>
      <c r="O64" s="137">
        <f t="shared" si="12"/>
        <v>3.1372549019607847</v>
      </c>
      <c r="P64" s="137">
        <f t="shared" si="13"/>
        <v>31.372549019607845</v>
      </c>
      <c r="Q64" s="9">
        <v>1.2749999999999999</v>
      </c>
      <c r="R64" s="138">
        <f t="shared" si="14"/>
        <v>31.372549019607845</v>
      </c>
      <c r="S64" s="136">
        <v>0.51</v>
      </c>
      <c r="T64" s="137">
        <f t="shared" si="15"/>
        <v>3.9215686274509802</v>
      </c>
      <c r="U64" s="137">
        <f t="shared" si="16"/>
        <v>39.2156862745098</v>
      </c>
      <c r="V64" s="136">
        <v>5.0999999999999996</v>
      </c>
      <c r="W64" s="137">
        <f t="shared" si="17"/>
        <v>3.9215686274509807</v>
      </c>
      <c r="X64" s="137">
        <f t="shared" si="18"/>
        <v>39.215686274509807</v>
      </c>
      <c r="Y64" s="136">
        <v>12.75</v>
      </c>
      <c r="Z64" s="9">
        <f t="shared" si="19"/>
        <v>3.1372549019607847</v>
      </c>
      <c r="AA64" s="139">
        <v>5.0999999999999997E-2</v>
      </c>
      <c r="AB64" s="9">
        <f t="shared" si="20"/>
        <v>3.9215686274509802</v>
      </c>
      <c r="AC64" s="136">
        <v>12.75</v>
      </c>
      <c r="AD64" s="9">
        <f t="shared" si="21"/>
        <v>5.0196078431372548</v>
      </c>
      <c r="AE64" s="136">
        <v>12.75</v>
      </c>
      <c r="AF64" s="137">
        <f t="shared" si="22"/>
        <v>3.1372549019607847</v>
      </c>
      <c r="AG64" s="136">
        <v>12.75</v>
      </c>
      <c r="AH64" s="137">
        <f t="shared" si="23"/>
        <v>3.1372549019607847</v>
      </c>
      <c r="AI64" s="136">
        <v>12.75</v>
      </c>
      <c r="AJ64" s="138">
        <f t="shared" si="24"/>
        <v>3.1372549019607847</v>
      </c>
    </row>
    <row r="65" spans="1:36">
      <c r="A65" s="136">
        <v>13</v>
      </c>
      <c r="B65" s="137">
        <f t="shared" si="4"/>
        <v>3.0769230769230766</v>
      </c>
      <c r="C65" s="137">
        <f t="shared" si="5"/>
        <v>30.769230769230766</v>
      </c>
      <c r="D65" s="9">
        <v>1.3</v>
      </c>
      <c r="E65" s="138">
        <f t="shared" si="6"/>
        <v>30.769230769230766</v>
      </c>
      <c r="F65" s="136">
        <v>13</v>
      </c>
      <c r="G65" s="137">
        <f t="shared" si="7"/>
        <v>7.6923076923076916</v>
      </c>
      <c r="H65" s="137">
        <f t="shared" si="8"/>
        <v>76.92307692307692</v>
      </c>
      <c r="I65" s="9">
        <v>1.3</v>
      </c>
      <c r="J65" s="138">
        <f t="shared" si="9"/>
        <v>30.769230769230766</v>
      </c>
      <c r="K65" s="136">
        <v>49</v>
      </c>
      <c r="L65" s="137">
        <f t="shared" si="10"/>
        <v>8.1632653061224492</v>
      </c>
      <c r="M65" s="137">
        <f t="shared" si="11"/>
        <v>81.632653061224488</v>
      </c>
      <c r="N65" s="136">
        <v>13</v>
      </c>
      <c r="O65" s="137">
        <f t="shared" si="12"/>
        <v>3.0769230769230766</v>
      </c>
      <c r="P65" s="137">
        <f t="shared" si="13"/>
        <v>30.769230769230766</v>
      </c>
      <c r="Q65" s="9">
        <v>1.3</v>
      </c>
      <c r="R65" s="138">
        <f t="shared" si="14"/>
        <v>30.769230769230766</v>
      </c>
      <c r="S65" s="136">
        <v>0.52</v>
      </c>
      <c r="T65" s="137">
        <f t="shared" si="15"/>
        <v>3.8461538461538463</v>
      </c>
      <c r="U65" s="137">
        <f t="shared" si="16"/>
        <v>38.46153846153846</v>
      </c>
      <c r="V65" s="136">
        <v>5.2</v>
      </c>
      <c r="W65" s="137">
        <f t="shared" si="17"/>
        <v>3.8461538461538458</v>
      </c>
      <c r="X65" s="137">
        <f t="shared" si="18"/>
        <v>38.46153846153846</v>
      </c>
      <c r="Y65" s="136">
        <v>13</v>
      </c>
      <c r="Z65" s="9">
        <f t="shared" si="19"/>
        <v>3.0769230769230766</v>
      </c>
      <c r="AA65" s="139">
        <v>5.1999999999999998E-2</v>
      </c>
      <c r="AB65" s="9">
        <f t="shared" si="20"/>
        <v>3.8461538461538463</v>
      </c>
      <c r="AC65" s="136">
        <v>13</v>
      </c>
      <c r="AD65" s="9">
        <f t="shared" si="21"/>
        <v>4.9230769230769225</v>
      </c>
      <c r="AE65" s="136">
        <v>13</v>
      </c>
      <c r="AF65" s="137">
        <f t="shared" si="22"/>
        <v>3.0769230769230766</v>
      </c>
      <c r="AG65" s="136">
        <v>13</v>
      </c>
      <c r="AH65" s="137">
        <f t="shared" si="23"/>
        <v>3.0769230769230766</v>
      </c>
      <c r="AI65" s="136">
        <v>13</v>
      </c>
      <c r="AJ65" s="138">
        <f t="shared" si="24"/>
        <v>3.0769230769230766</v>
      </c>
    </row>
    <row r="66" spans="1:36">
      <c r="A66" s="136">
        <v>13.25</v>
      </c>
      <c r="B66" s="137">
        <f t="shared" si="4"/>
        <v>3.0188679245283021</v>
      </c>
      <c r="C66" s="137">
        <f t="shared" si="5"/>
        <v>30.188679245283019</v>
      </c>
      <c r="D66" s="9">
        <v>1.325</v>
      </c>
      <c r="E66" s="138">
        <f t="shared" si="6"/>
        <v>30.188679245283019</v>
      </c>
      <c r="F66" s="136">
        <v>13.25</v>
      </c>
      <c r="G66" s="137">
        <f t="shared" si="7"/>
        <v>7.5471698113207548</v>
      </c>
      <c r="H66" s="137">
        <f t="shared" si="8"/>
        <v>75.471698113207552</v>
      </c>
      <c r="I66" s="9">
        <v>1.325</v>
      </c>
      <c r="J66" s="138">
        <f t="shared" si="9"/>
        <v>30.188679245283019</v>
      </c>
      <c r="K66" s="9">
        <v>50</v>
      </c>
      <c r="L66" s="137">
        <f t="shared" si="10"/>
        <v>8</v>
      </c>
      <c r="M66" s="137">
        <f t="shared" si="11"/>
        <v>80</v>
      </c>
      <c r="N66" s="136">
        <v>13.25</v>
      </c>
      <c r="O66" s="137">
        <f t="shared" si="12"/>
        <v>3.0188679245283021</v>
      </c>
      <c r="P66" s="137">
        <f t="shared" si="13"/>
        <v>30.188679245283019</v>
      </c>
      <c r="Q66" s="9">
        <v>1.325</v>
      </c>
      <c r="R66" s="138">
        <f t="shared" si="14"/>
        <v>30.188679245283019</v>
      </c>
      <c r="S66" s="136">
        <v>0.53</v>
      </c>
      <c r="T66" s="137">
        <f t="shared" si="15"/>
        <v>3.773584905660377</v>
      </c>
      <c r="U66" s="137">
        <f t="shared" si="16"/>
        <v>37.735849056603769</v>
      </c>
      <c r="V66" s="136">
        <v>5.3</v>
      </c>
      <c r="W66" s="137">
        <f t="shared" si="17"/>
        <v>3.7735849056603774</v>
      </c>
      <c r="X66" s="137">
        <f t="shared" si="18"/>
        <v>37.735849056603776</v>
      </c>
      <c r="Y66" s="136">
        <v>13.25</v>
      </c>
      <c r="Z66" s="9">
        <f t="shared" si="19"/>
        <v>3.0188679245283021</v>
      </c>
      <c r="AA66" s="139">
        <v>5.2999999999999999E-2</v>
      </c>
      <c r="AB66" s="9">
        <f t="shared" si="20"/>
        <v>3.7735849056603774</v>
      </c>
      <c r="AC66" s="136">
        <v>13.25</v>
      </c>
      <c r="AD66" s="9">
        <f t="shared" si="21"/>
        <v>4.8301886792452837</v>
      </c>
      <c r="AE66" s="136">
        <v>13.25</v>
      </c>
      <c r="AF66" s="137">
        <f t="shared" si="22"/>
        <v>3.0188679245283021</v>
      </c>
      <c r="AG66" s="136">
        <v>13.25</v>
      </c>
      <c r="AH66" s="137">
        <f t="shared" si="23"/>
        <v>3.0188679245283021</v>
      </c>
      <c r="AI66" s="136">
        <v>13.25</v>
      </c>
      <c r="AJ66" s="138">
        <f t="shared" si="24"/>
        <v>3.0188679245283021</v>
      </c>
    </row>
    <row r="67" spans="1:36">
      <c r="A67" s="136">
        <v>13.5</v>
      </c>
      <c r="B67" s="137">
        <f t="shared" si="4"/>
        <v>2.9629629629629632</v>
      </c>
      <c r="C67" s="137">
        <f t="shared" si="5"/>
        <v>29.629629629629633</v>
      </c>
      <c r="D67" s="9">
        <v>1.35</v>
      </c>
      <c r="E67" s="138">
        <f t="shared" si="6"/>
        <v>29.629629629629626</v>
      </c>
      <c r="F67" s="136">
        <v>13.5</v>
      </c>
      <c r="G67" s="137">
        <f t="shared" si="7"/>
        <v>7.4074074074074074</v>
      </c>
      <c r="H67" s="137">
        <f t="shared" si="8"/>
        <v>74.074074074074076</v>
      </c>
      <c r="I67" s="9">
        <v>1.35</v>
      </c>
      <c r="J67" s="138">
        <f t="shared" si="9"/>
        <v>29.629629629629626</v>
      </c>
      <c r="K67" s="136">
        <v>51</v>
      </c>
      <c r="L67" s="137">
        <f t="shared" si="10"/>
        <v>7.8431372549019613</v>
      </c>
      <c r="M67" s="137">
        <f t="shared" si="11"/>
        <v>78.431372549019613</v>
      </c>
      <c r="N67" s="136">
        <v>13.5</v>
      </c>
      <c r="O67" s="137">
        <f t="shared" si="12"/>
        <v>2.9629629629629632</v>
      </c>
      <c r="P67" s="137">
        <f t="shared" si="13"/>
        <v>29.629629629629633</v>
      </c>
      <c r="Q67" s="9">
        <v>1.35</v>
      </c>
      <c r="R67" s="138">
        <f t="shared" si="14"/>
        <v>29.629629629629626</v>
      </c>
      <c r="S67" s="136">
        <v>0.54</v>
      </c>
      <c r="T67" s="137">
        <f t="shared" si="15"/>
        <v>3.7037037037037033</v>
      </c>
      <c r="U67" s="137">
        <f t="shared" si="16"/>
        <v>37.037037037037031</v>
      </c>
      <c r="V67" s="136">
        <v>5.4</v>
      </c>
      <c r="W67" s="137">
        <f t="shared" si="17"/>
        <v>3.7037037037037033</v>
      </c>
      <c r="X67" s="137">
        <f t="shared" si="18"/>
        <v>37.037037037037031</v>
      </c>
      <c r="Y67" s="136">
        <v>13.5</v>
      </c>
      <c r="Z67" s="9">
        <f t="shared" si="19"/>
        <v>2.9629629629629632</v>
      </c>
      <c r="AA67" s="139">
        <v>5.3999999999999999E-2</v>
      </c>
      <c r="AB67" s="9">
        <f t="shared" si="20"/>
        <v>3.7037037037037037</v>
      </c>
      <c r="AC67" s="136">
        <v>13.5</v>
      </c>
      <c r="AD67" s="9">
        <f t="shared" si="21"/>
        <v>4.7407407407407405</v>
      </c>
      <c r="AE67" s="136">
        <v>13.5</v>
      </c>
      <c r="AF67" s="137">
        <f t="shared" si="22"/>
        <v>2.9629629629629632</v>
      </c>
      <c r="AG67" s="136">
        <v>13.5</v>
      </c>
      <c r="AH67" s="137">
        <f t="shared" si="23"/>
        <v>2.9629629629629632</v>
      </c>
      <c r="AI67" s="136">
        <v>13.5</v>
      </c>
      <c r="AJ67" s="138">
        <f t="shared" si="24"/>
        <v>2.9629629629629632</v>
      </c>
    </row>
    <row r="68" spans="1:36">
      <c r="A68" s="136">
        <v>13.75</v>
      </c>
      <c r="B68" s="137">
        <f t="shared" si="4"/>
        <v>2.9090909090909092</v>
      </c>
      <c r="C68" s="137">
        <f t="shared" si="5"/>
        <v>29.090909090909093</v>
      </c>
      <c r="D68" s="9">
        <v>1.375</v>
      </c>
      <c r="E68" s="138">
        <f t="shared" si="6"/>
        <v>29.09090909090909</v>
      </c>
      <c r="F68" s="136">
        <v>13.75</v>
      </c>
      <c r="G68" s="137">
        <f t="shared" si="7"/>
        <v>7.2727272727272734</v>
      </c>
      <c r="H68" s="137">
        <f t="shared" si="8"/>
        <v>72.727272727272734</v>
      </c>
      <c r="I68" s="9">
        <v>1.375</v>
      </c>
      <c r="J68" s="138">
        <f t="shared" si="9"/>
        <v>29.09090909090909</v>
      </c>
      <c r="K68" s="9">
        <v>52</v>
      </c>
      <c r="L68" s="137">
        <f t="shared" si="10"/>
        <v>7.6923076923076916</v>
      </c>
      <c r="M68" s="137">
        <f t="shared" si="11"/>
        <v>76.92307692307692</v>
      </c>
      <c r="N68" s="136">
        <v>13.75</v>
      </c>
      <c r="O68" s="137">
        <f t="shared" si="12"/>
        <v>2.9090909090909092</v>
      </c>
      <c r="P68" s="137">
        <f t="shared" si="13"/>
        <v>29.090909090909093</v>
      </c>
      <c r="Q68" s="9">
        <v>1.375</v>
      </c>
      <c r="R68" s="138">
        <f t="shared" si="14"/>
        <v>29.09090909090909</v>
      </c>
      <c r="S68" s="136">
        <v>0.55000000000000004</v>
      </c>
      <c r="T68" s="137">
        <f t="shared" si="15"/>
        <v>3.6363636363636362</v>
      </c>
      <c r="U68" s="137">
        <f t="shared" si="16"/>
        <v>36.36363636363636</v>
      </c>
      <c r="V68" s="136">
        <v>5.4999999999999902</v>
      </c>
      <c r="W68" s="137">
        <f t="shared" si="17"/>
        <v>3.6363636363636429</v>
      </c>
      <c r="X68" s="137">
        <f t="shared" si="18"/>
        <v>36.363636363636431</v>
      </c>
      <c r="Y68" s="136">
        <v>13.75</v>
      </c>
      <c r="Z68" s="9">
        <f t="shared" si="19"/>
        <v>2.9090909090909092</v>
      </c>
      <c r="AA68" s="139">
        <v>5.5E-2</v>
      </c>
      <c r="AB68" s="9">
        <f t="shared" si="20"/>
        <v>3.6363636363636362</v>
      </c>
      <c r="AC68" s="136">
        <v>13.75</v>
      </c>
      <c r="AD68" s="9">
        <f t="shared" si="21"/>
        <v>4.6545454545454552</v>
      </c>
      <c r="AE68" s="136">
        <v>13.75</v>
      </c>
      <c r="AF68" s="137">
        <f t="shared" si="22"/>
        <v>2.9090909090909092</v>
      </c>
      <c r="AG68" s="136">
        <v>13.75</v>
      </c>
      <c r="AH68" s="137">
        <f t="shared" si="23"/>
        <v>2.9090909090909092</v>
      </c>
      <c r="AI68" s="136">
        <v>13.75</v>
      </c>
      <c r="AJ68" s="138">
        <f t="shared" si="24"/>
        <v>2.9090909090909092</v>
      </c>
    </row>
    <row r="69" spans="1:36">
      <c r="A69" s="136">
        <v>14</v>
      </c>
      <c r="B69" s="137">
        <f t="shared" si="4"/>
        <v>2.8571428571428572</v>
      </c>
      <c r="C69" s="137">
        <f t="shared" si="5"/>
        <v>28.571428571428573</v>
      </c>
      <c r="D69" s="9">
        <v>1.4</v>
      </c>
      <c r="E69" s="138">
        <f t="shared" si="6"/>
        <v>28.571428571428573</v>
      </c>
      <c r="F69" s="136">
        <v>14</v>
      </c>
      <c r="G69" s="137">
        <f t="shared" si="7"/>
        <v>7.1428571428571432</v>
      </c>
      <c r="H69" s="137">
        <f t="shared" si="8"/>
        <v>71.428571428571431</v>
      </c>
      <c r="I69" s="9">
        <v>1.4</v>
      </c>
      <c r="J69" s="138">
        <f t="shared" si="9"/>
        <v>28.571428571428573</v>
      </c>
      <c r="K69" s="136">
        <v>53</v>
      </c>
      <c r="L69" s="137">
        <f t="shared" si="10"/>
        <v>7.5471698113207548</v>
      </c>
      <c r="M69" s="137">
        <f t="shared" si="11"/>
        <v>75.471698113207552</v>
      </c>
      <c r="N69" s="136">
        <v>14</v>
      </c>
      <c r="O69" s="137">
        <f t="shared" si="12"/>
        <v>2.8571428571428572</v>
      </c>
      <c r="P69" s="137">
        <f t="shared" si="13"/>
        <v>28.571428571428573</v>
      </c>
      <c r="Q69" s="9">
        <v>1.4</v>
      </c>
      <c r="R69" s="138">
        <f t="shared" si="14"/>
        <v>28.571428571428573</v>
      </c>
      <c r="S69" s="136">
        <v>0.56000000000000005</v>
      </c>
      <c r="T69" s="137">
        <f t="shared" si="15"/>
        <v>3.5714285714285712</v>
      </c>
      <c r="U69" s="137">
        <f t="shared" si="16"/>
        <v>35.714285714285708</v>
      </c>
      <c r="V69" s="136">
        <v>5.5999999999999899</v>
      </c>
      <c r="W69" s="137">
        <f t="shared" si="17"/>
        <v>3.5714285714285778</v>
      </c>
      <c r="X69" s="137">
        <f t="shared" si="18"/>
        <v>35.714285714285779</v>
      </c>
      <c r="Y69" s="136">
        <v>14</v>
      </c>
      <c r="Z69" s="9">
        <f t="shared" si="19"/>
        <v>2.8571428571428572</v>
      </c>
      <c r="AA69" s="139">
        <v>5.5999999999999897E-2</v>
      </c>
      <c r="AB69" s="9">
        <f t="shared" si="20"/>
        <v>3.5714285714285783</v>
      </c>
      <c r="AC69" s="136">
        <v>14</v>
      </c>
      <c r="AD69" s="9">
        <f t="shared" si="21"/>
        <v>4.5714285714285712</v>
      </c>
      <c r="AE69" s="136">
        <v>14</v>
      </c>
      <c r="AF69" s="137">
        <f t="shared" si="22"/>
        <v>2.8571428571428572</v>
      </c>
      <c r="AG69" s="136">
        <v>14</v>
      </c>
      <c r="AH69" s="137">
        <f t="shared" si="23"/>
        <v>2.8571428571428572</v>
      </c>
      <c r="AI69" s="136">
        <v>14</v>
      </c>
      <c r="AJ69" s="138">
        <f t="shared" si="24"/>
        <v>2.8571428571428572</v>
      </c>
    </row>
    <row r="70" spans="1:36">
      <c r="A70" s="136">
        <v>14.25</v>
      </c>
      <c r="B70" s="137">
        <f t="shared" si="4"/>
        <v>2.8070175438596494</v>
      </c>
      <c r="C70" s="137">
        <f t="shared" si="5"/>
        <v>28.070175438596493</v>
      </c>
      <c r="D70" s="9">
        <v>1.425</v>
      </c>
      <c r="E70" s="138">
        <f t="shared" si="6"/>
        <v>28.07017543859649</v>
      </c>
      <c r="F70" s="136">
        <v>14.25</v>
      </c>
      <c r="G70" s="137">
        <f t="shared" si="7"/>
        <v>7.0175438596491233</v>
      </c>
      <c r="H70" s="137">
        <f t="shared" si="8"/>
        <v>70.175438596491233</v>
      </c>
      <c r="I70" s="9">
        <v>1.425</v>
      </c>
      <c r="J70" s="138">
        <f t="shared" si="9"/>
        <v>28.07017543859649</v>
      </c>
      <c r="K70" s="9">
        <v>54</v>
      </c>
      <c r="L70" s="137">
        <f t="shared" si="10"/>
        <v>7.4074074074074074</v>
      </c>
      <c r="M70" s="137">
        <f t="shared" si="11"/>
        <v>74.074074074074076</v>
      </c>
      <c r="N70" s="136">
        <v>14.25</v>
      </c>
      <c r="O70" s="137">
        <f t="shared" si="12"/>
        <v>2.8070175438596494</v>
      </c>
      <c r="P70" s="137">
        <f t="shared" si="13"/>
        <v>28.070175438596493</v>
      </c>
      <c r="Q70" s="9">
        <v>1.425</v>
      </c>
      <c r="R70" s="138">
        <f t="shared" si="14"/>
        <v>28.07017543859649</v>
      </c>
      <c r="S70" s="136">
        <v>0.56999999999999995</v>
      </c>
      <c r="T70" s="137">
        <f t="shared" si="15"/>
        <v>3.5087719298245617</v>
      </c>
      <c r="U70" s="137">
        <f t="shared" si="16"/>
        <v>35.087719298245617</v>
      </c>
      <c r="V70" s="136">
        <v>5.7</v>
      </c>
      <c r="W70" s="137">
        <f t="shared" si="17"/>
        <v>3.5087719298245612</v>
      </c>
      <c r="X70" s="137">
        <f t="shared" si="18"/>
        <v>35.087719298245609</v>
      </c>
      <c r="Y70" s="136">
        <v>14.25</v>
      </c>
      <c r="Z70" s="9">
        <f t="shared" si="19"/>
        <v>2.8070175438596494</v>
      </c>
      <c r="AA70" s="139">
        <v>5.6999999999999898E-2</v>
      </c>
      <c r="AB70" s="9">
        <f t="shared" si="20"/>
        <v>3.5087719298245674</v>
      </c>
      <c r="AC70" s="136">
        <v>14.25</v>
      </c>
      <c r="AD70" s="9">
        <f t="shared" si="21"/>
        <v>4.4912280701754392</v>
      </c>
      <c r="AE70" s="136">
        <v>14.25</v>
      </c>
      <c r="AF70" s="137">
        <f t="shared" si="22"/>
        <v>2.8070175438596494</v>
      </c>
      <c r="AG70" s="136">
        <v>14.25</v>
      </c>
      <c r="AH70" s="137">
        <f t="shared" si="23"/>
        <v>2.8070175438596494</v>
      </c>
      <c r="AI70" s="136">
        <v>14.25</v>
      </c>
      <c r="AJ70" s="138">
        <f t="shared" si="24"/>
        <v>2.8070175438596494</v>
      </c>
    </row>
    <row r="71" spans="1:36">
      <c r="A71" s="136">
        <v>14.5</v>
      </c>
      <c r="B71" s="137">
        <f t="shared" si="4"/>
        <v>2.7586206896551726</v>
      </c>
      <c r="C71" s="137">
        <f t="shared" si="5"/>
        <v>27.586206896551726</v>
      </c>
      <c r="D71" s="9">
        <v>1.45</v>
      </c>
      <c r="E71" s="138">
        <f t="shared" si="6"/>
        <v>27.586206896551726</v>
      </c>
      <c r="F71" s="136">
        <v>14.5</v>
      </c>
      <c r="G71" s="137">
        <f t="shared" si="7"/>
        <v>6.8965517241379315</v>
      </c>
      <c r="H71" s="137">
        <f t="shared" si="8"/>
        <v>68.965517241379317</v>
      </c>
      <c r="I71" s="9">
        <v>1.45</v>
      </c>
      <c r="J71" s="138">
        <f t="shared" si="9"/>
        <v>27.586206896551726</v>
      </c>
      <c r="K71" s="136">
        <v>55</v>
      </c>
      <c r="L71" s="137">
        <f t="shared" si="10"/>
        <v>7.2727272727272734</v>
      </c>
      <c r="M71" s="137">
        <f t="shared" si="11"/>
        <v>72.727272727272734</v>
      </c>
      <c r="N71" s="136">
        <v>14.5</v>
      </c>
      <c r="O71" s="137">
        <f t="shared" si="12"/>
        <v>2.7586206896551726</v>
      </c>
      <c r="P71" s="137">
        <f t="shared" si="13"/>
        <v>27.586206896551726</v>
      </c>
      <c r="Q71" s="9">
        <v>1.45</v>
      </c>
      <c r="R71" s="138">
        <f t="shared" si="14"/>
        <v>27.586206896551726</v>
      </c>
      <c r="S71" s="136">
        <v>0.57999999999999996</v>
      </c>
      <c r="T71" s="137">
        <f t="shared" si="15"/>
        <v>3.4482758620689657</v>
      </c>
      <c r="U71" s="137">
        <f t="shared" si="16"/>
        <v>34.482758620689658</v>
      </c>
      <c r="V71" s="136">
        <v>5.8</v>
      </c>
      <c r="W71" s="137">
        <f t="shared" si="17"/>
        <v>3.4482758620689657</v>
      </c>
      <c r="X71" s="137">
        <f t="shared" si="18"/>
        <v>34.482758620689658</v>
      </c>
      <c r="Y71" s="136">
        <v>14.5</v>
      </c>
      <c r="Z71" s="9">
        <f t="shared" si="19"/>
        <v>2.7586206896551726</v>
      </c>
      <c r="AA71" s="139">
        <v>5.7999999999999899E-2</v>
      </c>
      <c r="AB71" s="9">
        <f t="shared" si="20"/>
        <v>3.448275862068972</v>
      </c>
      <c r="AC71" s="136">
        <v>14.5</v>
      </c>
      <c r="AD71" s="9">
        <f t="shared" si="21"/>
        <v>4.4137931034482767</v>
      </c>
      <c r="AE71" s="136">
        <v>14.5</v>
      </c>
      <c r="AF71" s="137">
        <f t="shared" si="22"/>
        <v>2.7586206896551726</v>
      </c>
      <c r="AG71" s="136">
        <v>14.5</v>
      </c>
      <c r="AH71" s="137">
        <f t="shared" si="23"/>
        <v>2.7586206896551726</v>
      </c>
      <c r="AI71" s="136">
        <v>14.5</v>
      </c>
      <c r="AJ71" s="138">
        <f t="shared" si="24"/>
        <v>2.7586206896551726</v>
      </c>
    </row>
    <row r="72" spans="1:36">
      <c r="A72" s="136">
        <v>14.75</v>
      </c>
      <c r="B72" s="137">
        <f t="shared" si="4"/>
        <v>2.7118644067796613</v>
      </c>
      <c r="C72" s="137">
        <f t="shared" si="5"/>
        <v>27.118644067796613</v>
      </c>
      <c r="D72" s="9">
        <v>1.4750000000000001</v>
      </c>
      <c r="E72" s="138">
        <f t="shared" si="6"/>
        <v>27.118644067796609</v>
      </c>
      <c r="F72" s="136">
        <v>14.75</v>
      </c>
      <c r="G72" s="137">
        <f t="shared" si="7"/>
        <v>6.7796610169491531</v>
      </c>
      <c r="H72" s="137">
        <f t="shared" si="8"/>
        <v>67.79661016949153</v>
      </c>
      <c r="I72" s="9">
        <v>1.4750000000000001</v>
      </c>
      <c r="J72" s="138">
        <f t="shared" si="9"/>
        <v>27.118644067796609</v>
      </c>
      <c r="K72" s="9">
        <v>56</v>
      </c>
      <c r="L72" s="137">
        <f t="shared" si="10"/>
        <v>7.1428571428571432</v>
      </c>
      <c r="M72" s="137">
        <f t="shared" si="11"/>
        <v>71.428571428571431</v>
      </c>
      <c r="N72" s="136">
        <v>14.75</v>
      </c>
      <c r="O72" s="137">
        <f t="shared" si="12"/>
        <v>2.7118644067796613</v>
      </c>
      <c r="P72" s="137">
        <f t="shared" si="13"/>
        <v>27.118644067796613</v>
      </c>
      <c r="Q72" s="9">
        <v>1.4750000000000001</v>
      </c>
      <c r="R72" s="138">
        <f t="shared" si="14"/>
        <v>27.118644067796609</v>
      </c>
      <c r="S72" s="136">
        <v>0.59</v>
      </c>
      <c r="T72" s="137">
        <f t="shared" si="15"/>
        <v>3.3898305084745766</v>
      </c>
      <c r="U72" s="137">
        <f t="shared" si="16"/>
        <v>33.898305084745765</v>
      </c>
      <c r="V72" s="136">
        <v>5.8999999999999897</v>
      </c>
      <c r="W72" s="137">
        <f t="shared" si="17"/>
        <v>3.3898305084745823</v>
      </c>
      <c r="X72" s="137">
        <f t="shared" si="18"/>
        <v>33.898305084745822</v>
      </c>
      <c r="Y72" s="136">
        <v>14.75</v>
      </c>
      <c r="Z72" s="9">
        <f t="shared" si="19"/>
        <v>2.7118644067796613</v>
      </c>
      <c r="AA72" s="139">
        <v>5.89999999999999E-2</v>
      </c>
      <c r="AB72" s="9">
        <f t="shared" si="20"/>
        <v>3.3898305084745823</v>
      </c>
      <c r="AC72" s="136">
        <v>14.75</v>
      </c>
      <c r="AD72" s="9">
        <f t="shared" si="21"/>
        <v>4.3389830508474576</v>
      </c>
      <c r="AE72" s="136">
        <v>14.75</v>
      </c>
      <c r="AF72" s="137">
        <f t="shared" si="22"/>
        <v>2.7118644067796613</v>
      </c>
      <c r="AG72" s="136">
        <v>14.75</v>
      </c>
      <c r="AH72" s="137">
        <f t="shared" si="23"/>
        <v>2.7118644067796613</v>
      </c>
      <c r="AI72" s="136">
        <v>14.75</v>
      </c>
      <c r="AJ72" s="138">
        <f t="shared" si="24"/>
        <v>2.7118644067796613</v>
      </c>
    </row>
    <row r="73" spans="1:36">
      <c r="A73" s="136">
        <v>15</v>
      </c>
      <c r="B73" s="137">
        <f t="shared" si="4"/>
        <v>2.666666666666667</v>
      </c>
      <c r="C73" s="137">
        <f t="shared" si="5"/>
        <v>26.666666666666671</v>
      </c>
      <c r="D73" s="9">
        <v>1.5</v>
      </c>
      <c r="E73" s="138">
        <f t="shared" si="6"/>
        <v>26.666666666666664</v>
      </c>
      <c r="F73" s="136">
        <v>15</v>
      </c>
      <c r="G73" s="137">
        <f t="shared" si="7"/>
        <v>6.666666666666667</v>
      </c>
      <c r="H73" s="137">
        <f t="shared" si="8"/>
        <v>66.666666666666671</v>
      </c>
      <c r="I73" s="9">
        <v>1.5</v>
      </c>
      <c r="J73" s="138">
        <f t="shared" si="9"/>
        <v>26.666666666666664</v>
      </c>
      <c r="K73" s="136">
        <v>57</v>
      </c>
      <c r="L73" s="137">
        <f t="shared" si="10"/>
        <v>7.0175438596491233</v>
      </c>
      <c r="M73" s="137">
        <f t="shared" si="11"/>
        <v>70.175438596491233</v>
      </c>
      <c r="N73" s="136">
        <v>15</v>
      </c>
      <c r="O73" s="137">
        <f t="shared" si="12"/>
        <v>2.666666666666667</v>
      </c>
      <c r="P73" s="137">
        <f t="shared" si="13"/>
        <v>26.666666666666671</v>
      </c>
      <c r="Q73" s="9">
        <v>1.5</v>
      </c>
      <c r="R73" s="138">
        <f t="shared" si="14"/>
        <v>26.666666666666664</v>
      </c>
      <c r="S73" s="136">
        <v>0.6</v>
      </c>
      <c r="T73" s="137">
        <f t="shared" si="15"/>
        <v>3.3333333333333335</v>
      </c>
      <c r="U73" s="137">
        <f t="shared" si="16"/>
        <v>33.333333333333336</v>
      </c>
      <c r="V73" s="136">
        <v>5.9999999999999902</v>
      </c>
      <c r="W73" s="137">
        <f t="shared" si="17"/>
        <v>3.3333333333333388</v>
      </c>
      <c r="X73" s="137">
        <f t="shared" si="18"/>
        <v>33.333333333333385</v>
      </c>
      <c r="Y73" s="136">
        <v>15</v>
      </c>
      <c r="Z73" s="9">
        <f t="shared" si="19"/>
        <v>2.666666666666667</v>
      </c>
      <c r="AA73" s="139">
        <v>5.9999999999999901E-2</v>
      </c>
      <c r="AB73" s="9">
        <f t="shared" si="20"/>
        <v>3.3333333333333388</v>
      </c>
      <c r="AC73" s="136">
        <v>15</v>
      </c>
      <c r="AD73" s="9">
        <f t="shared" si="21"/>
        <v>4.2666666666666666</v>
      </c>
      <c r="AE73" s="136">
        <v>15</v>
      </c>
      <c r="AF73" s="137">
        <f t="shared" si="22"/>
        <v>2.666666666666667</v>
      </c>
      <c r="AG73" s="136">
        <v>15</v>
      </c>
      <c r="AH73" s="137">
        <f t="shared" si="23"/>
        <v>2.666666666666667</v>
      </c>
      <c r="AI73" s="136">
        <v>15</v>
      </c>
      <c r="AJ73" s="138">
        <f t="shared" si="24"/>
        <v>2.666666666666667</v>
      </c>
    </row>
    <row r="74" spans="1:36">
      <c r="A74" s="136">
        <v>15.25</v>
      </c>
      <c r="B74" s="137">
        <f t="shared" si="4"/>
        <v>2.622950819672131</v>
      </c>
      <c r="C74" s="137">
        <f t="shared" si="5"/>
        <v>26.229508196721309</v>
      </c>
      <c r="D74" s="9">
        <v>1.5249999999999999</v>
      </c>
      <c r="E74" s="138">
        <f t="shared" si="6"/>
        <v>26.229508196721312</v>
      </c>
      <c r="F74" s="136">
        <v>15.25</v>
      </c>
      <c r="G74" s="137">
        <f t="shared" si="7"/>
        <v>6.5573770491803272</v>
      </c>
      <c r="H74" s="137">
        <f t="shared" si="8"/>
        <v>65.573770491803273</v>
      </c>
      <c r="I74" s="9">
        <v>1.5249999999999999</v>
      </c>
      <c r="J74" s="138">
        <f t="shared" si="9"/>
        <v>26.229508196721312</v>
      </c>
      <c r="K74" s="9">
        <v>58</v>
      </c>
      <c r="L74" s="137">
        <f t="shared" si="10"/>
        <v>6.8965517241379315</v>
      </c>
      <c r="M74" s="137">
        <f t="shared" si="11"/>
        <v>68.965517241379317</v>
      </c>
      <c r="N74" s="136">
        <v>15.25</v>
      </c>
      <c r="O74" s="137">
        <f t="shared" si="12"/>
        <v>2.622950819672131</v>
      </c>
      <c r="P74" s="137">
        <f t="shared" si="13"/>
        <v>26.229508196721309</v>
      </c>
      <c r="Q74" s="9">
        <v>1.5249999999999999</v>
      </c>
      <c r="R74" s="138">
        <f t="shared" si="14"/>
        <v>26.229508196721312</v>
      </c>
      <c r="S74" s="136">
        <v>0.61</v>
      </c>
      <c r="T74" s="137">
        <f t="shared" si="15"/>
        <v>3.278688524590164</v>
      </c>
      <c r="U74" s="137">
        <f t="shared" si="16"/>
        <v>32.786885245901644</v>
      </c>
      <c r="V74" s="136">
        <v>6.0999999999999899</v>
      </c>
      <c r="W74" s="137">
        <f t="shared" si="17"/>
        <v>3.2786885245901694</v>
      </c>
      <c r="X74" s="137">
        <f t="shared" si="18"/>
        <v>32.786885245901694</v>
      </c>
      <c r="Y74" s="136">
        <v>15.25</v>
      </c>
      <c r="Z74" s="9">
        <f t="shared" si="19"/>
        <v>2.622950819672131</v>
      </c>
      <c r="AA74" s="139">
        <v>6.0999999999999902E-2</v>
      </c>
      <c r="AB74" s="9">
        <f t="shared" si="20"/>
        <v>3.2786885245901694</v>
      </c>
      <c r="AC74" s="136">
        <v>15.25</v>
      </c>
      <c r="AD74" s="9">
        <f t="shared" si="21"/>
        <v>4.1967213114754092</v>
      </c>
      <c r="AE74" s="136">
        <v>15.25</v>
      </c>
      <c r="AF74" s="137">
        <f t="shared" si="22"/>
        <v>2.622950819672131</v>
      </c>
      <c r="AG74" s="136">
        <v>15.25</v>
      </c>
      <c r="AH74" s="137">
        <f t="shared" si="23"/>
        <v>2.622950819672131</v>
      </c>
      <c r="AI74" s="136">
        <v>15.25</v>
      </c>
      <c r="AJ74" s="138">
        <f t="shared" si="24"/>
        <v>2.622950819672131</v>
      </c>
    </row>
    <row r="75" spans="1:36">
      <c r="A75" s="136">
        <v>15.5</v>
      </c>
      <c r="B75" s="137">
        <f t="shared" si="4"/>
        <v>2.5806451612903225</v>
      </c>
      <c r="C75" s="137">
        <f t="shared" si="5"/>
        <v>25.806451612903224</v>
      </c>
      <c r="D75" s="9">
        <v>1.55</v>
      </c>
      <c r="E75" s="138">
        <f t="shared" si="6"/>
        <v>25.806451612903224</v>
      </c>
      <c r="F75" s="136">
        <v>15.5</v>
      </c>
      <c r="G75" s="137">
        <f t="shared" si="7"/>
        <v>6.4516129032258061</v>
      </c>
      <c r="H75" s="137">
        <f t="shared" si="8"/>
        <v>64.516129032258064</v>
      </c>
      <c r="I75" s="9">
        <v>1.55</v>
      </c>
      <c r="J75" s="138">
        <f t="shared" si="9"/>
        <v>25.806451612903224</v>
      </c>
      <c r="K75" s="136">
        <v>59</v>
      </c>
      <c r="L75" s="137">
        <f t="shared" si="10"/>
        <v>6.7796610169491531</v>
      </c>
      <c r="M75" s="137">
        <f t="shared" si="11"/>
        <v>67.79661016949153</v>
      </c>
      <c r="N75" s="136">
        <v>15.5</v>
      </c>
      <c r="O75" s="137">
        <f t="shared" si="12"/>
        <v>2.5806451612903225</v>
      </c>
      <c r="P75" s="137">
        <f t="shared" si="13"/>
        <v>25.806451612903224</v>
      </c>
      <c r="Q75" s="9">
        <v>1.55</v>
      </c>
      <c r="R75" s="138">
        <f t="shared" si="14"/>
        <v>25.806451612903224</v>
      </c>
      <c r="S75" s="136">
        <v>0.62</v>
      </c>
      <c r="T75" s="137">
        <f t="shared" si="15"/>
        <v>3.2258064516129035</v>
      </c>
      <c r="U75" s="137">
        <f t="shared" si="16"/>
        <v>32.258064516129032</v>
      </c>
      <c r="V75" s="136">
        <v>6.1999999999999904</v>
      </c>
      <c r="W75" s="137">
        <f t="shared" si="17"/>
        <v>3.2258064516129084</v>
      </c>
      <c r="X75" s="137">
        <f t="shared" si="18"/>
        <v>32.258064516129082</v>
      </c>
      <c r="Y75" s="136">
        <v>15.5</v>
      </c>
      <c r="Z75" s="9">
        <f t="shared" si="19"/>
        <v>2.5806451612903225</v>
      </c>
      <c r="AA75" s="139">
        <v>6.2E-2</v>
      </c>
      <c r="AB75" s="9">
        <f t="shared" si="20"/>
        <v>3.2258064516129035</v>
      </c>
      <c r="AC75" s="136">
        <v>15.5</v>
      </c>
      <c r="AD75" s="9">
        <f t="shared" si="21"/>
        <v>4.129032258064516</v>
      </c>
      <c r="AE75" s="136">
        <v>15.5</v>
      </c>
      <c r="AF75" s="137">
        <f t="shared" si="22"/>
        <v>2.5806451612903225</v>
      </c>
      <c r="AG75" s="136">
        <v>15.5</v>
      </c>
      <c r="AH75" s="137">
        <f t="shared" si="23"/>
        <v>2.5806451612903225</v>
      </c>
      <c r="AI75" s="136">
        <v>15.5</v>
      </c>
      <c r="AJ75" s="138">
        <f t="shared" si="24"/>
        <v>2.5806451612903225</v>
      </c>
    </row>
    <row r="76" spans="1:36">
      <c r="A76" s="136">
        <v>15.75</v>
      </c>
      <c r="B76" s="137">
        <f t="shared" si="4"/>
        <v>2.5396825396825395</v>
      </c>
      <c r="C76" s="137">
        <f t="shared" si="5"/>
        <v>25.396825396825395</v>
      </c>
      <c r="D76" s="9">
        <v>1.575</v>
      </c>
      <c r="E76" s="138">
        <f t="shared" si="6"/>
        <v>25.396825396825399</v>
      </c>
      <c r="F76" s="136">
        <v>15.75</v>
      </c>
      <c r="G76" s="137">
        <f t="shared" si="7"/>
        <v>6.3492063492063497</v>
      </c>
      <c r="H76" s="137">
        <f t="shared" si="8"/>
        <v>63.492063492063494</v>
      </c>
      <c r="I76" s="9">
        <v>1.575</v>
      </c>
      <c r="J76" s="138">
        <f t="shared" si="9"/>
        <v>25.396825396825399</v>
      </c>
      <c r="K76" s="9">
        <v>60</v>
      </c>
      <c r="L76" s="137">
        <f t="shared" si="10"/>
        <v>6.666666666666667</v>
      </c>
      <c r="M76" s="137">
        <f t="shared" si="11"/>
        <v>66.666666666666671</v>
      </c>
      <c r="N76" s="136">
        <v>15.75</v>
      </c>
      <c r="O76" s="137">
        <f t="shared" si="12"/>
        <v>2.5396825396825395</v>
      </c>
      <c r="P76" s="137">
        <f t="shared" si="13"/>
        <v>25.396825396825395</v>
      </c>
      <c r="Q76" s="9">
        <v>1.575</v>
      </c>
      <c r="R76" s="138">
        <f t="shared" si="14"/>
        <v>25.396825396825399</v>
      </c>
      <c r="S76" s="136">
        <v>0.63</v>
      </c>
      <c r="T76" s="137">
        <f t="shared" si="15"/>
        <v>3.1746031746031744</v>
      </c>
      <c r="U76" s="137">
        <f t="shared" si="16"/>
        <v>31.746031746031743</v>
      </c>
      <c r="V76" s="136">
        <v>6.2999999999999901</v>
      </c>
      <c r="W76" s="137">
        <f t="shared" si="17"/>
        <v>3.1746031746031798</v>
      </c>
      <c r="X76" s="137">
        <f t="shared" si="18"/>
        <v>31.746031746031797</v>
      </c>
      <c r="Y76" s="136">
        <v>15.75</v>
      </c>
      <c r="Z76" s="9">
        <f t="shared" si="19"/>
        <v>2.5396825396825395</v>
      </c>
      <c r="AA76" s="139">
        <v>6.2999999999999903E-2</v>
      </c>
      <c r="AB76" s="9">
        <f t="shared" si="20"/>
        <v>3.1746031746031798</v>
      </c>
      <c r="AC76" s="136">
        <v>15.75</v>
      </c>
      <c r="AD76" s="9">
        <f t="shared" si="21"/>
        <v>4.0634920634920633</v>
      </c>
      <c r="AE76" s="136">
        <v>15.75</v>
      </c>
      <c r="AF76" s="137">
        <f t="shared" si="22"/>
        <v>2.5396825396825395</v>
      </c>
      <c r="AG76" s="136">
        <v>15.75</v>
      </c>
      <c r="AH76" s="137">
        <f t="shared" si="23"/>
        <v>2.5396825396825395</v>
      </c>
      <c r="AI76" s="136">
        <v>15.75</v>
      </c>
      <c r="AJ76" s="138">
        <f t="shared" si="24"/>
        <v>2.5396825396825395</v>
      </c>
    </row>
    <row r="77" spans="1:36">
      <c r="A77" s="136">
        <v>16</v>
      </c>
      <c r="B77" s="137">
        <f t="shared" si="4"/>
        <v>2.5</v>
      </c>
      <c r="C77" s="137">
        <f t="shared" si="5"/>
        <v>25</v>
      </c>
      <c r="D77" s="9">
        <v>1.6</v>
      </c>
      <c r="E77" s="138">
        <f t="shared" si="6"/>
        <v>25</v>
      </c>
      <c r="F77" s="136">
        <v>16</v>
      </c>
      <c r="G77" s="137">
        <f t="shared" si="7"/>
        <v>6.25</v>
      </c>
      <c r="H77" s="137">
        <f t="shared" si="8"/>
        <v>62.5</v>
      </c>
      <c r="I77" s="9">
        <v>1.6</v>
      </c>
      <c r="J77" s="138">
        <f t="shared" si="9"/>
        <v>25</v>
      </c>
      <c r="K77" s="136">
        <v>61</v>
      </c>
      <c r="L77" s="137">
        <f t="shared" si="10"/>
        <v>6.5573770491803272</v>
      </c>
      <c r="M77" s="137">
        <f t="shared" si="11"/>
        <v>65.573770491803273</v>
      </c>
      <c r="N77" s="136">
        <v>16</v>
      </c>
      <c r="O77" s="137">
        <f t="shared" si="12"/>
        <v>2.5</v>
      </c>
      <c r="P77" s="137">
        <f t="shared" si="13"/>
        <v>25</v>
      </c>
      <c r="Q77" s="9">
        <v>1.6</v>
      </c>
      <c r="R77" s="138">
        <f t="shared" si="14"/>
        <v>25</v>
      </c>
      <c r="S77" s="136">
        <v>0.64</v>
      </c>
      <c r="T77" s="137">
        <f t="shared" si="15"/>
        <v>3.125</v>
      </c>
      <c r="U77" s="137">
        <f t="shared" si="16"/>
        <v>31.25</v>
      </c>
      <c r="V77" s="136">
        <v>6.3999999999999897</v>
      </c>
      <c r="W77" s="137">
        <f t="shared" si="17"/>
        <v>3.1250000000000053</v>
      </c>
      <c r="X77" s="137">
        <f t="shared" si="18"/>
        <v>31.250000000000053</v>
      </c>
      <c r="Y77" s="136">
        <v>16</v>
      </c>
      <c r="Z77" s="9">
        <f t="shared" si="19"/>
        <v>2.5</v>
      </c>
      <c r="AA77" s="139">
        <v>6.3999999999999904E-2</v>
      </c>
      <c r="AB77" s="9">
        <f t="shared" si="20"/>
        <v>3.1250000000000049</v>
      </c>
      <c r="AC77" s="136">
        <v>16</v>
      </c>
      <c r="AD77" s="9">
        <f t="shared" si="21"/>
        <v>4</v>
      </c>
      <c r="AE77" s="136">
        <v>16</v>
      </c>
      <c r="AF77" s="137">
        <f t="shared" si="22"/>
        <v>2.5</v>
      </c>
      <c r="AG77" s="136">
        <v>16</v>
      </c>
      <c r="AH77" s="137">
        <f t="shared" si="23"/>
        <v>2.5</v>
      </c>
      <c r="AI77" s="136">
        <v>16</v>
      </c>
      <c r="AJ77" s="138">
        <f t="shared" si="24"/>
        <v>2.5</v>
      </c>
    </row>
    <row r="78" spans="1:36">
      <c r="A78" s="136">
        <v>16.25</v>
      </c>
      <c r="B78" s="137">
        <f t="shared" si="4"/>
        <v>2.4615384615384617</v>
      </c>
      <c r="C78" s="137">
        <f t="shared" si="5"/>
        <v>24.615384615384617</v>
      </c>
      <c r="D78" s="9">
        <v>1.625</v>
      </c>
      <c r="E78" s="138">
        <f t="shared" si="6"/>
        <v>24.615384615384613</v>
      </c>
      <c r="F78" s="136">
        <v>16.25</v>
      </c>
      <c r="G78" s="137">
        <f t="shared" si="7"/>
        <v>6.1538461538461542</v>
      </c>
      <c r="H78" s="137">
        <f t="shared" si="8"/>
        <v>61.53846153846154</v>
      </c>
      <c r="I78" s="9">
        <v>1.625</v>
      </c>
      <c r="J78" s="138">
        <f t="shared" si="9"/>
        <v>24.615384615384613</v>
      </c>
      <c r="K78" s="9">
        <v>62</v>
      </c>
      <c r="L78" s="137">
        <f t="shared" si="10"/>
        <v>6.4516129032258061</v>
      </c>
      <c r="M78" s="137">
        <f t="shared" si="11"/>
        <v>64.516129032258064</v>
      </c>
      <c r="N78" s="136">
        <v>16.25</v>
      </c>
      <c r="O78" s="137">
        <f t="shared" si="12"/>
        <v>2.4615384615384617</v>
      </c>
      <c r="P78" s="137">
        <f t="shared" si="13"/>
        <v>24.615384615384617</v>
      </c>
      <c r="Q78" s="9">
        <v>1.625</v>
      </c>
      <c r="R78" s="138">
        <f t="shared" si="14"/>
        <v>24.615384615384613</v>
      </c>
      <c r="S78" s="136">
        <v>0.65</v>
      </c>
      <c r="T78" s="137">
        <f t="shared" si="15"/>
        <v>3.0769230769230766</v>
      </c>
      <c r="U78" s="137">
        <f t="shared" si="16"/>
        <v>30.769230769230766</v>
      </c>
      <c r="V78" s="136">
        <v>6.4999999999999902</v>
      </c>
      <c r="W78" s="137">
        <f t="shared" si="17"/>
        <v>3.0769230769230815</v>
      </c>
      <c r="X78" s="137">
        <f t="shared" si="18"/>
        <v>30.769230769230816</v>
      </c>
      <c r="Y78" s="136">
        <v>16.25</v>
      </c>
      <c r="Z78" s="9">
        <f t="shared" si="19"/>
        <v>2.4615384615384617</v>
      </c>
      <c r="AA78" s="139">
        <v>6.4999999999999905E-2</v>
      </c>
      <c r="AB78" s="9">
        <f t="shared" si="20"/>
        <v>3.0769230769230815</v>
      </c>
      <c r="AC78" s="136">
        <v>16.25</v>
      </c>
      <c r="AD78" s="9">
        <f t="shared" si="21"/>
        <v>3.9384615384615387</v>
      </c>
      <c r="AE78" s="136">
        <v>16.25</v>
      </c>
      <c r="AF78" s="137">
        <f t="shared" si="22"/>
        <v>2.4615384615384617</v>
      </c>
      <c r="AG78" s="136">
        <v>16.25</v>
      </c>
      <c r="AH78" s="137">
        <f t="shared" si="23"/>
        <v>2.4615384615384617</v>
      </c>
      <c r="AI78" s="136">
        <v>16.25</v>
      </c>
      <c r="AJ78" s="138">
        <f t="shared" si="24"/>
        <v>2.4615384615384617</v>
      </c>
    </row>
    <row r="79" spans="1:36">
      <c r="A79" s="136">
        <v>16.5</v>
      </c>
      <c r="B79" s="137">
        <f t="shared" si="4"/>
        <v>2.4242424242424243</v>
      </c>
      <c r="C79" s="137">
        <f t="shared" si="5"/>
        <v>24.242424242424242</v>
      </c>
      <c r="D79" s="9">
        <v>1.65</v>
      </c>
      <c r="E79" s="138">
        <f t="shared" si="6"/>
        <v>24.242424242424246</v>
      </c>
      <c r="F79" s="136">
        <v>16.5</v>
      </c>
      <c r="G79" s="137">
        <f t="shared" si="7"/>
        <v>6.0606060606060606</v>
      </c>
      <c r="H79" s="137">
        <f t="shared" si="8"/>
        <v>60.606060606060609</v>
      </c>
      <c r="I79" s="9">
        <v>1.65</v>
      </c>
      <c r="J79" s="138">
        <f t="shared" si="9"/>
        <v>24.242424242424246</v>
      </c>
      <c r="K79" s="136">
        <v>63</v>
      </c>
      <c r="L79" s="137">
        <f t="shared" si="10"/>
        <v>6.3492063492063497</v>
      </c>
      <c r="M79" s="137">
        <f t="shared" si="11"/>
        <v>63.492063492063494</v>
      </c>
      <c r="N79" s="136">
        <v>16.5</v>
      </c>
      <c r="O79" s="137">
        <f t="shared" si="12"/>
        <v>2.4242424242424243</v>
      </c>
      <c r="P79" s="137">
        <f t="shared" si="13"/>
        <v>24.242424242424242</v>
      </c>
      <c r="Q79" s="9">
        <v>1.65</v>
      </c>
      <c r="R79" s="138">
        <f t="shared" si="14"/>
        <v>24.242424242424246</v>
      </c>
      <c r="S79" s="136">
        <v>0.66</v>
      </c>
      <c r="T79" s="137">
        <f t="shared" si="15"/>
        <v>3.0303030303030298</v>
      </c>
      <c r="U79" s="137">
        <f t="shared" si="16"/>
        <v>30.303030303030297</v>
      </c>
      <c r="V79" s="136">
        <v>6.5999999999999899</v>
      </c>
      <c r="W79" s="137">
        <f t="shared" si="17"/>
        <v>3.0303030303030352</v>
      </c>
      <c r="X79" s="137">
        <f t="shared" si="18"/>
        <v>30.303030303030351</v>
      </c>
      <c r="Y79" s="136">
        <v>16.5</v>
      </c>
      <c r="Z79" s="9">
        <f t="shared" si="19"/>
        <v>2.4242424242424243</v>
      </c>
      <c r="AA79" s="139">
        <v>6.5999999999999906E-2</v>
      </c>
      <c r="AB79" s="9">
        <f t="shared" si="20"/>
        <v>3.0303030303030347</v>
      </c>
      <c r="AC79" s="136">
        <v>16.5</v>
      </c>
      <c r="AD79" s="9">
        <f t="shared" si="21"/>
        <v>3.8787878787878789</v>
      </c>
      <c r="AE79" s="136">
        <v>16.5</v>
      </c>
      <c r="AF79" s="137">
        <f t="shared" si="22"/>
        <v>2.4242424242424243</v>
      </c>
      <c r="AG79" s="136">
        <v>16.5</v>
      </c>
      <c r="AH79" s="137">
        <f t="shared" si="23"/>
        <v>2.4242424242424243</v>
      </c>
      <c r="AI79" s="136">
        <v>16.5</v>
      </c>
      <c r="AJ79" s="138">
        <f t="shared" si="24"/>
        <v>2.4242424242424243</v>
      </c>
    </row>
    <row r="80" spans="1:36">
      <c r="A80" s="136">
        <v>16.75</v>
      </c>
      <c r="B80" s="137">
        <f t="shared" si="4"/>
        <v>2.3880597014925375</v>
      </c>
      <c r="C80" s="137">
        <f t="shared" si="5"/>
        <v>23.880597014925375</v>
      </c>
      <c r="D80" s="9">
        <v>1.675</v>
      </c>
      <c r="E80" s="138">
        <f t="shared" si="6"/>
        <v>23.880597014925375</v>
      </c>
      <c r="F80" s="136">
        <v>16.75</v>
      </c>
      <c r="G80" s="137">
        <f t="shared" si="7"/>
        <v>5.9701492537313436</v>
      </c>
      <c r="H80" s="137">
        <f t="shared" si="8"/>
        <v>59.701492537313435</v>
      </c>
      <c r="I80" s="9">
        <v>1.675</v>
      </c>
      <c r="J80" s="138">
        <f t="shared" si="9"/>
        <v>23.880597014925375</v>
      </c>
      <c r="K80" s="9">
        <v>64</v>
      </c>
      <c r="L80" s="137">
        <f t="shared" si="10"/>
        <v>6.25</v>
      </c>
      <c r="M80" s="137">
        <f t="shared" si="11"/>
        <v>62.5</v>
      </c>
      <c r="N80" s="136">
        <v>16.75</v>
      </c>
      <c r="O80" s="137">
        <f t="shared" si="12"/>
        <v>2.3880597014925375</v>
      </c>
      <c r="P80" s="137">
        <f t="shared" si="13"/>
        <v>23.880597014925375</v>
      </c>
      <c r="Q80" s="9">
        <v>1.675</v>
      </c>
      <c r="R80" s="138">
        <f t="shared" si="14"/>
        <v>23.880597014925375</v>
      </c>
      <c r="S80" s="136">
        <v>0.67</v>
      </c>
      <c r="T80" s="137">
        <f t="shared" si="15"/>
        <v>2.9850746268656718</v>
      </c>
      <c r="U80" s="137">
        <f t="shared" si="16"/>
        <v>29.850746268656717</v>
      </c>
      <c r="V80" s="136">
        <v>6.6999999999999904</v>
      </c>
      <c r="W80" s="137">
        <f t="shared" si="17"/>
        <v>2.9850746268656758</v>
      </c>
      <c r="X80" s="137">
        <f t="shared" si="18"/>
        <v>29.850746268656756</v>
      </c>
      <c r="Y80" s="136">
        <v>16.75</v>
      </c>
      <c r="Z80" s="9">
        <f t="shared" si="19"/>
        <v>2.3880597014925375</v>
      </c>
      <c r="AA80" s="139">
        <v>6.6999999999999907E-2</v>
      </c>
      <c r="AB80" s="9">
        <f t="shared" si="20"/>
        <v>2.9850746268656758</v>
      </c>
      <c r="AC80" s="136">
        <v>16.75</v>
      </c>
      <c r="AD80" s="9">
        <f t="shared" si="21"/>
        <v>3.8208955223880596</v>
      </c>
      <c r="AE80" s="136">
        <v>16.75</v>
      </c>
      <c r="AF80" s="137">
        <f t="shared" si="22"/>
        <v>2.3880597014925375</v>
      </c>
      <c r="AG80" s="136">
        <v>16.75</v>
      </c>
      <c r="AH80" s="137">
        <f t="shared" si="23"/>
        <v>2.3880597014925375</v>
      </c>
      <c r="AI80" s="136">
        <v>16.75</v>
      </c>
      <c r="AJ80" s="138">
        <f t="shared" si="24"/>
        <v>2.3880597014925375</v>
      </c>
    </row>
    <row r="81" spans="1:36">
      <c r="A81" s="136">
        <v>17</v>
      </c>
      <c r="B81" s="137">
        <f t="shared" si="4"/>
        <v>2.3529411764705883</v>
      </c>
      <c r="C81" s="137">
        <f t="shared" si="5"/>
        <v>23.529411764705884</v>
      </c>
      <c r="D81" s="9">
        <v>1.7</v>
      </c>
      <c r="E81" s="138">
        <f t="shared" si="6"/>
        <v>23.529411764705884</v>
      </c>
      <c r="F81" s="136">
        <v>17</v>
      </c>
      <c r="G81" s="137">
        <f t="shared" si="7"/>
        <v>5.8823529411764701</v>
      </c>
      <c r="H81" s="137">
        <f t="shared" si="8"/>
        <v>58.823529411764703</v>
      </c>
      <c r="I81" s="9">
        <v>1.7</v>
      </c>
      <c r="J81" s="138">
        <f t="shared" si="9"/>
        <v>23.529411764705884</v>
      </c>
      <c r="K81" s="136">
        <v>65</v>
      </c>
      <c r="L81" s="137">
        <f t="shared" si="10"/>
        <v>6.1538461538461542</v>
      </c>
      <c r="M81" s="137">
        <f t="shared" si="11"/>
        <v>61.53846153846154</v>
      </c>
      <c r="N81" s="136">
        <v>17</v>
      </c>
      <c r="O81" s="137">
        <f t="shared" si="12"/>
        <v>2.3529411764705883</v>
      </c>
      <c r="P81" s="137">
        <f t="shared" si="13"/>
        <v>23.529411764705884</v>
      </c>
      <c r="Q81" s="9">
        <v>1.7</v>
      </c>
      <c r="R81" s="138">
        <f t="shared" si="14"/>
        <v>23.529411764705884</v>
      </c>
      <c r="S81" s="136">
        <v>0.68</v>
      </c>
      <c r="T81" s="137">
        <f t="shared" si="15"/>
        <v>2.9411764705882351</v>
      </c>
      <c r="U81" s="137">
        <f t="shared" si="16"/>
        <v>29.411764705882351</v>
      </c>
      <c r="V81" s="136">
        <v>6.7999999999999901</v>
      </c>
      <c r="W81" s="137">
        <f t="shared" si="17"/>
        <v>2.9411764705882395</v>
      </c>
      <c r="X81" s="137">
        <f t="shared" si="18"/>
        <v>29.411764705882394</v>
      </c>
      <c r="Y81" s="136">
        <v>17</v>
      </c>
      <c r="Z81" s="9">
        <f t="shared" si="19"/>
        <v>2.3529411764705883</v>
      </c>
      <c r="AA81" s="139">
        <v>6.7999999999999894E-2</v>
      </c>
      <c r="AB81" s="9">
        <f t="shared" si="20"/>
        <v>2.9411764705882399</v>
      </c>
      <c r="AC81" s="136">
        <v>17</v>
      </c>
      <c r="AD81" s="9">
        <f t="shared" si="21"/>
        <v>3.7647058823529411</v>
      </c>
      <c r="AE81" s="136">
        <v>17</v>
      </c>
      <c r="AF81" s="137">
        <f t="shared" si="22"/>
        <v>2.3529411764705883</v>
      </c>
      <c r="AG81" s="136">
        <v>17</v>
      </c>
      <c r="AH81" s="137">
        <f t="shared" si="23"/>
        <v>2.3529411764705883</v>
      </c>
      <c r="AI81" s="136">
        <v>17</v>
      </c>
      <c r="AJ81" s="138">
        <f t="shared" si="24"/>
        <v>2.3529411764705883</v>
      </c>
    </row>
    <row r="82" spans="1:36">
      <c r="A82" s="136">
        <v>17.25</v>
      </c>
      <c r="B82" s="137">
        <f t="shared" si="4"/>
        <v>2.318840579710145</v>
      </c>
      <c r="C82" s="137">
        <f t="shared" si="5"/>
        <v>23.188405797101449</v>
      </c>
      <c r="D82" s="9">
        <v>1.7250000000000001</v>
      </c>
      <c r="E82" s="138">
        <f t="shared" si="6"/>
        <v>23.188405797101449</v>
      </c>
      <c r="F82" s="136">
        <v>17.25</v>
      </c>
      <c r="G82" s="137">
        <f t="shared" si="7"/>
        <v>5.7971014492753623</v>
      </c>
      <c r="H82" s="137">
        <f t="shared" si="8"/>
        <v>57.971014492753625</v>
      </c>
      <c r="I82" s="9">
        <v>1.7250000000000001</v>
      </c>
      <c r="J82" s="138">
        <f t="shared" si="9"/>
        <v>23.188405797101449</v>
      </c>
      <c r="K82" s="9">
        <v>66</v>
      </c>
      <c r="L82" s="137">
        <f t="shared" si="10"/>
        <v>6.0606060606060606</v>
      </c>
      <c r="M82" s="137">
        <f t="shared" si="11"/>
        <v>60.606060606060609</v>
      </c>
      <c r="N82" s="136">
        <v>17.25</v>
      </c>
      <c r="O82" s="137">
        <f t="shared" si="12"/>
        <v>2.318840579710145</v>
      </c>
      <c r="P82" s="137">
        <f t="shared" si="13"/>
        <v>23.188405797101449</v>
      </c>
      <c r="Q82" s="9">
        <v>1.7250000000000001</v>
      </c>
      <c r="R82" s="138">
        <f t="shared" si="14"/>
        <v>23.188405797101449</v>
      </c>
      <c r="S82" s="136">
        <v>0.69</v>
      </c>
      <c r="T82" s="137">
        <f t="shared" si="15"/>
        <v>2.8985507246376816</v>
      </c>
      <c r="U82" s="137">
        <f t="shared" si="16"/>
        <v>28.985507246376816</v>
      </c>
      <c r="V82" s="136">
        <v>6.8999999999999897</v>
      </c>
      <c r="W82" s="137">
        <f t="shared" si="17"/>
        <v>2.8985507246376851</v>
      </c>
      <c r="X82" s="137">
        <f t="shared" si="18"/>
        <v>28.985507246376851</v>
      </c>
      <c r="Y82" s="136">
        <v>17.25</v>
      </c>
      <c r="Z82" s="9">
        <f t="shared" si="19"/>
        <v>2.318840579710145</v>
      </c>
      <c r="AA82" s="139">
        <v>6.8999999999999895E-2</v>
      </c>
      <c r="AB82" s="9">
        <f t="shared" si="20"/>
        <v>2.8985507246376856</v>
      </c>
      <c r="AC82" s="136">
        <v>17.25</v>
      </c>
      <c r="AD82" s="9">
        <f t="shared" si="21"/>
        <v>3.7101449275362319</v>
      </c>
      <c r="AE82" s="136">
        <v>17.25</v>
      </c>
      <c r="AF82" s="137">
        <f t="shared" si="22"/>
        <v>2.318840579710145</v>
      </c>
      <c r="AG82" s="136">
        <v>17.25</v>
      </c>
      <c r="AH82" s="137">
        <f t="shared" si="23"/>
        <v>2.318840579710145</v>
      </c>
      <c r="AI82" s="136">
        <v>17.25</v>
      </c>
      <c r="AJ82" s="138">
        <f t="shared" si="24"/>
        <v>2.318840579710145</v>
      </c>
    </row>
    <row r="83" spans="1:36">
      <c r="A83" s="136">
        <v>17.5</v>
      </c>
      <c r="B83" s="137">
        <f t="shared" si="4"/>
        <v>2.285714285714286</v>
      </c>
      <c r="C83" s="137">
        <f t="shared" si="5"/>
        <v>22.857142857142861</v>
      </c>
      <c r="D83" s="9">
        <v>1.75</v>
      </c>
      <c r="E83" s="138">
        <f t="shared" si="6"/>
        <v>22.857142857142858</v>
      </c>
      <c r="F83" s="136">
        <v>17.5</v>
      </c>
      <c r="G83" s="137">
        <f t="shared" si="7"/>
        <v>5.7142857142857144</v>
      </c>
      <c r="H83" s="137">
        <f t="shared" si="8"/>
        <v>57.142857142857146</v>
      </c>
      <c r="I83" s="9">
        <v>1.75</v>
      </c>
      <c r="J83" s="138">
        <f t="shared" si="9"/>
        <v>22.857142857142858</v>
      </c>
      <c r="K83" s="136">
        <v>67</v>
      </c>
      <c r="L83" s="137">
        <f t="shared" si="10"/>
        <v>5.9701492537313436</v>
      </c>
      <c r="M83" s="137">
        <f t="shared" si="11"/>
        <v>59.701492537313435</v>
      </c>
      <c r="N83" s="136">
        <v>17.5</v>
      </c>
      <c r="O83" s="137">
        <f t="shared" si="12"/>
        <v>2.285714285714286</v>
      </c>
      <c r="P83" s="137">
        <f t="shared" si="13"/>
        <v>22.857142857142861</v>
      </c>
      <c r="Q83" s="9">
        <v>1.75</v>
      </c>
      <c r="R83" s="138">
        <f t="shared" si="14"/>
        <v>22.857142857142858</v>
      </c>
      <c r="S83" s="136">
        <v>0.7</v>
      </c>
      <c r="T83" s="137">
        <f t="shared" si="15"/>
        <v>2.8571428571428572</v>
      </c>
      <c r="U83" s="137">
        <f t="shared" si="16"/>
        <v>28.571428571428573</v>
      </c>
      <c r="V83" s="136">
        <v>6.9999999999999902</v>
      </c>
      <c r="W83" s="137">
        <f t="shared" si="17"/>
        <v>2.8571428571428612</v>
      </c>
      <c r="X83" s="137">
        <f t="shared" si="18"/>
        <v>28.571428571428612</v>
      </c>
      <c r="Y83" s="136">
        <v>17.5</v>
      </c>
      <c r="Z83" s="9">
        <f t="shared" si="19"/>
        <v>2.285714285714286</v>
      </c>
      <c r="AA83" s="139">
        <v>6.9999999999999896E-2</v>
      </c>
      <c r="AB83" s="9">
        <f t="shared" si="20"/>
        <v>2.8571428571428612</v>
      </c>
      <c r="AC83" s="136">
        <v>17.5</v>
      </c>
      <c r="AD83" s="9">
        <f t="shared" si="21"/>
        <v>3.6571428571428575</v>
      </c>
      <c r="AE83" s="136">
        <v>17.5</v>
      </c>
      <c r="AF83" s="137">
        <f t="shared" si="22"/>
        <v>2.285714285714286</v>
      </c>
      <c r="AG83" s="136">
        <v>17.5</v>
      </c>
      <c r="AH83" s="137">
        <f t="shared" si="23"/>
        <v>2.285714285714286</v>
      </c>
      <c r="AI83" s="136">
        <v>17.5</v>
      </c>
      <c r="AJ83" s="138">
        <f t="shared" si="24"/>
        <v>2.285714285714286</v>
      </c>
    </row>
    <row r="84" spans="1:36">
      <c r="A84" s="136">
        <v>17.75</v>
      </c>
      <c r="B84" s="137">
        <f t="shared" si="4"/>
        <v>2.2535211267605635</v>
      </c>
      <c r="C84" s="137">
        <f t="shared" si="5"/>
        <v>22.535211267605636</v>
      </c>
      <c r="D84" s="9">
        <v>1.7749999999999999</v>
      </c>
      <c r="E84" s="138">
        <f t="shared" si="6"/>
        <v>22.535211267605636</v>
      </c>
      <c r="F84" s="136">
        <v>17.75</v>
      </c>
      <c r="G84" s="137">
        <f t="shared" si="7"/>
        <v>5.6338028169014089</v>
      </c>
      <c r="H84" s="137">
        <f t="shared" si="8"/>
        <v>56.338028169014088</v>
      </c>
      <c r="I84" s="9">
        <v>1.7749999999999999</v>
      </c>
      <c r="J84" s="138">
        <f t="shared" si="9"/>
        <v>22.535211267605636</v>
      </c>
      <c r="K84" s="9">
        <v>68</v>
      </c>
      <c r="L84" s="137">
        <f t="shared" si="10"/>
        <v>5.8823529411764701</v>
      </c>
      <c r="M84" s="137">
        <f t="shared" si="11"/>
        <v>58.823529411764703</v>
      </c>
      <c r="N84" s="136">
        <v>17.75</v>
      </c>
      <c r="O84" s="137">
        <f t="shared" si="12"/>
        <v>2.2535211267605635</v>
      </c>
      <c r="P84" s="137">
        <f t="shared" si="13"/>
        <v>22.535211267605636</v>
      </c>
      <c r="Q84" s="9">
        <v>1.7749999999999999</v>
      </c>
      <c r="R84" s="138">
        <f t="shared" si="14"/>
        <v>22.535211267605636</v>
      </c>
      <c r="S84" s="136">
        <v>0.71</v>
      </c>
      <c r="T84" s="137">
        <f t="shared" si="15"/>
        <v>2.8169014084507045</v>
      </c>
      <c r="U84" s="137">
        <f t="shared" si="16"/>
        <v>28.169014084507044</v>
      </c>
      <c r="V84" s="136">
        <v>7.0999999999999899</v>
      </c>
      <c r="W84" s="137">
        <f t="shared" si="17"/>
        <v>2.816901408450708</v>
      </c>
      <c r="X84" s="137">
        <f t="shared" si="18"/>
        <v>28.169014084507079</v>
      </c>
      <c r="Y84" s="136">
        <v>17.75</v>
      </c>
      <c r="Z84" s="9">
        <f t="shared" si="19"/>
        <v>2.2535211267605635</v>
      </c>
      <c r="AA84" s="139">
        <v>7.0999999999999897E-2</v>
      </c>
      <c r="AB84" s="9">
        <f t="shared" si="20"/>
        <v>2.816901408450708</v>
      </c>
      <c r="AC84" s="136">
        <v>17.75</v>
      </c>
      <c r="AD84" s="9">
        <f t="shared" si="21"/>
        <v>3.6056338028169015</v>
      </c>
      <c r="AE84" s="136">
        <v>17.75</v>
      </c>
      <c r="AF84" s="137">
        <f t="shared" si="22"/>
        <v>2.2535211267605635</v>
      </c>
      <c r="AG84" s="136">
        <v>17.75</v>
      </c>
      <c r="AH84" s="137">
        <f t="shared" si="23"/>
        <v>2.2535211267605635</v>
      </c>
      <c r="AI84" s="136">
        <v>17.75</v>
      </c>
      <c r="AJ84" s="138">
        <f t="shared" si="24"/>
        <v>2.2535211267605635</v>
      </c>
    </row>
    <row r="85" spans="1:36">
      <c r="A85" s="136">
        <v>18</v>
      </c>
      <c r="B85" s="137">
        <f t="shared" si="4"/>
        <v>2.2222222222222223</v>
      </c>
      <c r="C85" s="137">
        <f t="shared" si="5"/>
        <v>22.222222222222221</v>
      </c>
      <c r="D85" s="9">
        <v>1.8</v>
      </c>
      <c r="E85" s="138">
        <f t="shared" si="6"/>
        <v>22.222222222222221</v>
      </c>
      <c r="F85" s="136">
        <v>18</v>
      </c>
      <c r="G85" s="137">
        <f t="shared" si="7"/>
        <v>5.5555555555555554</v>
      </c>
      <c r="H85" s="137">
        <f t="shared" si="8"/>
        <v>55.555555555555557</v>
      </c>
      <c r="I85" s="9">
        <v>1.8</v>
      </c>
      <c r="J85" s="138">
        <f t="shared" si="9"/>
        <v>22.222222222222221</v>
      </c>
      <c r="K85" s="136">
        <v>69</v>
      </c>
      <c r="L85" s="137">
        <f t="shared" si="10"/>
        <v>5.7971014492753623</v>
      </c>
      <c r="M85" s="137">
        <f t="shared" si="11"/>
        <v>57.971014492753625</v>
      </c>
      <c r="N85" s="136">
        <v>18</v>
      </c>
      <c r="O85" s="137">
        <f t="shared" si="12"/>
        <v>2.2222222222222223</v>
      </c>
      <c r="P85" s="137">
        <f t="shared" si="13"/>
        <v>22.222222222222221</v>
      </c>
      <c r="Q85" s="9">
        <v>1.8</v>
      </c>
      <c r="R85" s="138">
        <f t="shared" si="14"/>
        <v>22.222222222222221</v>
      </c>
      <c r="S85" s="136">
        <v>0.72</v>
      </c>
      <c r="T85" s="137">
        <f t="shared" si="15"/>
        <v>2.7777777777777777</v>
      </c>
      <c r="U85" s="137">
        <f t="shared" si="16"/>
        <v>27.777777777777779</v>
      </c>
      <c r="V85" s="136">
        <v>7.1999999999999904</v>
      </c>
      <c r="W85" s="137">
        <f t="shared" si="17"/>
        <v>2.7777777777777817</v>
      </c>
      <c r="X85" s="137">
        <f t="shared" si="18"/>
        <v>27.777777777777818</v>
      </c>
      <c r="Y85" s="136">
        <v>18</v>
      </c>
      <c r="Z85" s="9">
        <f t="shared" si="19"/>
        <v>2.2222222222222223</v>
      </c>
      <c r="AA85" s="139">
        <v>7.1999999999999897E-2</v>
      </c>
      <c r="AB85" s="9">
        <f t="shared" si="20"/>
        <v>2.7777777777777817</v>
      </c>
      <c r="AC85" s="136">
        <v>18</v>
      </c>
      <c r="AD85" s="9">
        <f t="shared" si="21"/>
        <v>3.5555555555555558</v>
      </c>
      <c r="AE85" s="136">
        <v>18</v>
      </c>
      <c r="AF85" s="137">
        <f t="shared" si="22"/>
        <v>2.2222222222222223</v>
      </c>
      <c r="AG85" s="136">
        <v>18</v>
      </c>
      <c r="AH85" s="137">
        <f t="shared" si="23"/>
        <v>2.2222222222222223</v>
      </c>
      <c r="AI85" s="136">
        <v>18</v>
      </c>
      <c r="AJ85" s="138">
        <f t="shared" si="24"/>
        <v>2.2222222222222223</v>
      </c>
    </row>
    <row r="86" spans="1:36">
      <c r="A86" s="136">
        <v>18.25</v>
      </c>
      <c r="B86" s="137">
        <f t="shared" si="4"/>
        <v>2.1917808219178081</v>
      </c>
      <c r="C86" s="137">
        <f t="shared" si="5"/>
        <v>21.917808219178081</v>
      </c>
      <c r="D86" s="9">
        <v>1.825</v>
      </c>
      <c r="E86" s="138">
        <f t="shared" si="6"/>
        <v>21.917808219178081</v>
      </c>
      <c r="F86" s="136">
        <v>18.25</v>
      </c>
      <c r="G86" s="137">
        <f t="shared" si="7"/>
        <v>5.4794520547945202</v>
      </c>
      <c r="H86" s="137">
        <f t="shared" si="8"/>
        <v>54.794520547945204</v>
      </c>
      <c r="I86" s="9">
        <v>1.825</v>
      </c>
      <c r="J86" s="138">
        <f t="shared" si="9"/>
        <v>21.917808219178081</v>
      </c>
      <c r="K86" s="9">
        <v>70</v>
      </c>
      <c r="L86" s="137">
        <f t="shared" si="10"/>
        <v>5.7142857142857144</v>
      </c>
      <c r="M86" s="137">
        <f t="shared" si="11"/>
        <v>57.142857142857146</v>
      </c>
      <c r="N86" s="136">
        <v>18.25</v>
      </c>
      <c r="O86" s="137">
        <f t="shared" si="12"/>
        <v>2.1917808219178081</v>
      </c>
      <c r="P86" s="137">
        <f t="shared" si="13"/>
        <v>21.917808219178081</v>
      </c>
      <c r="Q86" s="9">
        <v>1.825</v>
      </c>
      <c r="R86" s="138">
        <f t="shared" si="14"/>
        <v>21.917808219178081</v>
      </c>
      <c r="S86" s="136">
        <v>0.73</v>
      </c>
      <c r="T86" s="137">
        <f t="shared" si="15"/>
        <v>2.7397260273972601</v>
      </c>
      <c r="U86" s="137">
        <f t="shared" si="16"/>
        <v>27.397260273972602</v>
      </c>
      <c r="V86" s="136">
        <v>7.2999999999999901</v>
      </c>
      <c r="W86" s="137">
        <f t="shared" si="17"/>
        <v>2.7397260273972641</v>
      </c>
      <c r="X86" s="137">
        <f t="shared" si="18"/>
        <v>27.397260273972641</v>
      </c>
      <c r="Y86" s="136">
        <v>18.25</v>
      </c>
      <c r="Z86" s="9">
        <f t="shared" si="19"/>
        <v>2.1917808219178081</v>
      </c>
      <c r="AA86" s="139">
        <v>7.2999999999999898E-2</v>
      </c>
      <c r="AB86" s="9">
        <f t="shared" si="20"/>
        <v>2.7397260273972641</v>
      </c>
      <c r="AC86" s="136">
        <v>18.25</v>
      </c>
      <c r="AD86" s="9">
        <f t="shared" si="21"/>
        <v>3.506849315068493</v>
      </c>
      <c r="AE86" s="136">
        <v>18.25</v>
      </c>
      <c r="AF86" s="137">
        <f t="shared" si="22"/>
        <v>2.1917808219178081</v>
      </c>
      <c r="AG86" s="136">
        <v>18.25</v>
      </c>
      <c r="AH86" s="137">
        <f t="shared" si="23"/>
        <v>2.1917808219178081</v>
      </c>
      <c r="AI86" s="136">
        <v>18.25</v>
      </c>
      <c r="AJ86" s="138">
        <f t="shared" si="24"/>
        <v>2.1917808219178081</v>
      </c>
    </row>
    <row r="87" spans="1:36">
      <c r="A87" s="136">
        <v>18.5</v>
      </c>
      <c r="B87" s="137">
        <f t="shared" si="4"/>
        <v>2.1621621621621623</v>
      </c>
      <c r="C87" s="137">
        <f t="shared" si="5"/>
        <v>21.621621621621621</v>
      </c>
      <c r="D87" s="9">
        <v>1.85</v>
      </c>
      <c r="E87" s="138">
        <f t="shared" si="6"/>
        <v>21.621621621621621</v>
      </c>
      <c r="F87" s="136">
        <v>18.5</v>
      </c>
      <c r="G87" s="137">
        <f t="shared" si="7"/>
        <v>5.4054054054054053</v>
      </c>
      <c r="H87" s="137">
        <f t="shared" si="8"/>
        <v>54.054054054054049</v>
      </c>
      <c r="I87" s="9">
        <v>1.85</v>
      </c>
      <c r="J87" s="138">
        <f t="shared" si="9"/>
        <v>21.621621621621621</v>
      </c>
      <c r="K87" s="136">
        <v>71</v>
      </c>
      <c r="L87" s="137">
        <f t="shared" si="10"/>
        <v>5.6338028169014089</v>
      </c>
      <c r="M87" s="137">
        <f t="shared" si="11"/>
        <v>56.338028169014088</v>
      </c>
      <c r="N87" s="136">
        <v>18.5</v>
      </c>
      <c r="O87" s="137">
        <f t="shared" si="12"/>
        <v>2.1621621621621623</v>
      </c>
      <c r="P87" s="137">
        <f t="shared" si="13"/>
        <v>21.621621621621621</v>
      </c>
      <c r="Q87" s="9">
        <v>1.85</v>
      </c>
      <c r="R87" s="138">
        <f t="shared" si="14"/>
        <v>21.621621621621621</v>
      </c>
      <c r="S87" s="136">
        <v>0.74</v>
      </c>
      <c r="T87" s="137">
        <f t="shared" si="15"/>
        <v>2.7027027027027031</v>
      </c>
      <c r="U87" s="137">
        <f t="shared" si="16"/>
        <v>27.027027027027032</v>
      </c>
      <c r="V87" s="136">
        <v>7.3999999999999897</v>
      </c>
      <c r="W87" s="137">
        <f t="shared" si="17"/>
        <v>2.7027027027027066</v>
      </c>
      <c r="X87" s="137">
        <f t="shared" si="18"/>
        <v>27.027027027027067</v>
      </c>
      <c r="Y87" s="136">
        <v>18.5</v>
      </c>
      <c r="Z87" s="9">
        <f t="shared" si="19"/>
        <v>2.1621621621621623</v>
      </c>
      <c r="AA87" s="139">
        <v>7.3999999999999899E-2</v>
      </c>
      <c r="AB87" s="9">
        <f t="shared" si="20"/>
        <v>2.7027027027027062</v>
      </c>
      <c r="AC87" s="136">
        <v>18.5</v>
      </c>
      <c r="AD87" s="9">
        <f t="shared" si="21"/>
        <v>3.4594594594594597</v>
      </c>
      <c r="AE87" s="136">
        <v>18.5</v>
      </c>
      <c r="AF87" s="137">
        <f t="shared" si="22"/>
        <v>2.1621621621621623</v>
      </c>
      <c r="AG87" s="136">
        <v>18.5</v>
      </c>
      <c r="AH87" s="137">
        <f t="shared" si="23"/>
        <v>2.1621621621621623</v>
      </c>
      <c r="AI87" s="136">
        <v>18.5</v>
      </c>
      <c r="AJ87" s="138">
        <f t="shared" si="24"/>
        <v>2.1621621621621623</v>
      </c>
    </row>
    <row r="88" spans="1:36">
      <c r="A88" s="136">
        <v>18.75</v>
      </c>
      <c r="B88" s="137">
        <f t="shared" si="4"/>
        <v>2.1333333333333333</v>
      </c>
      <c r="C88" s="137">
        <f t="shared" si="5"/>
        <v>21.333333333333332</v>
      </c>
      <c r="D88" s="9">
        <v>1.875</v>
      </c>
      <c r="E88" s="138">
        <f t="shared" si="6"/>
        <v>21.333333333333336</v>
      </c>
      <c r="F88" s="136">
        <v>18.75</v>
      </c>
      <c r="G88" s="137">
        <f t="shared" si="7"/>
        <v>5.3333333333333339</v>
      </c>
      <c r="H88" s="137">
        <f t="shared" si="8"/>
        <v>53.333333333333343</v>
      </c>
      <c r="I88" s="9">
        <v>1.875</v>
      </c>
      <c r="J88" s="138">
        <f t="shared" si="9"/>
        <v>21.333333333333336</v>
      </c>
      <c r="K88" s="9">
        <v>72</v>
      </c>
      <c r="L88" s="137">
        <f t="shared" si="10"/>
        <v>5.5555555555555554</v>
      </c>
      <c r="M88" s="137">
        <f t="shared" si="11"/>
        <v>55.555555555555557</v>
      </c>
      <c r="N88" s="136">
        <v>18.75</v>
      </c>
      <c r="O88" s="137">
        <f t="shared" si="12"/>
        <v>2.1333333333333333</v>
      </c>
      <c r="P88" s="137">
        <f t="shared" si="13"/>
        <v>21.333333333333332</v>
      </c>
      <c r="Q88" s="9">
        <v>1.875</v>
      </c>
      <c r="R88" s="138">
        <f t="shared" si="14"/>
        <v>21.333333333333336</v>
      </c>
      <c r="S88" s="136">
        <v>0.75</v>
      </c>
      <c r="T88" s="137">
        <f t="shared" si="15"/>
        <v>2.6666666666666665</v>
      </c>
      <c r="U88" s="137">
        <f t="shared" si="16"/>
        <v>26.666666666666664</v>
      </c>
      <c r="V88" s="136">
        <v>7.4999999999999902</v>
      </c>
      <c r="W88" s="137">
        <f t="shared" si="17"/>
        <v>2.6666666666666701</v>
      </c>
      <c r="X88" s="137">
        <f t="shared" si="18"/>
        <v>26.6666666666667</v>
      </c>
      <c r="Y88" s="136">
        <v>18.75</v>
      </c>
      <c r="Z88" s="9">
        <f t="shared" si="19"/>
        <v>2.1333333333333333</v>
      </c>
      <c r="AA88" s="139">
        <v>7.49999999999999E-2</v>
      </c>
      <c r="AB88" s="9">
        <f t="shared" si="20"/>
        <v>2.6666666666666701</v>
      </c>
      <c r="AC88" s="136">
        <v>18.75</v>
      </c>
      <c r="AD88" s="9">
        <f t="shared" si="21"/>
        <v>3.4133333333333336</v>
      </c>
      <c r="AE88" s="136">
        <v>18.75</v>
      </c>
      <c r="AF88" s="137">
        <f t="shared" si="22"/>
        <v>2.1333333333333333</v>
      </c>
      <c r="AG88" s="136">
        <v>18.75</v>
      </c>
      <c r="AH88" s="137">
        <f t="shared" si="23"/>
        <v>2.1333333333333333</v>
      </c>
      <c r="AI88" s="136">
        <v>18.75</v>
      </c>
      <c r="AJ88" s="138">
        <f t="shared" si="24"/>
        <v>2.1333333333333333</v>
      </c>
    </row>
    <row r="89" spans="1:36">
      <c r="A89" s="136">
        <v>19</v>
      </c>
      <c r="B89" s="137">
        <f t="shared" si="4"/>
        <v>2.1052631578947367</v>
      </c>
      <c r="C89" s="137">
        <f t="shared" si="5"/>
        <v>21.052631578947366</v>
      </c>
      <c r="D89" s="9">
        <v>1.9</v>
      </c>
      <c r="E89" s="138">
        <f t="shared" si="6"/>
        <v>21.05263157894737</v>
      </c>
      <c r="F89" s="136">
        <v>19</v>
      </c>
      <c r="G89" s="137">
        <f t="shared" si="7"/>
        <v>5.2631578947368416</v>
      </c>
      <c r="H89" s="137">
        <f t="shared" si="8"/>
        <v>52.631578947368418</v>
      </c>
      <c r="I89" s="9">
        <v>1.9</v>
      </c>
      <c r="J89" s="138">
        <f t="shared" si="9"/>
        <v>21.05263157894737</v>
      </c>
      <c r="K89" s="136">
        <v>73</v>
      </c>
      <c r="L89" s="137">
        <f t="shared" si="10"/>
        <v>5.4794520547945202</v>
      </c>
      <c r="M89" s="137">
        <f t="shared" si="11"/>
        <v>54.794520547945204</v>
      </c>
      <c r="N89" s="136">
        <v>19</v>
      </c>
      <c r="O89" s="137">
        <f t="shared" si="12"/>
        <v>2.1052631578947367</v>
      </c>
      <c r="P89" s="137">
        <f t="shared" si="13"/>
        <v>21.052631578947366</v>
      </c>
      <c r="Q89" s="9">
        <v>1.9</v>
      </c>
      <c r="R89" s="138">
        <f t="shared" si="14"/>
        <v>21.05263157894737</v>
      </c>
      <c r="S89" s="136">
        <v>0.76</v>
      </c>
      <c r="T89" s="137">
        <f t="shared" si="15"/>
        <v>2.6315789473684208</v>
      </c>
      <c r="U89" s="137">
        <f t="shared" si="16"/>
        <v>26.315789473684209</v>
      </c>
      <c r="V89" s="136">
        <v>7.5999999999999899</v>
      </c>
      <c r="W89" s="137">
        <f t="shared" si="17"/>
        <v>2.6315789473684248</v>
      </c>
      <c r="X89" s="137">
        <f t="shared" si="18"/>
        <v>26.315789473684248</v>
      </c>
      <c r="Y89" s="136">
        <v>19</v>
      </c>
      <c r="Z89" s="9">
        <f t="shared" si="19"/>
        <v>2.1052631578947367</v>
      </c>
      <c r="AA89" s="139">
        <v>7.5999999999999901E-2</v>
      </c>
      <c r="AB89" s="9">
        <f t="shared" si="20"/>
        <v>2.6315789473684248</v>
      </c>
      <c r="AC89" s="136">
        <v>19</v>
      </c>
      <c r="AD89" s="9">
        <f t="shared" si="21"/>
        <v>3.3684210526315788</v>
      </c>
      <c r="AE89" s="136">
        <v>19</v>
      </c>
      <c r="AF89" s="137">
        <f t="shared" si="22"/>
        <v>2.1052631578947367</v>
      </c>
      <c r="AG89" s="136">
        <v>19</v>
      </c>
      <c r="AH89" s="137">
        <f t="shared" si="23"/>
        <v>2.1052631578947367</v>
      </c>
      <c r="AI89" s="136">
        <v>19</v>
      </c>
      <c r="AJ89" s="138">
        <f t="shared" si="24"/>
        <v>2.1052631578947367</v>
      </c>
    </row>
    <row r="90" spans="1:36">
      <c r="A90" s="136">
        <v>19.25</v>
      </c>
      <c r="B90" s="137">
        <f t="shared" si="4"/>
        <v>2.0779220779220777</v>
      </c>
      <c r="C90" s="137">
        <f t="shared" si="5"/>
        <v>20.779220779220779</v>
      </c>
      <c r="D90" s="9">
        <v>1.925</v>
      </c>
      <c r="E90" s="138">
        <f t="shared" si="6"/>
        <v>20.779220779220779</v>
      </c>
      <c r="F90" s="136">
        <v>19.25</v>
      </c>
      <c r="G90" s="137">
        <f t="shared" si="7"/>
        <v>5.1948051948051948</v>
      </c>
      <c r="H90" s="137">
        <f t="shared" si="8"/>
        <v>51.948051948051948</v>
      </c>
      <c r="I90" s="9">
        <v>1.925</v>
      </c>
      <c r="J90" s="138">
        <f t="shared" si="9"/>
        <v>20.779220779220779</v>
      </c>
      <c r="K90" s="9">
        <v>74</v>
      </c>
      <c r="L90" s="137">
        <f t="shared" si="10"/>
        <v>5.4054054054054053</v>
      </c>
      <c r="M90" s="137">
        <f t="shared" si="11"/>
        <v>54.054054054054049</v>
      </c>
      <c r="N90" s="136">
        <v>19.25</v>
      </c>
      <c r="O90" s="137">
        <f t="shared" si="12"/>
        <v>2.0779220779220777</v>
      </c>
      <c r="P90" s="137">
        <f t="shared" si="13"/>
        <v>20.779220779220779</v>
      </c>
      <c r="Q90" s="9">
        <v>1.925</v>
      </c>
      <c r="R90" s="138">
        <f t="shared" si="14"/>
        <v>20.779220779220779</v>
      </c>
      <c r="S90" s="136">
        <v>0.77</v>
      </c>
      <c r="T90" s="137">
        <f t="shared" si="15"/>
        <v>2.5974025974025974</v>
      </c>
      <c r="U90" s="137">
        <f t="shared" si="16"/>
        <v>25.974025974025974</v>
      </c>
      <c r="V90" s="136">
        <v>7.6999999999999904</v>
      </c>
      <c r="W90" s="137">
        <f t="shared" si="17"/>
        <v>2.5974025974026005</v>
      </c>
      <c r="X90" s="137">
        <f t="shared" si="18"/>
        <v>25.974025974026006</v>
      </c>
      <c r="Y90" s="136">
        <v>19.25</v>
      </c>
      <c r="Z90" s="9">
        <f t="shared" si="19"/>
        <v>2.0779220779220777</v>
      </c>
      <c r="AA90" s="139">
        <v>7.6999999999999902E-2</v>
      </c>
      <c r="AB90" s="9">
        <f t="shared" si="20"/>
        <v>2.5974025974026009</v>
      </c>
      <c r="AC90" s="136">
        <v>19.25</v>
      </c>
      <c r="AD90" s="9">
        <f t="shared" si="21"/>
        <v>3.3246753246753245</v>
      </c>
      <c r="AE90" s="136">
        <v>19.25</v>
      </c>
      <c r="AF90" s="137">
        <f t="shared" si="22"/>
        <v>2.0779220779220777</v>
      </c>
      <c r="AG90" s="136">
        <v>19.25</v>
      </c>
      <c r="AH90" s="137">
        <f t="shared" si="23"/>
        <v>2.0779220779220777</v>
      </c>
      <c r="AI90" s="136">
        <v>19.25</v>
      </c>
      <c r="AJ90" s="138">
        <f t="shared" si="24"/>
        <v>2.0779220779220777</v>
      </c>
    </row>
    <row r="91" spans="1:36">
      <c r="A91" s="136">
        <v>19.5</v>
      </c>
      <c r="B91" s="137">
        <f t="shared" si="4"/>
        <v>2.0512820512820515</v>
      </c>
      <c r="C91" s="137">
        <f t="shared" si="5"/>
        <v>20.512820512820515</v>
      </c>
      <c r="D91" s="9">
        <v>1.95</v>
      </c>
      <c r="E91" s="138">
        <f t="shared" si="6"/>
        <v>20.512820512820511</v>
      </c>
      <c r="F91" s="136">
        <v>19.5</v>
      </c>
      <c r="G91" s="137">
        <f t="shared" si="7"/>
        <v>5.1282051282051286</v>
      </c>
      <c r="H91" s="137">
        <f t="shared" si="8"/>
        <v>51.282051282051285</v>
      </c>
      <c r="I91" s="9">
        <v>1.95</v>
      </c>
      <c r="J91" s="138">
        <f t="shared" si="9"/>
        <v>20.512820512820511</v>
      </c>
      <c r="K91" s="136">
        <v>75</v>
      </c>
      <c r="L91" s="137">
        <f t="shared" si="10"/>
        <v>5.3333333333333339</v>
      </c>
      <c r="M91" s="137">
        <f t="shared" si="11"/>
        <v>53.333333333333343</v>
      </c>
      <c r="N91" s="136">
        <v>19.5</v>
      </c>
      <c r="O91" s="137">
        <f t="shared" si="12"/>
        <v>2.0512820512820515</v>
      </c>
      <c r="P91" s="137">
        <f t="shared" si="13"/>
        <v>20.512820512820515</v>
      </c>
      <c r="Q91" s="9">
        <v>1.95</v>
      </c>
      <c r="R91" s="138">
        <f t="shared" si="14"/>
        <v>20.512820512820511</v>
      </c>
      <c r="S91" s="136">
        <v>0.78</v>
      </c>
      <c r="T91" s="137">
        <f t="shared" si="15"/>
        <v>2.5641025641025639</v>
      </c>
      <c r="U91" s="137">
        <f t="shared" si="16"/>
        <v>25.641025641025639</v>
      </c>
      <c r="V91" s="136">
        <v>7.7999999999999901</v>
      </c>
      <c r="W91" s="137">
        <f t="shared" si="17"/>
        <v>2.5641025641025674</v>
      </c>
      <c r="X91" s="137">
        <f t="shared" si="18"/>
        <v>25.641025641025674</v>
      </c>
      <c r="Y91" s="136">
        <v>19.5</v>
      </c>
      <c r="Z91" s="9">
        <f t="shared" si="19"/>
        <v>2.0512820512820515</v>
      </c>
      <c r="AA91" s="139">
        <v>7.7999999999999903E-2</v>
      </c>
      <c r="AB91" s="9">
        <f t="shared" si="20"/>
        <v>2.5641025641025674</v>
      </c>
      <c r="AC91" s="136">
        <v>19.5</v>
      </c>
      <c r="AD91" s="9">
        <f t="shared" si="21"/>
        <v>3.2820512820512824</v>
      </c>
      <c r="AE91" s="136">
        <v>19.5</v>
      </c>
      <c r="AF91" s="137">
        <f t="shared" si="22"/>
        <v>2.0512820512820515</v>
      </c>
      <c r="AG91" s="136">
        <v>19.5</v>
      </c>
      <c r="AH91" s="137">
        <f t="shared" si="23"/>
        <v>2.0512820512820515</v>
      </c>
      <c r="AI91" s="136">
        <v>19.5</v>
      </c>
      <c r="AJ91" s="138">
        <f t="shared" si="24"/>
        <v>2.0512820512820515</v>
      </c>
    </row>
    <row r="92" spans="1:36">
      <c r="A92" s="136">
        <v>19.75</v>
      </c>
      <c r="B92" s="137">
        <f t="shared" si="4"/>
        <v>2.0253164556962027</v>
      </c>
      <c r="C92" s="137">
        <f t="shared" si="5"/>
        <v>20.253164556962027</v>
      </c>
      <c r="D92" s="9">
        <v>1.9750000000000001</v>
      </c>
      <c r="E92" s="138">
        <f t="shared" si="6"/>
        <v>20.253164556962023</v>
      </c>
      <c r="F92" s="136">
        <v>19.75</v>
      </c>
      <c r="G92" s="137">
        <f t="shared" si="7"/>
        <v>5.0632911392405067</v>
      </c>
      <c r="H92" s="137">
        <f t="shared" si="8"/>
        <v>50.632911392405063</v>
      </c>
      <c r="I92" s="9">
        <v>1.9750000000000001</v>
      </c>
      <c r="J92" s="138">
        <f t="shared" si="9"/>
        <v>20.253164556962023</v>
      </c>
      <c r="K92" s="9">
        <v>76</v>
      </c>
      <c r="L92" s="137">
        <f t="shared" si="10"/>
        <v>5.2631578947368416</v>
      </c>
      <c r="M92" s="137">
        <f t="shared" si="11"/>
        <v>52.631578947368418</v>
      </c>
      <c r="N92" s="136">
        <v>19.75</v>
      </c>
      <c r="O92" s="137">
        <f t="shared" si="12"/>
        <v>2.0253164556962027</v>
      </c>
      <c r="P92" s="137">
        <f t="shared" si="13"/>
        <v>20.253164556962027</v>
      </c>
      <c r="Q92" s="9">
        <v>1.9750000000000001</v>
      </c>
      <c r="R92" s="138">
        <f t="shared" si="14"/>
        <v>20.253164556962023</v>
      </c>
      <c r="S92" s="136">
        <v>0.79</v>
      </c>
      <c r="T92" s="137">
        <f t="shared" si="15"/>
        <v>2.5316455696202529</v>
      </c>
      <c r="U92" s="137">
        <f t="shared" si="16"/>
        <v>25.316455696202528</v>
      </c>
      <c r="V92" s="136">
        <v>7.8999999999999897</v>
      </c>
      <c r="W92" s="137">
        <f t="shared" si="17"/>
        <v>2.5316455696202564</v>
      </c>
      <c r="X92" s="137">
        <f t="shared" si="18"/>
        <v>25.316455696202564</v>
      </c>
      <c r="Y92" s="136">
        <v>19.75</v>
      </c>
      <c r="Z92" s="9">
        <f t="shared" si="19"/>
        <v>2.0253164556962027</v>
      </c>
      <c r="AA92" s="139">
        <v>7.8999999999999904E-2</v>
      </c>
      <c r="AB92" s="9">
        <f t="shared" si="20"/>
        <v>2.5316455696202564</v>
      </c>
      <c r="AC92" s="136">
        <v>19.75</v>
      </c>
      <c r="AD92" s="9">
        <f t="shared" si="21"/>
        <v>3.240506329113924</v>
      </c>
      <c r="AE92" s="136">
        <v>19.75</v>
      </c>
      <c r="AF92" s="137">
        <f t="shared" si="22"/>
        <v>2.0253164556962027</v>
      </c>
      <c r="AG92" s="136">
        <v>19.75</v>
      </c>
      <c r="AH92" s="137">
        <f t="shared" si="23"/>
        <v>2.0253164556962027</v>
      </c>
      <c r="AI92" s="136">
        <v>19.75</v>
      </c>
      <c r="AJ92" s="138">
        <f t="shared" si="24"/>
        <v>2.0253164556962027</v>
      </c>
    </row>
    <row r="93" spans="1:36">
      <c r="A93" s="136">
        <v>20</v>
      </c>
      <c r="B93" s="137">
        <f t="shared" si="4"/>
        <v>2</v>
      </c>
      <c r="C93" s="137">
        <f t="shared" si="5"/>
        <v>20</v>
      </c>
      <c r="D93" s="9">
        <v>2</v>
      </c>
      <c r="E93" s="138">
        <f t="shared" si="6"/>
        <v>20</v>
      </c>
      <c r="F93" s="136">
        <v>20</v>
      </c>
      <c r="G93" s="137">
        <f t="shared" si="7"/>
        <v>5</v>
      </c>
      <c r="H93" s="137">
        <f t="shared" si="8"/>
        <v>50</v>
      </c>
      <c r="I93" s="9">
        <v>2</v>
      </c>
      <c r="J93" s="138">
        <f t="shared" si="9"/>
        <v>20</v>
      </c>
      <c r="K93" s="136">
        <v>77</v>
      </c>
      <c r="L93" s="137">
        <f t="shared" si="10"/>
        <v>5.1948051948051948</v>
      </c>
      <c r="M93" s="137">
        <f t="shared" si="11"/>
        <v>51.948051948051948</v>
      </c>
      <c r="N93" s="136">
        <v>20</v>
      </c>
      <c r="O93" s="137">
        <f t="shared" si="12"/>
        <v>2</v>
      </c>
      <c r="P93" s="137">
        <f t="shared" si="13"/>
        <v>20</v>
      </c>
      <c r="Q93" s="9">
        <v>2</v>
      </c>
      <c r="R93" s="138">
        <f t="shared" si="14"/>
        <v>20</v>
      </c>
      <c r="S93" s="136">
        <v>0.8</v>
      </c>
      <c r="T93" s="137">
        <f t="shared" si="15"/>
        <v>2.5</v>
      </c>
      <c r="U93" s="137">
        <f t="shared" si="16"/>
        <v>25</v>
      </c>
      <c r="V93" s="136">
        <v>7.9999999999999902</v>
      </c>
      <c r="W93" s="137">
        <f t="shared" si="17"/>
        <v>2.5000000000000031</v>
      </c>
      <c r="X93" s="137">
        <f t="shared" si="18"/>
        <v>25.000000000000032</v>
      </c>
      <c r="Y93" s="136">
        <v>20</v>
      </c>
      <c r="Z93" s="9">
        <f t="shared" si="19"/>
        <v>2</v>
      </c>
      <c r="AA93" s="139">
        <v>7.9999999999999905E-2</v>
      </c>
      <c r="AB93" s="9">
        <f t="shared" si="20"/>
        <v>2.5000000000000031</v>
      </c>
      <c r="AC93" s="136">
        <v>20</v>
      </c>
      <c r="AD93" s="9">
        <f t="shared" si="21"/>
        <v>3.2</v>
      </c>
      <c r="AE93" s="136">
        <v>20</v>
      </c>
      <c r="AF93" s="137">
        <f t="shared" si="22"/>
        <v>2</v>
      </c>
      <c r="AG93" s="136">
        <v>20</v>
      </c>
      <c r="AH93" s="137">
        <f t="shared" si="23"/>
        <v>2</v>
      </c>
      <c r="AI93" s="136">
        <v>20</v>
      </c>
      <c r="AJ93" s="138">
        <f t="shared" si="24"/>
        <v>2</v>
      </c>
    </row>
    <row r="94" spans="1:36">
      <c r="A94" s="136">
        <v>20.25</v>
      </c>
      <c r="B94" s="137">
        <f t="shared" si="4"/>
        <v>1.9753086419753085</v>
      </c>
      <c r="C94" s="137">
        <f t="shared" si="5"/>
        <v>19.753086419753085</v>
      </c>
      <c r="D94" s="9">
        <v>2.0249999999999999</v>
      </c>
      <c r="E94" s="138">
        <f t="shared" si="6"/>
        <v>19.753086419753089</v>
      </c>
      <c r="F94" s="136">
        <v>20.25</v>
      </c>
      <c r="G94" s="137">
        <f t="shared" si="7"/>
        <v>4.9382716049382713</v>
      </c>
      <c r="H94" s="137">
        <f t="shared" si="8"/>
        <v>49.382716049382715</v>
      </c>
      <c r="I94" s="9">
        <v>2.0249999999999999</v>
      </c>
      <c r="J94" s="138">
        <f t="shared" si="9"/>
        <v>19.753086419753089</v>
      </c>
      <c r="K94" s="9">
        <v>78</v>
      </c>
      <c r="L94" s="137">
        <f t="shared" si="10"/>
        <v>5.1282051282051286</v>
      </c>
      <c r="M94" s="137">
        <f t="shared" si="11"/>
        <v>51.282051282051285</v>
      </c>
      <c r="N94" s="136">
        <v>20.25</v>
      </c>
      <c r="O94" s="137">
        <f t="shared" si="12"/>
        <v>1.9753086419753085</v>
      </c>
      <c r="P94" s="137">
        <f t="shared" si="13"/>
        <v>19.753086419753085</v>
      </c>
      <c r="Q94" s="9">
        <v>2.0249999999999999</v>
      </c>
      <c r="R94" s="138">
        <f t="shared" si="14"/>
        <v>19.753086419753089</v>
      </c>
      <c r="S94" s="136">
        <v>0.81</v>
      </c>
      <c r="T94" s="137">
        <f t="shared" si="15"/>
        <v>2.4691358024691357</v>
      </c>
      <c r="U94" s="137">
        <f t="shared" si="16"/>
        <v>24.691358024691358</v>
      </c>
      <c r="V94" s="136">
        <v>8.0999999999999908</v>
      </c>
      <c r="W94" s="137">
        <f t="shared" si="17"/>
        <v>2.4691358024691383</v>
      </c>
      <c r="X94" s="137">
        <f t="shared" si="18"/>
        <v>24.691358024691382</v>
      </c>
      <c r="Y94" s="136">
        <v>20.25</v>
      </c>
      <c r="Z94" s="9">
        <f t="shared" si="19"/>
        <v>1.9753086419753085</v>
      </c>
      <c r="AA94" s="139">
        <v>8.0999999999999905E-2</v>
      </c>
      <c r="AB94" s="9">
        <f t="shared" si="20"/>
        <v>2.4691358024691388</v>
      </c>
      <c r="AC94" s="136">
        <v>20.25</v>
      </c>
      <c r="AD94" s="9">
        <f t="shared" si="21"/>
        <v>3.1604938271604937</v>
      </c>
      <c r="AE94" s="136">
        <v>20.25</v>
      </c>
      <c r="AF94" s="137">
        <f t="shared" si="22"/>
        <v>1.9753086419753085</v>
      </c>
      <c r="AG94" s="136">
        <v>20.25</v>
      </c>
      <c r="AH94" s="137">
        <f t="shared" si="23"/>
        <v>1.9753086419753085</v>
      </c>
      <c r="AI94" s="136">
        <v>20.25</v>
      </c>
      <c r="AJ94" s="138">
        <f t="shared" si="24"/>
        <v>1.9753086419753085</v>
      </c>
    </row>
    <row r="95" spans="1:36">
      <c r="A95" s="136">
        <v>20.5</v>
      </c>
      <c r="B95" s="137">
        <f t="shared" si="4"/>
        <v>1.9512195121951219</v>
      </c>
      <c r="C95" s="137">
        <f t="shared" si="5"/>
        <v>19.512195121951219</v>
      </c>
      <c r="D95" s="9">
        <v>2.0499999999999998</v>
      </c>
      <c r="E95" s="138">
        <f t="shared" si="6"/>
        <v>19.512195121951223</v>
      </c>
      <c r="F95" s="136">
        <v>20.5</v>
      </c>
      <c r="G95" s="137">
        <f t="shared" si="7"/>
        <v>4.8780487804878048</v>
      </c>
      <c r="H95" s="137">
        <f t="shared" si="8"/>
        <v>48.780487804878049</v>
      </c>
      <c r="I95" s="9">
        <v>2.0499999999999998</v>
      </c>
      <c r="J95" s="138">
        <f t="shared" si="9"/>
        <v>19.512195121951223</v>
      </c>
      <c r="K95" s="136">
        <v>79</v>
      </c>
      <c r="L95" s="137">
        <f t="shared" si="10"/>
        <v>5.0632911392405067</v>
      </c>
      <c r="M95" s="137">
        <f t="shared" si="11"/>
        <v>50.632911392405063</v>
      </c>
      <c r="N95" s="136">
        <v>20.5</v>
      </c>
      <c r="O95" s="137">
        <f t="shared" si="12"/>
        <v>1.9512195121951219</v>
      </c>
      <c r="P95" s="137">
        <f t="shared" si="13"/>
        <v>19.512195121951219</v>
      </c>
      <c r="Q95" s="9">
        <v>2.0499999999999998</v>
      </c>
      <c r="R95" s="138">
        <f t="shared" si="14"/>
        <v>19.512195121951223</v>
      </c>
      <c r="S95" s="136">
        <v>0.82</v>
      </c>
      <c r="T95" s="137">
        <f t="shared" si="15"/>
        <v>2.4390243902439024</v>
      </c>
      <c r="U95" s="137">
        <f t="shared" si="16"/>
        <v>24.390243902439025</v>
      </c>
      <c r="V95" s="136">
        <v>8.1999999999999904</v>
      </c>
      <c r="W95" s="137">
        <f t="shared" si="17"/>
        <v>2.4390243902439055</v>
      </c>
      <c r="X95" s="137">
        <f t="shared" si="18"/>
        <v>24.390243902439053</v>
      </c>
      <c r="Y95" s="136">
        <v>20.5</v>
      </c>
      <c r="Z95" s="9">
        <f t="shared" si="19"/>
        <v>1.9512195121951219</v>
      </c>
      <c r="AA95" s="139">
        <v>8.1999999999999906E-2</v>
      </c>
      <c r="AB95" s="9">
        <f t="shared" si="20"/>
        <v>2.439024390243905</v>
      </c>
      <c r="AC95" s="136">
        <v>20.5</v>
      </c>
      <c r="AD95" s="9">
        <f t="shared" si="21"/>
        <v>3.1219512195121952</v>
      </c>
      <c r="AE95" s="136">
        <v>20.5</v>
      </c>
      <c r="AF95" s="137">
        <f t="shared" si="22"/>
        <v>1.9512195121951219</v>
      </c>
      <c r="AG95" s="136">
        <v>20.5</v>
      </c>
      <c r="AH95" s="137">
        <f t="shared" si="23"/>
        <v>1.9512195121951219</v>
      </c>
      <c r="AI95" s="136">
        <v>20.5</v>
      </c>
      <c r="AJ95" s="138">
        <f t="shared" si="24"/>
        <v>1.9512195121951219</v>
      </c>
    </row>
    <row r="96" spans="1:36">
      <c r="A96" s="136">
        <v>20.75</v>
      </c>
      <c r="B96" s="137">
        <f t="shared" si="4"/>
        <v>1.927710843373494</v>
      </c>
      <c r="C96" s="137">
        <f t="shared" si="5"/>
        <v>19.277108433734938</v>
      </c>
      <c r="D96" s="9">
        <v>2.0750000000000002</v>
      </c>
      <c r="E96" s="138">
        <f t="shared" si="6"/>
        <v>19.277108433734938</v>
      </c>
      <c r="F96" s="136">
        <v>20.75</v>
      </c>
      <c r="G96" s="137">
        <f t="shared" si="7"/>
        <v>4.8192771084337354</v>
      </c>
      <c r="H96" s="137">
        <f t="shared" si="8"/>
        <v>48.192771084337352</v>
      </c>
      <c r="I96" s="9">
        <v>2.0750000000000002</v>
      </c>
      <c r="J96" s="138">
        <f t="shared" si="9"/>
        <v>19.277108433734938</v>
      </c>
      <c r="K96" s="9">
        <v>80</v>
      </c>
      <c r="L96" s="137">
        <f t="shared" si="10"/>
        <v>5</v>
      </c>
      <c r="M96" s="137">
        <f t="shared" si="11"/>
        <v>50</v>
      </c>
      <c r="N96" s="136">
        <v>20.75</v>
      </c>
      <c r="O96" s="137">
        <f t="shared" si="12"/>
        <v>1.927710843373494</v>
      </c>
      <c r="P96" s="137">
        <f t="shared" si="13"/>
        <v>19.277108433734938</v>
      </c>
      <c r="Q96" s="9">
        <v>2.0750000000000002</v>
      </c>
      <c r="R96" s="138">
        <f t="shared" si="14"/>
        <v>19.277108433734938</v>
      </c>
      <c r="S96" s="136">
        <v>0.83</v>
      </c>
      <c r="T96" s="137">
        <f t="shared" si="15"/>
        <v>2.4096385542168677</v>
      </c>
      <c r="U96" s="137">
        <f t="shared" si="16"/>
        <v>24.096385542168676</v>
      </c>
      <c r="V96" s="136">
        <v>8.2999999999999901</v>
      </c>
      <c r="W96" s="137">
        <f t="shared" si="17"/>
        <v>2.4096385542168703</v>
      </c>
      <c r="X96" s="137">
        <f t="shared" si="18"/>
        <v>24.096385542168704</v>
      </c>
      <c r="Y96" s="136">
        <v>20.75</v>
      </c>
      <c r="Z96" s="9">
        <f t="shared" si="19"/>
        <v>1.927710843373494</v>
      </c>
      <c r="AA96" s="139">
        <v>8.2999999999999893E-2</v>
      </c>
      <c r="AB96" s="9">
        <f t="shared" si="20"/>
        <v>2.4096385542168703</v>
      </c>
      <c r="AC96" s="136">
        <v>20.75</v>
      </c>
      <c r="AD96" s="9">
        <f t="shared" si="21"/>
        <v>3.0843373493975905</v>
      </c>
      <c r="AE96" s="136">
        <v>20.75</v>
      </c>
      <c r="AF96" s="137">
        <f t="shared" si="22"/>
        <v>1.927710843373494</v>
      </c>
      <c r="AG96" s="136">
        <v>20.75</v>
      </c>
      <c r="AH96" s="137">
        <f t="shared" si="23"/>
        <v>1.927710843373494</v>
      </c>
      <c r="AI96" s="136">
        <v>20.75</v>
      </c>
      <c r="AJ96" s="138">
        <f t="shared" si="24"/>
        <v>1.927710843373494</v>
      </c>
    </row>
    <row r="97" spans="1:36">
      <c r="A97" s="136">
        <v>21</v>
      </c>
      <c r="B97" s="137">
        <f t="shared" si="4"/>
        <v>1.9047619047619049</v>
      </c>
      <c r="C97" s="137">
        <f t="shared" si="5"/>
        <v>19.047619047619047</v>
      </c>
      <c r="D97" s="9">
        <v>2.1</v>
      </c>
      <c r="E97" s="138">
        <f t="shared" si="6"/>
        <v>19.047619047619047</v>
      </c>
      <c r="F97" s="136">
        <v>21</v>
      </c>
      <c r="G97" s="137">
        <f t="shared" si="7"/>
        <v>4.7619047619047619</v>
      </c>
      <c r="H97" s="137">
        <f t="shared" si="8"/>
        <v>47.61904761904762</v>
      </c>
      <c r="I97" s="9">
        <v>2.1</v>
      </c>
      <c r="J97" s="138">
        <f t="shared" si="9"/>
        <v>19.047619047619047</v>
      </c>
      <c r="K97" s="136">
        <v>81</v>
      </c>
      <c r="L97" s="137">
        <f t="shared" si="10"/>
        <v>4.9382716049382713</v>
      </c>
      <c r="M97" s="137">
        <f t="shared" si="11"/>
        <v>49.382716049382715</v>
      </c>
      <c r="N97" s="136">
        <v>21</v>
      </c>
      <c r="O97" s="137">
        <f t="shared" si="12"/>
        <v>1.9047619047619049</v>
      </c>
      <c r="P97" s="137">
        <f t="shared" si="13"/>
        <v>19.047619047619047</v>
      </c>
      <c r="Q97" s="9">
        <v>2.1</v>
      </c>
      <c r="R97" s="138">
        <f t="shared" si="14"/>
        <v>19.047619047619047</v>
      </c>
      <c r="S97" s="136">
        <v>0.84</v>
      </c>
      <c r="T97" s="137">
        <f t="shared" si="15"/>
        <v>2.3809523809523814</v>
      </c>
      <c r="U97" s="137">
        <f t="shared" si="16"/>
        <v>23.809523809523814</v>
      </c>
      <c r="V97" s="136">
        <v>8.3999999999999897</v>
      </c>
      <c r="W97" s="137">
        <f t="shared" si="17"/>
        <v>2.380952380952384</v>
      </c>
      <c r="X97" s="137">
        <f t="shared" si="18"/>
        <v>23.809523809523839</v>
      </c>
      <c r="Y97" s="136">
        <v>21</v>
      </c>
      <c r="Z97" s="9">
        <f t="shared" si="19"/>
        <v>1.9047619047619049</v>
      </c>
      <c r="AA97" s="139">
        <v>8.3999999999999894E-2</v>
      </c>
      <c r="AB97" s="9">
        <f t="shared" si="20"/>
        <v>2.380952380952384</v>
      </c>
      <c r="AC97" s="136">
        <v>21</v>
      </c>
      <c r="AD97" s="9">
        <f t="shared" si="21"/>
        <v>3.0476190476190479</v>
      </c>
      <c r="AE97" s="136">
        <v>21</v>
      </c>
      <c r="AF97" s="137">
        <f t="shared" si="22"/>
        <v>1.9047619047619049</v>
      </c>
      <c r="AG97" s="136">
        <v>21</v>
      </c>
      <c r="AH97" s="137">
        <f t="shared" si="23"/>
        <v>1.9047619047619049</v>
      </c>
      <c r="AI97" s="136">
        <v>21</v>
      </c>
      <c r="AJ97" s="138">
        <f t="shared" si="24"/>
        <v>1.9047619047619049</v>
      </c>
    </row>
    <row r="98" spans="1:36">
      <c r="A98" s="136">
        <v>21.25</v>
      </c>
      <c r="B98" s="137">
        <f t="shared" si="4"/>
        <v>1.8823529411764708</v>
      </c>
      <c r="C98" s="137">
        <f t="shared" si="5"/>
        <v>18.823529411764707</v>
      </c>
      <c r="D98" s="9">
        <v>2.125</v>
      </c>
      <c r="E98" s="138">
        <f t="shared" si="6"/>
        <v>18.823529411764707</v>
      </c>
      <c r="F98" s="136">
        <v>21.25</v>
      </c>
      <c r="G98" s="137">
        <f t="shared" si="7"/>
        <v>4.7058823529411766</v>
      </c>
      <c r="H98" s="137">
        <f t="shared" si="8"/>
        <v>47.058823529411768</v>
      </c>
      <c r="I98" s="9">
        <v>2.125</v>
      </c>
      <c r="J98" s="138">
        <f t="shared" si="9"/>
        <v>18.823529411764707</v>
      </c>
      <c r="K98" s="9">
        <v>82</v>
      </c>
      <c r="L98" s="137">
        <f t="shared" si="10"/>
        <v>4.8780487804878048</v>
      </c>
      <c r="M98" s="137">
        <f t="shared" si="11"/>
        <v>48.780487804878049</v>
      </c>
      <c r="N98" s="136">
        <v>21.25</v>
      </c>
      <c r="O98" s="137">
        <f t="shared" si="12"/>
        <v>1.8823529411764708</v>
      </c>
      <c r="P98" s="137">
        <f t="shared" si="13"/>
        <v>18.823529411764707</v>
      </c>
      <c r="Q98" s="9">
        <v>2.125</v>
      </c>
      <c r="R98" s="138">
        <f t="shared" si="14"/>
        <v>18.823529411764707</v>
      </c>
      <c r="S98" s="136">
        <v>0.85</v>
      </c>
      <c r="T98" s="137">
        <f t="shared" si="15"/>
        <v>2.3529411764705883</v>
      </c>
      <c r="U98" s="137">
        <f t="shared" si="16"/>
        <v>23.529411764705884</v>
      </c>
      <c r="V98" s="136">
        <v>8.4999999999999893</v>
      </c>
      <c r="W98" s="137">
        <f t="shared" si="17"/>
        <v>2.3529411764705914</v>
      </c>
      <c r="X98" s="137">
        <f t="shared" si="18"/>
        <v>23.529411764705912</v>
      </c>
      <c r="Y98" s="136">
        <v>21.25</v>
      </c>
      <c r="Z98" s="9">
        <f t="shared" si="19"/>
        <v>1.8823529411764708</v>
      </c>
      <c r="AA98" s="139">
        <v>8.4999999999999895E-2</v>
      </c>
      <c r="AB98" s="9">
        <f t="shared" si="20"/>
        <v>2.352941176470591</v>
      </c>
      <c r="AC98" s="136">
        <v>21.25</v>
      </c>
      <c r="AD98" s="9">
        <f t="shared" si="21"/>
        <v>3.0117647058823533</v>
      </c>
      <c r="AE98" s="136">
        <v>21.25</v>
      </c>
      <c r="AF98" s="137">
        <f t="shared" si="22"/>
        <v>1.8823529411764708</v>
      </c>
      <c r="AG98" s="136">
        <v>21.25</v>
      </c>
      <c r="AH98" s="137">
        <f t="shared" si="23"/>
        <v>1.8823529411764708</v>
      </c>
      <c r="AI98" s="136">
        <v>21.25</v>
      </c>
      <c r="AJ98" s="138">
        <f t="shared" si="24"/>
        <v>1.8823529411764708</v>
      </c>
    </row>
    <row r="99" spans="1:36">
      <c r="A99" s="136">
        <v>21.5</v>
      </c>
      <c r="B99" s="137">
        <f t="shared" si="4"/>
        <v>1.8604651162790697</v>
      </c>
      <c r="C99" s="137">
        <f t="shared" si="5"/>
        <v>18.604651162790699</v>
      </c>
      <c r="D99" s="9">
        <v>2.15</v>
      </c>
      <c r="E99" s="138">
        <f t="shared" si="6"/>
        <v>18.604651162790699</v>
      </c>
      <c r="F99" s="136">
        <v>21.5</v>
      </c>
      <c r="G99" s="137">
        <f t="shared" si="7"/>
        <v>4.6511627906976738</v>
      </c>
      <c r="H99" s="137">
        <f t="shared" si="8"/>
        <v>46.511627906976742</v>
      </c>
      <c r="I99" s="9">
        <v>2.15</v>
      </c>
      <c r="J99" s="138">
        <f t="shared" si="9"/>
        <v>18.604651162790699</v>
      </c>
      <c r="K99" s="136">
        <v>83</v>
      </c>
      <c r="L99" s="137">
        <f t="shared" si="10"/>
        <v>4.8192771084337354</v>
      </c>
      <c r="M99" s="137">
        <f t="shared" si="11"/>
        <v>48.192771084337352</v>
      </c>
      <c r="N99" s="136">
        <v>21.5</v>
      </c>
      <c r="O99" s="137">
        <f t="shared" si="12"/>
        <v>1.8604651162790697</v>
      </c>
      <c r="P99" s="137">
        <f t="shared" si="13"/>
        <v>18.604651162790699</v>
      </c>
      <c r="Q99" s="9">
        <v>2.15</v>
      </c>
      <c r="R99" s="138">
        <f t="shared" si="14"/>
        <v>18.604651162790699</v>
      </c>
      <c r="S99" s="136">
        <v>0.86</v>
      </c>
      <c r="T99" s="137">
        <f t="shared" si="15"/>
        <v>2.3255813953488373</v>
      </c>
      <c r="U99" s="137">
        <f t="shared" si="16"/>
        <v>23.255813953488374</v>
      </c>
      <c r="V99" s="136">
        <v>8.5999999999999908</v>
      </c>
      <c r="W99" s="137">
        <f t="shared" si="17"/>
        <v>2.3255813953488396</v>
      </c>
      <c r="X99" s="137">
        <f t="shared" si="18"/>
        <v>23.255813953488396</v>
      </c>
      <c r="Y99" s="136">
        <v>21.5</v>
      </c>
      <c r="Z99" s="9">
        <f t="shared" si="19"/>
        <v>1.8604651162790697</v>
      </c>
      <c r="AA99" s="139">
        <v>8.5999999999999896E-2</v>
      </c>
      <c r="AB99" s="9">
        <f t="shared" si="20"/>
        <v>2.32558139534884</v>
      </c>
      <c r="AC99" s="136">
        <v>21.5</v>
      </c>
      <c r="AD99" s="9">
        <f t="shared" si="21"/>
        <v>2.9767441860465116</v>
      </c>
      <c r="AE99" s="136">
        <v>21.5</v>
      </c>
      <c r="AF99" s="137">
        <f t="shared" si="22"/>
        <v>1.8604651162790697</v>
      </c>
      <c r="AG99" s="136">
        <v>21.5</v>
      </c>
      <c r="AH99" s="137">
        <f t="shared" si="23"/>
        <v>1.8604651162790697</v>
      </c>
      <c r="AI99" s="136">
        <v>21.5</v>
      </c>
      <c r="AJ99" s="138">
        <f t="shared" si="24"/>
        <v>1.8604651162790697</v>
      </c>
    </row>
    <row r="100" spans="1:36">
      <c r="A100" s="136">
        <v>21.75</v>
      </c>
      <c r="B100" s="137">
        <f t="shared" si="4"/>
        <v>1.8390804597701149</v>
      </c>
      <c r="C100" s="137">
        <f t="shared" si="5"/>
        <v>18.390804597701148</v>
      </c>
      <c r="D100" s="9">
        <v>2.1749999999999998</v>
      </c>
      <c r="E100" s="138">
        <f t="shared" si="6"/>
        <v>18.390804597701152</v>
      </c>
      <c r="F100" s="136">
        <v>21.75</v>
      </c>
      <c r="G100" s="137">
        <f t="shared" si="7"/>
        <v>4.5977011494252871</v>
      </c>
      <c r="H100" s="137">
        <f t="shared" si="8"/>
        <v>45.977011494252871</v>
      </c>
      <c r="I100" s="9">
        <v>2.1749999999999998</v>
      </c>
      <c r="J100" s="138">
        <f t="shared" si="9"/>
        <v>18.390804597701152</v>
      </c>
      <c r="K100" s="9">
        <v>84</v>
      </c>
      <c r="L100" s="137">
        <f t="shared" si="10"/>
        <v>4.7619047619047619</v>
      </c>
      <c r="M100" s="137">
        <f t="shared" si="11"/>
        <v>47.61904761904762</v>
      </c>
      <c r="N100" s="136">
        <v>21.75</v>
      </c>
      <c r="O100" s="137">
        <f t="shared" si="12"/>
        <v>1.8390804597701149</v>
      </c>
      <c r="P100" s="137">
        <f t="shared" si="13"/>
        <v>18.390804597701148</v>
      </c>
      <c r="Q100" s="9">
        <v>2.1749999999999998</v>
      </c>
      <c r="R100" s="138">
        <f t="shared" si="14"/>
        <v>18.390804597701152</v>
      </c>
      <c r="S100" s="136">
        <v>0.87</v>
      </c>
      <c r="T100" s="137">
        <f t="shared" si="15"/>
        <v>2.2988505747126435</v>
      </c>
      <c r="U100" s="137">
        <f t="shared" si="16"/>
        <v>22.988505747126435</v>
      </c>
      <c r="V100" s="136">
        <v>8.6999999999999904</v>
      </c>
      <c r="W100" s="137">
        <f t="shared" si="17"/>
        <v>2.2988505747126462</v>
      </c>
      <c r="X100" s="137">
        <f t="shared" si="18"/>
        <v>22.98850574712646</v>
      </c>
      <c r="Y100" s="136">
        <v>21.75</v>
      </c>
      <c r="Z100" s="9">
        <f t="shared" si="19"/>
        <v>1.8390804597701149</v>
      </c>
      <c r="AA100" s="139">
        <v>8.6999999999999897E-2</v>
      </c>
      <c r="AB100" s="9">
        <f t="shared" si="20"/>
        <v>2.2988505747126462</v>
      </c>
      <c r="AC100" s="136">
        <v>21.75</v>
      </c>
      <c r="AD100" s="9">
        <f t="shared" si="21"/>
        <v>2.9425287356321839</v>
      </c>
      <c r="AE100" s="136">
        <v>21.75</v>
      </c>
      <c r="AF100" s="137">
        <f t="shared" si="22"/>
        <v>1.8390804597701149</v>
      </c>
      <c r="AG100" s="136">
        <v>21.75</v>
      </c>
      <c r="AH100" s="137">
        <f t="shared" si="23"/>
        <v>1.8390804597701149</v>
      </c>
      <c r="AI100" s="136">
        <v>21.75</v>
      </c>
      <c r="AJ100" s="138">
        <f t="shared" si="24"/>
        <v>1.8390804597701149</v>
      </c>
    </row>
    <row r="101" spans="1:36">
      <c r="A101" s="136">
        <v>22</v>
      </c>
      <c r="B101" s="137">
        <f t="shared" si="4"/>
        <v>1.8181818181818181</v>
      </c>
      <c r="C101" s="137">
        <f t="shared" si="5"/>
        <v>18.18181818181818</v>
      </c>
      <c r="D101" s="9">
        <v>2.2000000000000002</v>
      </c>
      <c r="E101" s="138">
        <f t="shared" si="6"/>
        <v>18.18181818181818</v>
      </c>
      <c r="F101" s="136">
        <v>22</v>
      </c>
      <c r="G101" s="137">
        <f t="shared" si="7"/>
        <v>4.545454545454545</v>
      </c>
      <c r="H101" s="137">
        <f t="shared" si="8"/>
        <v>45.454545454545453</v>
      </c>
      <c r="I101" s="9">
        <v>2.2000000000000002</v>
      </c>
      <c r="J101" s="138">
        <f t="shared" si="9"/>
        <v>18.18181818181818</v>
      </c>
      <c r="K101" s="136">
        <v>85</v>
      </c>
      <c r="L101" s="137">
        <f t="shared" si="10"/>
        <v>4.7058823529411766</v>
      </c>
      <c r="M101" s="137">
        <f t="shared" si="11"/>
        <v>47.058823529411768</v>
      </c>
      <c r="N101" s="136">
        <v>22</v>
      </c>
      <c r="O101" s="137">
        <f t="shared" si="12"/>
        <v>1.8181818181818181</v>
      </c>
      <c r="P101" s="137">
        <f t="shared" si="13"/>
        <v>18.18181818181818</v>
      </c>
      <c r="Q101" s="9">
        <v>2.2000000000000002</v>
      </c>
      <c r="R101" s="138">
        <f t="shared" si="14"/>
        <v>18.18181818181818</v>
      </c>
      <c r="S101" s="136">
        <v>0.88</v>
      </c>
      <c r="T101" s="137">
        <f t="shared" si="15"/>
        <v>2.2727272727272725</v>
      </c>
      <c r="U101" s="137">
        <f t="shared" si="16"/>
        <v>22.727272727272727</v>
      </c>
      <c r="V101" s="136">
        <v>8.7999999999999901</v>
      </c>
      <c r="W101" s="137">
        <f t="shared" si="17"/>
        <v>2.2727272727272751</v>
      </c>
      <c r="X101" s="137">
        <f t="shared" si="18"/>
        <v>22.727272727272751</v>
      </c>
      <c r="Y101" s="136">
        <v>22</v>
      </c>
      <c r="Z101" s="9">
        <f t="shared" si="19"/>
        <v>1.8181818181818181</v>
      </c>
      <c r="AA101" s="139">
        <v>8.7999999999999898E-2</v>
      </c>
      <c r="AB101" s="9">
        <f t="shared" si="20"/>
        <v>2.2727272727272751</v>
      </c>
      <c r="AC101" s="136">
        <v>22</v>
      </c>
      <c r="AD101" s="9">
        <f t="shared" si="21"/>
        <v>2.9090909090909092</v>
      </c>
      <c r="AE101" s="136">
        <v>22</v>
      </c>
      <c r="AF101" s="137">
        <f t="shared" si="22"/>
        <v>1.8181818181818181</v>
      </c>
      <c r="AG101" s="136">
        <v>22</v>
      </c>
      <c r="AH101" s="137">
        <f t="shared" si="23"/>
        <v>1.8181818181818181</v>
      </c>
      <c r="AI101" s="136">
        <v>22</v>
      </c>
      <c r="AJ101" s="138">
        <f t="shared" si="24"/>
        <v>1.8181818181818181</v>
      </c>
    </row>
    <row r="102" spans="1:36">
      <c r="A102" s="136">
        <v>22.25</v>
      </c>
      <c r="B102" s="137">
        <f t="shared" si="4"/>
        <v>1.7977528089887642</v>
      </c>
      <c r="C102" s="137">
        <f t="shared" si="5"/>
        <v>17.977528089887642</v>
      </c>
      <c r="D102" s="9">
        <v>2.2250000000000001</v>
      </c>
      <c r="E102" s="138">
        <f t="shared" si="6"/>
        <v>17.977528089887638</v>
      </c>
      <c r="F102" s="136">
        <v>22.25</v>
      </c>
      <c r="G102" s="137">
        <f t="shared" si="7"/>
        <v>4.4943820224719104</v>
      </c>
      <c r="H102" s="137">
        <f t="shared" si="8"/>
        <v>44.943820224719104</v>
      </c>
      <c r="I102" s="9">
        <v>2.2250000000000001</v>
      </c>
      <c r="J102" s="138">
        <f t="shared" si="9"/>
        <v>17.977528089887638</v>
      </c>
      <c r="K102" s="9">
        <v>86</v>
      </c>
      <c r="L102" s="137">
        <f t="shared" si="10"/>
        <v>4.6511627906976738</v>
      </c>
      <c r="M102" s="137">
        <f t="shared" si="11"/>
        <v>46.511627906976742</v>
      </c>
      <c r="N102" s="136">
        <v>22.25</v>
      </c>
      <c r="O102" s="137">
        <f t="shared" si="12"/>
        <v>1.7977528089887642</v>
      </c>
      <c r="P102" s="137">
        <f t="shared" si="13"/>
        <v>17.977528089887642</v>
      </c>
      <c r="Q102" s="9">
        <v>2.2250000000000001</v>
      </c>
      <c r="R102" s="138">
        <f t="shared" si="14"/>
        <v>17.977528089887638</v>
      </c>
      <c r="S102" s="136">
        <v>0.89</v>
      </c>
      <c r="T102" s="137">
        <f t="shared" si="15"/>
        <v>2.2471910112359552</v>
      </c>
      <c r="U102" s="137">
        <f t="shared" si="16"/>
        <v>22.471910112359552</v>
      </c>
      <c r="V102" s="136">
        <v>8.8999999999999897</v>
      </c>
      <c r="W102" s="137">
        <f t="shared" si="17"/>
        <v>2.2471910112359579</v>
      </c>
      <c r="X102" s="137">
        <f t="shared" si="18"/>
        <v>22.471910112359581</v>
      </c>
      <c r="Y102" s="136">
        <v>22.25</v>
      </c>
      <c r="Z102" s="9">
        <f t="shared" si="19"/>
        <v>1.7977528089887642</v>
      </c>
      <c r="AA102" s="139">
        <v>8.8999999999999899E-2</v>
      </c>
      <c r="AB102" s="9">
        <f t="shared" si="20"/>
        <v>2.2471910112359574</v>
      </c>
      <c r="AC102" s="136">
        <v>22.25</v>
      </c>
      <c r="AD102" s="9">
        <f t="shared" si="21"/>
        <v>2.8764044943820228</v>
      </c>
      <c r="AE102" s="136">
        <v>22.25</v>
      </c>
      <c r="AF102" s="137">
        <f t="shared" si="22"/>
        <v>1.7977528089887642</v>
      </c>
      <c r="AG102" s="136">
        <v>22.25</v>
      </c>
      <c r="AH102" s="137">
        <f t="shared" si="23"/>
        <v>1.7977528089887642</v>
      </c>
      <c r="AI102" s="136">
        <v>22.25</v>
      </c>
      <c r="AJ102" s="138">
        <f t="shared" si="24"/>
        <v>1.7977528089887642</v>
      </c>
    </row>
    <row r="103" spans="1:36">
      <c r="A103" s="136">
        <v>22.5</v>
      </c>
      <c r="B103" s="137">
        <f t="shared" si="4"/>
        <v>1.7777777777777777</v>
      </c>
      <c r="C103" s="137">
        <f t="shared" si="5"/>
        <v>17.777777777777779</v>
      </c>
      <c r="D103" s="9">
        <v>2.25</v>
      </c>
      <c r="E103" s="138">
        <f t="shared" si="6"/>
        <v>17.777777777777779</v>
      </c>
      <c r="F103" s="136">
        <v>22.5</v>
      </c>
      <c r="G103" s="137">
        <f t="shared" si="7"/>
        <v>4.4444444444444446</v>
      </c>
      <c r="H103" s="137">
        <f t="shared" si="8"/>
        <v>44.444444444444443</v>
      </c>
      <c r="I103" s="9">
        <v>2.25</v>
      </c>
      <c r="J103" s="138">
        <f t="shared" si="9"/>
        <v>17.777777777777779</v>
      </c>
      <c r="K103" s="136">
        <v>87</v>
      </c>
      <c r="L103" s="137">
        <f t="shared" si="10"/>
        <v>4.5977011494252871</v>
      </c>
      <c r="M103" s="137">
        <f t="shared" si="11"/>
        <v>45.977011494252871</v>
      </c>
      <c r="N103" s="136">
        <v>22.5</v>
      </c>
      <c r="O103" s="137">
        <f t="shared" si="12"/>
        <v>1.7777777777777777</v>
      </c>
      <c r="P103" s="137">
        <f t="shared" si="13"/>
        <v>17.777777777777779</v>
      </c>
      <c r="Q103" s="9">
        <v>2.25</v>
      </c>
      <c r="R103" s="138">
        <f t="shared" si="14"/>
        <v>17.777777777777779</v>
      </c>
      <c r="S103" s="136">
        <v>0.9</v>
      </c>
      <c r="T103" s="137">
        <f t="shared" si="15"/>
        <v>2.2222222222222223</v>
      </c>
      <c r="U103" s="137">
        <f t="shared" si="16"/>
        <v>22.222222222222221</v>
      </c>
      <c r="V103" s="136">
        <v>8.9999999999999893</v>
      </c>
      <c r="W103" s="137">
        <f t="shared" si="17"/>
        <v>2.222222222222225</v>
      </c>
      <c r="X103" s="137">
        <f t="shared" si="18"/>
        <v>22.22222222222225</v>
      </c>
      <c r="Y103" s="136">
        <v>22.5</v>
      </c>
      <c r="Z103" s="9">
        <f t="shared" si="19"/>
        <v>1.7777777777777777</v>
      </c>
      <c r="AA103" s="139">
        <v>8.99999999999999E-2</v>
      </c>
      <c r="AB103" s="9">
        <f t="shared" si="20"/>
        <v>2.222222222222225</v>
      </c>
      <c r="AC103" s="136">
        <v>22.5</v>
      </c>
      <c r="AD103" s="9">
        <f t="shared" si="21"/>
        <v>2.8444444444444446</v>
      </c>
      <c r="AE103" s="136">
        <v>22.5</v>
      </c>
      <c r="AF103" s="137">
        <f t="shared" si="22"/>
        <v>1.7777777777777777</v>
      </c>
      <c r="AG103" s="136">
        <v>22.5</v>
      </c>
      <c r="AH103" s="137">
        <f t="shared" si="23"/>
        <v>1.7777777777777777</v>
      </c>
      <c r="AI103" s="136">
        <v>22.5</v>
      </c>
      <c r="AJ103" s="138">
        <f t="shared" si="24"/>
        <v>1.7777777777777777</v>
      </c>
    </row>
    <row r="104" spans="1:36">
      <c r="A104" s="136">
        <v>22.75</v>
      </c>
      <c r="B104" s="137">
        <f t="shared" si="4"/>
        <v>1.7582417582417582</v>
      </c>
      <c r="C104" s="137">
        <f t="shared" si="5"/>
        <v>17.582417582417584</v>
      </c>
      <c r="D104" s="9">
        <v>2.2749999999999999</v>
      </c>
      <c r="E104" s="138">
        <f t="shared" si="6"/>
        <v>17.582417582417584</v>
      </c>
      <c r="F104" s="136">
        <v>22.75</v>
      </c>
      <c r="G104" s="137">
        <f t="shared" si="7"/>
        <v>4.395604395604396</v>
      </c>
      <c r="H104" s="137">
        <f t="shared" si="8"/>
        <v>43.956043956043956</v>
      </c>
      <c r="I104" s="9">
        <v>2.2749999999999999</v>
      </c>
      <c r="J104" s="138">
        <f t="shared" si="9"/>
        <v>17.582417582417584</v>
      </c>
      <c r="K104" s="9">
        <v>88</v>
      </c>
      <c r="L104" s="137">
        <f t="shared" si="10"/>
        <v>4.545454545454545</v>
      </c>
      <c r="M104" s="137">
        <f t="shared" si="11"/>
        <v>45.454545454545453</v>
      </c>
      <c r="N104" s="136">
        <v>22.75</v>
      </c>
      <c r="O104" s="137">
        <f t="shared" si="12"/>
        <v>1.7582417582417582</v>
      </c>
      <c r="P104" s="137">
        <f t="shared" si="13"/>
        <v>17.582417582417584</v>
      </c>
      <c r="Q104" s="9">
        <v>2.2749999999999999</v>
      </c>
      <c r="R104" s="138">
        <f t="shared" si="14"/>
        <v>17.582417582417584</v>
      </c>
      <c r="S104" s="136">
        <v>0.91</v>
      </c>
      <c r="T104" s="137">
        <f t="shared" si="15"/>
        <v>2.197802197802198</v>
      </c>
      <c r="U104" s="137">
        <f t="shared" si="16"/>
        <v>21.978021978021978</v>
      </c>
      <c r="V104" s="136">
        <v>9.0999999999999908</v>
      </c>
      <c r="W104" s="137">
        <f t="shared" si="17"/>
        <v>2.1978021978021998</v>
      </c>
      <c r="X104" s="137">
        <f t="shared" si="18"/>
        <v>21.978021978021999</v>
      </c>
      <c r="Y104" s="136">
        <v>22.75</v>
      </c>
      <c r="Z104" s="9">
        <f t="shared" si="19"/>
        <v>1.7582417582417582</v>
      </c>
      <c r="AA104" s="139">
        <v>9.09999999999999E-2</v>
      </c>
      <c r="AB104" s="9">
        <f t="shared" si="20"/>
        <v>2.1978021978022002</v>
      </c>
      <c r="AC104" s="136">
        <v>22.75</v>
      </c>
      <c r="AD104" s="9">
        <f t="shared" si="21"/>
        <v>2.8131868131868134</v>
      </c>
      <c r="AE104" s="136">
        <v>22.75</v>
      </c>
      <c r="AF104" s="137">
        <f t="shared" si="22"/>
        <v>1.7582417582417582</v>
      </c>
      <c r="AG104" s="136">
        <v>22.75</v>
      </c>
      <c r="AH104" s="137">
        <f t="shared" si="23"/>
        <v>1.7582417582417582</v>
      </c>
      <c r="AI104" s="136">
        <v>22.75</v>
      </c>
      <c r="AJ104" s="138">
        <f t="shared" si="24"/>
        <v>1.7582417582417582</v>
      </c>
    </row>
    <row r="105" spans="1:36">
      <c r="A105" s="136">
        <v>23</v>
      </c>
      <c r="B105" s="137">
        <f t="shared" si="4"/>
        <v>1.7391304347826086</v>
      </c>
      <c r="C105" s="137">
        <f t="shared" si="5"/>
        <v>17.391304347826086</v>
      </c>
      <c r="D105" s="9">
        <v>2.2999999999999998</v>
      </c>
      <c r="E105" s="138">
        <f t="shared" si="6"/>
        <v>17.391304347826086</v>
      </c>
      <c r="F105" s="136">
        <v>23</v>
      </c>
      <c r="G105" s="137">
        <f t="shared" si="7"/>
        <v>4.3478260869565215</v>
      </c>
      <c r="H105" s="137">
        <f t="shared" si="8"/>
        <v>43.478260869565219</v>
      </c>
      <c r="I105" s="9">
        <v>2.2999999999999998</v>
      </c>
      <c r="J105" s="138">
        <f t="shared" si="9"/>
        <v>17.391304347826086</v>
      </c>
      <c r="K105" s="136">
        <v>89</v>
      </c>
      <c r="L105" s="137">
        <f t="shared" si="10"/>
        <v>4.4943820224719104</v>
      </c>
      <c r="M105" s="137">
        <f t="shared" si="11"/>
        <v>44.943820224719104</v>
      </c>
      <c r="N105" s="136">
        <v>23</v>
      </c>
      <c r="O105" s="137">
        <f t="shared" si="12"/>
        <v>1.7391304347826086</v>
      </c>
      <c r="P105" s="137">
        <f t="shared" si="13"/>
        <v>17.391304347826086</v>
      </c>
      <c r="Q105" s="9">
        <v>2.2999999999999998</v>
      </c>
      <c r="R105" s="138">
        <f t="shared" si="14"/>
        <v>17.391304347826086</v>
      </c>
      <c r="S105" s="136">
        <v>0.92</v>
      </c>
      <c r="T105" s="137">
        <f t="shared" si="15"/>
        <v>2.1739130434782612</v>
      </c>
      <c r="U105" s="137">
        <f t="shared" si="16"/>
        <v>21.739130434782613</v>
      </c>
      <c r="V105" s="136">
        <v>9.1999999999999904</v>
      </c>
      <c r="W105" s="137">
        <f t="shared" si="17"/>
        <v>2.1739130434782634</v>
      </c>
      <c r="X105" s="137">
        <f t="shared" si="18"/>
        <v>21.739130434782634</v>
      </c>
      <c r="Y105" s="136">
        <v>23</v>
      </c>
      <c r="Z105" s="9">
        <f t="shared" si="19"/>
        <v>1.7391304347826086</v>
      </c>
      <c r="AA105" s="139">
        <v>9.1999999999999901E-2</v>
      </c>
      <c r="AB105" s="9">
        <f t="shared" si="20"/>
        <v>2.1739130434782634</v>
      </c>
      <c r="AC105" s="136">
        <v>23</v>
      </c>
      <c r="AD105" s="9">
        <f t="shared" si="21"/>
        <v>2.7826086956521738</v>
      </c>
      <c r="AE105" s="136">
        <v>23</v>
      </c>
      <c r="AF105" s="137">
        <f t="shared" si="22"/>
        <v>1.7391304347826086</v>
      </c>
      <c r="AG105" s="136">
        <v>23</v>
      </c>
      <c r="AH105" s="137">
        <f t="shared" si="23"/>
        <v>1.7391304347826086</v>
      </c>
      <c r="AI105" s="136">
        <v>23</v>
      </c>
      <c r="AJ105" s="138">
        <f t="shared" si="24"/>
        <v>1.7391304347826086</v>
      </c>
    </row>
    <row r="106" spans="1:36">
      <c r="A106" s="136">
        <v>23.25</v>
      </c>
      <c r="B106" s="137">
        <f t="shared" si="4"/>
        <v>1.7204301075268815</v>
      </c>
      <c r="C106" s="137">
        <f t="shared" si="5"/>
        <v>17.204301075268816</v>
      </c>
      <c r="D106" s="9">
        <v>2.3250000000000002</v>
      </c>
      <c r="E106" s="138">
        <f t="shared" si="6"/>
        <v>17.204301075268816</v>
      </c>
      <c r="F106" s="136">
        <v>23.25</v>
      </c>
      <c r="G106" s="137">
        <f t="shared" si="7"/>
        <v>4.301075268817204</v>
      </c>
      <c r="H106" s="137">
        <f t="shared" si="8"/>
        <v>43.01075268817204</v>
      </c>
      <c r="I106" s="9">
        <v>2.3250000000000002</v>
      </c>
      <c r="J106" s="138">
        <f t="shared" si="9"/>
        <v>17.204301075268816</v>
      </c>
      <c r="K106" s="9">
        <v>90</v>
      </c>
      <c r="L106" s="137">
        <f t="shared" si="10"/>
        <v>4.4444444444444446</v>
      </c>
      <c r="M106" s="137">
        <f t="shared" si="11"/>
        <v>44.444444444444443</v>
      </c>
      <c r="N106" s="136">
        <v>23.25</v>
      </c>
      <c r="O106" s="137">
        <f t="shared" si="12"/>
        <v>1.7204301075268815</v>
      </c>
      <c r="P106" s="137">
        <f t="shared" si="13"/>
        <v>17.204301075268816</v>
      </c>
      <c r="Q106" s="9">
        <v>2.3250000000000002</v>
      </c>
      <c r="R106" s="138">
        <f t="shared" si="14"/>
        <v>17.204301075268816</v>
      </c>
      <c r="S106" s="136">
        <v>0.93</v>
      </c>
      <c r="T106" s="137">
        <f t="shared" si="15"/>
        <v>2.150537634408602</v>
      </c>
      <c r="U106" s="137">
        <f t="shared" si="16"/>
        <v>21.50537634408602</v>
      </c>
      <c r="V106" s="136">
        <v>9.2999999999999901</v>
      </c>
      <c r="W106" s="137">
        <f t="shared" si="17"/>
        <v>2.1505376344086047</v>
      </c>
      <c r="X106" s="137">
        <f t="shared" si="18"/>
        <v>21.505376344086045</v>
      </c>
      <c r="Y106" s="136">
        <v>23.25</v>
      </c>
      <c r="Z106" s="9">
        <f t="shared" si="19"/>
        <v>1.7204301075268815</v>
      </c>
      <c r="AA106" s="139">
        <v>9.2999999999999902E-2</v>
      </c>
      <c r="AB106" s="9">
        <f t="shared" si="20"/>
        <v>2.1505376344086047</v>
      </c>
      <c r="AC106" s="136">
        <v>23.25</v>
      </c>
      <c r="AD106" s="9">
        <f t="shared" si="21"/>
        <v>2.7526881720430105</v>
      </c>
      <c r="AE106" s="136">
        <v>23.25</v>
      </c>
      <c r="AF106" s="137">
        <f t="shared" si="22"/>
        <v>1.7204301075268815</v>
      </c>
      <c r="AG106" s="136">
        <v>23.25</v>
      </c>
      <c r="AH106" s="137">
        <f t="shared" si="23"/>
        <v>1.7204301075268815</v>
      </c>
      <c r="AI106" s="136">
        <v>23.25</v>
      </c>
      <c r="AJ106" s="138">
        <f t="shared" si="24"/>
        <v>1.7204301075268815</v>
      </c>
    </row>
    <row r="107" spans="1:36">
      <c r="A107" s="136">
        <v>23.5</v>
      </c>
      <c r="B107" s="137">
        <f t="shared" si="4"/>
        <v>1.7021276595744681</v>
      </c>
      <c r="C107" s="137">
        <f t="shared" si="5"/>
        <v>17.021276595744681</v>
      </c>
      <c r="D107" s="9">
        <v>2.35</v>
      </c>
      <c r="E107" s="138">
        <f t="shared" si="6"/>
        <v>17.021276595744681</v>
      </c>
      <c r="F107" s="136">
        <v>23.5</v>
      </c>
      <c r="G107" s="137">
        <f t="shared" si="7"/>
        <v>4.2553191489361701</v>
      </c>
      <c r="H107" s="137">
        <f t="shared" si="8"/>
        <v>42.553191489361701</v>
      </c>
      <c r="I107" s="9">
        <v>2.35</v>
      </c>
      <c r="J107" s="138">
        <f t="shared" si="9"/>
        <v>17.021276595744681</v>
      </c>
      <c r="K107" s="136">
        <v>91</v>
      </c>
      <c r="L107" s="137">
        <f t="shared" si="10"/>
        <v>4.395604395604396</v>
      </c>
      <c r="M107" s="137">
        <f t="shared" si="11"/>
        <v>43.956043956043956</v>
      </c>
      <c r="N107" s="136">
        <v>23.5</v>
      </c>
      <c r="O107" s="137">
        <f t="shared" si="12"/>
        <v>1.7021276595744681</v>
      </c>
      <c r="P107" s="137">
        <f t="shared" si="13"/>
        <v>17.021276595744681</v>
      </c>
      <c r="Q107" s="9">
        <v>2.35</v>
      </c>
      <c r="R107" s="138">
        <f t="shared" si="14"/>
        <v>17.021276595744681</v>
      </c>
      <c r="S107" s="136">
        <v>0.94</v>
      </c>
      <c r="T107" s="137">
        <f t="shared" si="15"/>
        <v>2.1276595744680855</v>
      </c>
      <c r="U107" s="137">
        <f t="shared" si="16"/>
        <v>21.276595744680854</v>
      </c>
      <c r="V107" s="136">
        <v>9.3999999999999897</v>
      </c>
      <c r="W107" s="137">
        <f t="shared" si="17"/>
        <v>2.1276595744680877</v>
      </c>
      <c r="X107" s="137">
        <f t="shared" si="18"/>
        <v>21.276595744680876</v>
      </c>
      <c r="Y107" s="136">
        <v>23.5</v>
      </c>
      <c r="Z107" s="9">
        <f t="shared" si="19"/>
        <v>1.7021276595744681</v>
      </c>
      <c r="AA107" s="139">
        <v>9.3999999999999903E-2</v>
      </c>
      <c r="AB107" s="9">
        <f t="shared" si="20"/>
        <v>2.1276595744680873</v>
      </c>
      <c r="AC107" s="136">
        <v>23.5</v>
      </c>
      <c r="AD107" s="9">
        <f t="shared" si="21"/>
        <v>2.7234042553191489</v>
      </c>
      <c r="AE107" s="136">
        <v>23.5</v>
      </c>
      <c r="AF107" s="137">
        <f t="shared" si="22"/>
        <v>1.7021276595744681</v>
      </c>
      <c r="AG107" s="136">
        <v>23.5</v>
      </c>
      <c r="AH107" s="137">
        <f t="shared" si="23"/>
        <v>1.7021276595744681</v>
      </c>
      <c r="AI107" s="136">
        <v>23.5</v>
      </c>
      <c r="AJ107" s="138">
        <f t="shared" si="24"/>
        <v>1.7021276595744681</v>
      </c>
    </row>
    <row r="108" spans="1:36">
      <c r="A108" s="136">
        <v>23.75</v>
      </c>
      <c r="B108" s="137">
        <f t="shared" si="4"/>
        <v>1.6842105263157896</v>
      </c>
      <c r="C108" s="137">
        <f t="shared" si="5"/>
        <v>16.842105263157897</v>
      </c>
      <c r="D108" s="9">
        <v>2.375</v>
      </c>
      <c r="E108" s="138">
        <f t="shared" si="6"/>
        <v>16.842105263157894</v>
      </c>
      <c r="F108" s="136">
        <v>23.75</v>
      </c>
      <c r="G108" s="137">
        <f t="shared" si="7"/>
        <v>4.2105263157894743</v>
      </c>
      <c r="H108" s="137">
        <f t="shared" si="8"/>
        <v>42.10526315789474</v>
      </c>
      <c r="I108" s="9">
        <v>2.375</v>
      </c>
      <c r="J108" s="138">
        <f t="shared" si="9"/>
        <v>16.842105263157894</v>
      </c>
      <c r="K108" s="9">
        <v>92</v>
      </c>
      <c r="L108" s="137">
        <f t="shared" si="10"/>
        <v>4.3478260869565215</v>
      </c>
      <c r="M108" s="137">
        <f t="shared" si="11"/>
        <v>43.478260869565219</v>
      </c>
      <c r="N108" s="136">
        <v>23.75</v>
      </c>
      <c r="O108" s="137">
        <f t="shared" si="12"/>
        <v>1.6842105263157896</v>
      </c>
      <c r="P108" s="137">
        <f t="shared" si="13"/>
        <v>16.842105263157897</v>
      </c>
      <c r="Q108" s="9">
        <v>2.375</v>
      </c>
      <c r="R108" s="138">
        <f t="shared" si="14"/>
        <v>16.842105263157894</v>
      </c>
      <c r="S108" s="136">
        <v>0.95</v>
      </c>
      <c r="T108" s="137">
        <f t="shared" si="15"/>
        <v>2.1052631578947372</v>
      </c>
      <c r="U108" s="137">
        <f t="shared" si="16"/>
        <v>21.05263157894737</v>
      </c>
      <c r="V108" s="136">
        <v>9.4999999999999893</v>
      </c>
      <c r="W108" s="137">
        <f t="shared" si="17"/>
        <v>2.1052631578947394</v>
      </c>
      <c r="X108" s="137">
        <f t="shared" si="18"/>
        <v>21.052631578947395</v>
      </c>
      <c r="Y108" s="136">
        <v>23.75</v>
      </c>
      <c r="Z108" s="9">
        <f t="shared" si="19"/>
        <v>1.6842105263157896</v>
      </c>
      <c r="AA108" s="139">
        <v>9.4999999999999904E-2</v>
      </c>
      <c r="AB108" s="9">
        <f t="shared" si="20"/>
        <v>2.1052631578947389</v>
      </c>
      <c r="AC108" s="136">
        <v>23.75</v>
      </c>
      <c r="AD108" s="9">
        <f t="shared" si="21"/>
        <v>2.6947368421052635</v>
      </c>
      <c r="AE108" s="136">
        <v>23.75</v>
      </c>
      <c r="AF108" s="137">
        <f t="shared" si="22"/>
        <v>1.6842105263157896</v>
      </c>
      <c r="AG108" s="136">
        <v>23.75</v>
      </c>
      <c r="AH108" s="137">
        <f t="shared" si="23"/>
        <v>1.6842105263157896</v>
      </c>
      <c r="AI108" s="136">
        <v>23.75</v>
      </c>
      <c r="AJ108" s="138">
        <f t="shared" si="24"/>
        <v>1.6842105263157896</v>
      </c>
    </row>
    <row r="109" spans="1:36">
      <c r="A109" s="136">
        <v>24</v>
      </c>
      <c r="B109" s="137">
        <f t="shared" si="4"/>
        <v>1.6666666666666665</v>
      </c>
      <c r="C109" s="137">
        <f t="shared" si="5"/>
        <v>16.666666666666664</v>
      </c>
      <c r="D109" s="9">
        <v>2.4</v>
      </c>
      <c r="E109" s="138">
        <f t="shared" si="6"/>
        <v>16.666666666666668</v>
      </c>
      <c r="F109" s="136">
        <v>24</v>
      </c>
      <c r="G109" s="137">
        <f t="shared" si="7"/>
        <v>4.1666666666666661</v>
      </c>
      <c r="H109" s="137">
        <f t="shared" si="8"/>
        <v>41.666666666666657</v>
      </c>
      <c r="I109" s="9">
        <v>2.4</v>
      </c>
      <c r="J109" s="138">
        <f t="shared" si="9"/>
        <v>16.666666666666668</v>
      </c>
      <c r="K109" s="136">
        <v>93</v>
      </c>
      <c r="L109" s="137">
        <f t="shared" si="10"/>
        <v>4.301075268817204</v>
      </c>
      <c r="M109" s="137">
        <f t="shared" si="11"/>
        <v>43.01075268817204</v>
      </c>
      <c r="N109" s="136">
        <v>24</v>
      </c>
      <c r="O109" s="137">
        <f t="shared" si="12"/>
        <v>1.6666666666666665</v>
      </c>
      <c r="P109" s="137">
        <f t="shared" si="13"/>
        <v>16.666666666666664</v>
      </c>
      <c r="Q109" s="9">
        <v>2.4</v>
      </c>
      <c r="R109" s="138">
        <f t="shared" si="14"/>
        <v>16.666666666666668</v>
      </c>
      <c r="S109" s="136">
        <v>0.96</v>
      </c>
      <c r="T109" s="137">
        <f t="shared" si="15"/>
        <v>2.0833333333333335</v>
      </c>
      <c r="U109" s="137">
        <f t="shared" si="16"/>
        <v>20.833333333333336</v>
      </c>
      <c r="V109" s="136">
        <v>9.5999999999999908</v>
      </c>
      <c r="W109" s="137">
        <f t="shared" si="17"/>
        <v>2.0833333333333353</v>
      </c>
      <c r="X109" s="137">
        <f t="shared" si="18"/>
        <v>20.833333333333353</v>
      </c>
      <c r="Y109" s="136">
        <v>24</v>
      </c>
      <c r="Z109" s="9">
        <f t="shared" si="19"/>
        <v>1.6666666666666665</v>
      </c>
      <c r="AA109" s="139">
        <v>9.5999999999999905E-2</v>
      </c>
      <c r="AB109" s="9">
        <f t="shared" si="20"/>
        <v>2.0833333333333353</v>
      </c>
      <c r="AC109" s="136">
        <v>24</v>
      </c>
      <c r="AD109" s="9">
        <f t="shared" si="21"/>
        <v>2.6666666666666665</v>
      </c>
      <c r="AE109" s="136">
        <v>24</v>
      </c>
      <c r="AF109" s="137">
        <f t="shared" si="22"/>
        <v>1.6666666666666665</v>
      </c>
      <c r="AG109" s="136">
        <v>24</v>
      </c>
      <c r="AH109" s="137">
        <f t="shared" si="23"/>
        <v>1.6666666666666665</v>
      </c>
      <c r="AI109" s="136">
        <v>24</v>
      </c>
      <c r="AJ109" s="138">
        <f t="shared" si="24"/>
        <v>1.6666666666666665</v>
      </c>
    </row>
    <row r="110" spans="1:36">
      <c r="A110" s="136">
        <v>24.25</v>
      </c>
      <c r="B110" s="137">
        <f t="shared" si="4"/>
        <v>1.6494845360824744</v>
      </c>
      <c r="C110" s="137">
        <f t="shared" si="5"/>
        <v>16.494845360824744</v>
      </c>
      <c r="D110" s="9">
        <v>2.4249999999999998</v>
      </c>
      <c r="E110" s="138">
        <f t="shared" si="6"/>
        <v>16.494845360824744</v>
      </c>
      <c r="F110" s="136">
        <v>24.25</v>
      </c>
      <c r="G110" s="137">
        <f t="shared" si="7"/>
        <v>4.123711340206186</v>
      </c>
      <c r="H110" s="137">
        <f t="shared" si="8"/>
        <v>41.237113402061858</v>
      </c>
      <c r="I110" s="9">
        <v>2.4249999999999998</v>
      </c>
      <c r="J110" s="138">
        <f t="shared" si="9"/>
        <v>16.494845360824744</v>
      </c>
      <c r="K110" s="9">
        <v>94</v>
      </c>
      <c r="L110" s="137">
        <f t="shared" si="10"/>
        <v>4.2553191489361701</v>
      </c>
      <c r="M110" s="137">
        <f t="shared" si="11"/>
        <v>42.553191489361701</v>
      </c>
      <c r="N110" s="136">
        <v>24.25</v>
      </c>
      <c r="O110" s="137">
        <f t="shared" si="12"/>
        <v>1.6494845360824744</v>
      </c>
      <c r="P110" s="137">
        <f t="shared" si="13"/>
        <v>16.494845360824744</v>
      </c>
      <c r="Q110" s="9">
        <v>2.4249999999999998</v>
      </c>
      <c r="R110" s="138">
        <f t="shared" si="14"/>
        <v>16.494845360824744</v>
      </c>
      <c r="S110" s="136">
        <v>0.97</v>
      </c>
      <c r="T110" s="137">
        <f t="shared" si="15"/>
        <v>2.061855670103093</v>
      </c>
      <c r="U110" s="137">
        <f t="shared" si="16"/>
        <v>20.618556701030929</v>
      </c>
      <c r="V110" s="136">
        <v>9.6999999999999904</v>
      </c>
      <c r="W110" s="137">
        <f t="shared" si="17"/>
        <v>2.0618556701030948</v>
      </c>
      <c r="X110" s="137">
        <f t="shared" si="18"/>
        <v>20.618556701030947</v>
      </c>
      <c r="Y110" s="136">
        <v>24.25</v>
      </c>
      <c r="Z110" s="9">
        <f t="shared" si="19"/>
        <v>1.6494845360824744</v>
      </c>
      <c r="AA110" s="139">
        <v>9.6999999999999906E-2</v>
      </c>
      <c r="AB110" s="9">
        <f t="shared" si="20"/>
        <v>2.0618556701030948</v>
      </c>
      <c r="AC110" s="136">
        <v>24.25</v>
      </c>
      <c r="AD110" s="9">
        <f t="shared" si="21"/>
        <v>2.6391752577319592</v>
      </c>
      <c r="AE110" s="136">
        <v>24.25</v>
      </c>
      <c r="AF110" s="137">
        <f t="shared" si="22"/>
        <v>1.6494845360824744</v>
      </c>
      <c r="AG110" s="136">
        <v>24.25</v>
      </c>
      <c r="AH110" s="137">
        <f t="shared" si="23"/>
        <v>1.6494845360824744</v>
      </c>
      <c r="AI110" s="136">
        <v>24.25</v>
      </c>
      <c r="AJ110" s="138">
        <f t="shared" si="24"/>
        <v>1.6494845360824744</v>
      </c>
    </row>
    <row r="111" spans="1:36">
      <c r="A111" s="136">
        <v>24.5</v>
      </c>
      <c r="B111" s="137">
        <f t="shared" si="4"/>
        <v>1.6326530612244898</v>
      </c>
      <c r="C111" s="137">
        <f t="shared" si="5"/>
        <v>16.326530612244898</v>
      </c>
      <c r="D111" s="9">
        <v>2.4500000000000002</v>
      </c>
      <c r="E111" s="138">
        <f t="shared" si="6"/>
        <v>16.326530612244895</v>
      </c>
      <c r="F111" s="136">
        <v>24.5</v>
      </c>
      <c r="G111" s="137">
        <f t="shared" si="7"/>
        <v>4.0816326530612246</v>
      </c>
      <c r="H111" s="137">
        <f t="shared" si="8"/>
        <v>40.816326530612244</v>
      </c>
      <c r="I111" s="9">
        <v>2.4500000000000002</v>
      </c>
      <c r="J111" s="138">
        <f t="shared" si="9"/>
        <v>16.326530612244895</v>
      </c>
      <c r="K111" s="136">
        <v>95</v>
      </c>
      <c r="L111" s="137">
        <f t="shared" si="10"/>
        <v>4.2105263157894743</v>
      </c>
      <c r="M111" s="137">
        <f t="shared" si="11"/>
        <v>42.10526315789474</v>
      </c>
      <c r="N111" s="136">
        <v>24.5</v>
      </c>
      <c r="O111" s="137">
        <f t="shared" si="12"/>
        <v>1.6326530612244898</v>
      </c>
      <c r="P111" s="137">
        <f t="shared" si="13"/>
        <v>16.326530612244898</v>
      </c>
      <c r="Q111" s="9">
        <v>2.4500000000000002</v>
      </c>
      <c r="R111" s="138">
        <f t="shared" si="14"/>
        <v>16.326530612244895</v>
      </c>
      <c r="S111" s="136">
        <v>0.98</v>
      </c>
      <c r="T111" s="137">
        <f t="shared" si="15"/>
        <v>2.0408163265306123</v>
      </c>
      <c r="U111" s="137">
        <f t="shared" si="16"/>
        <v>20.408163265306122</v>
      </c>
      <c r="V111" s="136">
        <v>9.7999999999999901</v>
      </c>
      <c r="W111" s="137">
        <f t="shared" si="17"/>
        <v>2.0408163265306145</v>
      </c>
      <c r="X111" s="137">
        <f t="shared" si="18"/>
        <v>20.408163265306143</v>
      </c>
      <c r="Y111" s="136">
        <v>24.5</v>
      </c>
      <c r="Z111" s="9">
        <f t="shared" si="19"/>
        <v>1.6326530612244898</v>
      </c>
      <c r="AA111" s="139">
        <v>9.7999999999999907E-2</v>
      </c>
      <c r="AB111" s="9">
        <f t="shared" si="20"/>
        <v>2.0408163265306141</v>
      </c>
      <c r="AC111" s="136">
        <v>24.5</v>
      </c>
      <c r="AD111" s="9">
        <f t="shared" si="21"/>
        <v>2.6122448979591835</v>
      </c>
      <c r="AE111" s="136">
        <v>24.5</v>
      </c>
      <c r="AF111" s="137">
        <f t="shared" si="22"/>
        <v>1.6326530612244898</v>
      </c>
      <c r="AG111" s="136">
        <v>24.5</v>
      </c>
      <c r="AH111" s="137">
        <f t="shared" si="23"/>
        <v>1.6326530612244898</v>
      </c>
      <c r="AI111" s="136">
        <v>24.5</v>
      </c>
      <c r="AJ111" s="138">
        <f t="shared" si="24"/>
        <v>1.6326530612244898</v>
      </c>
    </row>
    <row r="112" spans="1:36">
      <c r="A112" s="136">
        <v>24.75</v>
      </c>
      <c r="B112" s="137">
        <f t="shared" si="4"/>
        <v>1.6161616161616161</v>
      </c>
      <c r="C112" s="137">
        <f t="shared" si="5"/>
        <v>16.161616161616163</v>
      </c>
      <c r="D112" s="9">
        <v>2.4750000000000001</v>
      </c>
      <c r="E112" s="138">
        <f t="shared" si="6"/>
        <v>16.161616161616163</v>
      </c>
      <c r="F112" s="136">
        <v>24.75</v>
      </c>
      <c r="G112" s="137">
        <f t="shared" si="7"/>
        <v>4.0404040404040398</v>
      </c>
      <c r="H112" s="137">
        <f t="shared" si="8"/>
        <v>40.404040404040401</v>
      </c>
      <c r="I112" s="9">
        <v>2.4750000000000001</v>
      </c>
      <c r="J112" s="138">
        <f t="shared" si="9"/>
        <v>16.161616161616163</v>
      </c>
      <c r="K112" s="9">
        <v>96</v>
      </c>
      <c r="L112" s="137">
        <f t="shared" si="10"/>
        <v>4.1666666666666661</v>
      </c>
      <c r="M112" s="137">
        <f t="shared" si="11"/>
        <v>41.666666666666657</v>
      </c>
      <c r="N112" s="136">
        <v>24.75</v>
      </c>
      <c r="O112" s="137">
        <f t="shared" si="12"/>
        <v>1.6161616161616161</v>
      </c>
      <c r="P112" s="137">
        <f t="shared" si="13"/>
        <v>16.161616161616163</v>
      </c>
      <c r="Q112" s="9">
        <v>2.4750000000000001</v>
      </c>
      <c r="R112" s="138">
        <f t="shared" si="14"/>
        <v>16.161616161616163</v>
      </c>
      <c r="S112" s="136">
        <v>0.99</v>
      </c>
      <c r="T112" s="137">
        <f t="shared" si="15"/>
        <v>2.0202020202020203</v>
      </c>
      <c r="U112" s="137">
        <f t="shared" si="16"/>
        <v>20.202020202020204</v>
      </c>
      <c r="V112" s="136">
        <v>9.8999999999999897</v>
      </c>
      <c r="W112" s="137">
        <f t="shared" si="17"/>
        <v>2.0202020202020221</v>
      </c>
      <c r="X112" s="137">
        <f t="shared" si="18"/>
        <v>20.202020202020222</v>
      </c>
      <c r="Y112" s="136">
        <v>24.75</v>
      </c>
      <c r="Z112" s="9">
        <f t="shared" si="19"/>
        <v>1.6161616161616161</v>
      </c>
      <c r="AA112" s="139">
        <v>9.8999999999999894E-2</v>
      </c>
      <c r="AB112" s="9">
        <f t="shared" si="20"/>
        <v>2.0202020202020221</v>
      </c>
      <c r="AC112" s="136">
        <v>24.75</v>
      </c>
      <c r="AD112" s="9">
        <f t="shared" si="21"/>
        <v>2.5858585858585856</v>
      </c>
      <c r="AE112" s="136">
        <v>24.75</v>
      </c>
      <c r="AF112" s="137">
        <f t="shared" si="22"/>
        <v>1.6161616161616161</v>
      </c>
      <c r="AG112" s="136">
        <v>24.75</v>
      </c>
      <c r="AH112" s="137">
        <f t="shared" si="23"/>
        <v>1.6161616161616161</v>
      </c>
      <c r="AI112" s="136">
        <v>24.75</v>
      </c>
      <c r="AJ112" s="138">
        <f t="shared" si="24"/>
        <v>1.6161616161616161</v>
      </c>
    </row>
    <row r="113" spans="1:36">
      <c r="A113" s="136">
        <v>25</v>
      </c>
      <c r="B113" s="137">
        <f t="shared" si="4"/>
        <v>1.6</v>
      </c>
      <c r="C113" s="137">
        <f t="shared" si="5"/>
        <v>16</v>
      </c>
      <c r="D113" s="9">
        <v>2.5</v>
      </c>
      <c r="E113" s="138">
        <f t="shared" si="6"/>
        <v>16</v>
      </c>
      <c r="F113" s="136">
        <v>25</v>
      </c>
      <c r="G113" s="137">
        <f t="shared" si="7"/>
        <v>4</v>
      </c>
      <c r="H113" s="137">
        <f t="shared" si="8"/>
        <v>40</v>
      </c>
      <c r="I113" s="9">
        <v>2.5</v>
      </c>
      <c r="J113" s="138">
        <f t="shared" si="9"/>
        <v>16</v>
      </c>
      <c r="K113" s="136">
        <v>97</v>
      </c>
      <c r="L113" s="137">
        <f t="shared" si="10"/>
        <v>4.123711340206186</v>
      </c>
      <c r="M113" s="137">
        <f t="shared" si="11"/>
        <v>41.237113402061858</v>
      </c>
      <c r="N113" s="136">
        <v>25</v>
      </c>
      <c r="O113" s="137">
        <f t="shared" si="12"/>
        <v>1.6</v>
      </c>
      <c r="P113" s="137">
        <f t="shared" si="13"/>
        <v>16</v>
      </c>
      <c r="Q113" s="9">
        <v>2.5</v>
      </c>
      <c r="R113" s="138">
        <f t="shared" si="14"/>
        <v>16</v>
      </c>
      <c r="S113" s="136">
        <v>1</v>
      </c>
      <c r="T113" s="137">
        <f t="shared" si="15"/>
        <v>2</v>
      </c>
      <c r="U113" s="137">
        <f t="shared" si="16"/>
        <v>20</v>
      </c>
      <c r="V113" s="136">
        <v>9.9999999999999893</v>
      </c>
      <c r="W113" s="137">
        <f t="shared" si="17"/>
        <v>2.0000000000000022</v>
      </c>
      <c r="X113" s="137">
        <f t="shared" si="18"/>
        <v>20.000000000000021</v>
      </c>
      <c r="Y113" s="136">
        <v>25</v>
      </c>
      <c r="Z113" s="9">
        <f t="shared" si="19"/>
        <v>1.6</v>
      </c>
      <c r="AA113" s="139">
        <v>9.9999999999999895E-2</v>
      </c>
      <c r="AB113" s="9">
        <f t="shared" si="20"/>
        <v>2.0000000000000022</v>
      </c>
      <c r="AC113" s="136">
        <v>25</v>
      </c>
      <c r="AD113" s="9">
        <f t="shared" si="21"/>
        <v>2.56</v>
      </c>
      <c r="AE113" s="136">
        <v>25</v>
      </c>
      <c r="AF113" s="137">
        <f t="shared" si="22"/>
        <v>1.6</v>
      </c>
      <c r="AG113" s="136">
        <v>25</v>
      </c>
      <c r="AH113" s="137">
        <f t="shared" si="23"/>
        <v>1.6</v>
      </c>
      <c r="AI113" s="136">
        <v>25</v>
      </c>
      <c r="AJ113" s="138">
        <f t="shared" si="24"/>
        <v>1.6</v>
      </c>
    </row>
    <row r="114" spans="1:36">
      <c r="A114" s="136">
        <v>25.25</v>
      </c>
      <c r="B114" s="137">
        <f t="shared" si="4"/>
        <v>1.5841584158415842</v>
      </c>
      <c r="C114" s="137">
        <f t="shared" si="5"/>
        <v>15.841584158415841</v>
      </c>
      <c r="D114" s="9">
        <v>2.5249999999999999</v>
      </c>
      <c r="E114" s="138">
        <f t="shared" si="6"/>
        <v>15.841584158415841</v>
      </c>
      <c r="F114" s="136">
        <v>25.25</v>
      </c>
      <c r="G114" s="137">
        <f t="shared" si="7"/>
        <v>3.9603960396039604</v>
      </c>
      <c r="H114" s="137">
        <f t="shared" si="8"/>
        <v>39.603960396039604</v>
      </c>
      <c r="I114" s="9">
        <v>2.5249999999999999</v>
      </c>
      <c r="J114" s="138">
        <f t="shared" si="9"/>
        <v>15.841584158415841</v>
      </c>
      <c r="K114" s="9">
        <v>98</v>
      </c>
      <c r="L114" s="137">
        <f t="shared" si="10"/>
        <v>4.0816326530612246</v>
      </c>
      <c r="M114" s="137">
        <f t="shared" si="11"/>
        <v>40.816326530612244</v>
      </c>
      <c r="N114" s="136">
        <v>25.25</v>
      </c>
      <c r="O114" s="137">
        <f t="shared" si="12"/>
        <v>1.5841584158415842</v>
      </c>
      <c r="P114" s="137">
        <f t="shared" si="13"/>
        <v>15.841584158415841</v>
      </c>
      <c r="Q114" s="9">
        <v>2.5249999999999999</v>
      </c>
      <c r="R114" s="138">
        <f t="shared" si="14"/>
        <v>15.841584158415841</v>
      </c>
      <c r="S114" s="136">
        <v>1.01</v>
      </c>
      <c r="T114" s="137">
        <f t="shared" si="15"/>
        <v>1.9801980198019802</v>
      </c>
      <c r="U114" s="137">
        <f t="shared" si="16"/>
        <v>19.801980198019802</v>
      </c>
      <c r="V114" s="136">
        <v>10.1</v>
      </c>
      <c r="W114" s="137">
        <f t="shared" si="17"/>
        <v>1.9801980198019802</v>
      </c>
      <c r="X114" s="137">
        <f t="shared" si="18"/>
        <v>19.801980198019802</v>
      </c>
      <c r="Y114" s="136">
        <v>25.25</v>
      </c>
      <c r="Z114" s="9">
        <f t="shared" si="19"/>
        <v>1.5841584158415842</v>
      </c>
      <c r="AA114" s="139">
        <v>0.10100000000000001</v>
      </c>
      <c r="AB114" s="9">
        <f t="shared" si="20"/>
        <v>1.98019801980198</v>
      </c>
      <c r="AC114" s="136">
        <v>25.25</v>
      </c>
      <c r="AD114" s="9">
        <f t="shared" si="21"/>
        <v>2.5346534653465347</v>
      </c>
      <c r="AE114" s="136">
        <v>25.25</v>
      </c>
      <c r="AF114" s="137">
        <f t="shared" si="22"/>
        <v>1.5841584158415842</v>
      </c>
      <c r="AG114" s="136">
        <v>25.25</v>
      </c>
      <c r="AH114" s="137">
        <f t="shared" si="23"/>
        <v>1.5841584158415842</v>
      </c>
      <c r="AI114" s="136">
        <v>25.25</v>
      </c>
      <c r="AJ114" s="138">
        <f t="shared" si="24"/>
        <v>1.5841584158415842</v>
      </c>
    </row>
    <row r="115" spans="1:36">
      <c r="A115" s="136">
        <v>25.5</v>
      </c>
      <c r="B115" s="137">
        <f t="shared" si="4"/>
        <v>1.5686274509803924</v>
      </c>
      <c r="C115" s="137">
        <f t="shared" si="5"/>
        <v>15.686274509803923</v>
      </c>
      <c r="D115" s="9">
        <v>2.5499999999999998</v>
      </c>
      <c r="E115" s="138">
        <f t="shared" si="6"/>
        <v>15.686274509803923</v>
      </c>
      <c r="F115" s="136">
        <v>25.5</v>
      </c>
      <c r="G115" s="137">
        <f t="shared" si="7"/>
        <v>3.9215686274509807</v>
      </c>
      <c r="H115" s="137">
        <f t="shared" si="8"/>
        <v>39.215686274509807</v>
      </c>
      <c r="I115" s="9">
        <v>2.5499999999999998</v>
      </c>
      <c r="J115" s="138">
        <f t="shared" si="9"/>
        <v>15.686274509803923</v>
      </c>
      <c r="K115" s="136">
        <v>99</v>
      </c>
      <c r="L115" s="137">
        <f t="shared" si="10"/>
        <v>4.0404040404040398</v>
      </c>
      <c r="M115" s="137">
        <f t="shared" si="11"/>
        <v>40.404040404040401</v>
      </c>
      <c r="N115" s="136">
        <v>25.5</v>
      </c>
      <c r="O115" s="137">
        <f t="shared" si="12"/>
        <v>1.5686274509803924</v>
      </c>
      <c r="P115" s="137">
        <f t="shared" si="13"/>
        <v>15.686274509803923</v>
      </c>
      <c r="Q115" s="9">
        <v>2.5499999999999998</v>
      </c>
      <c r="R115" s="138">
        <f t="shared" si="14"/>
        <v>15.686274509803923</v>
      </c>
      <c r="S115" s="136">
        <v>1.02</v>
      </c>
      <c r="T115" s="137">
        <f t="shared" si="15"/>
        <v>1.9607843137254901</v>
      </c>
      <c r="U115" s="137">
        <f t="shared" si="16"/>
        <v>19.6078431372549</v>
      </c>
      <c r="V115" s="136">
        <v>10.199999999999999</v>
      </c>
      <c r="W115" s="137">
        <f t="shared" si="17"/>
        <v>1.9607843137254903</v>
      </c>
      <c r="X115" s="137">
        <f t="shared" si="18"/>
        <v>19.607843137254903</v>
      </c>
      <c r="Y115" s="136">
        <v>25.5</v>
      </c>
      <c r="Z115" s="9">
        <f t="shared" si="19"/>
        <v>1.5686274509803924</v>
      </c>
      <c r="AA115" s="139">
        <v>0.10199999999999999</v>
      </c>
      <c r="AB115" s="9">
        <f t="shared" si="20"/>
        <v>1.9607843137254901</v>
      </c>
      <c r="AC115" s="136">
        <v>25.5</v>
      </c>
      <c r="AD115" s="9">
        <f t="shared" si="21"/>
        <v>2.5098039215686274</v>
      </c>
      <c r="AE115" s="136">
        <v>25.5</v>
      </c>
      <c r="AF115" s="137">
        <f t="shared" si="22"/>
        <v>1.5686274509803924</v>
      </c>
      <c r="AG115" s="136">
        <v>25.5</v>
      </c>
      <c r="AH115" s="137">
        <f t="shared" si="23"/>
        <v>1.5686274509803924</v>
      </c>
      <c r="AI115" s="136">
        <v>25.5</v>
      </c>
      <c r="AJ115" s="138">
        <f t="shared" si="24"/>
        <v>1.5686274509803924</v>
      </c>
    </row>
    <row r="116" spans="1:36">
      <c r="A116" s="136">
        <v>25.75</v>
      </c>
      <c r="B116" s="137">
        <f t="shared" si="4"/>
        <v>1.5533980582524272</v>
      </c>
      <c r="C116" s="137">
        <f t="shared" si="5"/>
        <v>15.533980582524272</v>
      </c>
      <c r="D116" s="9">
        <v>2.5750000000000002</v>
      </c>
      <c r="E116" s="138">
        <f t="shared" si="6"/>
        <v>15.53398058252427</v>
      </c>
      <c r="F116" s="136">
        <v>25.75</v>
      </c>
      <c r="G116" s="137">
        <f t="shared" si="7"/>
        <v>3.8834951456310676</v>
      </c>
      <c r="H116" s="137">
        <f t="shared" si="8"/>
        <v>38.834951456310677</v>
      </c>
      <c r="I116" s="9">
        <v>2.5750000000000002</v>
      </c>
      <c r="J116" s="138">
        <f t="shared" si="9"/>
        <v>15.53398058252427</v>
      </c>
      <c r="K116" s="9">
        <v>100</v>
      </c>
      <c r="L116" s="137">
        <f t="shared" si="10"/>
        <v>4</v>
      </c>
      <c r="M116" s="137">
        <f t="shared" si="11"/>
        <v>40</v>
      </c>
      <c r="N116" s="136">
        <v>25.75</v>
      </c>
      <c r="O116" s="137">
        <f t="shared" si="12"/>
        <v>1.5533980582524272</v>
      </c>
      <c r="P116" s="137">
        <f t="shared" si="13"/>
        <v>15.533980582524272</v>
      </c>
      <c r="Q116" s="9">
        <v>2.5750000000000002</v>
      </c>
      <c r="R116" s="138">
        <f t="shared" si="14"/>
        <v>15.53398058252427</v>
      </c>
      <c r="S116" s="136">
        <v>1.03</v>
      </c>
      <c r="T116" s="137">
        <f t="shared" si="15"/>
        <v>1.9417475728155338</v>
      </c>
      <c r="U116" s="137">
        <f t="shared" si="16"/>
        <v>19.417475728155338</v>
      </c>
      <c r="V116" s="136">
        <v>10.3</v>
      </c>
      <c r="W116" s="137">
        <f t="shared" si="17"/>
        <v>1.9417475728155338</v>
      </c>
      <c r="X116" s="137">
        <f t="shared" si="18"/>
        <v>19.417475728155338</v>
      </c>
      <c r="Y116" s="136">
        <v>25.75</v>
      </c>
      <c r="Z116" s="9">
        <f t="shared" si="19"/>
        <v>1.5533980582524272</v>
      </c>
      <c r="AA116" s="139">
        <v>0.10299999999999999</v>
      </c>
      <c r="AB116" s="9">
        <f t="shared" si="20"/>
        <v>1.941747572815534</v>
      </c>
      <c r="AC116" s="136">
        <v>25.75</v>
      </c>
      <c r="AD116" s="9">
        <f t="shared" si="21"/>
        <v>2.4854368932038833</v>
      </c>
      <c r="AE116" s="136">
        <v>25.75</v>
      </c>
      <c r="AF116" s="137">
        <f t="shared" si="22"/>
        <v>1.5533980582524272</v>
      </c>
      <c r="AG116" s="136">
        <v>25.75</v>
      </c>
      <c r="AH116" s="137">
        <f t="shared" si="23"/>
        <v>1.5533980582524272</v>
      </c>
      <c r="AI116" s="136">
        <v>25.75</v>
      </c>
      <c r="AJ116" s="138">
        <f t="shared" si="24"/>
        <v>1.5533980582524272</v>
      </c>
    </row>
    <row r="117" spans="1:36">
      <c r="A117" s="136">
        <v>26</v>
      </c>
      <c r="B117" s="137">
        <f t="shared" si="4"/>
        <v>1.5384615384615383</v>
      </c>
      <c r="C117" s="137">
        <f t="shared" si="5"/>
        <v>15.384615384615383</v>
      </c>
      <c r="D117" s="9">
        <v>2.6</v>
      </c>
      <c r="E117" s="138">
        <f t="shared" si="6"/>
        <v>15.384615384615383</v>
      </c>
      <c r="F117" s="136">
        <v>26</v>
      </c>
      <c r="G117" s="137">
        <f t="shared" si="7"/>
        <v>3.8461538461538458</v>
      </c>
      <c r="H117" s="137">
        <f t="shared" si="8"/>
        <v>38.46153846153846</v>
      </c>
      <c r="I117" s="9">
        <v>2.6</v>
      </c>
      <c r="J117" s="138">
        <f t="shared" si="9"/>
        <v>15.384615384615383</v>
      </c>
      <c r="K117" s="136">
        <v>101</v>
      </c>
      <c r="L117" s="137">
        <f t="shared" si="10"/>
        <v>3.9603960396039604</v>
      </c>
      <c r="M117" s="137">
        <f t="shared" si="11"/>
        <v>39.603960396039604</v>
      </c>
      <c r="N117" s="136">
        <v>26</v>
      </c>
      <c r="O117" s="137">
        <f t="shared" si="12"/>
        <v>1.5384615384615383</v>
      </c>
      <c r="P117" s="137">
        <f t="shared" si="13"/>
        <v>15.384615384615383</v>
      </c>
      <c r="Q117" s="9">
        <v>2.6</v>
      </c>
      <c r="R117" s="138">
        <f t="shared" si="14"/>
        <v>15.384615384615383</v>
      </c>
      <c r="S117" s="136">
        <v>1.04</v>
      </c>
      <c r="T117" s="137">
        <f t="shared" si="15"/>
        <v>1.9230769230769231</v>
      </c>
      <c r="U117" s="137">
        <f t="shared" si="16"/>
        <v>19.23076923076923</v>
      </c>
      <c r="V117" s="136">
        <v>10.4</v>
      </c>
      <c r="W117" s="137">
        <f t="shared" si="17"/>
        <v>1.9230769230769229</v>
      </c>
      <c r="X117" s="137">
        <f t="shared" si="18"/>
        <v>19.23076923076923</v>
      </c>
      <c r="Y117" s="136">
        <v>26</v>
      </c>
      <c r="Z117" s="9">
        <f t="shared" si="19"/>
        <v>1.5384615384615383</v>
      </c>
      <c r="AA117" s="139">
        <v>0.104</v>
      </c>
      <c r="AB117" s="9">
        <f t="shared" si="20"/>
        <v>1.9230769230769231</v>
      </c>
      <c r="AC117" s="136">
        <v>26</v>
      </c>
      <c r="AD117" s="9">
        <f t="shared" si="21"/>
        <v>2.4615384615384612</v>
      </c>
      <c r="AE117" s="136">
        <v>26</v>
      </c>
      <c r="AF117" s="137">
        <f t="shared" si="22"/>
        <v>1.5384615384615383</v>
      </c>
      <c r="AG117" s="136">
        <v>26</v>
      </c>
      <c r="AH117" s="137">
        <f t="shared" si="23"/>
        <v>1.5384615384615383</v>
      </c>
      <c r="AI117" s="136">
        <v>26</v>
      </c>
      <c r="AJ117" s="138">
        <f t="shared" si="24"/>
        <v>1.5384615384615383</v>
      </c>
    </row>
    <row r="118" spans="1:36">
      <c r="A118" s="136">
        <v>26.25</v>
      </c>
      <c r="B118" s="137">
        <f t="shared" si="4"/>
        <v>1.5238095238095237</v>
      </c>
      <c r="C118" s="137">
        <f t="shared" si="5"/>
        <v>15.238095238095237</v>
      </c>
      <c r="D118" s="9">
        <v>2.625</v>
      </c>
      <c r="E118" s="138">
        <f t="shared" si="6"/>
        <v>15.238095238095239</v>
      </c>
      <c r="F118" s="136">
        <v>26.25</v>
      </c>
      <c r="G118" s="137">
        <f t="shared" si="7"/>
        <v>3.8095238095238093</v>
      </c>
      <c r="H118" s="137">
        <f t="shared" si="8"/>
        <v>38.095238095238095</v>
      </c>
      <c r="I118" s="9">
        <v>2.625</v>
      </c>
      <c r="J118" s="138">
        <f t="shared" si="9"/>
        <v>15.238095238095239</v>
      </c>
      <c r="K118" s="9">
        <v>102</v>
      </c>
      <c r="L118" s="137">
        <f t="shared" si="10"/>
        <v>3.9215686274509807</v>
      </c>
      <c r="M118" s="137">
        <f t="shared" si="11"/>
        <v>39.215686274509807</v>
      </c>
      <c r="N118" s="136">
        <v>26.25</v>
      </c>
      <c r="O118" s="137">
        <f t="shared" si="12"/>
        <v>1.5238095238095237</v>
      </c>
      <c r="P118" s="137">
        <f t="shared" si="13"/>
        <v>15.238095238095237</v>
      </c>
      <c r="Q118" s="9">
        <v>2.625</v>
      </c>
      <c r="R118" s="138">
        <f t="shared" si="14"/>
        <v>15.238095238095239</v>
      </c>
      <c r="S118" s="136">
        <v>1.05</v>
      </c>
      <c r="T118" s="137">
        <f t="shared" si="15"/>
        <v>1.9047619047619047</v>
      </c>
      <c r="U118" s="137">
        <f t="shared" si="16"/>
        <v>19.047619047619047</v>
      </c>
      <c r="V118" s="136">
        <v>10.5</v>
      </c>
      <c r="W118" s="137">
        <f t="shared" si="17"/>
        <v>1.9047619047619049</v>
      </c>
      <c r="X118" s="137">
        <f t="shared" si="18"/>
        <v>19.047619047619047</v>
      </c>
      <c r="Y118" s="136">
        <v>26.25</v>
      </c>
      <c r="Z118" s="9">
        <f t="shared" si="19"/>
        <v>1.5238095238095237</v>
      </c>
      <c r="AA118" s="139">
        <v>0.105</v>
      </c>
      <c r="AB118" s="9">
        <f t="shared" si="20"/>
        <v>1.9047619047619049</v>
      </c>
      <c r="AC118" s="136">
        <v>26.25</v>
      </c>
      <c r="AD118" s="9">
        <f t="shared" si="21"/>
        <v>2.4380952380952379</v>
      </c>
      <c r="AE118" s="136">
        <v>26.25</v>
      </c>
      <c r="AF118" s="137">
        <f t="shared" si="22"/>
        <v>1.5238095238095237</v>
      </c>
      <c r="AG118" s="136">
        <v>26.25</v>
      </c>
      <c r="AH118" s="137">
        <f t="shared" si="23"/>
        <v>1.5238095238095237</v>
      </c>
      <c r="AI118" s="136">
        <v>26.25</v>
      </c>
      <c r="AJ118" s="138">
        <f t="shared" si="24"/>
        <v>1.5238095238095237</v>
      </c>
    </row>
    <row r="119" spans="1:36">
      <c r="A119" s="136">
        <v>26.5</v>
      </c>
      <c r="B119" s="137">
        <f t="shared" si="4"/>
        <v>1.5094339622641511</v>
      </c>
      <c r="C119" s="137">
        <f t="shared" si="5"/>
        <v>15.09433962264151</v>
      </c>
      <c r="D119" s="9">
        <v>2.65</v>
      </c>
      <c r="E119" s="138">
        <f t="shared" si="6"/>
        <v>15.09433962264151</v>
      </c>
      <c r="F119" s="136">
        <v>26.5</v>
      </c>
      <c r="G119" s="137">
        <f t="shared" si="7"/>
        <v>3.7735849056603774</v>
      </c>
      <c r="H119" s="137">
        <f t="shared" si="8"/>
        <v>37.735849056603776</v>
      </c>
      <c r="I119" s="9">
        <v>2.65</v>
      </c>
      <c r="J119" s="138">
        <f t="shared" si="9"/>
        <v>15.09433962264151</v>
      </c>
      <c r="K119" s="136">
        <v>103</v>
      </c>
      <c r="L119" s="137">
        <f t="shared" si="10"/>
        <v>3.8834951456310676</v>
      </c>
      <c r="M119" s="137">
        <f t="shared" si="11"/>
        <v>38.834951456310677</v>
      </c>
      <c r="N119" s="136">
        <v>26.5</v>
      </c>
      <c r="O119" s="137">
        <f t="shared" si="12"/>
        <v>1.5094339622641511</v>
      </c>
      <c r="P119" s="137">
        <f t="shared" si="13"/>
        <v>15.09433962264151</v>
      </c>
      <c r="Q119" s="9">
        <v>2.65</v>
      </c>
      <c r="R119" s="138">
        <f t="shared" si="14"/>
        <v>15.09433962264151</v>
      </c>
      <c r="S119" s="136">
        <v>1.06</v>
      </c>
      <c r="T119" s="137">
        <f t="shared" si="15"/>
        <v>1.8867924528301885</v>
      </c>
      <c r="U119" s="137">
        <f t="shared" si="16"/>
        <v>18.867924528301884</v>
      </c>
      <c r="V119" s="136">
        <v>10.6</v>
      </c>
      <c r="W119" s="137">
        <f t="shared" si="17"/>
        <v>1.8867924528301887</v>
      </c>
      <c r="X119" s="137">
        <f t="shared" si="18"/>
        <v>18.867924528301888</v>
      </c>
      <c r="Y119" s="136">
        <v>26.5</v>
      </c>
      <c r="Z119" s="9">
        <f t="shared" si="19"/>
        <v>1.5094339622641511</v>
      </c>
      <c r="AA119" s="139">
        <v>0.106</v>
      </c>
      <c r="AB119" s="9">
        <f t="shared" si="20"/>
        <v>1.8867924528301887</v>
      </c>
      <c r="AC119" s="136">
        <v>26.5</v>
      </c>
      <c r="AD119" s="9">
        <f t="shared" si="21"/>
        <v>2.4150943396226419</v>
      </c>
      <c r="AE119" s="136">
        <v>26.5</v>
      </c>
      <c r="AF119" s="137">
        <f t="shared" si="22"/>
        <v>1.5094339622641511</v>
      </c>
      <c r="AG119" s="136">
        <v>26.5</v>
      </c>
      <c r="AH119" s="137">
        <f t="shared" si="23"/>
        <v>1.5094339622641511</v>
      </c>
      <c r="AI119" s="136">
        <v>26.5</v>
      </c>
      <c r="AJ119" s="138">
        <f t="shared" si="24"/>
        <v>1.5094339622641511</v>
      </c>
    </row>
    <row r="120" spans="1:36">
      <c r="A120" s="136">
        <v>26.75</v>
      </c>
      <c r="B120" s="137">
        <f t="shared" si="4"/>
        <v>1.4953271028037383</v>
      </c>
      <c r="C120" s="137">
        <f t="shared" si="5"/>
        <v>14.953271028037383</v>
      </c>
      <c r="D120" s="9">
        <v>2.6749999999999998</v>
      </c>
      <c r="E120" s="138">
        <f t="shared" si="6"/>
        <v>14.953271028037385</v>
      </c>
      <c r="F120" s="136">
        <v>26.75</v>
      </c>
      <c r="G120" s="137">
        <f t="shared" si="7"/>
        <v>3.7383177570093458</v>
      </c>
      <c r="H120" s="137">
        <f t="shared" si="8"/>
        <v>37.383177570093459</v>
      </c>
      <c r="I120" s="9">
        <v>2.6749999999999998</v>
      </c>
      <c r="J120" s="138">
        <f t="shared" si="9"/>
        <v>14.953271028037385</v>
      </c>
      <c r="K120" s="9">
        <v>104</v>
      </c>
      <c r="L120" s="137">
        <f t="shared" si="10"/>
        <v>3.8461538461538458</v>
      </c>
      <c r="M120" s="137">
        <f t="shared" si="11"/>
        <v>38.46153846153846</v>
      </c>
      <c r="N120" s="136">
        <v>26.75</v>
      </c>
      <c r="O120" s="137">
        <f t="shared" si="12"/>
        <v>1.4953271028037383</v>
      </c>
      <c r="P120" s="137">
        <f t="shared" si="13"/>
        <v>14.953271028037383</v>
      </c>
      <c r="Q120" s="9">
        <v>2.6749999999999998</v>
      </c>
      <c r="R120" s="138">
        <f t="shared" si="14"/>
        <v>14.953271028037385</v>
      </c>
      <c r="S120" s="136">
        <v>1.07</v>
      </c>
      <c r="T120" s="137">
        <f t="shared" si="15"/>
        <v>1.8691588785046729</v>
      </c>
      <c r="U120" s="137">
        <f t="shared" si="16"/>
        <v>18.691588785046729</v>
      </c>
      <c r="V120" s="136">
        <v>10.7</v>
      </c>
      <c r="W120" s="137">
        <f t="shared" si="17"/>
        <v>1.8691588785046731</v>
      </c>
      <c r="X120" s="137">
        <f t="shared" si="18"/>
        <v>18.691588785046733</v>
      </c>
      <c r="Y120" s="136">
        <v>26.75</v>
      </c>
      <c r="Z120" s="9">
        <f t="shared" si="19"/>
        <v>1.4953271028037383</v>
      </c>
      <c r="AA120" s="139">
        <v>0.107</v>
      </c>
      <c r="AB120" s="9">
        <f t="shared" si="20"/>
        <v>1.8691588785046729</v>
      </c>
      <c r="AC120" s="136">
        <v>26.75</v>
      </c>
      <c r="AD120" s="9">
        <f t="shared" si="21"/>
        <v>2.3925233644859811</v>
      </c>
      <c r="AE120" s="136">
        <v>26.75</v>
      </c>
      <c r="AF120" s="137">
        <f t="shared" si="22"/>
        <v>1.4953271028037383</v>
      </c>
      <c r="AG120" s="136">
        <v>26.75</v>
      </c>
      <c r="AH120" s="137">
        <f t="shared" si="23"/>
        <v>1.4953271028037383</v>
      </c>
      <c r="AI120" s="136">
        <v>26.75</v>
      </c>
      <c r="AJ120" s="138">
        <f t="shared" si="24"/>
        <v>1.4953271028037383</v>
      </c>
    </row>
    <row r="121" spans="1:36">
      <c r="A121" s="136">
        <v>27</v>
      </c>
      <c r="B121" s="137">
        <f t="shared" si="4"/>
        <v>1.4814814814814816</v>
      </c>
      <c r="C121" s="137">
        <f t="shared" si="5"/>
        <v>14.814814814814817</v>
      </c>
      <c r="D121" s="9">
        <v>2.7</v>
      </c>
      <c r="E121" s="138">
        <f t="shared" si="6"/>
        <v>14.814814814814813</v>
      </c>
      <c r="F121" s="136">
        <v>27</v>
      </c>
      <c r="G121" s="137">
        <f t="shared" si="7"/>
        <v>3.7037037037037037</v>
      </c>
      <c r="H121" s="137">
        <f t="shared" si="8"/>
        <v>37.037037037037038</v>
      </c>
      <c r="I121" s="9">
        <v>2.7</v>
      </c>
      <c r="J121" s="138">
        <f t="shared" si="9"/>
        <v>14.814814814814813</v>
      </c>
      <c r="K121" s="136">
        <v>105</v>
      </c>
      <c r="L121" s="137">
        <f t="shared" si="10"/>
        <v>3.8095238095238093</v>
      </c>
      <c r="M121" s="137">
        <f t="shared" si="11"/>
        <v>38.095238095238095</v>
      </c>
      <c r="N121" s="136">
        <v>27</v>
      </c>
      <c r="O121" s="137">
        <f t="shared" si="12"/>
        <v>1.4814814814814816</v>
      </c>
      <c r="P121" s="137">
        <f t="shared" si="13"/>
        <v>14.814814814814817</v>
      </c>
      <c r="Q121" s="9">
        <v>2.7</v>
      </c>
      <c r="R121" s="138">
        <f t="shared" si="14"/>
        <v>14.814814814814813</v>
      </c>
      <c r="S121" s="136">
        <v>1.08</v>
      </c>
      <c r="T121" s="137">
        <f t="shared" si="15"/>
        <v>1.8518518518518516</v>
      </c>
      <c r="U121" s="137">
        <f t="shared" si="16"/>
        <v>18.518518518518515</v>
      </c>
      <c r="V121" s="136">
        <v>10.8</v>
      </c>
      <c r="W121" s="137">
        <f t="shared" si="17"/>
        <v>1.8518518518518516</v>
      </c>
      <c r="X121" s="137">
        <f t="shared" si="18"/>
        <v>18.518518518518515</v>
      </c>
      <c r="Y121" s="136">
        <v>27</v>
      </c>
      <c r="Z121" s="9">
        <f t="shared" si="19"/>
        <v>1.4814814814814816</v>
      </c>
      <c r="AA121" s="139">
        <v>0.108</v>
      </c>
      <c r="AB121" s="9">
        <f t="shared" si="20"/>
        <v>1.8518518518518519</v>
      </c>
      <c r="AC121" s="136">
        <v>27</v>
      </c>
      <c r="AD121" s="9">
        <f t="shared" si="21"/>
        <v>2.3703703703703702</v>
      </c>
      <c r="AE121" s="136">
        <v>27</v>
      </c>
      <c r="AF121" s="137">
        <f t="shared" si="22"/>
        <v>1.4814814814814816</v>
      </c>
      <c r="AG121" s="136">
        <v>27</v>
      </c>
      <c r="AH121" s="137">
        <f t="shared" si="23"/>
        <v>1.4814814814814816</v>
      </c>
      <c r="AI121" s="136">
        <v>27</v>
      </c>
      <c r="AJ121" s="138">
        <f t="shared" si="24"/>
        <v>1.4814814814814816</v>
      </c>
    </row>
    <row r="122" spans="1:36">
      <c r="A122" s="136">
        <v>27.25</v>
      </c>
      <c r="B122" s="137">
        <f t="shared" si="4"/>
        <v>1.4678899082568808</v>
      </c>
      <c r="C122" s="137">
        <f t="shared" si="5"/>
        <v>14.678899082568808</v>
      </c>
      <c r="D122" s="9">
        <v>2.7250000000000001</v>
      </c>
      <c r="E122" s="138">
        <f t="shared" si="6"/>
        <v>14.678899082568808</v>
      </c>
      <c r="F122" s="136">
        <v>27.25</v>
      </c>
      <c r="G122" s="137">
        <f t="shared" si="7"/>
        <v>3.669724770642202</v>
      </c>
      <c r="H122" s="137">
        <f t="shared" si="8"/>
        <v>36.697247706422019</v>
      </c>
      <c r="I122" s="9">
        <v>2.7250000000000001</v>
      </c>
      <c r="J122" s="138">
        <f t="shared" si="9"/>
        <v>14.678899082568808</v>
      </c>
      <c r="K122" s="9">
        <v>106</v>
      </c>
      <c r="L122" s="137">
        <f t="shared" si="10"/>
        <v>3.7735849056603774</v>
      </c>
      <c r="M122" s="137">
        <f t="shared" si="11"/>
        <v>37.735849056603776</v>
      </c>
      <c r="N122" s="136">
        <v>27.25</v>
      </c>
      <c r="O122" s="137">
        <f t="shared" si="12"/>
        <v>1.4678899082568808</v>
      </c>
      <c r="P122" s="137">
        <f t="shared" si="13"/>
        <v>14.678899082568808</v>
      </c>
      <c r="Q122" s="9">
        <v>2.7250000000000001</v>
      </c>
      <c r="R122" s="138">
        <f t="shared" si="14"/>
        <v>14.678899082568808</v>
      </c>
      <c r="S122" s="136">
        <v>1.0900000000000001</v>
      </c>
      <c r="T122" s="137">
        <f t="shared" si="15"/>
        <v>1.8348623853211008</v>
      </c>
      <c r="U122" s="137">
        <f t="shared" si="16"/>
        <v>18.348623853211009</v>
      </c>
      <c r="V122" s="136">
        <v>10.9</v>
      </c>
      <c r="W122" s="137">
        <f t="shared" si="17"/>
        <v>1.834862385321101</v>
      </c>
      <c r="X122" s="137">
        <f t="shared" si="18"/>
        <v>18.348623853211009</v>
      </c>
      <c r="Y122" s="136">
        <v>27.25</v>
      </c>
      <c r="Z122" s="9">
        <f t="shared" si="19"/>
        <v>1.4678899082568808</v>
      </c>
      <c r="AA122" s="139">
        <v>0.109</v>
      </c>
      <c r="AB122" s="9">
        <f t="shared" si="20"/>
        <v>1.834862385321101</v>
      </c>
      <c r="AC122" s="136">
        <v>27.25</v>
      </c>
      <c r="AD122" s="9">
        <f t="shared" si="21"/>
        <v>2.3486238532110093</v>
      </c>
      <c r="AE122" s="136">
        <v>27.25</v>
      </c>
      <c r="AF122" s="137">
        <f t="shared" si="22"/>
        <v>1.4678899082568808</v>
      </c>
      <c r="AG122" s="136">
        <v>27.25</v>
      </c>
      <c r="AH122" s="137">
        <f t="shared" si="23"/>
        <v>1.4678899082568808</v>
      </c>
      <c r="AI122" s="136">
        <v>27.25</v>
      </c>
      <c r="AJ122" s="138">
        <f t="shared" si="24"/>
        <v>1.4678899082568808</v>
      </c>
    </row>
    <row r="123" spans="1:36">
      <c r="A123" s="136">
        <v>27.5</v>
      </c>
      <c r="B123" s="137">
        <f t="shared" si="4"/>
        <v>1.4545454545454546</v>
      </c>
      <c r="C123" s="137">
        <f t="shared" si="5"/>
        <v>14.545454545454547</v>
      </c>
      <c r="D123" s="9">
        <v>2.75</v>
      </c>
      <c r="E123" s="138">
        <f t="shared" si="6"/>
        <v>14.545454545454545</v>
      </c>
      <c r="F123" s="136">
        <v>27.5</v>
      </c>
      <c r="G123" s="137">
        <f t="shared" si="7"/>
        <v>3.6363636363636367</v>
      </c>
      <c r="H123" s="137">
        <f t="shared" si="8"/>
        <v>36.363636363636367</v>
      </c>
      <c r="I123" s="9">
        <v>2.75</v>
      </c>
      <c r="J123" s="138">
        <f t="shared" si="9"/>
        <v>14.545454545454545</v>
      </c>
      <c r="K123" s="136">
        <v>107</v>
      </c>
      <c r="L123" s="137">
        <f t="shared" si="10"/>
        <v>3.7383177570093458</v>
      </c>
      <c r="M123" s="137">
        <f t="shared" si="11"/>
        <v>37.383177570093459</v>
      </c>
      <c r="N123" s="136">
        <v>27.5</v>
      </c>
      <c r="O123" s="137">
        <f t="shared" si="12"/>
        <v>1.4545454545454546</v>
      </c>
      <c r="P123" s="137">
        <f t="shared" si="13"/>
        <v>14.545454545454547</v>
      </c>
      <c r="Q123" s="9">
        <v>2.75</v>
      </c>
      <c r="R123" s="138">
        <f t="shared" si="14"/>
        <v>14.545454545454545</v>
      </c>
      <c r="S123" s="136">
        <v>1.1000000000000001</v>
      </c>
      <c r="T123" s="137">
        <f t="shared" si="15"/>
        <v>1.8181818181818181</v>
      </c>
      <c r="U123" s="137">
        <f t="shared" si="16"/>
        <v>18.18181818181818</v>
      </c>
      <c r="V123" s="136">
        <v>11</v>
      </c>
      <c r="W123" s="137">
        <f t="shared" si="17"/>
        <v>1.8181818181818181</v>
      </c>
      <c r="X123" s="137">
        <f t="shared" si="18"/>
        <v>18.18181818181818</v>
      </c>
      <c r="Y123" s="136">
        <v>27.5</v>
      </c>
      <c r="Z123" s="9">
        <f t="shared" si="19"/>
        <v>1.4545454545454546</v>
      </c>
      <c r="AA123" s="139">
        <v>0.11</v>
      </c>
      <c r="AB123" s="9">
        <f t="shared" si="20"/>
        <v>1.8181818181818181</v>
      </c>
      <c r="AC123" s="136">
        <v>27.5</v>
      </c>
      <c r="AD123" s="9">
        <f t="shared" si="21"/>
        <v>2.3272727272727276</v>
      </c>
      <c r="AE123" s="136">
        <v>27.5</v>
      </c>
      <c r="AF123" s="137">
        <f t="shared" si="22"/>
        <v>1.4545454545454546</v>
      </c>
      <c r="AG123" s="136">
        <v>27.5</v>
      </c>
      <c r="AH123" s="137">
        <f t="shared" si="23"/>
        <v>1.4545454545454546</v>
      </c>
      <c r="AI123" s="136">
        <v>27.5</v>
      </c>
      <c r="AJ123" s="138">
        <f t="shared" si="24"/>
        <v>1.4545454545454546</v>
      </c>
    </row>
    <row r="124" spans="1:36">
      <c r="A124" s="136">
        <v>27.75</v>
      </c>
      <c r="B124" s="137">
        <f t="shared" si="4"/>
        <v>1.4414414414414416</v>
      </c>
      <c r="C124" s="137">
        <f t="shared" si="5"/>
        <v>14.414414414414416</v>
      </c>
      <c r="D124" s="9">
        <v>2.7749999999999999</v>
      </c>
      <c r="E124" s="138">
        <f t="shared" si="6"/>
        <v>14.414414414414415</v>
      </c>
      <c r="F124" s="136">
        <v>27.75</v>
      </c>
      <c r="G124" s="137">
        <f t="shared" si="7"/>
        <v>3.6036036036036037</v>
      </c>
      <c r="H124" s="137">
        <f t="shared" si="8"/>
        <v>36.036036036036037</v>
      </c>
      <c r="I124" s="9">
        <v>2.7749999999999999</v>
      </c>
      <c r="J124" s="138">
        <f t="shared" si="9"/>
        <v>14.414414414414415</v>
      </c>
      <c r="K124" s="9">
        <v>108</v>
      </c>
      <c r="L124" s="137">
        <f t="shared" si="10"/>
        <v>3.7037037037037037</v>
      </c>
      <c r="M124" s="137">
        <f t="shared" si="11"/>
        <v>37.037037037037038</v>
      </c>
      <c r="N124" s="136">
        <v>27.75</v>
      </c>
      <c r="O124" s="137">
        <f t="shared" si="12"/>
        <v>1.4414414414414416</v>
      </c>
      <c r="P124" s="137">
        <f t="shared" si="13"/>
        <v>14.414414414414416</v>
      </c>
      <c r="Q124" s="9">
        <v>2.7749999999999999</v>
      </c>
      <c r="R124" s="138">
        <f t="shared" si="14"/>
        <v>14.414414414414415</v>
      </c>
      <c r="S124" s="136">
        <v>1.1100000000000001</v>
      </c>
      <c r="T124" s="137">
        <f t="shared" si="15"/>
        <v>1.8018018018018018</v>
      </c>
      <c r="U124" s="137">
        <f t="shared" si="16"/>
        <v>18.018018018018019</v>
      </c>
      <c r="V124" s="136">
        <v>11.1</v>
      </c>
      <c r="W124" s="137">
        <f t="shared" si="17"/>
        <v>1.8018018018018018</v>
      </c>
      <c r="X124" s="137">
        <f t="shared" si="18"/>
        <v>18.018018018018019</v>
      </c>
      <c r="Y124" s="136">
        <v>27.75</v>
      </c>
      <c r="Z124" s="9">
        <f t="shared" si="19"/>
        <v>1.4414414414414416</v>
      </c>
      <c r="AA124" s="139">
        <v>0.111</v>
      </c>
      <c r="AB124" s="9">
        <f t="shared" si="20"/>
        <v>1.8018018018018018</v>
      </c>
      <c r="AC124" s="136">
        <v>27.75</v>
      </c>
      <c r="AD124" s="9">
        <f t="shared" si="21"/>
        <v>2.3063063063063063</v>
      </c>
      <c r="AE124" s="136">
        <v>27.75</v>
      </c>
      <c r="AF124" s="137">
        <f t="shared" si="22"/>
        <v>1.4414414414414416</v>
      </c>
      <c r="AG124" s="136">
        <v>27.75</v>
      </c>
      <c r="AH124" s="137">
        <f t="shared" si="23"/>
        <v>1.4414414414414416</v>
      </c>
      <c r="AI124" s="136">
        <v>27.75</v>
      </c>
      <c r="AJ124" s="138">
        <f t="shared" si="24"/>
        <v>1.4414414414414416</v>
      </c>
    </row>
    <row r="125" spans="1:36">
      <c r="A125" s="136">
        <v>28</v>
      </c>
      <c r="B125" s="137">
        <f t="shared" si="4"/>
        <v>1.4285714285714286</v>
      </c>
      <c r="C125" s="137">
        <f t="shared" si="5"/>
        <v>14.285714285714286</v>
      </c>
      <c r="D125" s="9">
        <v>2.8</v>
      </c>
      <c r="E125" s="138">
        <f t="shared" si="6"/>
        <v>14.285714285714286</v>
      </c>
      <c r="F125" s="136">
        <v>28</v>
      </c>
      <c r="G125" s="137">
        <f t="shared" si="7"/>
        <v>3.5714285714285716</v>
      </c>
      <c r="H125" s="137">
        <f t="shared" si="8"/>
        <v>35.714285714285715</v>
      </c>
      <c r="I125" s="9">
        <v>2.8</v>
      </c>
      <c r="J125" s="138">
        <f t="shared" si="9"/>
        <v>14.285714285714286</v>
      </c>
      <c r="K125" s="136">
        <v>109</v>
      </c>
      <c r="L125" s="137">
        <f t="shared" si="10"/>
        <v>3.669724770642202</v>
      </c>
      <c r="M125" s="137">
        <f t="shared" si="11"/>
        <v>36.697247706422019</v>
      </c>
      <c r="N125" s="136">
        <v>28</v>
      </c>
      <c r="O125" s="137">
        <f t="shared" si="12"/>
        <v>1.4285714285714286</v>
      </c>
      <c r="P125" s="137">
        <f t="shared" si="13"/>
        <v>14.285714285714286</v>
      </c>
      <c r="Q125" s="9">
        <v>2.8</v>
      </c>
      <c r="R125" s="138">
        <f t="shared" si="14"/>
        <v>14.285714285714286</v>
      </c>
      <c r="S125" s="136">
        <v>1.1200000000000001</v>
      </c>
      <c r="T125" s="137">
        <f t="shared" si="15"/>
        <v>1.7857142857142856</v>
      </c>
      <c r="U125" s="137">
        <f t="shared" si="16"/>
        <v>17.857142857142854</v>
      </c>
      <c r="V125" s="136">
        <v>11.2</v>
      </c>
      <c r="W125" s="137">
        <f t="shared" si="17"/>
        <v>1.7857142857142858</v>
      </c>
      <c r="X125" s="137">
        <f t="shared" si="18"/>
        <v>17.857142857142858</v>
      </c>
      <c r="Y125" s="136">
        <v>28</v>
      </c>
      <c r="Z125" s="9">
        <f t="shared" si="19"/>
        <v>1.4285714285714286</v>
      </c>
      <c r="AA125" s="139">
        <v>0.112</v>
      </c>
      <c r="AB125" s="9">
        <f t="shared" si="20"/>
        <v>1.7857142857142856</v>
      </c>
      <c r="AC125" s="136">
        <v>28</v>
      </c>
      <c r="AD125" s="9">
        <f t="shared" si="21"/>
        <v>2.2857142857142856</v>
      </c>
      <c r="AE125" s="136">
        <v>28</v>
      </c>
      <c r="AF125" s="137">
        <f t="shared" si="22"/>
        <v>1.4285714285714286</v>
      </c>
      <c r="AG125" s="136">
        <v>28</v>
      </c>
      <c r="AH125" s="137">
        <f t="shared" si="23"/>
        <v>1.4285714285714286</v>
      </c>
      <c r="AI125" s="136">
        <v>28</v>
      </c>
      <c r="AJ125" s="138">
        <f t="shared" si="24"/>
        <v>1.4285714285714286</v>
      </c>
    </row>
    <row r="126" spans="1:36">
      <c r="A126" s="136">
        <v>28.25</v>
      </c>
      <c r="B126" s="137">
        <f t="shared" si="4"/>
        <v>1.415929203539823</v>
      </c>
      <c r="C126" s="137">
        <f t="shared" si="5"/>
        <v>14.159292035398231</v>
      </c>
      <c r="D126" s="9">
        <v>2.8250000000000002</v>
      </c>
      <c r="E126" s="138">
        <f t="shared" si="6"/>
        <v>14.159292035398231</v>
      </c>
      <c r="F126" s="136">
        <v>28.25</v>
      </c>
      <c r="G126" s="137">
        <f t="shared" si="7"/>
        <v>3.5398230088495573</v>
      </c>
      <c r="H126" s="137">
        <f t="shared" si="8"/>
        <v>35.398230088495573</v>
      </c>
      <c r="I126" s="9">
        <v>2.8250000000000002</v>
      </c>
      <c r="J126" s="138">
        <f t="shared" si="9"/>
        <v>14.159292035398231</v>
      </c>
      <c r="K126" s="9">
        <v>110</v>
      </c>
      <c r="L126" s="137">
        <f t="shared" si="10"/>
        <v>3.6363636363636367</v>
      </c>
      <c r="M126" s="137">
        <f t="shared" si="11"/>
        <v>36.363636363636367</v>
      </c>
      <c r="N126" s="136">
        <v>28.25</v>
      </c>
      <c r="O126" s="137">
        <f t="shared" si="12"/>
        <v>1.415929203539823</v>
      </c>
      <c r="P126" s="137">
        <f t="shared" si="13"/>
        <v>14.159292035398231</v>
      </c>
      <c r="Q126" s="9">
        <v>2.8250000000000002</v>
      </c>
      <c r="R126" s="138">
        <f t="shared" si="14"/>
        <v>14.159292035398231</v>
      </c>
      <c r="S126" s="136">
        <v>1.1299999999999999</v>
      </c>
      <c r="T126" s="137">
        <f t="shared" si="15"/>
        <v>1.7699115044247791</v>
      </c>
      <c r="U126" s="137">
        <f t="shared" si="16"/>
        <v>17.69911504424779</v>
      </c>
      <c r="V126" s="136">
        <v>11.3</v>
      </c>
      <c r="W126" s="137">
        <f t="shared" si="17"/>
        <v>1.7699115044247788</v>
      </c>
      <c r="X126" s="137">
        <f t="shared" si="18"/>
        <v>17.69911504424779</v>
      </c>
      <c r="Y126" s="136">
        <v>28.25</v>
      </c>
      <c r="Z126" s="9">
        <f t="shared" si="19"/>
        <v>1.415929203539823</v>
      </c>
      <c r="AA126" s="139">
        <v>0.113</v>
      </c>
      <c r="AB126" s="9">
        <f t="shared" si="20"/>
        <v>1.7699115044247788</v>
      </c>
      <c r="AC126" s="136">
        <v>28.25</v>
      </c>
      <c r="AD126" s="9">
        <f t="shared" si="21"/>
        <v>2.2654867256637168</v>
      </c>
      <c r="AE126" s="136">
        <v>28.25</v>
      </c>
      <c r="AF126" s="137">
        <f t="shared" si="22"/>
        <v>1.415929203539823</v>
      </c>
      <c r="AG126" s="136">
        <v>28.25</v>
      </c>
      <c r="AH126" s="137">
        <f t="shared" si="23"/>
        <v>1.415929203539823</v>
      </c>
      <c r="AI126" s="136">
        <v>28.25</v>
      </c>
      <c r="AJ126" s="138">
        <f t="shared" si="24"/>
        <v>1.415929203539823</v>
      </c>
    </row>
    <row r="127" spans="1:36">
      <c r="A127" s="136">
        <v>28.5</v>
      </c>
      <c r="B127" s="137">
        <f t="shared" si="4"/>
        <v>1.4035087719298247</v>
      </c>
      <c r="C127" s="137">
        <f t="shared" si="5"/>
        <v>14.035087719298247</v>
      </c>
      <c r="D127" s="9">
        <v>2.85</v>
      </c>
      <c r="E127" s="138">
        <f t="shared" si="6"/>
        <v>14.035087719298245</v>
      </c>
      <c r="F127" s="136">
        <v>28.5</v>
      </c>
      <c r="G127" s="137">
        <f t="shared" si="7"/>
        <v>3.5087719298245617</v>
      </c>
      <c r="H127" s="137">
        <f t="shared" si="8"/>
        <v>35.087719298245617</v>
      </c>
      <c r="I127" s="9">
        <v>2.85</v>
      </c>
      <c r="J127" s="138">
        <f t="shared" si="9"/>
        <v>14.035087719298245</v>
      </c>
      <c r="K127" s="136">
        <v>111</v>
      </c>
      <c r="L127" s="137">
        <f t="shared" si="10"/>
        <v>3.6036036036036037</v>
      </c>
      <c r="M127" s="137">
        <f t="shared" si="11"/>
        <v>36.036036036036037</v>
      </c>
      <c r="N127" s="136">
        <v>28.5</v>
      </c>
      <c r="O127" s="137">
        <f t="shared" si="12"/>
        <v>1.4035087719298247</v>
      </c>
      <c r="P127" s="137">
        <f t="shared" si="13"/>
        <v>14.035087719298247</v>
      </c>
      <c r="Q127" s="9">
        <v>2.85</v>
      </c>
      <c r="R127" s="138">
        <f t="shared" si="14"/>
        <v>14.035087719298245</v>
      </c>
      <c r="S127" s="136">
        <v>1.1399999999999999</v>
      </c>
      <c r="T127" s="137">
        <f t="shared" si="15"/>
        <v>1.7543859649122808</v>
      </c>
      <c r="U127" s="137">
        <f t="shared" si="16"/>
        <v>17.543859649122808</v>
      </c>
      <c r="V127" s="136">
        <v>11.4</v>
      </c>
      <c r="W127" s="137">
        <f t="shared" si="17"/>
        <v>1.7543859649122806</v>
      </c>
      <c r="X127" s="137">
        <f t="shared" si="18"/>
        <v>17.543859649122805</v>
      </c>
      <c r="Y127" s="136">
        <v>28.5</v>
      </c>
      <c r="Z127" s="9">
        <f t="shared" si="19"/>
        <v>1.4035087719298247</v>
      </c>
      <c r="AA127" s="139">
        <v>0.114</v>
      </c>
      <c r="AB127" s="9">
        <f t="shared" si="20"/>
        <v>1.7543859649122806</v>
      </c>
      <c r="AC127" s="136">
        <v>28.5</v>
      </c>
      <c r="AD127" s="9">
        <f t="shared" si="21"/>
        <v>2.2456140350877196</v>
      </c>
      <c r="AE127" s="136">
        <v>28.5</v>
      </c>
      <c r="AF127" s="137">
        <f t="shared" si="22"/>
        <v>1.4035087719298247</v>
      </c>
      <c r="AG127" s="136">
        <v>28.5</v>
      </c>
      <c r="AH127" s="137">
        <f t="shared" si="23"/>
        <v>1.4035087719298247</v>
      </c>
      <c r="AI127" s="136">
        <v>28.5</v>
      </c>
      <c r="AJ127" s="138">
        <f t="shared" si="24"/>
        <v>1.4035087719298247</v>
      </c>
    </row>
    <row r="128" spans="1:36">
      <c r="A128" s="136">
        <v>28.75</v>
      </c>
      <c r="B128" s="137">
        <f t="shared" si="4"/>
        <v>1.3913043478260869</v>
      </c>
      <c r="C128" s="137">
        <f t="shared" si="5"/>
        <v>13.913043478260869</v>
      </c>
      <c r="D128" s="9">
        <v>2.875</v>
      </c>
      <c r="E128" s="138">
        <f t="shared" si="6"/>
        <v>13.913043478260869</v>
      </c>
      <c r="F128" s="136">
        <v>28.75</v>
      </c>
      <c r="G128" s="137">
        <f t="shared" si="7"/>
        <v>3.4782608695652173</v>
      </c>
      <c r="H128" s="137">
        <f t="shared" si="8"/>
        <v>34.782608695652172</v>
      </c>
      <c r="I128" s="9">
        <v>2.875</v>
      </c>
      <c r="J128" s="138">
        <f t="shared" si="9"/>
        <v>13.913043478260869</v>
      </c>
      <c r="K128" s="9">
        <v>112</v>
      </c>
      <c r="L128" s="137">
        <f t="shared" si="10"/>
        <v>3.5714285714285716</v>
      </c>
      <c r="M128" s="137">
        <f t="shared" si="11"/>
        <v>35.714285714285715</v>
      </c>
      <c r="N128" s="136">
        <v>28.75</v>
      </c>
      <c r="O128" s="137">
        <f t="shared" si="12"/>
        <v>1.3913043478260869</v>
      </c>
      <c r="P128" s="137">
        <f t="shared" si="13"/>
        <v>13.913043478260869</v>
      </c>
      <c r="Q128" s="9">
        <v>2.875</v>
      </c>
      <c r="R128" s="138">
        <f t="shared" si="14"/>
        <v>13.913043478260869</v>
      </c>
      <c r="S128" s="136">
        <v>1.1499999999999999</v>
      </c>
      <c r="T128" s="137">
        <f t="shared" si="15"/>
        <v>1.7391304347826086</v>
      </c>
      <c r="U128" s="137">
        <f t="shared" si="16"/>
        <v>17.391304347826086</v>
      </c>
      <c r="V128" s="136">
        <v>11.5</v>
      </c>
      <c r="W128" s="137">
        <f t="shared" si="17"/>
        <v>1.7391304347826086</v>
      </c>
      <c r="X128" s="137">
        <f t="shared" si="18"/>
        <v>17.391304347826086</v>
      </c>
      <c r="Y128" s="136">
        <v>28.75</v>
      </c>
      <c r="Z128" s="9">
        <f t="shared" si="19"/>
        <v>1.3913043478260869</v>
      </c>
      <c r="AA128" s="139">
        <v>0.115</v>
      </c>
      <c r="AB128" s="9">
        <f t="shared" si="20"/>
        <v>1.7391304347826089</v>
      </c>
      <c r="AC128" s="136">
        <v>28.75</v>
      </c>
      <c r="AD128" s="9">
        <f t="shared" si="21"/>
        <v>2.2260869565217392</v>
      </c>
      <c r="AE128" s="136">
        <v>28.75</v>
      </c>
      <c r="AF128" s="137">
        <f t="shared" si="22"/>
        <v>1.3913043478260869</v>
      </c>
      <c r="AG128" s="136">
        <v>28.75</v>
      </c>
      <c r="AH128" s="137">
        <f t="shared" si="23"/>
        <v>1.3913043478260869</v>
      </c>
      <c r="AI128" s="136">
        <v>28.75</v>
      </c>
      <c r="AJ128" s="138">
        <f t="shared" si="24"/>
        <v>1.3913043478260869</v>
      </c>
    </row>
    <row r="129" spans="1:36">
      <c r="A129" s="136">
        <v>29</v>
      </c>
      <c r="B129" s="137">
        <f t="shared" si="4"/>
        <v>1.3793103448275863</v>
      </c>
      <c r="C129" s="137">
        <f t="shared" si="5"/>
        <v>13.793103448275863</v>
      </c>
      <c r="D129" s="9">
        <v>2.9</v>
      </c>
      <c r="E129" s="138">
        <f t="shared" si="6"/>
        <v>13.793103448275863</v>
      </c>
      <c r="F129" s="136">
        <v>29</v>
      </c>
      <c r="G129" s="137">
        <f t="shared" si="7"/>
        <v>3.4482758620689657</v>
      </c>
      <c r="H129" s="137">
        <f t="shared" si="8"/>
        <v>34.482758620689658</v>
      </c>
      <c r="I129" s="9">
        <v>2.9</v>
      </c>
      <c r="J129" s="138">
        <f t="shared" si="9"/>
        <v>13.793103448275863</v>
      </c>
      <c r="K129" s="136">
        <v>113</v>
      </c>
      <c r="L129" s="137">
        <f t="shared" si="10"/>
        <v>3.5398230088495573</v>
      </c>
      <c r="M129" s="137">
        <f t="shared" si="11"/>
        <v>35.398230088495573</v>
      </c>
      <c r="N129" s="136">
        <v>29</v>
      </c>
      <c r="O129" s="137">
        <f t="shared" si="12"/>
        <v>1.3793103448275863</v>
      </c>
      <c r="P129" s="137">
        <f t="shared" si="13"/>
        <v>13.793103448275863</v>
      </c>
      <c r="Q129" s="9">
        <v>2.9</v>
      </c>
      <c r="R129" s="138">
        <f t="shared" si="14"/>
        <v>13.793103448275863</v>
      </c>
      <c r="S129" s="136">
        <v>1.1599999999999999</v>
      </c>
      <c r="T129" s="137">
        <f t="shared" si="15"/>
        <v>1.7241379310344829</v>
      </c>
      <c r="U129" s="137">
        <f t="shared" si="16"/>
        <v>17.241379310344829</v>
      </c>
      <c r="V129" s="136">
        <v>11.6</v>
      </c>
      <c r="W129" s="137">
        <f t="shared" si="17"/>
        <v>1.7241379310344829</v>
      </c>
      <c r="X129" s="137">
        <f t="shared" si="18"/>
        <v>17.241379310344829</v>
      </c>
      <c r="Y129" s="136">
        <v>29</v>
      </c>
      <c r="Z129" s="9">
        <f t="shared" si="19"/>
        <v>1.3793103448275863</v>
      </c>
      <c r="AA129" s="139">
        <v>0.11600000000000001</v>
      </c>
      <c r="AB129" s="9">
        <f t="shared" si="20"/>
        <v>1.7241379310344827</v>
      </c>
      <c r="AC129" s="136">
        <v>29</v>
      </c>
      <c r="AD129" s="9">
        <f t="shared" si="21"/>
        <v>2.2068965517241383</v>
      </c>
      <c r="AE129" s="136">
        <v>29</v>
      </c>
      <c r="AF129" s="137">
        <f t="shared" si="22"/>
        <v>1.3793103448275863</v>
      </c>
      <c r="AG129" s="136">
        <v>29</v>
      </c>
      <c r="AH129" s="137">
        <f t="shared" si="23"/>
        <v>1.3793103448275863</v>
      </c>
      <c r="AI129" s="136">
        <v>29</v>
      </c>
      <c r="AJ129" s="138">
        <f t="shared" si="24"/>
        <v>1.3793103448275863</v>
      </c>
    </row>
    <row r="130" spans="1:36">
      <c r="A130" s="136">
        <v>29.25</v>
      </c>
      <c r="B130" s="137">
        <f t="shared" si="4"/>
        <v>1.3675213675213675</v>
      </c>
      <c r="C130" s="137">
        <f t="shared" si="5"/>
        <v>13.675213675213676</v>
      </c>
      <c r="D130" s="9">
        <v>2.9249999999999998</v>
      </c>
      <c r="E130" s="138">
        <f t="shared" si="6"/>
        <v>13.675213675213676</v>
      </c>
      <c r="F130" s="136">
        <v>29.25</v>
      </c>
      <c r="G130" s="137">
        <f t="shared" si="7"/>
        <v>3.4188034188034186</v>
      </c>
      <c r="H130" s="137">
        <f t="shared" si="8"/>
        <v>34.188034188034187</v>
      </c>
      <c r="I130" s="9">
        <v>2.9249999999999998</v>
      </c>
      <c r="J130" s="138">
        <f t="shared" si="9"/>
        <v>13.675213675213676</v>
      </c>
      <c r="K130" s="9">
        <v>114</v>
      </c>
      <c r="L130" s="137">
        <f t="shared" si="10"/>
        <v>3.5087719298245617</v>
      </c>
      <c r="M130" s="137">
        <f t="shared" si="11"/>
        <v>35.087719298245617</v>
      </c>
      <c r="N130" s="136">
        <v>29.25</v>
      </c>
      <c r="O130" s="137">
        <f t="shared" si="12"/>
        <v>1.3675213675213675</v>
      </c>
      <c r="P130" s="137">
        <f t="shared" si="13"/>
        <v>13.675213675213676</v>
      </c>
      <c r="Q130" s="9">
        <v>2.9249999999999998</v>
      </c>
      <c r="R130" s="138">
        <f t="shared" si="14"/>
        <v>13.675213675213676</v>
      </c>
      <c r="S130" s="136">
        <v>1.17</v>
      </c>
      <c r="T130" s="137">
        <f t="shared" si="15"/>
        <v>1.7094017094017095</v>
      </c>
      <c r="U130" s="137">
        <f t="shared" si="16"/>
        <v>17.094017094017097</v>
      </c>
      <c r="V130" s="136">
        <v>11.7</v>
      </c>
      <c r="W130" s="137">
        <f t="shared" si="17"/>
        <v>1.7094017094017095</v>
      </c>
      <c r="X130" s="137">
        <f t="shared" si="18"/>
        <v>17.094017094017097</v>
      </c>
      <c r="Y130" s="136">
        <v>29.25</v>
      </c>
      <c r="Z130" s="9">
        <f t="shared" si="19"/>
        <v>1.3675213675213675</v>
      </c>
      <c r="AA130" s="139">
        <v>0.11700000000000001</v>
      </c>
      <c r="AB130" s="9">
        <f t="shared" si="20"/>
        <v>1.7094017094017093</v>
      </c>
      <c r="AC130" s="136">
        <v>29.25</v>
      </c>
      <c r="AD130" s="9">
        <f t="shared" si="21"/>
        <v>2.1880341880341878</v>
      </c>
      <c r="AE130" s="136">
        <v>29.25</v>
      </c>
      <c r="AF130" s="137">
        <f t="shared" si="22"/>
        <v>1.3675213675213675</v>
      </c>
      <c r="AG130" s="136">
        <v>29.25</v>
      </c>
      <c r="AH130" s="137">
        <f t="shared" si="23"/>
        <v>1.3675213675213675</v>
      </c>
      <c r="AI130" s="136">
        <v>29.25</v>
      </c>
      <c r="AJ130" s="138">
        <f t="shared" si="24"/>
        <v>1.3675213675213675</v>
      </c>
    </row>
    <row r="131" spans="1:36">
      <c r="A131" s="136">
        <v>29.5</v>
      </c>
      <c r="B131" s="137">
        <f t="shared" si="4"/>
        <v>1.3559322033898307</v>
      </c>
      <c r="C131" s="137">
        <f t="shared" si="5"/>
        <v>13.559322033898306</v>
      </c>
      <c r="D131" s="9">
        <v>2.95</v>
      </c>
      <c r="E131" s="138">
        <f t="shared" si="6"/>
        <v>13.559322033898304</v>
      </c>
      <c r="F131" s="136">
        <v>29.5</v>
      </c>
      <c r="G131" s="137">
        <f t="shared" si="7"/>
        <v>3.3898305084745766</v>
      </c>
      <c r="H131" s="137">
        <f t="shared" si="8"/>
        <v>33.898305084745765</v>
      </c>
      <c r="I131" s="9">
        <v>2.95</v>
      </c>
      <c r="J131" s="138">
        <f t="shared" si="9"/>
        <v>13.559322033898304</v>
      </c>
      <c r="K131" s="136">
        <v>115</v>
      </c>
      <c r="L131" s="137">
        <f t="shared" si="10"/>
        <v>3.4782608695652173</v>
      </c>
      <c r="M131" s="137">
        <f t="shared" si="11"/>
        <v>34.782608695652172</v>
      </c>
      <c r="N131" s="136">
        <v>29.5</v>
      </c>
      <c r="O131" s="137">
        <f t="shared" si="12"/>
        <v>1.3559322033898307</v>
      </c>
      <c r="P131" s="137">
        <f t="shared" si="13"/>
        <v>13.559322033898306</v>
      </c>
      <c r="Q131" s="9">
        <v>2.95</v>
      </c>
      <c r="R131" s="138">
        <f t="shared" si="14"/>
        <v>13.559322033898304</v>
      </c>
      <c r="S131" s="136">
        <v>1.18</v>
      </c>
      <c r="T131" s="137">
        <f t="shared" si="15"/>
        <v>1.6949152542372883</v>
      </c>
      <c r="U131" s="137">
        <f t="shared" si="16"/>
        <v>16.949152542372882</v>
      </c>
      <c r="V131" s="136">
        <v>11.8</v>
      </c>
      <c r="W131" s="137">
        <f t="shared" si="17"/>
        <v>1.6949152542372881</v>
      </c>
      <c r="X131" s="137">
        <f t="shared" si="18"/>
        <v>16.949152542372879</v>
      </c>
      <c r="Y131" s="136">
        <v>29.5</v>
      </c>
      <c r="Z131" s="9">
        <f t="shared" si="19"/>
        <v>1.3559322033898307</v>
      </c>
      <c r="AA131" s="139">
        <v>0.11799999999999999</v>
      </c>
      <c r="AB131" s="9">
        <f t="shared" si="20"/>
        <v>1.6949152542372883</v>
      </c>
      <c r="AC131" s="136">
        <v>29.5</v>
      </c>
      <c r="AD131" s="9">
        <f t="shared" si="21"/>
        <v>2.1694915254237288</v>
      </c>
      <c r="AE131" s="136">
        <v>29.5</v>
      </c>
      <c r="AF131" s="137">
        <f t="shared" si="22"/>
        <v>1.3559322033898307</v>
      </c>
      <c r="AG131" s="136">
        <v>29.5</v>
      </c>
      <c r="AH131" s="137">
        <f t="shared" si="23"/>
        <v>1.3559322033898307</v>
      </c>
      <c r="AI131" s="136">
        <v>29.5</v>
      </c>
      <c r="AJ131" s="138">
        <f t="shared" si="24"/>
        <v>1.3559322033898307</v>
      </c>
    </row>
    <row r="132" spans="1:36">
      <c r="A132" s="136">
        <v>29.75</v>
      </c>
      <c r="B132" s="137">
        <f t="shared" si="4"/>
        <v>1.3445378151260505</v>
      </c>
      <c r="C132" s="137">
        <f t="shared" si="5"/>
        <v>13.445378151260506</v>
      </c>
      <c r="D132" s="9">
        <v>2.9750000000000001</v>
      </c>
      <c r="E132" s="138">
        <f t="shared" si="6"/>
        <v>13.445378151260504</v>
      </c>
      <c r="F132" s="136">
        <v>29.75</v>
      </c>
      <c r="G132" s="137">
        <f t="shared" si="7"/>
        <v>3.3613445378151261</v>
      </c>
      <c r="H132" s="137">
        <f t="shared" si="8"/>
        <v>33.613445378151262</v>
      </c>
      <c r="I132" s="9">
        <v>2.9750000000000001</v>
      </c>
      <c r="J132" s="138">
        <f t="shared" si="9"/>
        <v>13.445378151260504</v>
      </c>
      <c r="K132" s="9">
        <v>116</v>
      </c>
      <c r="L132" s="137">
        <f t="shared" si="10"/>
        <v>3.4482758620689657</v>
      </c>
      <c r="M132" s="137">
        <f t="shared" si="11"/>
        <v>34.482758620689658</v>
      </c>
      <c r="N132" s="136">
        <v>29.75</v>
      </c>
      <c r="O132" s="137">
        <f t="shared" si="12"/>
        <v>1.3445378151260505</v>
      </c>
      <c r="P132" s="137">
        <f t="shared" si="13"/>
        <v>13.445378151260506</v>
      </c>
      <c r="Q132" s="9">
        <v>2.9750000000000001</v>
      </c>
      <c r="R132" s="138">
        <f t="shared" si="14"/>
        <v>13.445378151260504</v>
      </c>
      <c r="S132" s="136">
        <v>1.19</v>
      </c>
      <c r="T132" s="137">
        <f t="shared" si="15"/>
        <v>1.6806722689075633</v>
      </c>
      <c r="U132" s="137">
        <f t="shared" si="16"/>
        <v>16.806722689075634</v>
      </c>
      <c r="V132" s="136">
        <v>11.9</v>
      </c>
      <c r="W132" s="137">
        <f t="shared" si="17"/>
        <v>1.680672268907563</v>
      </c>
      <c r="X132" s="137">
        <f t="shared" si="18"/>
        <v>16.806722689075631</v>
      </c>
      <c r="Y132" s="136">
        <v>29.75</v>
      </c>
      <c r="Z132" s="9">
        <f t="shared" si="19"/>
        <v>1.3445378151260505</v>
      </c>
      <c r="AA132" s="139">
        <v>0.11899999999999999</v>
      </c>
      <c r="AB132" s="9">
        <f t="shared" si="20"/>
        <v>1.6806722689075633</v>
      </c>
      <c r="AC132" s="136">
        <v>29.75</v>
      </c>
      <c r="AD132" s="9">
        <f t="shared" si="21"/>
        <v>2.1512605042016806</v>
      </c>
      <c r="AE132" s="136">
        <v>29.75</v>
      </c>
      <c r="AF132" s="137">
        <f t="shared" si="22"/>
        <v>1.3445378151260505</v>
      </c>
      <c r="AG132" s="136">
        <v>29.75</v>
      </c>
      <c r="AH132" s="137">
        <f t="shared" si="23"/>
        <v>1.3445378151260505</v>
      </c>
      <c r="AI132" s="136">
        <v>29.75</v>
      </c>
      <c r="AJ132" s="138">
        <f t="shared" si="24"/>
        <v>1.3445378151260505</v>
      </c>
    </row>
    <row r="133" spans="1:36">
      <c r="A133" s="136">
        <v>30</v>
      </c>
      <c r="B133" s="137">
        <f t="shared" si="4"/>
        <v>1.3333333333333335</v>
      </c>
      <c r="C133" s="137">
        <f t="shared" si="5"/>
        <v>13.333333333333336</v>
      </c>
      <c r="D133" s="9">
        <v>3</v>
      </c>
      <c r="E133" s="138">
        <f t="shared" si="6"/>
        <v>13.333333333333332</v>
      </c>
      <c r="F133" s="136">
        <v>30</v>
      </c>
      <c r="G133" s="137">
        <f t="shared" si="7"/>
        <v>3.3333333333333335</v>
      </c>
      <c r="H133" s="137">
        <f t="shared" si="8"/>
        <v>33.333333333333336</v>
      </c>
      <c r="I133" s="9">
        <v>3</v>
      </c>
      <c r="J133" s="138">
        <f t="shared" si="9"/>
        <v>13.333333333333332</v>
      </c>
      <c r="K133" s="136">
        <v>117</v>
      </c>
      <c r="L133" s="137">
        <f t="shared" si="10"/>
        <v>3.4188034188034186</v>
      </c>
      <c r="M133" s="137">
        <f t="shared" si="11"/>
        <v>34.188034188034187</v>
      </c>
      <c r="N133" s="136">
        <v>30</v>
      </c>
      <c r="O133" s="137">
        <f t="shared" si="12"/>
        <v>1.3333333333333335</v>
      </c>
      <c r="P133" s="137">
        <f t="shared" si="13"/>
        <v>13.333333333333336</v>
      </c>
      <c r="Q133" s="9">
        <v>3</v>
      </c>
      <c r="R133" s="138">
        <f t="shared" si="14"/>
        <v>13.333333333333332</v>
      </c>
      <c r="S133" s="136">
        <v>1.2</v>
      </c>
      <c r="T133" s="137">
        <f t="shared" si="15"/>
        <v>1.6666666666666667</v>
      </c>
      <c r="U133" s="137">
        <f t="shared" si="16"/>
        <v>16.666666666666668</v>
      </c>
      <c r="V133" s="136">
        <v>12</v>
      </c>
      <c r="W133" s="137">
        <f t="shared" si="17"/>
        <v>1.6666666666666665</v>
      </c>
      <c r="X133" s="137">
        <f t="shared" si="18"/>
        <v>16.666666666666664</v>
      </c>
      <c r="Y133" s="136">
        <v>30</v>
      </c>
      <c r="Z133" s="9">
        <f t="shared" si="19"/>
        <v>1.3333333333333335</v>
      </c>
      <c r="AA133" s="139">
        <v>0.12</v>
      </c>
      <c r="AB133" s="9">
        <f t="shared" si="20"/>
        <v>1.6666666666666667</v>
      </c>
      <c r="AC133" s="136">
        <v>30</v>
      </c>
      <c r="AD133" s="9">
        <f t="shared" si="21"/>
        <v>2.1333333333333333</v>
      </c>
      <c r="AE133" s="136">
        <v>30</v>
      </c>
      <c r="AF133" s="137">
        <f t="shared" si="22"/>
        <v>1.3333333333333335</v>
      </c>
      <c r="AG133" s="136">
        <v>30</v>
      </c>
      <c r="AH133" s="137">
        <f t="shared" si="23"/>
        <v>1.3333333333333335</v>
      </c>
      <c r="AI133" s="136">
        <v>30</v>
      </c>
      <c r="AJ133" s="138">
        <f t="shared" si="24"/>
        <v>1.3333333333333335</v>
      </c>
    </row>
    <row r="134" spans="1:36">
      <c r="A134" s="136">
        <v>30.25</v>
      </c>
      <c r="B134" s="137">
        <f t="shared" si="4"/>
        <v>1.3223140495867767</v>
      </c>
      <c r="C134" s="137">
        <f t="shared" si="5"/>
        <v>13.223140495867767</v>
      </c>
      <c r="D134" s="9">
        <v>3.0249999999999999</v>
      </c>
      <c r="E134" s="138">
        <f t="shared" si="6"/>
        <v>13.223140495867769</v>
      </c>
      <c r="F134" s="136">
        <v>30.25</v>
      </c>
      <c r="G134" s="137">
        <f t="shared" si="7"/>
        <v>3.3057851239669418</v>
      </c>
      <c r="H134" s="137">
        <f t="shared" si="8"/>
        <v>33.057851239669418</v>
      </c>
      <c r="I134" s="9">
        <v>3.0249999999999999</v>
      </c>
      <c r="J134" s="138">
        <f t="shared" si="9"/>
        <v>13.223140495867769</v>
      </c>
      <c r="K134" s="9">
        <v>118</v>
      </c>
      <c r="L134" s="137">
        <f t="shared" si="10"/>
        <v>3.3898305084745766</v>
      </c>
      <c r="M134" s="137">
        <f t="shared" si="11"/>
        <v>33.898305084745765</v>
      </c>
      <c r="N134" s="136">
        <v>30.25</v>
      </c>
      <c r="O134" s="137">
        <f t="shared" si="12"/>
        <v>1.3223140495867767</v>
      </c>
      <c r="P134" s="137">
        <f t="shared" si="13"/>
        <v>13.223140495867767</v>
      </c>
      <c r="Q134" s="9">
        <v>3.0249999999999999</v>
      </c>
      <c r="R134" s="138">
        <f t="shared" si="14"/>
        <v>13.223140495867769</v>
      </c>
      <c r="S134" s="136">
        <v>1.21</v>
      </c>
      <c r="T134" s="137">
        <f t="shared" si="15"/>
        <v>1.6528925619834711</v>
      </c>
      <c r="U134" s="137">
        <f t="shared" si="16"/>
        <v>16.528925619834713</v>
      </c>
      <c r="V134" s="136">
        <v>12.1</v>
      </c>
      <c r="W134" s="137">
        <f t="shared" si="17"/>
        <v>1.6528925619834711</v>
      </c>
      <c r="X134" s="137">
        <f t="shared" si="18"/>
        <v>16.528925619834713</v>
      </c>
      <c r="Y134" s="136">
        <v>30.25</v>
      </c>
      <c r="Z134" s="9">
        <f t="shared" si="19"/>
        <v>1.3223140495867767</v>
      </c>
      <c r="AA134" s="139">
        <v>0.121</v>
      </c>
      <c r="AB134" s="9">
        <f t="shared" si="20"/>
        <v>1.6528925619834711</v>
      </c>
      <c r="AC134" s="136">
        <v>30.25</v>
      </c>
      <c r="AD134" s="9">
        <f t="shared" si="21"/>
        <v>2.1157024793388426</v>
      </c>
      <c r="AE134" s="136">
        <v>30.25</v>
      </c>
      <c r="AF134" s="137">
        <f t="shared" si="22"/>
        <v>1.3223140495867767</v>
      </c>
      <c r="AG134" s="136">
        <v>30.25</v>
      </c>
      <c r="AH134" s="137">
        <f t="shared" si="23"/>
        <v>1.3223140495867767</v>
      </c>
      <c r="AI134" s="136">
        <v>30.25</v>
      </c>
      <c r="AJ134" s="138">
        <f t="shared" si="24"/>
        <v>1.3223140495867767</v>
      </c>
    </row>
    <row r="135" spans="1:36">
      <c r="A135" s="136">
        <v>30.5</v>
      </c>
      <c r="B135" s="137">
        <f t="shared" si="4"/>
        <v>1.3114754098360655</v>
      </c>
      <c r="C135" s="137">
        <f t="shared" si="5"/>
        <v>13.114754098360654</v>
      </c>
      <c r="D135" s="9">
        <v>3.05</v>
      </c>
      <c r="E135" s="138">
        <f t="shared" si="6"/>
        <v>13.114754098360656</v>
      </c>
      <c r="F135" s="136">
        <v>30.5</v>
      </c>
      <c r="G135" s="137">
        <f t="shared" si="7"/>
        <v>3.2786885245901636</v>
      </c>
      <c r="H135" s="137">
        <f t="shared" si="8"/>
        <v>32.786885245901637</v>
      </c>
      <c r="I135" s="9">
        <v>3.05</v>
      </c>
      <c r="J135" s="138">
        <f t="shared" si="9"/>
        <v>13.114754098360656</v>
      </c>
      <c r="K135" s="136">
        <v>119</v>
      </c>
      <c r="L135" s="137">
        <f t="shared" si="10"/>
        <v>3.3613445378151261</v>
      </c>
      <c r="M135" s="137">
        <f t="shared" si="11"/>
        <v>33.613445378151262</v>
      </c>
      <c r="N135" s="136">
        <v>30.5</v>
      </c>
      <c r="O135" s="137">
        <f t="shared" si="12"/>
        <v>1.3114754098360655</v>
      </c>
      <c r="P135" s="137">
        <f t="shared" si="13"/>
        <v>13.114754098360654</v>
      </c>
      <c r="Q135" s="9">
        <v>3.05</v>
      </c>
      <c r="R135" s="138">
        <f t="shared" si="14"/>
        <v>13.114754098360656</v>
      </c>
      <c r="S135" s="136">
        <v>1.22</v>
      </c>
      <c r="T135" s="137">
        <f t="shared" si="15"/>
        <v>1.639344262295082</v>
      </c>
      <c r="U135" s="137">
        <f t="shared" si="16"/>
        <v>16.393442622950822</v>
      </c>
      <c r="V135" s="136">
        <v>12.2</v>
      </c>
      <c r="W135" s="137">
        <f t="shared" si="17"/>
        <v>1.639344262295082</v>
      </c>
      <c r="X135" s="137">
        <f t="shared" si="18"/>
        <v>16.393442622950822</v>
      </c>
      <c r="Y135" s="136">
        <v>30.5</v>
      </c>
      <c r="Z135" s="9">
        <f t="shared" si="19"/>
        <v>1.3114754098360655</v>
      </c>
      <c r="AA135" s="139">
        <v>0.122</v>
      </c>
      <c r="AB135" s="9">
        <f t="shared" si="20"/>
        <v>1.639344262295082</v>
      </c>
      <c r="AC135" s="136">
        <v>30.5</v>
      </c>
      <c r="AD135" s="9">
        <f t="shared" si="21"/>
        <v>2.0983606557377046</v>
      </c>
      <c r="AE135" s="136">
        <v>30.5</v>
      </c>
      <c r="AF135" s="137">
        <f t="shared" si="22"/>
        <v>1.3114754098360655</v>
      </c>
      <c r="AG135" s="136">
        <v>30.5</v>
      </c>
      <c r="AH135" s="137">
        <f t="shared" si="23"/>
        <v>1.3114754098360655</v>
      </c>
      <c r="AI135" s="136">
        <v>30.5</v>
      </c>
      <c r="AJ135" s="138">
        <f t="shared" si="24"/>
        <v>1.3114754098360655</v>
      </c>
    </row>
    <row r="136" spans="1:36">
      <c r="A136" s="136">
        <v>30.75</v>
      </c>
      <c r="B136" s="137">
        <f t="shared" si="4"/>
        <v>1.3008130081300815</v>
      </c>
      <c r="C136" s="137">
        <f t="shared" si="5"/>
        <v>13.008130081300814</v>
      </c>
      <c r="D136" s="9">
        <v>3.0750000000000002</v>
      </c>
      <c r="E136" s="138">
        <f t="shared" si="6"/>
        <v>13.008130081300813</v>
      </c>
      <c r="F136" s="136">
        <v>30.75</v>
      </c>
      <c r="G136" s="137">
        <f t="shared" si="7"/>
        <v>3.2520325203252036</v>
      </c>
      <c r="H136" s="137">
        <f t="shared" si="8"/>
        <v>32.520325203252035</v>
      </c>
      <c r="I136" s="9">
        <v>3.0750000000000002</v>
      </c>
      <c r="J136" s="138">
        <f t="shared" si="9"/>
        <v>13.008130081300813</v>
      </c>
      <c r="K136" s="9">
        <v>120</v>
      </c>
      <c r="L136" s="137">
        <f t="shared" si="10"/>
        <v>3.3333333333333335</v>
      </c>
      <c r="M136" s="137">
        <f t="shared" si="11"/>
        <v>33.333333333333336</v>
      </c>
      <c r="N136" s="136">
        <v>30.75</v>
      </c>
      <c r="O136" s="137">
        <f t="shared" si="12"/>
        <v>1.3008130081300815</v>
      </c>
      <c r="P136" s="137">
        <f t="shared" si="13"/>
        <v>13.008130081300814</v>
      </c>
      <c r="Q136" s="9">
        <v>3.0750000000000002</v>
      </c>
      <c r="R136" s="138">
        <f t="shared" si="14"/>
        <v>13.008130081300813</v>
      </c>
      <c r="S136" s="136">
        <v>1.23</v>
      </c>
      <c r="T136" s="137">
        <f t="shared" si="15"/>
        <v>1.6260162601626016</v>
      </c>
      <c r="U136" s="137">
        <f t="shared" si="16"/>
        <v>16.260162601626014</v>
      </c>
      <c r="V136" s="136">
        <v>12.3</v>
      </c>
      <c r="W136" s="137">
        <f t="shared" si="17"/>
        <v>1.6260162601626016</v>
      </c>
      <c r="X136" s="137">
        <f t="shared" si="18"/>
        <v>16.260162601626014</v>
      </c>
      <c r="Y136" s="136">
        <v>30.75</v>
      </c>
      <c r="Z136" s="9">
        <f t="shared" si="19"/>
        <v>1.3008130081300815</v>
      </c>
      <c r="AA136" s="139">
        <v>0.123</v>
      </c>
      <c r="AB136" s="9">
        <f t="shared" si="20"/>
        <v>1.6260162601626016</v>
      </c>
      <c r="AC136" s="136">
        <v>30.75</v>
      </c>
      <c r="AD136" s="9">
        <f t="shared" si="21"/>
        <v>2.0813008130081303</v>
      </c>
      <c r="AE136" s="136">
        <v>30.75</v>
      </c>
      <c r="AF136" s="137">
        <f t="shared" si="22"/>
        <v>1.3008130081300815</v>
      </c>
      <c r="AG136" s="136">
        <v>30.75</v>
      </c>
      <c r="AH136" s="137">
        <f t="shared" si="23"/>
        <v>1.3008130081300815</v>
      </c>
      <c r="AI136" s="136">
        <v>30.75</v>
      </c>
      <c r="AJ136" s="138">
        <f t="shared" si="24"/>
        <v>1.3008130081300815</v>
      </c>
    </row>
    <row r="137" spans="1:36">
      <c r="A137" s="136">
        <v>31</v>
      </c>
      <c r="B137" s="137">
        <f t="shared" si="4"/>
        <v>1.2903225806451613</v>
      </c>
      <c r="C137" s="137">
        <f t="shared" si="5"/>
        <v>12.903225806451612</v>
      </c>
      <c r="D137" s="9">
        <v>3.1</v>
      </c>
      <c r="E137" s="138">
        <f t="shared" si="6"/>
        <v>12.903225806451612</v>
      </c>
      <c r="F137" s="136">
        <v>31</v>
      </c>
      <c r="G137" s="137">
        <f t="shared" si="7"/>
        <v>3.225806451612903</v>
      </c>
      <c r="H137" s="137">
        <f t="shared" si="8"/>
        <v>32.258064516129032</v>
      </c>
      <c r="I137" s="9">
        <v>3.1</v>
      </c>
      <c r="J137" s="138">
        <f t="shared" si="9"/>
        <v>12.903225806451612</v>
      </c>
      <c r="K137" s="136">
        <v>121</v>
      </c>
      <c r="L137" s="137">
        <f t="shared" si="10"/>
        <v>3.3057851239669418</v>
      </c>
      <c r="M137" s="137">
        <f t="shared" si="11"/>
        <v>33.057851239669418</v>
      </c>
      <c r="N137" s="136">
        <v>31</v>
      </c>
      <c r="O137" s="137">
        <f t="shared" si="12"/>
        <v>1.2903225806451613</v>
      </c>
      <c r="P137" s="137">
        <f t="shared" si="13"/>
        <v>12.903225806451612</v>
      </c>
      <c r="Q137" s="9">
        <v>3.1</v>
      </c>
      <c r="R137" s="138">
        <f t="shared" si="14"/>
        <v>12.903225806451612</v>
      </c>
      <c r="S137" s="136">
        <v>1.24</v>
      </c>
      <c r="T137" s="137">
        <f t="shared" si="15"/>
        <v>1.6129032258064517</v>
      </c>
      <c r="U137" s="137">
        <f t="shared" si="16"/>
        <v>16.129032258064516</v>
      </c>
      <c r="V137" s="136">
        <v>12.4</v>
      </c>
      <c r="W137" s="137">
        <f t="shared" si="17"/>
        <v>1.6129032258064515</v>
      </c>
      <c r="X137" s="137">
        <f t="shared" si="18"/>
        <v>16.129032258064516</v>
      </c>
      <c r="Y137" s="136">
        <v>31</v>
      </c>
      <c r="Z137" s="9">
        <f t="shared" si="19"/>
        <v>1.2903225806451613</v>
      </c>
      <c r="AA137" s="139">
        <v>0.124</v>
      </c>
      <c r="AB137" s="9">
        <f t="shared" si="20"/>
        <v>1.6129032258064517</v>
      </c>
      <c r="AC137" s="136">
        <v>31</v>
      </c>
      <c r="AD137" s="9">
        <f t="shared" si="21"/>
        <v>2.064516129032258</v>
      </c>
      <c r="AE137" s="136">
        <v>31</v>
      </c>
      <c r="AF137" s="137">
        <f t="shared" si="22"/>
        <v>1.2903225806451613</v>
      </c>
      <c r="AG137" s="136">
        <v>31</v>
      </c>
      <c r="AH137" s="137">
        <f t="shared" si="23"/>
        <v>1.2903225806451613</v>
      </c>
      <c r="AI137" s="136">
        <v>31</v>
      </c>
      <c r="AJ137" s="138">
        <f t="shared" si="24"/>
        <v>1.2903225806451613</v>
      </c>
    </row>
    <row r="138" spans="1:36">
      <c r="A138" s="136">
        <v>31.25</v>
      </c>
      <c r="B138" s="137">
        <f t="shared" si="4"/>
        <v>1.28</v>
      </c>
      <c r="C138" s="137">
        <f t="shared" si="5"/>
        <v>12.8</v>
      </c>
      <c r="D138" s="9">
        <v>3.125</v>
      </c>
      <c r="E138" s="138">
        <f t="shared" si="6"/>
        <v>12.8</v>
      </c>
      <c r="F138" s="136">
        <v>31.25</v>
      </c>
      <c r="G138" s="137">
        <f t="shared" si="7"/>
        <v>3.2</v>
      </c>
      <c r="H138" s="137">
        <f t="shared" si="8"/>
        <v>32</v>
      </c>
      <c r="I138" s="9">
        <v>3.125</v>
      </c>
      <c r="J138" s="138">
        <f t="shared" si="9"/>
        <v>12.8</v>
      </c>
      <c r="K138" s="9">
        <v>122</v>
      </c>
      <c r="L138" s="137">
        <f t="shared" si="10"/>
        <v>3.2786885245901636</v>
      </c>
      <c r="M138" s="137">
        <f t="shared" si="11"/>
        <v>32.786885245901637</v>
      </c>
      <c r="N138" s="136">
        <v>31.25</v>
      </c>
      <c r="O138" s="137">
        <f t="shared" si="12"/>
        <v>1.28</v>
      </c>
      <c r="P138" s="137">
        <f t="shared" si="13"/>
        <v>12.8</v>
      </c>
      <c r="Q138" s="9">
        <v>3.125</v>
      </c>
      <c r="R138" s="138">
        <f t="shared" si="14"/>
        <v>12.8</v>
      </c>
      <c r="S138" s="136">
        <v>1.25</v>
      </c>
      <c r="T138" s="137">
        <f t="shared" si="15"/>
        <v>1.6</v>
      </c>
      <c r="U138" s="137">
        <f t="shared" si="16"/>
        <v>16</v>
      </c>
      <c r="V138" s="136">
        <v>12.5</v>
      </c>
      <c r="W138" s="137">
        <f t="shared" si="17"/>
        <v>1.6</v>
      </c>
      <c r="X138" s="137">
        <f t="shared" si="18"/>
        <v>16</v>
      </c>
      <c r="Y138" s="136">
        <v>31.25</v>
      </c>
      <c r="Z138" s="9">
        <f t="shared" si="19"/>
        <v>1.28</v>
      </c>
      <c r="AA138" s="139">
        <v>0.125</v>
      </c>
      <c r="AB138" s="9">
        <f t="shared" si="20"/>
        <v>1.6</v>
      </c>
      <c r="AC138" s="136">
        <v>31.25</v>
      </c>
      <c r="AD138" s="9">
        <f t="shared" si="21"/>
        <v>2.048</v>
      </c>
      <c r="AE138" s="136">
        <v>31.25</v>
      </c>
      <c r="AF138" s="137">
        <f t="shared" si="22"/>
        <v>1.28</v>
      </c>
      <c r="AG138" s="136">
        <v>31.25</v>
      </c>
      <c r="AH138" s="137">
        <f t="shared" si="23"/>
        <v>1.28</v>
      </c>
      <c r="AI138" s="136">
        <v>31.25</v>
      </c>
      <c r="AJ138" s="138">
        <f t="shared" si="24"/>
        <v>1.28</v>
      </c>
    </row>
    <row r="139" spans="1:36">
      <c r="A139" s="136">
        <v>31.5</v>
      </c>
      <c r="B139" s="137">
        <f t="shared" si="4"/>
        <v>1.2698412698412698</v>
      </c>
      <c r="C139" s="137">
        <f t="shared" si="5"/>
        <v>12.698412698412698</v>
      </c>
      <c r="D139" s="9">
        <v>3.15</v>
      </c>
      <c r="E139" s="138">
        <f t="shared" si="6"/>
        <v>12.698412698412699</v>
      </c>
      <c r="F139" s="136">
        <v>31.5</v>
      </c>
      <c r="G139" s="137">
        <f t="shared" si="7"/>
        <v>3.1746031746031749</v>
      </c>
      <c r="H139" s="137">
        <f t="shared" si="8"/>
        <v>31.746031746031747</v>
      </c>
      <c r="I139" s="9">
        <v>3.15</v>
      </c>
      <c r="J139" s="138">
        <f t="shared" si="9"/>
        <v>12.698412698412699</v>
      </c>
      <c r="K139" s="136">
        <v>123</v>
      </c>
      <c r="L139" s="137">
        <f t="shared" si="10"/>
        <v>3.2520325203252036</v>
      </c>
      <c r="M139" s="137">
        <f t="shared" si="11"/>
        <v>32.520325203252035</v>
      </c>
      <c r="N139" s="136">
        <v>31.5</v>
      </c>
      <c r="O139" s="137">
        <f t="shared" si="12"/>
        <v>1.2698412698412698</v>
      </c>
      <c r="P139" s="137">
        <f t="shared" si="13"/>
        <v>12.698412698412698</v>
      </c>
      <c r="Q139" s="9">
        <v>3.15</v>
      </c>
      <c r="R139" s="138">
        <f t="shared" si="14"/>
        <v>12.698412698412699</v>
      </c>
      <c r="S139" s="136">
        <v>1.26</v>
      </c>
      <c r="T139" s="137">
        <f t="shared" si="15"/>
        <v>1.5873015873015872</v>
      </c>
      <c r="U139" s="137">
        <f t="shared" si="16"/>
        <v>15.873015873015872</v>
      </c>
      <c r="V139" s="136">
        <v>12.6</v>
      </c>
      <c r="W139" s="137">
        <f t="shared" si="17"/>
        <v>1.5873015873015874</v>
      </c>
      <c r="X139" s="137">
        <f t="shared" si="18"/>
        <v>15.873015873015873</v>
      </c>
      <c r="Y139" s="136">
        <v>31.5</v>
      </c>
      <c r="Z139" s="9">
        <f t="shared" si="19"/>
        <v>1.2698412698412698</v>
      </c>
      <c r="AA139" s="139">
        <v>0.126</v>
      </c>
      <c r="AB139" s="9">
        <f t="shared" si="20"/>
        <v>1.5873015873015872</v>
      </c>
      <c r="AC139" s="136">
        <v>31.5</v>
      </c>
      <c r="AD139" s="9">
        <f t="shared" si="21"/>
        <v>2.0317460317460316</v>
      </c>
      <c r="AE139" s="136">
        <v>31.5</v>
      </c>
      <c r="AF139" s="137">
        <f t="shared" si="22"/>
        <v>1.2698412698412698</v>
      </c>
      <c r="AG139" s="136">
        <v>31.5</v>
      </c>
      <c r="AH139" s="137">
        <f t="shared" si="23"/>
        <v>1.2698412698412698</v>
      </c>
      <c r="AI139" s="136">
        <v>31.5</v>
      </c>
      <c r="AJ139" s="138">
        <f t="shared" si="24"/>
        <v>1.2698412698412698</v>
      </c>
    </row>
    <row r="140" spans="1:36">
      <c r="A140" s="136">
        <v>31.75</v>
      </c>
      <c r="B140" s="137">
        <f t="shared" si="4"/>
        <v>1.2598425196850394</v>
      </c>
      <c r="C140" s="137">
        <f t="shared" si="5"/>
        <v>12.598425196850393</v>
      </c>
      <c r="D140" s="9">
        <v>3.1749999999999998</v>
      </c>
      <c r="E140" s="138">
        <f t="shared" si="6"/>
        <v>12.598425196850394</v>
      </c>
      <c r="F140" s="136">
        <v>31.75</v>
      </c>
      <c r="G140" s="137">
        <f t="shared" si="7"/>
        <v>3.1496062992125986</v>
      </c>
      <c r="H140" s="137">
        <f t="shared" si="8"/>
        <v>31.496062992125985</v>
      </c>
      <c r="I140" s="9">
        <v>3.1749999999999998</v>
      </c>
      <c r="J140" s="138">
        <f t="shared" si="9"/>
        <v>12.598425196850394</v>
      </c>
      <c r="K140" s="9">
        <v>124</v>
      </c>
      <c r="L140" s="137">
        <f t="shared" si="10"/>
        <v>3.225806451612903</v>
      </c>
      <c r="M140" s="137">
        <f t="shared" si="11"/>
        <v>32.258064516129032</v>
      </c>
      <c r="N140" s="136">
        <v>31.75</v>
      </c>
      <c r="O140" s="137">
        <f t="shared" si="12"/>
        <v>1.2598425196850394</v>
      </c>
      <c r="P140" s="137">
        <f t="shared" si="13"/>
        <v>12.598425196850393</v>
      </c>
      <c r="Q140" s="9">
        <v>3.1749999999999998</v>
      </c>
      <c r="R140" s="138">
        <f t="shared" si="14"/>
        <v>12.598425196850394</v>
      </c>
      <c r="S140" s="136">
        <v>1.27</v>
      </c>
      <c r="T140" s="137">
        <f t="shared" si="15"/>
        <v>1.5748031496062993</v>
      </c>
      <c r="U140" s="137">
        <f t="shared" si="16"/>
        <v>15.748031496062993</v>
      </c>
      <c r="V140" s="136">
        <v>12.7</v>
      </c>
      <c r="W140" s="137">
        <f t="shared" si="17"/>
        <v>1.5748031496062993</v>
      </c>
      <c r="X140" s="137">
        <f t="shared" si="18"/>
        <v>15.748031496062993</v>
      </c>
      <c r="Y140" s="136">
        <v>31.75</v>
      </c>
      <c r="Z140" s="9">
        <f t="shared" si="19"/>
        <v>1.2598425196850394</v>
      </c>
      <c r="AA140" s="139">
        <v>0.127</v>
      </c>
      <c r="AB140" s="9">
        <f t="shared" si="20"/>
        <v>1.5748031496062991</v>
      </c>
      <c r="AC140" s="136">
        <v>31.75</v>
      </c>
      <c r="AD140" s="9">
        <f t="shared" si="21"/>
        <v>2.015748031496063</v>
      </c>
      <c r="AE140" s="136">
        <v>31.75</v>
      </c>
      <c r="AF140" s="137">
        <f t="shared" si="22"/>
        <v>1.2598425196850394</v>
      </c>
      <c r="AG140" s="136">
        <v>31.75</v>
      </c>
      <c r="AH140" s="137">
        <f t="shared" si="23"/>
        <v>1.2598425196850394</v>
      </c>
      <c r="AI140" s="136">
        <v>31.75</v>
      </c>
      <c r="AJ140" s="138">
        <f t="shared" si="24"/>
        <v>1.2598425196850394</v>
      </c>
    </row>
    <row r="141" spans="1:36">
      <c r="A141" s="136">
        <v>32</v>
      </c>
      <c r="B141" s="137">
        <f t="shared" si="4"/>
        <v>1.25</v>
      </c>
      <c r="C141" s="137">
        <f t="shared" si="5"/>
        <v>12.5</v>
      </c>
      <c r="D141" s="9">
        <v>3.2</v>
      </c>
      <c r="E141" s="138">
        <f t="shared" si="6"/>
        <v>12.5</v>
      </c>
      <c r="F141" s="136">
        <v>32</v>
      </c>
      <c r="G141" s="137">
        <f t="shared" si="7"/>
        <v>3.125</v>
      </c>
      <c r="H141" s="137">
        <f t="shared" si="8"/>
        <v>31.25</v>
      </c>
      <c r="I141" s="9">
        <v>3.2</v>
      </c>
      <c r="J141" s="138">
        <f t="shared" si="9"/>
        <v>12.5</v>
      </c>
      <c r="K141" s="136">
        <v>125</v>
      </c>
      <c r="L141" s="137">
        <f t="shared" si="10"/>
        <v>3.2</v>
      </c>
      <c r="M141" s="137">
        <f t="shared" si="11"/>
        <v>32</v>
      </c>
      <c r="N141" s="136">
        <v>32</v>
      </c>
      <c r="O141" s="137">
        <f t="shared" si="12"/>
        <v>1.25</v>
      </c>
      <c r="P141" s="137">
        <f t="shared" si="13"/>
        <v>12.5</v>
      </c>
      <c r="Q141" s="9">
        <v>3.2</v>
      </c>
      <c r="R141" s="138">
        <f t="shared" si="14"/>
        <v>12.5</v>
      </c>
      <c r="S141" s="136">
        <v>1.28</v>
      </c>
      <c r="T141" s="137">
        <f t="shared" si="15"/>
        <v>1.5625</v>
      </c>
      <c r="U141" s="137">
        <f t="shared" si="16"/>
        <v>15.625</v>
      </c>
      <c r="V141" s="136">
        <v>12.8</v>
      </c>
      <c r="W141" s="137">
        <f t="shared" si="17"/>
        <v>1.5625</v>
      </c>
      <c r="X141" s="137">
        <f t="shared" si="18"/>
        <v>15.625</v>
      </c>
      <c r="Y141" s="136">
        <v>32</v>
      </c>
      <c r="Z141" s="9">
        <f t="shared" si="19"/>
        <v>1.25</v>
      </c>
      <c r="AA141" s="139">
        <v>0.128</v>
      </c>
      <c r="AB141" s="9">
        <f t="shared" si="20"/>
        <v>1.5625</v>
      </c>
      <c r="AC141" s="136">
        <v>32</v>
      </c>
      <c r="AD141" s="9">
        <f t="shared" si="21"/>
        <v>2</v>
      </c>
      <c r="AE141" s="136">
        <v>32</v>
      </c>
      <c r="AF141" s="137">
        <f t="shared" si="22"/>
        <v>1.25</v>
      </c>
      <c r="AG141" s="136">
        <v>32</v>
      </c>
      <c r="AH141" s="137">
        <f t="shared" si="23"/>
        <v>1.25</v>
      </c>
      <c r="AI141" s="136">
        <v>32</v>
      </c>
      <c r="AJ141" s="138">
        <f t="shared" si="24"/>
        <v>1.25</v>
      </c>
    </row>
    <row r="142" spans="1:36">
      <c r="A142" s="136">
        <v>32.25</v>
      </c>
      <c r="B142" s="137">
        <f t="shared" si="4"/>
        <v>1.2403100775193798</v>
      </c>
      <c r="C142" s="137">
        <f t="shared" si="5"/>
        <v>12.403100775193799</v>
      </c>
      <c r="D142" s="9">
        <v>3.2250000000000001</v>
      </c>
      <c r="E142" s="138">
        <f t="shared" si="6"/>
        <v>12.403100775193797</v>
      </c>
      <c r="F142" s="136">
        <v>32.25</v>
      </c>
      <c r="G142" s="137">
        <f t="shared" si="7"/>
        <v>3.1007751937984493</v>
      </c>
      <c r="H142" s="137">
        <f t="shared" si="8"/>
        <v>31.007751937984494</v>
      </c>
      <c r="I142" s="9">
        <v>3.2250000000000001</v>
      </c>
      <c r="J142" s="138">
        <f t="shared" si="9"/>
        <v>12.403100775193797</v>
      </c>
      <c r="K142" s="9">
        <v>126</v>
      </c>
      <c r="L142" s="137">
        <f t="shared" si="10"/>
        <v>3.1746031746031749</v>
      </c>
      <c r="M142" s="137">
        <f t="shared" si="11"/>
        <v>31.746031746031747</v>
      </c>
      <c r="N142" s="136">
        <v>32.25</v>
      </c>
      <c r="O142" s="137">
        <f t="shared" si="12"/>
        <v>1.2403100775193798</v>
      </c>
      <c r="P142" s="137">
        <f t="shared" si="13"/>
        <v>12.403100775193799</v>
      </c>
      <c r="Q142" s="9">
        <v>3.2250000000000001</v>
      </c>
      <c r="R142" s="138">
        <f t="shared" si="14"/>
        <v>12.403100775193797</v>
      </c>
      <c r="S142" s="136">
        <v>1.29</v>
      </c>
      <c r="T142" s="137">
        <f t="shared" si="15"/>
        <v>1.5503875968992247</v>
      </c>
      <c r="U142" s="137">
        <f t="shared" si="16"/>
        <v>15.503875968992247</v>
      </c>
      <c r="V142" s="136">
        <v>12.9</v>
      </c>
      <c r="W142" s="137">
        <f t="shared" si="17"/>
        <v>1.5503875968992247</v>
      </c>
      <c r="X142" s="137">
        <f t="shared" si="18"/>
        <v>15.503875968992247</v>
      </c>
      <c r="Y142" s="136">
        <v>32.25</v>
      </c>
      <c r="Z142" s="9">
        <f t="shared" si="19"/>
        <v>1.2403100775193798</v>
      </c>
      <c r="AA142" s="139">
        <v>0.129</v>
      </c>
      <c r="AB142" s="9">
        <f t="shared" si="20"/>
        <v>1.5503875968992249</v>
      </c>
      <c r="AC142" s="136">
        <v>32.25</v>
      </c>
      <c r="AD142" s="9">
        <f t="shared" si="21"/>
        <v>1.9844961240310077</v>
      </c>
      <c r="AE142" s="136">
        <v>32.25</v>
      </c>
      <c r="AF142" s="137">
        <f t="shared" si="22"/>
        <v>1.2403100775193798</v>
      </c>
      <c r="AG142" s="136">
        <v>32.25</v>
      </c>
      <c r="AH142" s="137">
        <f t="shared" si="23"/>
        <v>1.2403100775193798</v>
      </c>
      <c r="AI142" s="136">
        <v>32.25</v>
      </c>
      <c r="AJ142" s="138">
        <f t="shared" si="24"/>
        <v>1.2403100775193798</v>
      </c>
    </row>
    <row r="143" spans="1:36">
      <c r="A143" s="136">
        <v>32.5</v>
      </c>
      <c r="B143" s="137">
        <f t="shared" si="4"/>
        <v>1.2307692307692308</v>
      </c>
      <c r="C143" s="137">
        <f t="shared" si="5"/>
        <v>12.307692307692308</v>
      </c>
      <c r="D143" s="9">
        <v>3.25</v>
      </c>
      <c r="E143" s="138">
        <f t="shared" si="6"/>
        <v>12.307692307692307</v>
      </c>
      <c r="F143" s="136">
        <v>32.5</v>
      </c>
      <c r="G143" s="137">
        <f t="shared" si="7"/>
        <v>3.0769230769230771</v>
      </c>
      <c r="H143" s="137">
        <f t="shared" si="8"/>
        <v>30.76923076923077</v>
      </c>
      <c r="I143" s="9">
        <v>3.25</v>
      </c>
      <c r="J143" s="138">
        <f t="shared" si="9"/>
        <v>12.307692307692307</v>
      </c>
      <c r="K143" s="136">
        <v>127</v>
      </c>
      <c r="L143" s="137">
        <f t="shared" si="10"/>
        <v>3.1496062992125986</v>
      </c>
      <c r="M143" s="137">
        <f t="shared" si="11"/>
        <v>31.496062992125985</v>
      </c>
      <c r="N143" s="136">
        <v>32.5</v>
      </c>
      <c r="O143" s="137">
        <f t="shared" si="12"/>
        <v>1.2307692307692308</v>
      </c>
      <c r="P143" s="137">
        <f t="shared" si="13"/>
        <v>12.307692307692308</v>
      </c>
      <c r="Q143" s="9">
        <v>3.25</v>
      </c>
      <c r="R143" s="138">
        <f t="shared" si="14"/>
        <v>12.307692307692307</v>
      </c>
      <c r="S143" s="136">
        <v>1.3</v>
      </c>
      <c r="T143" s="137">
        <f t="shared" si="15"/>
        <v>1.5384615384615383</v>
      </c>
      <c r="U143" s="137">
        <f t="shared" si="16"/>
        <v>15.384615384615383</v>
      </c>
      <c r="V143" s="136">
        <v>13</v>
      </c>
      <c r="W143" s="137">
        <f t="shared" si="17"/>
        <v>1.5384615384615383</v>
      </c>
      <c r="X143" s="137">
        <f t="shared" si="18"/>
        <v>15.384615384615383</v>
      </c>
      <c r="Y143" s="136">
        <v>32.5</v>
      </c>
      <c r="Z143" s="9">
        <f t="shared" si="19"/>
        <v>1.2307692307692308</v>
      </c>
      <c r="AA143" s="139">
        <v>0.13</v>
      </c>
      <c r="AB143" s="9">
        <f t="shared" si="20"/>
        <v>1.5384615384615385</v>
      </c>
      <c r="AC143" s="136">
        <v>32.5</v>
      </c>
      <c r="AD143" s="9">
        <f t="shared" si="21"/>
        <v>1.9692307692307693</v>
      </c>
      <c r="AE143" s="136">
        <v>32.5</v>
      </c>
      <c r="AF143" s="137">
        <f t="shared" si="22"/>
        <v>1.2307692307692308</v>
      </c>
      <c r="AG143" s="136">
        <v>32.5</v>
      </c>
      <c r="AH143" s="137">
        <f t="shared" si="23"/>
        <v>1.2307692307692308</v>
      </c>
      <c r="AI143" s="136">
        <v>32.5</v>
      </c>
      <c r="AJ143" s="138">
        <f t="shared" si="24"/>
        <v>1.2307692307692308</v>
      </c>
    </row>
    <row r="144" spans="1:36">
      <c r="A144" s="136">
        <v>32.75</v>
      </c>
      <c r="B144" s="137">
        <f t="shared" si="4"/>
        <v>1.2213740458015268</v>
      </c>
      <c r="C144" s="137">
        <f t="shared" si="5"/>
        <v>12.213740458015268</v>
      </c>
      <c r="D144" s="9">
        <v>3.2749999999999999</v>
      </c>
      <c r="E144" s="138">
        <f t="shared" si="6"/>
        <v>12.213740458015268</v>
      </c>
      <c r="F144" s="136">
        <v>32.75</v>
      </c>
      <c r="G144" s="137">
        <f t="shared" si="7"/>
        <v>3.053435114503817</v>
      </c>
      <c r="H144" s="137">
        <f t="shared" si="8"/>
        <v>30.534351145038169</v>
      </c>
      <c r="I144" s="9">
        <v>3.2749999999999999</v>
      </c>
      <c r="J144" s="138">
        <f t="shared" si="9"/>
        <v>12.213740458015268</v>
      </c>
      <c r="K144" s="9">
        <v>128</v>
      </c>
      <c r="L144" s="137">
        <f t="shared" si="10"/>
        <v>3.125</v>
      </c>
      <c r="M144" s="137">
        <f t="shared" si="11"/>
        <v>31.25</v>
      </c>
      <c r="N144" s="136">
        <v>32.75</v>
      </c>
      <c r="O144" s="137">
        <f t="shared" si="12"/>
        <v>1.2213740458015268</v>
      </c>
      <c r="P144" s="137">
        <f t="shared" si="13"/>
        <v>12.213740458015268</v>
      </c>
      <c r="Q144" s="9">
        <v>3.2749999999999999</v>
      </c>
      <c r="R144" s="138">
        <f t="shared" si="14"/>
        <v>12.213740458015268</v>
      </c>
      <c r="S144" s="136">
        <v>1.31</v>
      </c>
      <c r="T144" s="137">
        <f t="shared" si="15"/>
        <v>1.5267175572519083</v>
      </c>
      <c r="U144" s="137">
        <f t="shared" si="16"/>
        <v>15.267175572519083</v>
      </c>
      <c r="V144" s="136">
        <v>13.1</v>
      </c>
      <c r="W144" s="137">
        <f t="shared" si="17"/>
        <v>1.5267175572519085</v>
      </c>
      <c r="X144" s="137">
        <f t="shared" si="18"/>
        <v>15.267175572519085</v>
      </c>
      <c r="Y144" s="136">
        <v>32.75</v>
      </c>
      <c r="Z144" s="9">
        <f t="shared" si="19"/>
        <v>1.2213740458015268</v>
      </c>
      <c r="AA144" s="139">
        <v>0.13100000000000001</v>
      </c>
      <c r="AB144" s="9">
        <f t="shared" si="20"/>
        <v>1.5267175572519083</v>
      </c>
      <c r="AC144" s="136">
        <v>32.75</v>
      </c>
      <c r="AD144" s="9">
        <f t="shared" si="21"/>
        <v>1.9541984732824429</v>
      </c>
      <c r="AE144" s="136">
        <v>32.75</v>
      </c>
      <c r="AF144" s="137">
        <f t="shared" si="22"/>
        <v>1.2213740458015268</v>
      </c>
      <c r="AG144" s="136">
        <v>32.75</v>
      </c>
      <c r="AH144" s="137">
        <f t="shared" si="23"/>
        <v>1.2213740458015268</v>
      </c>
      <c r="AI144" s="136">
        <v>32.75</v>
      </c>
      <c r="AJ144" s="138">
        <f t="shared" si="24"/>
        <v>1.2213740458015268</v>
      </c>
    </row>
    <row r="145" spans="1:36">
      <c r="A145" s="136">
        <v>33</v>
      </c>
      <c r="B145" s="137">
        <f t="shared" si="4"/>
        <v>1.2121212121212122</v>
      </c>
      <c r="C145" s="137">
        <f t="shared" si="5"/>
        <v>12.121212121212121</v>
      </c>
      <c r="D145" s="9">
        <v>3.3</v>
      </c>
      <c r="E145" s="138">
        <f t="shared" si="6"/>
        <v>12.121212121212123</v>
      </c>
      <c r="F145" s="136">
        <v>33</v>
      </c>
      <c r="G145" s="137">
        <f t="shared" si="7"/>
        <v>3.0303030303030303</v>
      </c>
      <c r="H145" s="137">
        <f t="shared" si="8"/>
        <v>30.303030303030305</v>
      </c>
      <c r="I145" s="9">
        <v>3.3</v>
      </c>
      <c r="J145" s="138">
        <f t="shared" si="9"/>
        <v>12.121212121212123</v>
      </c>
      <c r="K145" s="136">
        <v>129</v>
      </c>
      <c r="L145" s="137">
        <f t="shared" si="10"/>
        <v>3.1007751937984493</v>
      </c>
      <c r="M145" s="137">
        <f t="shared" si="11"/>
        <v>31.007751937984494</v>
      </c>
      <c r="N145" s="136">
        <v>33</v>
      </c>
      <c r="O145" s="137">
        <f t="shared" si="12"/>
        <v>1.2121212121212122</v>
      </c>
      <c r="P145" s="137">
        <f t="shared" si="13"/>
        <v>12.121212121212121</v>
      </c>
      <c r="Q145" s="9">
        <v>3.3</v>
      </c>
      <c r="R145" s="138">
        <f t="shared" si="14"/>
        <v>12.121212121212123</v>
      </c>
      <c r="S145" s="136">
        <v>1.32</v>
      </c>
      <c r="T145" s="137">
        <f t="shared" si="15"/>
        <v>1.5151515151515149</v>
      </c>
      <c r="U145" s="137">
        <f t="shared" si="16"/>
        <v>15.151515151515149</v>
      </c>
      <c r="V145" s="136">
        <v>13.2</v>
      </c>
      <c r="W145" s="137">
        <f t="shared" si="17"/>
        <v>1.5151515151515154</v>
      </c>
      <c r="X145" s="137">
        <f t="shared" si="18"/>
        <v>15.151515151515154</v>
      </c>
      <c r="Y145" s="136">
        <v>33</v>
      </c>
      <c r="Z145" s="9">
        <f t="shared" si="19"/>
        <v>1.2121212121212122</v>
      </c>
      <c r="AA145" s="139">
        <v>0.13200000000000001</v>
      </c>
      <c r="AB145" s="9">
        <f t="shared" si="20"/>
        <v>1.5151515151515149</v>
      </c>
      <c r="AC145" s="136">
        <v>33</v>
      </c>
      <c r="AD145" s="9">
        <f t="shared" si="21"/>
        <v>1.9393939393939394</v>
      </c>
      <c r="AE145" s="136">
        <v>33</v>
      </c>
      <c r="AF145" s="137">
        <f t="shared" si="22"/>
        <v>1.2121212121212122</v>
      </c>
      <c r="AG145" s="136">
        <v>33</v>
      </c>
      <c r="AH145" s="137">
        <f t="shared" si="23"/>
        <v>1.2121212121212122</v>
      </c>
      <c r="AI145" s="136">
        <v>33</v>
      </c>
      <c r="AJ145" s="138">
        <f t="shared" si="24"/>
        <v>1.2121212121212122</v>
      </c>
    </row>
    <row r="146" spans="1:36">
      <c r="A146" s="136">
        <v>33.25</v>
      </c>
      <c r="B146" s="137">
        <f t="shared" si="4"/>
        <v>1.2030075187969924</v>
      </c>
      <c r="C146" s="137">
        <f t="shared" si="5"/>
        <v>12.030075187969924</v>
      </c>
      <c r="D146" s="9">
        <v>3.3250000000000002</v>
      </c>
      <c r="E146" s="138">
        <f t="shared" si="6"/>
        <v>12.030075187969924</v>
      </c>
      <c r="F146" s="136">
        <v>33.25</v>
      </c>
      <c r="G146" s="137">
        <f t="shared" si="7"/>
        <v>3.007518796992481</v>
      </c>
      <c r="H146" s="137">
        <f t="shared" si="8"/>
        <v>30.075187969924812</v>
      </c>
      <c r="I146" s="9">
        <v>3.3250000000000002</v>
      </c>
      <c r="J146" s="138">
        <f t="shared" si="9"/>
        <v>12.030075187969924</v>
      </c>
      <c r="K146" s="9">
        <v>130</v>
      </c>
      <c r="L146" s="137">
        <f t="shared" si="10"/>
        <v>3.0769230769230771</v>
      </c>
      <c r="M146" s="137">
        <f t="shared" si="11"/>
        <v>30.76923076923077</v>
      </c>
      <c r="N146" s="136">
        <v>33.25</v>
      </c>
      <c r="O146" s="137">
        <f t="shared" si="12"/>
        <v>1.2030075187969924</v>
      </c>
      <c r="P146" s="137">
        <f t="shared" si="13"/>
        <v>12.030075187969924</v>
      </c>
      <c r="Q146" s="9">
        <v>3.3250000000000002</v>
      </c>
      <c r="R146" s="138">
        <f t="shared" si="14"/>
        <v>12.030075187969924</v>
      </c>
      <c r="S146" s="136">
        <v>1.33</v>
      </c>
      <c r="T146" s="137">
        <f t="shared" si="15"/>
        <v>1.5037593984962405</v>
      </c>
      <c r="U146" s="137">
        <f t="shared" si="16"/>
        <v>15.037593984962406</v>
      </c>
      <c r="V146" s="136">
        <v>13.3</v>
      </c>
      <c r="W146" s="137">
        <f t="shared" si="17"/>
        <v>1.5037593984962405</v>
      </c>
      <c r="X146" s="137">
        <f t="shared" si="18"/>
        <v>15.037593984962406</v>
      </c>
      <c r="Y146" s="136">
        <v>33.25</v>
      </c>
      <c r="Z146" s="9">
        <f t="shared" si="19"/>
        <v>1.2030075187969924</v>
      </c>
      <c r="AA146" s="139">
        <v>0.13300000000000001</v>
      </c>
      <c r="AB146" s="9">
        <f t="shared" si="20"/>
        <v>1.5037593984962405</v>
      </c>
      <c r="AC146" s="136">
        <v>33.25</v>
      </c>
      <c r="AD146" s="9">
        <f t="shared" si="21"/>
        <v>1.9248120300751881</v>
      </c>
      <c r="AE146" s="136">
        <v>33.25</v>
      </c>
      <c r="AF146" s="137">
        <f t="shared" si="22"/>
        <v>1.2030075187969924</v>
      </c>
      <c r="AG146" s="136">
        <v>33.25</v>
      </c>
      <c r="AH146" s="137">
        <f t="shared" si="23"/>
        <v>1.2030075187969924</v>
      </c>
      <c r="AI146" s="136">
        <v>33.25</v>
      </c>
      <c r="AJ146" s="138">
        <f t="shared" si="24"/>
        <v>1.2030075187969924</v>
      </c>
    </row>
    <row r="147" spans="1:36">
      <c r="A147" s="136">
        <v>33.5</v>
      </c>
      <c r="B147" s="137">
        <f t="shared" si="4"/>
        <v>1.1940298507462688</v>
      </c>
      <c r="C147" s="137">
        <f t="shared" si="5"/>
        <v>11.940298507462687</v>
      </c>
      <c r="D147" s="9">
        <v>3.35</v>
      </c>
      <c r="E147" s="138">
        <f t="shared" si="6"/>
        <v>11.940298507462687</v>
      </c>
      <c r="F147" s="136">
        <v>33.5</v>
      </c>
      <c r="G147" s="137">
        <f t="shared" si="7"/>
        <v>2.9850746268656718</v>
      </c>
      <c r="H147" s="137">
        <f t="shared" si="8"/>
        <v>29.850746268656717</v>
      </c>
      <c r="I147" s="9">
        <v>3.35</v>
      </c>
      <c r="J147" s="138">
        <f t="shared" si="9"/>
        <v>11.940298507462687</v>
      </c>
      <c r="K147" s="136">
        <v>131</v>
      </c>
      <c r="L147" s="137">
        <f t="shared" si="10"/>
        <v>3.053435114503817</v>
      </c>
      <c r="M147" s="137">
        <f t="shared" si="11"/>
        <v>30.534351145038169</v>
      </c>
      <c r="N147" s="136">
        <v>33.5</v>
      </c>
      <c r="O147" s="137">
        <f t="shared" si="12"/>
        <v>1.1940298507462688</v>
      </c>
      <c r="P147" s="137">
        <f t="shared" si="13"/>
        <v>11.940298507462687</v>
      </c>
      <c r="Q147" s="9">
        <v>3.35</v>
      </c>
      <c r="R147" s="138">
        <f t="shared" si="14"/>
        <v>11.940298507462687</v>
      </c>
      <c r="S147" s="136">
        <v>1.34</v>
      </c>
      <c r="T147" s="137">
        <f t="shared" si="15"/>
        <v>1.4925373134328359</v>
      </c>
      <c r="U147" s="137">
        <f t="shared" si="16"/>
        <v>14.925373134328359</v>
      </c>
      <c r="V147" s="136">
        <v>13.4</v>
      </c>
      <c r="W147" s="137">
        <f t="shared" si="17"/>
        <v>1.4925373134328359</v>
      </c>
      <c r="X147" s="137">
        <f t="shared" si="18"/>
        <v>14.925373134328359</v>
      </c>
      <c r="Y147" s="136">
        <v>33.5</v>
      </c>
      <c r="Z147" s="9">
        <f t="shared" si="19"/>
        <v>1.1940298507462688</v>
      </c>
      <c r="AA147" s="139">
        <v>0.13400000000000001</v>
      </c>
      <c r="AB147" s="9">
        <f t="shared" si="20"/>
        <v>1.4925373134328357</v>
      </c>
      <c r="AC147" s="136">
        <v>33.5</v>
      </c>
      <c r="AD147" s="9">
        <f t="shared" si="21"/>
        <v>1.9104477611940298</v>
      </c>
      <c r="AE147" s="136">
        <v>33.5</v>
      </c>
      <c r="AF147" s="137">
        <f t="shared" si="22"/>
        <v>1.1940298507462688</v>
      </c>
      <c r="AG147" s="136">
        <v>33.5</v>
      </c>
      <c r="AH147" s="137">
        <f t="shared" si="23"/>
        <v>1.1940298507462688</v>
      </c>
      <c r="AI147" s="136">
        <v>33.5</v>
      </c>
      <c r="AJ147" s="138">
        <f t="shared" si="24"/>
        <v>1.1940298507462688</v>
      </c>
    </row>
    <row r="148" spans="1:36">
      <c r="A148" s="136">
        <v>33.75</v>
      </c>
      <c r="B148" s="137">
        <f t="shared" si="4"/>
        <v>1.1851851851851851</v>
      </c>
      <c r="C148" s="137">
        <f t="shared" si="5"/>
        <v>11.851851851851851</v>
      </c>
      <c r="D148" s="9">
        <v>3.375</v>
      </c>
      <c r="E148" s="138">
        <f t="shared" si="6"/>
        <v>11.851851851851853</v>
      </c>
      <c r="F148" s="136">
        <v>33.75</v>
      </c>
      <c r="G148" s="137">
        <f t="shared" si="7"/>
        <v>2.9629629629629628</v>
      </c>
      <c r="H148" s="137">
        <f t="shared" si="8"/>
        <v>29.629629629629626</v>
      </c>
      <c r="I148" s="9">
        <v>3.375</v>
      </c>
      <c r="J148" s="138">
        <f t="shared" si="9"/>
        <v>11.851851851851853</v>
      </c>
      <c r="K148" s="9">
        <v>132</v>
      </c>
      <c r="L148" s="137">
        <f t="shared" si="10"/>
        <v>3.0303030303030303</v>
      </c>
      <c r="M148" s="137">
        <f t="shared" si="11"/>
        <v>30.303030303030305</v>
      </c>
      <c r="N148" s="136">
        <v>33.75</v>
      </c>
      <c r="O148" s="137">
        <f t="shared" si="12"/>
        <v>1.1851851851851851</v>
      </c>
      <c r="P148" s="137">
        <f t="shared" si="13"/>
        <v>11.851851851851851</v>
      </c>
      <c r="Q148" s="9">
        <v>3.375</v>
      </c>
      <c r="R148" s="138">
        <f t="shared" si="14"/>
        <v>11.851851851851853</v>
      </c>
      <c r="S148" s="136">
        <v>1.35</v>
      </c>
      <c r="T148" s="137">
        <f t="shared" si="15"/>
        <v>1.4814814814814814</v>
      </c>
      <c r="U148" s="137">
        <f t="shared" si="16"/>
        <v>14.814814814814813</v>
      </c>
      <c r="V148" s="136">
        <v>13.5</v>
      </c>
      <c r="W148" s="137">
        <f t="shared" si="17"/>
        <v>1.4814814814814816</v>
      </c>
      <c r="X148" s="137">
        <f t="shared" si="18"/>
        <v>14.814814814814817</v>
      </c>
      <c r="Y148" s="136">
        <v>33.75</v>
      </c>
      <c r="Z148" s="9">
        <f t="shared" si="19"/>
        <v>1.1851851851851851</v>
      </c>
      <c r="AA148" s="139">
        <v>0.13500000000000001</v>
      </c>
      <c r="AB148" s="9">
        <f t="shared" si="20"/>
        <v>1.4814814814814814</v>
      </c>
      <c r="AC148" s="136">
        <v>33.75</v>
      </c>
      <c r="AD148" s="9">
        <f t="shared" si="21"/>
        <v>1.8962962962962964</v>
      </c>
      <c r="AE148" s="136">
        <v>33.75</v>
      </c>
      <c r="AF148" s="137">
        <f t="shared" si="22"/>
        <v>1.1851851851851851</v>
      </c>
      <c r="AG148" s="136">
        <v>33.75</v>
      </c>
      <c r="AH148" s="137">
        <f t="shared" si="23"/>
        <v>1.1851851851851851</v>
      </c>
      <c r="AI148" s="136">
        <v>33.75</v>
      </c>
      <c r="AJ148" s="138">
        <f t="shared" si="24"/>
        <v>1.1851851851851851</v>
      </c>
    </row>
    <row r="149" spans="1:36">
      <c r="A149" s="136">
        <v>34</v>
      </c>
      <c r="B149" s="137">
        <f t="shared" si="4"/>
        <v>1.1764705882352942</v>
      </c>
      <c r="C149" s="137">
        <f t="shared" si="5"/>
        <v>11.764705882352942</v>
      </c>
      <c r="D149" s="9">
        <v>3.4</v>
      </c>
      <c r="E149" s="138">
        <f t="shared" si="6"/>
        <v>11.764705882352942</v>
      </c>
      <c r="F149" s="136">
        <v>34</v>
      </c>
      <c r="G149" s="137">
        <f t="shared" si="7"/>
        <v>2.9411764705882351</v>
      </c>
      <c r="H149" s="137">
        <f t="shared" si="8"/>
        <v>29.411764705882351</v>
      </c>
      <c r="I149" s="9">
        <v>3.4</v>
      </c>
      <c r="J149" s="138">
        <f t="shared" si="9"/>
        <v>11.764705882352942</v>
      </c>
      <c r="K149" s="136">
        <v>133</v>
      </c>
      <c r="L149" s="137">
        <f t="shared" si="10"/>
        <v>3.007518796992481</v>
      </c>
      <c r="M149" s="137">
        <f t="shared" si="11"/>
        <v>30.075187969924812</v>
      </c>
      <c r="N149" s="136">
        <v>34</v>
      </c>
      <c r="O149" s="137">
        <f t="shared" si="12"/>
        <v>1.1764705882352942</v>
      </c>
      <c r="P149" s="137">
        <f t="shared" si="13"/>
        <v>11.764705882352942</v>
      </c>
      <c r="Q149" s="9">
        <v>3.4</v>
      </c>
      <c r="R149" s="138">
        <f t="shared" si="14"/>
        <v>11.764705882352942</v>
      </c>
      <c r="S149" s="136">
        <v>1.36</v>
      </c>
      <c r="T149" s="137">
        <f t="shared" si="15"/>
        <v>1.4705882352941175</v>
      </c>
      <c r="U149" s="137">
        <f t="shared" si="16"/>
        <v>14.705882352941176</v>
      </c>
      <c r="V149" s="136">
        <v>13.6</v>
      </c>
      <c r="W149" s="137">
        <f t="shared" si="17"/>
        <v>1.4705882352941178</v>
      </c>
      <c r="X149" s="137">
        <f t="shared" si="18"/>
        <v>14.705882352941178</v>
      </c>
      <c r="Y149" s="136">
        <v>34</v>
      </c>
      <c r="Z149" s="9">
        <f t="shared" si="19"/>
        <v>1.1764705882352942</v>
      </c>
      <c r="AA149" s="139">
        <v>0.13600000000000001</v>
      </c>
      <c r="AB149" s="9">
        <f t="shared" si="20"/>
        <v>1.4705882352941175</v>
      </c>
      <c r="AC149" s="136">
        <v>34</v>
      </c>
      <c r="AD149" s="9">
        <f t="shared" si="21"/>
        <v>1.8823529411764706</v>
      </c>
      <c r="AE149" s="136">
        <v>34</v>
      </c>
      <c r="AF149" s="137">
        <f t="shared" si="22"/>
        <v>1.1764705882352942</v>
      </c>
      <c r="AG149" s="136">
        <v>34</v>
      </c>
      <c r="AH149" s="137">
        <f t="shared" si="23"/>
        <v>1.1764705882352942</v>
      </c>
      <c r="AI149" s="136">
        <v>34</v>
      </c>
      <c r="AJ149" s="138">
        <f t="shared" si="24"/>
        <v>1.1764705882352942</v>
      </c>
    </row>
    <row r="150" spans="1:36">
      <c r="A150" s="136">
        <v>34.25</v>
      </c>
      <c r="B150" s="137">
        <f t="shared" si="4"/>
        <v>1.167883211678832</v>
      </c>
      <c r="C150" s="137">
        <f t="shared" si="5"/>
        <v>11.678832116788321</v>
      </c>
      <c r="D150" s="9">
        <v>3.4249999999999998</v>
      </c>
      <c r="E150" s="138">
        <f t="shared" si="6"/>
        <v>11.678832116788321</v>
      </c>
      <c r="F150" s="136">
        <v>34.25</v>
      </c>
      <c r="G150" s="137">
        <f t="shared" si="7"/>
        <v>2.9197080291970803</v>
      </c>
      <c r="H150" s="137">
        <f t="shared" si="8"/>
        <v>29.197080291970803</v>
      </c>
      <c r="I150" s="9">
        <v>3.4249999999999998</v>
      </c>
      <c r="J150" s="138">
        <f t="shared" si="9"/>
        <v>11.678832116788321</v>
      </c>
      <c r="K150" s="9">
        <v>134</v>
      </c>
      <c r="L150" s="137">
        <f t="shared" si="10"/>
        <v>2.9850746268656718</v>
      </c>
      <c r="M150" s="137">
        <f t="shared" si="11"/>
        <v>29.850746268656717</v>
      </c>
      <c r="N150" s="136">
        <v>34.25</v>
      </c>
      <c r="O150" s="137">
        <f t="shared" si="12"/>
        <v>1.167883211678832</v>
      </c>
      <c r="P150" s="137">
        <f t="shared" si="13"/>
        <v>11.678832116788321</v>
      </c>
      <c r="Q150" s="9">
        <v>3.4249999999999998</v>
      </c>
      <c r="R150" s="138">
        <f t="shared" si="14"/>
        <v>11.678832116788321</v>
      </c>
      <c r="S150" s="136">
        <v>1.37</v>
      </c>
      <c r="T150" s="137">
        <f t="shared" si="15"/>
        <v>1.4598540145985401</v>
      </c>
      <c r="U150" s="137">
        <f t="shared" si="16"/>
        <v>14.598540145985401</v>
      </c>
      <c r="V150" s="136">
        <v>13.7</v>
      </c>
      <c r="W150" s="137">
        <f t="shared" si="17"/>
        <v>1.4598540145985401</v>
      </c>
      <c r="X150" s="137">
        <f t="shared" si="18"/>
        <v>14.598540145985401</v>
      </c>
      <c r="Y150" s="136">
        <v>34.25</v>
      </c>
      <c r="Z150" s="9">
        <f t="shared" si="19"/>
        <v>1.167883211678832</v>
      </c>
      <c r="AA150" s="139">
        <v>0.13700000000000001</v>
      </c>
      <c r="AB150" s="9">
        <f t="shared" si="20"/>
        <v>1.4598540145985399</v>
      </c>
      <c r="AC150" s="136">
        <v>34.25</v>
      </c>
      <c r="AD150" s="9">
        <f t="shared" si="21"/>
        <v>1.8686131386861313</v>
      </c>
      <c r="AE150" s="136">
        <v>34.25</v>
      </c>
      <c r="AF150" s="137">
        <f t="shared" si="22"/>
        <v>1.167883211678832</v>
      </c>
      <c r="AG150" s="136">
        <v>34.25</v>
      </c>
      <c r="AH150" s="137">
        <f t="shared" si="23"/>
        <v>1.167883211678832</v>
      </c>
      <c r="AI150" s="136">
        <v>34.25</v>
      </c>
      <c r="AJ150" s="138">
        <f t="shared" si="24"/>
        <v>1.167883211678832</v>
      </c>
    </row>
    <row r="151" spans="1:36">
      <c r="A151" s="136">
        <v>34.5</v>
      </c>
      <c r="B151" s="137">
        <f t="shared" si="4"/>
        <v>1.1594202898550725</v>
      </c>
      <c r="C151" s="137">
        <f t="shared" si="5"/>
        <v>11.594202898550725</v>
      </c>
      <c r="D151" s="9">
        <v>3.45</v>
      </c>
      <c r="E151" s="138">
        <f t="shared" si="6"/>
        <v>11.594202898550725</v>
      </c>
      <c r="F151" s="136">
        <v>34.5</v>
      </c>
      <c r="G151" s="137">
        <f t="shared" si="7"/>
        <v>2.8985507246376812</v>
      </c>
      <c r="H151" s="137">
        <f t="shared" si="8"/>
        <v>28.985507246376812</v>
      </c>
      <c r="I151" s="9">
        <v>3.45</v>
      </c>
      <c r="J151" s="138">
        <f t="shared" si="9"/>
        <v>11.594202898550725</v>
      </c>
      <c r="K151" s="136">
        <v>135</v>
      </c>
      <c r="L151" s="137">
        <f t="shared" si="10"/>
        <v>2.9629629629629628</v>
      </c>
      <c r="M151" s="137">
        <f t="shared" si="11"/>
        <v>29.629629629629626</v>
      </c>
      <c r="N151" s="136">
        <v>34.5</v>
      </c>
      <c r="O151" s="137">
        <f t="shared" si="12"/>
        <v>1.1594202898550725</v>
      </c>
      <c r="P151" s="137">
        <f t="shared" si="13"/>
        <v>11.594202898550725</v>
      </c>
      <c r="Q151" s="9">
        <v>3.45</v>
      </c>
      <c r="R151" s="138">
        <f t="shared" si="14"/>
        <v>11.594202898550725</v>
      </c>
      <c r="S151" s="136">
        <v>1.38</v>
      </c>
      <c r="T151" s="137">
        <f t="shared" si="15"/>
        <v>1.4492753623188408</v>
      </c>
      <c r="U151" s="137">
        <f t="shared" si="16"/>
        <v>14.492753623188408</v>
      </c>
      <c r="V151" s="136">
        <v>13.8</v>
      </c>
      <c r="W151" s="137">
        <f t="shared" si="17"/>
        <v>1.4492753623188406</v>
      </c>
      <c r="X151" s="137">
        <f t="shared" si="18"/>
        <v>14.492753623188406</v>
      </c>
      <c r="Y151" s="136">
        <v>34.5</v>
      </c>
      <c r="Z151" s="9">
        <f t="shared" si="19"/>
        <v>1.1594202898550725</v>
      </c>
      <c r="AA151" s="139">
        <v>0.13800000000000001</v>
      </c>
      <c r="AB151" s="9">
        <f t="shared" si="20"/>
        <v>1.4492753623188404</v>
      </c>
      <c r="AC151" s="136">
        <v>34.5</v>
      </c>
      <c r="AD151" s="9">
        <f t="shared" si="21"/>
        <v>1.855072463768116</v>
      </c>
      <c r="AE151" s="136">
        <v>34.5</v>
      </c>
      <c r="AF151" s="137">
        <f t="shared" si="22"/>
        <v>1.1594202898550725</v>
      </c>
      <c r="AG151" s="136">
        <v>34.5</v>
      </c>
      <c r="AH151" s="137">
        <f t="shared" si="23"/>
        <v>1.1594202898550725</v>
      </c>
      <c r="AI151" s="136">
        <v>34.5</v>
      </c>
      <c r="AJ151" s="138">
        <f t="shared" si="24"/>
        <v>1.1594202898550725</v>
      </c>
    </row>
    <row r="152" spans="1:36">
      <c r="A152" s="136">
        <v>34.75</v>
      </c>
      <c r="B152" s="137">
        <f t="shared" si="4"/>
        <v>1.1510791366906474</v>
      </c>
      <c r="C152" s="137">
        <f t="shared" si="5"/>
        <v>11.510791366906474</v>
      </c>
      <c r="D152" s="9">
        <v>3.4750000000000001</v>
      </c>
      <c r="E152" s="138">
        <f t="shared" si="6"/>
        <v>11.510791366906474</v>
      </c>
      <c r="F152" s="136">
        <v>34.75</v>
      </c>
      <c r="G152" s="137">
        <f t="shared" si="7"/>
        <v>2.8776978417266186</v>
      </c>
      <c r="H152" s="137">
        <f t="shared" si="8"/>
        <v>28.776978417266186</v>
      </c>
      <c r="I152" s="9">
        <v>3.4750000000000001</v>
      </c>
      <c r="J152" s="138">
        <f t="shared" si="9"/>
        <v>11.510791366906474</v>
      </c>
      <c r="K152" s="9">
        <v>136</v>
      </c>
      <c r="L152" s="137">
        <f t="shared" si="10"/>
        <v>2.9411764705882351</v>
      </c>
      <c r="M152" s="137">
        <f t="shared" si="11"/>
        <v>29.411764705882351</v>
      </c>
      <c r="N152" s="136">
        <v>34.75</v>
      </c>
      <c r="O152" s="137">
        <f t="shared" si="12"/>
        <v>1.1510791366906474</v>
      </c>
      <c r="P152" s="137">
        <f t="shared" si="13"/>
        <v>11.510791366906474</v>
      </c>
      <c r="Q152" s="9">
        <v>3.4750000000000001</v>
      </c>
      <c r="R152" s="138">
        <f t="shared" si="14"/>
        <v>11.510791366906474</v>
      </c>
      <c r="S152" s="136">
        <v>1.39</v>
      </c>
      <c r="T152" s="137">
        <f t="shared" si="15"/>
        <v>1.4388489208633095</v>
      </c>
      <c r="U152" s="137">
        <f t="shared" si="16"/>
        <v>14.388489208633095</v>
      </c>
      <c r="V152" s="136">
        <v>13.9</v>
      </c>
      <c r="W152" s="137">
        <f t="shared" si="17"/>
        <v>1.4388489208633093</v>
      </c>
      <c r="X152" s="137">
        <f t="shared" si="18"/>
        <v>14.388489208633093</v>
      </c>
      <c r="Y152" s="136">
        <v>34.75</v>
      </c>
      <c r="Z152" s="9">
        <f t="shared" si="19"/>
        <v>1.1510791366906474</v>
      </c>
      <c r="AA152" s="139">
        <v>0.13900000000000001</v>
      </c>
      <c r="AB152" s="9">
        <f t="shared" si="20"/>
        <v>1.4388489208633093</v>
      </c>
      <c r="AC152" s="136">
        <v>34.75</v>
      </c>
      <c r="AD152" s="9">
        <f t="shared" si="21"/>
        <v>1.8417266187050358</v>
      </c>
      <c r="AE152" s="136">
        <v>34.75</v>
      </c>
      <c r="AF152" s="137">
        <f t="shared" si="22"/>
        <v>1.1510791366906474</v>
      </c>
      <c r="AG152" s="136">
        <v>34.75</v>
      </c>
      <c r="AH152" s="137">
        <f t="shared" si="23"/>
        <v>1.1510791366906474</v>
      </c>
      <c r="AI152" s="136">
        <v>34.75</v>
      </c>
      <c r="AJ152" s="138">
        <f t="shared" si="24"/>
        <v>1.1510791366906474</v>
      </c>
    </row>
    <row r="153" spans="1:36">
      <c r="A153" s="136">
        <v>35</v>
      </c>
      <c r="B153" s="137">
        <f t="shared" si="4"/>
        <v>1.142857142857143</v>
      </c>
      <c r="C153" s="137">
        <f t="shared" si="5"/>
        <v>11.428571428571431</v>
      </c>
      <c r="D153" s="9">
        <v>3.5</v>
      </c>
      <c r="E153" s="138">
        <f t="shared" si="6"/>
        <v>11.428571428571429</v>
      </c>
      <c r="F153" s="136">
        <v>35</v>
      </c>
      <c r="G153" s="137">
        <f t="shared" si="7"/>
        <v>2.8571428571428572</v>
      </c>
      <c r="H153" s="137">
        <f t="shared" si="8"/>
        <v>28.571428571428573</v>
      </c>
      <c r="I153" s="9">
        <v>3.5</v>
      </c>
      <c r="J153" s="138">
        <f t="shared" si="9"/>
        <v>11.428571428571429</v>
      </c>
      <c r="K153" s="136">
        <v>137</v>
      </c>
      <c r="L153" s="137">
        <f t="shared" si="10"/>
        <v>2.9197080291970803</v>
      </c>
      <c r="M153" s="137">
        <f t="shared" si="11"/>
        <v>29.197080291970803</v>
      </c>
      <c r="N153" s="136">
        <v>35</v>
      </c>
      <c r="O153" s="137">
        <f t="shared" si="12"/>
        <v>1.142857142857143</v>
      </c>
      <c r="P153" s="137">
        <f t="shared" si="13"/>
        <v>11.428571428571431</v>
      </c>
      <c r="Q153" s="9">
        <v>3.5</v>
      </c>
      <c r="R153" s="138">
        <f t="shared" si="14"/>
        <v>11.428571428571429</v>
      </c>
      <c r="S153" s="136">
        <v>1.4</v>
      </c>
      <c r="T153" s="137">
        <f t="shared" si="15"/>
        <v>1.4285714285714286</v>
      </c>
      <c r="U153" s="137">
        <f t="shared" si="16"/>
        <v>14.285714285714286</v>
      </c>
      <c r="V153" s="136">
        <v>14</v>
      </c>
      <c r="W153" s="137">
        <f t="shared" si="17"/>
        <v>1.4285714285714286</v>
      </c>
      <c r="X153" s="137">
        <f t="shared" si="18"/>
        <v>14.285714285714286</v>
      </c>
      <c r="Y153" s="136">
        <v>35</v>
      </c>
      <c r="Z153" s="9">
        <f t="shared" si="19"/>
        <v>1.142857142857143</v>
      </c>
      <c r="AA153" s="139">
        <v>0.14000000000000001</v>
      </c>
      <c r="AB153" s="9">
        <f t="shared" si="20"/>
        <v>1.4285714285714284</v>
      </c>
      <c r="AC153" s="136">
        <v>35</v>
      </c>
      <c r="AD153" s="9">
        <f t="shared" si="21"/>
        <v>1.8285714285714287</v>
      </c>
      <c r="AE153" s="136">
        <v>35</v>
      </c>
      <c r="AF153" s="137">
        <f t="shared" si="22"/>
        <v>1.142857142857143</v>
      </c>
      <c r="AG153" s="136">
        <v>35</v>
      </c>
      <c r="AH153" s="137">
        <f t="shared" si="23"/>
        <v>1.142857142857143</v>
      </c>
      <c r="AI153" s="136">
        <v>35</v>
      </c>
      <c r="AJ153" s="138">
        <f t="shared" si="24"/>
        <v>1.142857142857143</v>
      </c>
    </row>
    <row r="154" spans="1:36">
      <c r="A154" s="136">
        <v>35.25</v>
      </c>
      <c r="B154" s="137">
        <f t="shared" si="4"/>
        <v>1.1347517730496453</v>
      </c>
      <c r="C154" s="137">
        <f t="shared" si="5"/>
        <v>11.347517730496453</v>
      </c>
      <c r="D154" s="9">
        <v>3.5249999999999999</v>
      </c>
      <c r="E154" s="138">
        <f t="shared" si="6"/>
        <v>11.347517730496454</v>
      </c>
      <c r="F154" s="136">
        <v>35.25</v>
      </c>
      <c r="G154" s="137">
        <f t="shared" si="7"/>
        <v>2.8368794326241131</v>
      </c>
      <c r="H154" s="137">
        <f t="shared" si="8"/>
        <v>28.36879432624113</v>
      </c>
      <c r="I154" s="9">
        <v>3.5249999999999999</v>
      </c>
      <c r="J154" s="138">
        <f t="shared" si="9"/>
        <v>11.347517730496454</v>
      </c>
      <c r="K154" s="9">
        <v>138</v>
      </c>
      <c r="L154" s="137">
        <f t="shared" si="10"/>
        <v>2.8985507246376812</v>
      </c>
      <c r="M154" s="137">
        <f t="shared" si="11"/>
        <v>28.985507246376812</v>
      </c>
      <c r="N154" s="136">
        <v>35.25</v>
      </c>
      <c r="O154" s="137">
        <f t="shared" si="12"/>
        <v>1.1347517730496453</v>
      </c>
      <c r="P154" s="137">
        <f t="shared" si="13"/>
        <v>11.347517730496453</v>
      </c>
      <c r="Q154" s="9">
        <v>3.5249999999999999</v>
      </c>
      <c r="R154" s="138">
        <f t="shared" si="14"/>
        <v>11.347517730496454</v>
      </c>
      <c r="S154" s="136">
        <v>1.41</v>
      </c>
      <c r="T154" s="137">
        <f t="shared" si="15"/>
        <v>1.4184397163120568</v>
      </c>
      <c r="U154" s="137">
        <f t="shared" si="16"/>
        <v>14.184397163120568</v>
      </c>
      <c r="V154" s="136">
        <v>14.1</v>
      </c>
      <c r="W154" s="137">
        <f t="shared" si="17"/>
        <v>1.4184397163120568</v>
      </c>
      <c r="X154" s="137">
        <f t="shared" si="18"/>
        <v>14.184397163120568</v>
      </c>
      <c r="Y154" s="136">
        <v>35.25</v>
      </c>
      <c r="Z154" s="9">
        <f t="shared" si="19"/>
        <v>1.1347517730496453</v>
      </c>
      <c r="AA154" s="139">
        <v>0.14099999999999999</v>
      </c>
      <c r="AB154" s="9">
        <f t="shared" si="20"/>
        <v>1.418439716312057</v>
      </c>
      <c r="AC154" s="136">
        <v>35.25</v>
      </c>
      <c r="AD154" s="9">
        <f t="shared" si="21"/>
        <v>1.8156028368794326</v>
      </c>
      <c r="AE154" s="136">
        <v>35.25</v>
      </c>
      <c r="AF154" s="137">
        <f t="shared" si="22"/>
        <v>1.1347517730496453</v>
      </c>
      <c r="AG154" s="136">
        <v>35.25</v>
      </c>
      <c r="AH154" s="137">
        <f t="shared" si="23"/>
        <v>1.1347517730496453</v>
      </c>
      <c r="AI154" s="136">
        <v>35.25</v>
      </c>
      <c r="AJ154" s="138">
        <f t="shared" si="24"/>
        <v>1.1347517730496453</v>
      </c>
    </row>
    <row r="155" spans="1:36">
      <c r="A155" s="136">
        <v>35.5</v>
      </c>
      <c r="B155" s="137">
        <f t="shared" si="4"/>
        <v>1.1267605633802817</v>
      </c>
      <c r="C155" s="137">
        <f t="shared" si="5"/>
        <v>11.267605633802818</v>
      </c>
      <c r="D155" s="9">
        <v>3.55</v>
      </c>
      <c r="E155" s="138">
        <f t="shared" si="6"/>
        <v>11.267605633802818</v>
      </c>
      <c r="F155" s="136">
        <v>35.5</v>
      </c>
      <c r="G155" s="137">
        <f t="shared" si="7"/>
        <v>2.8169014084507045</v>
      </c>
      <c r="H155" s="137">
        <f t="shared" si="8"/>
        <v>28.169014084507044</v>
      </c>
      <c r="I155" s="9">
        <v>3.55</v>
      </c>
      <c r="J155" s="138">
        <f t="shared" si="9"/>
        <v>11.267605633802818</v>
      </c>
      <c r="K155" s="136">
        <v>139</v>
      </c>
      <c r="L155" s="137">
        <f t="shared" si="10"/>
        <v>2.8776978417266186</v>
      </c>
      <c r="M155" s="137">
        <f t="shared" si="11"/>
        <v>28.776978417266186</v>
      </c>
      <c r="N155" s="136">
        <v>35.5</v>
      </c>
      <c r="O155" s="137">
        <f t="shared" si="12"/>
        <v>1.1267605633802817</v>
      </c>
      <c r="P155" s="137">
        <f t="shared" si="13"/>
        <v>11.267605633802818</v>
      </c>
      <c r="Q155" s="9">
        <v>3.55</v>
      </c>
      <c r="R155" s="138">
        <f t="shared" si="14"/>
        <v>11.267605633802818</v>
      </c>
      <c r="S155" s="136">
        <v>1.42</v>
      </c>
      <c r="T155" s="137">
        <f t="shared" si="15"/>
        <v>1.4084507042253522</v>
      </c>
      <c r="U155" s="137">
        <f t="shared" si="16"/>
        <v>14.084507042253522</v>
      </c>
      <c r="V155" s="136">
        <v>14.2</v>
      </c>
      <c r="W155" s="137">
        <f t="shared" si="17"/>
        <v>1.4084507042253522</v>
      </c>
      <c r="X155" s="137">
        <f t="shared" si="18"/>
        <v>14.084507042253522</v>
      </c>
      <c r="Y155" s="136">
        <v>35.5</v>
      </c>
      <c r="Z155" s="9">
        <f t="shared" si="19"/>
        <v>1.1267605633802817</v>
      </c>
      <c r="AA155" s="139">
        <v>0.14199999999999999</v>
      </c>
      <c r="AB155" s="9">
        <f t="shared" si="20"/>
        <v>1.4084507042253522</v>
      </c>
      <c r="AC155" s="136">
        <v>35.5</v>
      </c>
      <c r="AD155" s="9">
        <f t="shared" si="21"/>
        <v>1.8028169014084507</v>
      </c>
      <c r="AE155" s="136">
        <v>35.5</v>
      </c>
      <c r="AF155" s="137">
        <f t="shared" si="22"/>
        <v>1.1267605633802817</v>
      </c>
      <c r="AG155" s="136">
        <v>35.5</v>
      </c>
      <c r="AH155" s="137">
        <f t="shared" si="23"/>
        <v>1.1267605633802817</v>
      </c>
      <c r="AI155" s="136">
        <v>35.5</v>
      </c>
      <c r="AJ155" s="138">
        <f t="shared" si="24"/>
        <v>1.1267605633802817</v>
      </c>
    </row>
    <row r="156" spans="1:36">
      <c r="A156" s="136">
        <v>35.75</v>
      </c>
      <c r="B156" s="137">
        <f t="shared" si="4"/>
        <v>1.118881118881119</v>
      </c>
      <c r="C156" s="137">
        <f t="shared" si="5"/>
        <v>11.18881118881119</v>
      </c>
      <c r="D156" s="9">
        <v>3.5750000000000002</v>
      </c>
      <c r="E156" s="138">
        <f t="shared" si="6"/>
        <v>11.18881118881119</v>
      </c>
      <c r="F156" s="136">
        <v>35.75</v>
      </c>
      <c r="G156" s="137">
        <f t="shared" si="7"/>
        <v>2.7972027972027975</v>
      </c>
      <c r="H156" s="137">
        <f t="shared" si="8"/>
        <v>27.972027972027973</v>
      </c>
      <c r="I156" s="9">
        <v>3.5750000000000002</v>
      </c>
      <c r="J156" s="138">
        <f t="shared" si="9"/>
        <v>11.18881118881119</v>
      </c>
      <c r="K156" s="9">
        <v>140</v>
      </c>
      <c r="L156" s="137">
        <f t="shared" si="10"/>
        <v>2.8571428571428572</v>
      </c>
      <c r="M156" s="137">
        <f t="shared" si="11"/>
        <v>28.571428571428573</v>
      </c>
      <c r="N156" s="136">
        <v>35.75</v>
      </c>
      <c r="O156" s="137">
        <f t="shared" si="12"/>
        <v>1.118881118881119</v>
      </c>
      <c r="P156" s="137">
        <f t="shared" si="13"/>
        <v>11.18881118881119</v>
      </c>
      <c r="Q156" s="9">
        <v>3.5750000000000002</v>
      </c>
      <c r="R156" s="138">
        <f t="shared" si="14"/>
        <v>11.18881118881119</v>
      </c>
      <c r="S156" s="136">
        <v>1.43</v>
      </c>
      <c r="T156" s="137">
        <f t="shared" si="15"/>
        <v>1.3986013986013985</v>
      </c>
      <c r="U156" s="137">
        <f t="shared" si="16"/>
        <v>13.986013986013985</v>
      </c>
      <c r="V156" s="136">
        <v>14.3</v>
      </c>
      <c r="W156" s="137">
        <f t="shared" si="17"/>
        <v>1.3986013986013988</v>
      </c>
      <c r="X156" s="137">
        <f t="shared" si="18"/>
        <v>13.986013986013987</v>
      </c>
      <c r="Y156" s="136">
        <v>35.75</v>
      </c>
      <c r="Z156" s="9">
        <f t="shared" si="19"/>
        <v>1.118881118881119</v>
      </c>
      <c r="AA156" s="139">
        <v>0.14299999999999999</v>
      </c>
      <c r="AB156" s="9">
        <f t="shared" si="20"/>
        <v>1.3986013986013988</v>
      </c>
      <c r="AC156" s="136">
        <v>35.75</v>
      </c>
      <c r="AD156" s="9">
        <f t="shared" si="21"/>
        <v>1.7902097902097902</v>
      </c>
      <c r="AE156" s="136">
        <v>35.75</v>
      </c>
      <c r="AF156" s="137">
        <f t="shared" si="22"/>
        <v>1.118881118881119</v>
      </c>
      <c r="AG156" s="136">
        <v>35.75</v>
      </c>
      <c r="AH156" s="137">
        <f t="shared" si="23"/>
        <v>1.118881118881119</v>
      </c>
      <c r="AI156" s="136">
        <v>35.75</v>
      </c>
      <c r="AJ156" s="138">
        <f t="shared" si="24"/>
        <v>1.118881118881119</v>
      </c>
    </row>
    <row r="157" spans="1:36">
      <c r="A157" s="136">
        <v>36</v>
      </c>
      <c r="B157" s="137">
        <f t="shared" si="4"/>
        <v>1.1111111111111112</v>
      </c>
      <c r="C157" s="137">
        <f t="shared" si="5"/>
        <v>11.111111111111111</v>
      </c>
      <c r="D157" s="9">
        <v>3.6</v>
      </c>
      <c r="E157" s="138">
        <f t="shared" si="6"/>
        <v>11.111111111111111</v>
      </c>
      <c r="F157" s="136">
        <v>36</v>
      </c>
      <c r="G157" s="137">
        <f t="shared" si="7"/>
        <v>2.7777777777777777</v>
      </c>
      <c r="H157" s="137">
        <f t="shared" si="8"/>
        <v>27.777777777777779</v>
      </c>
      <c r="I157" s="9">
        <v>3.6</v>
      </c>
      <c r="J157" s="138">
        <f t="shared" si="9"/>
        <v>11.111111111111111</v>
      </c>
      <c r="K157" s="136">
        <v>141</v>
      </c>
      <c r="L157" s="137">
        <f t="shared" si="10"/>
        <v>2.8368794326241131</v>
      </c>
      <c r="M157" s="137">
        <f t="shared" si="11"/>
        <v>28.36879432624113</v>
      </c>
      <c r="N157" s="136">
        <v>36</v>
      </c>
      <c r="O157" s="137">
        <f t="shared" si="12"/>
        <v>1.1111111111111112</v>
      </c>
      <c r="P157" s="137">
        <f t="shared" si="13"/>
        <v>11.111111111111111</v>
      </c>
      <c r="Q157" s="9">
        <v>3.6</v>
      </c>
      <c r="R157" s="138">
        <f t="shared" si="14"/>
        <v>11.111111111111111</v>
      </c>
      <c r="S157" s="136">
        <v>1.44</v>
      </c>
      <c r="T157" s="137">
        <f t="shared" si="15"/>
        <v>1.3888888888888888</v>
      </c>
      <c r="U157" s="137">
        <f t="shared" si="16"/>
        <v>13.888888888888889</v>
      </c>
      <c r="V157" s="136">
        <v>14.4</v>
      </c>
      <c r="W157" s="137">
        <f t="shared" si="17"/>
        <v>1.3888888888888888</v>
      </c>
      <c r="X157" s="137">
        <f t="shared" si="18"/>
        <v>13.888888888888889</v>
      </c>
      <c r="Y157" s="136">
        <v>36</v>
      </c>
      <c r="Z157" s="9">
        <f t="shared" si="19"/>
        <v>1.1111111111111112</v>
      </c>
      <c r="AA157" s="139">
        <v>0.14399999999999999</v>
      </c>
      <c r="AB157" s="9">
        <f t="shared" si="20"/>
        <v>1.3888888888888891</v>
      </c>
      <c r="AC157" s="136">
        <v>36</v>
      </c>
      <c r="AD157" s="9">
        <f t="shared" si="21"/>
        <v>1.7777777777777779</v>
      </c>
      <c r="AE157" s="136">
        <v>36</v>
      </c>
      <c r="AF157" s="137">
        <f t="shared" si="22"/>
        <v>1.1111111111111112</v>
      </c>
      <c r="AG157" s="136">
        <v>36</v>
      </c>
      <c r="AH157" s="137">
        <f t="shared" si="23"/>
        <v>1.1111111111111112</v>
      </c>
      <c r="AI157" s="136">
        <v>36</v>
      </c>
      <c r="AJ157" s="138">
        <f t="shared" si="24"/>
        <v>1.1111111111111112</v>
      </c>
    </row>
    <row r="158" spans="1:36">
      <c r="A158" s="136">
        <v>36.25</v>
      </c>
      <c r="B158" s="137">
        <f t="shared" si="4"/>
        <v>1.103448275862069</v>
      </c>
      <c r="C158" s="137">
        <f t="shared" si="5"/>
        <v>11.03448275862069</v>
      </c>
      <c r="D158" s="9">
        <v>3.625</v>
      </c>
      <c r="E158" s="138">
        <f t="shared" si="6"/>
        <v>11.03448275862069</v>
      </c>
      <c r="F158" s="136">
        <v>36.25</v>
      </c>
      <c r="G158" s="137">
        <f t="shared" si="7"/>
        <v>2.7586206896551722</v>
      </c>
      <c r="H158" s="137">
        <f t="shared" si="8"/>
        <v>27.586206896551722</v>
      </c>
      <c r="I158" s="9">
        <v>3.625</v>
      </c>
      <c r="J158" s="138">
        <f t="shared" si="9"/>
        <v>11.03448275862069</v>
      </c>
      <c r="K158" s="9">
        <v>142</v>
      </c>
      <c r="L158" s="137">
        <f t="shared" si="10"/>
        <v>2.8169014084507045</v>
      </c>
      <c r="M158" s="137">
        <f t="shared" si="11"/>
        <v>28.169014084507044</v>
      </c>
      <c r="N158" s="136">
        <v>36.25</v>
      </c>
      <c r="O158" s="137">
        <f t="shared" si="12"/>
        <v>1.103448275862069</v>
      </c>
      <c r="P158" s="137">
        <f t="shared" si="13"/>
        <v>11.03448275862069</v>
      </c>
      <c r="Q158" s="9">
        <v>3.625</v>
      </c>
      <c r="R158" s="138">
        <f t="shared" si="14"/>
        <v>11.03448275862069</v>
      </c>
      <c r="S158" s="136">
        <v>1.45</v>
      </c>
      <c r="T158" s="137">
        <f t="shared" si="15"/>
        <v>1.3793103448275863</v>
      </c>
      <c r="U158" s="137">
        <f t="shared" si="16"/>
        <v>13.793103448275863</v>
      </c>
      <c r="V158" s="136">
        <v>14.5</v>
      </c>
      <c r="W158" s="137">
        <f t="shared" si="17"/>
        <v>1.3793103448275863</v>
      </c>
      <c r="X158" s="137">
        <f t="shared" si="18"/>
        <v>13.793103448275863</v>
      </c>
      <c r="Y158" s="136">
        <v>36.25</v>
      </c>
      <c r="Z158" s="9">
        <f t="shared" si="19"/>
        <v>1.103448275862069</v>
      </c>
      <c r="AA158" s="139">
        <v>0.14499999999999999</v>
      </c>
      <c r="AB158" s="9">
        <f t="shared" si="20"/>
        <v>1.3793103448275863</v>
      </c>
      <c r="AC158" s="136">
        <v>36.25</v>
      </c>
      <c r="AD158" s="9">
        <f t="shared" si="21"/>
        <v>1.7655172413793103</v>
      </c>
      <c r="AE158" s="136">
        <v>36.25</v>
      </c>
      <c r="AF158" s="137">
        <f t="shared" si="22"/>
        <v>1.103448275862069</v>
      </c>
      <c r="AG158" s="136">
        <v>36.25</v>
      </c>
      <c r="AH158" s="137">
        <f t="shared" si="23"/>
        <v>1.103448275862069</v>
      </c>
      <c r="AI158" s="136">
        <v>36.25</v>
      </c>
      <c r="AJ158" s="138">
        <f t="shared" si="24"/>
        <v>1.103448275862069</v>
      </c>
    </row>
    <row r="159" spans="1:36">
      <c r="A159" s="136">
        <v>36.5</v>
      </c>
      <c r="B159" s="137">
        <f t="shared" si="4"/>
        <v>1.095890410958904</v>
      </c>
      <c r="C159" s="137">
        <f t="shared" si="5"/>
        <v>10.95890410958904</v>
      </c>
      <c r="D159" s="9">
        <v>3.65</v>
      </c>
      <c r="E159" s="138">
        <f t="shared" si="6"/>
        <v>10.95890410958904</v>
      </c>
      <c r="F159" s="136">
        <v>36.5</v>
      </c>
      <c r="G159" s="137">
        <f t="shared" si="7"/>
        <v>2.7397260273972601</v>
      </c>
      <c r="H159" s="137">
        <f t="shared" si="8"/>
        <v>27.397260273972602</v>
      </c>
      <c r="I159" s="9">
        <v>3.65</v>
      </c>
      <c r="J159" s="138">
        <f t="shared" si="9"/>
        <v>10.95890410958904</v>
      </c>
      <c r="K159" s="136">
        <v>143</v>
      </c>
      <c r="L159" s="137">
        <f t="shared" si="10"/>
        <v>2.7972027972027975</v>
      </c>
      <c r="M159" s="137">
        <f t="shared" si="11"/>
        <v>27.972027972027973</v>
      </c>
      <c r="N159" s="136">
        <v>36.5</v>
      </c>
      <c r="O159" s="137">
        <f t="shared" si="12"/>
        <v>1.095890410958904</v>
      </c>
      <c r="P159" s="137">
        <f t="shared" si="13"/>
        <v>10.95890410958904</v>
      </c>
      <c r="Q159" s="9">
        <v>3.65</v>
      </c>
      <c r="R159" s="138">
        <f t="shared" si="14"/>
        <v>10.95890410958904</v>
      </c>
      <c r="S159" s="136">
        <v>1.46</v>
      </c>
      <c r="T159" s="137">
        <f t="shared" si="15"/>
        <v>1.3698630136986301</v>
      </c>
      <c r="U159" s="137">
        <f t="shared" si="16"/>
        <v>13.698630136986301</v>
      </c>
      <c r="V159" s="136">
        <v>14.6</v>
      </c>
      <c r="W159" s="137">
        <f t="shared" si="17"/>
        <v>1.3698630136986301</v>
      </c>
      <c r="X159" s="137">
        <f t="shared" si="18"/>
        <v>13.698630136986301</v>
      </c>
      <c r="Y159" s="136">
        <v>36.5</v>
      </c>
      <c r="Z159" s="9">
        <f t="shared" si="19"/>
        <v>1.095890410958904</v>
      </c>
      <c r="AA159" s="139">
        <v>0.14599999999999999</v>
      </c>
      <c r="AB159" s="9">
        <f t="shared" si="20"/>
        <v>1.3698630136986303</v>
      </c>
      <c r="AC159" s="136">
        <v>36.5</v>
      </c>
      <c r="AD159" s="9">
        <f t="shared" si="21"/>
        <v>1.7534246575342465</v>
      </c>
      <c r="AE159" s="136">
        <v>36.5</v>
      </c>
      <c r="AF159" s="137">
        <f t="shared" si="22"/>
        <v>1.095890410958904</v>
      </c>
      <c r="AG159" s="136">
        <v>36.5</v>
      </c>
      <c r="AH159" s="137">
        <f t="shared" si="23"/>
        <v>1.095890410958904</v>
      </c>
      <c r="AI159" s="136">
        <v>36.5</v>
      </c>
      <c r="AJ159" s="138">
        <f t="shared" si="24"/>
        <v>1.095890410958904</v>
      </c>
    </row>
    <row r="160" spans="1:36">
      <c r="A160" s="136">
        <v>36.75</v>
      </c>
      <c r="B160" s="137">
        <f t="shared" si="4"/>
        <v>1.0884353741496597</v>
      </c>
      <c r="C160" s="137">
        <f t="shared" si="5"/>
        <v>10.884353741496597</v>
      </c>
      <c r="D160" s="9">
        <v>3.6749999999999998</v>
      </c>
      <c r="E160" s="138">
        <f t="shared" si="6"/>
        <v>10.8843537414966</v>
      </c>
      <c r="F160" s="136">
        <v>36.75</v>
      </c>
      <c r="G160" s="137">
        <f t="shared" si="7"/>
        <v>2.7210884353741496</v>
      </c>
      <c r="H160" s="137">
        <f t="shared" si="8"/>
        <v>27.210884353741495</v>
      </c>
      <c r="I160" s="9">
        <v>3.6749999999999998</v>
      </c>
      <c r="J160" s="138">
        <f t="shared" si="9"/>
        <v>10.8843537414966</v>
      </c>
      <c r="K160" s="9">
        <v>144</v>
      </c>
      <c r="L160" s="137">
        <f t="shared" si="10"/>
        <v>2.7777777777777777</v>
      </c>
      <c r="M160" s="137">
        <f t="shared" si="11"/>
        <v>27.777777777777779</v>
      </c>
      <c r="N160" s="136">
        <v>36.75</v>
      </c>
      <c r="O160" s="137">
        <f t="shared" si="12"/>
        <v>1.0884353741496597</v>
      </c>
      <c r="P160" s="137">
        <f t="shared" si="13"/>
        <v>10.884353741496597</v>
      </c>
      <c r="Q160" s="9">
        <v>3.6749999999999998</v>
      </c>
      <c r="R160" s="138">
        <f t="shared" si="14"/>
        <v>10.8843537414966</v>
      </c>
      <c r="S160" s="136">
        <v>1.47</v>
      </c>
      <c r="T160" s="137">
        <f t="shared" si="15"/>
        <v>1.360544217687075</v>
      </c>
      <c r="U160" s="137">
        <f t="shared" si="16"/>
        <v>13.605442176870749</v>
      </c>
      <c r="V160" s="136">
        <v>14.7</v>
      </c>
      <c r="W160" s="137">
        <f t="shared" si="17"/>
        <v>1.360544217687075</v>
      </c>
      <c r="X160" s="137">
        <f t="shared" si="18"/>
        <v>13.605442176870749</v>
      </c>
      <c r="Y160" s="136">
        <v>36.75</v>
      </c>
      <c r="Z160" s="9">
        <f t="shared" si="19"/>
        <v>1.0884353741496597</v>
      </c>
      <c r="AA160" s="139">
        <v>0.14699999999999999</v>
      </c>
      <c r="AB160" s="9">
        <f t="shared" si="20"/>
        <v>1.3605442176870748</v>
      </c>
      <c r="AC160" s="136">
        <v>36.75</v>
      </c>
      <c r="AD160" s="9">
        <f t="shared" si="21"/>
        <v>1.7414965986394557</v>
      </c>
      <c r="AE160" s="136">
        <v>36.75</v>
      </c>
      <c r="AF160" s="137">
        <f t="shared" si="22"/>
        <v>1.0884353741496597</v>
      </c>
      <c r="AG160" s="136">
        <v>36.75</v>
      </c>
      <c r="AH160" s="137">
        <f t="shared" si="23"/>
        <v>1.0884353741496597</v>
      </c>
      <c r="AI160" s="136">
        <v>36.75</v>
      </c>
      <c r="AJ160" s="138">
        <f t="shared" si="24"/>
        <v>1.0884353741496597</v>
      </c>
    </row>
    <row r="161" spans="1:36">
      <c r="A161" s="136">
        <v>37</v>
      </c>
      <c r="B161" s="137">
        <f t="shared" si="4"/>
        <v>1.0810810810810811</v>
      </c>
      <c r="C161" s="137">
        <f t="shared" si="5"/>
        <v>10.810810810810811</v>
      </c>
      <c r="D161" s="9">
        <v>3.7</v>
      </c>
      <c r="E161" s="138">
        <f t="shared" si="6"/>
        <v>10.810810810810811</v>
      </c>
      <c r="F161" s="136">
        <v>37</v>
      </c>
      <c r="G161" s="137">
        <f t="shared" si="7"/>
        <v>2.7027027027027026</v>
      </c>
      <c r="H161" s="137">
        <f t="shared" si="8"/>
        <v>27.027027027027025</v>
      </c>
      <c r="I161" s="9">
        <v>3.7</v>
      </c>
      <c r="J161" s="138">
        <f t="shared" si="9"/>
        <v>10.810810810810811</v>
      </c>
      <c r="K161" s="136">
        <v>145</v>
      </c>
      <c r="L161" s="137">
        <f t="shared" si="10"/>
        <v>2.7586206896551722</v>
      </c>
      <c r="M161" s="137">
        <f t="shared" si="11"/>
        <v>27.586206896551722</v>
      </c>
      <c r="N161" s="136">
        <v>37</v>
      </c>
      <c r="O161" s="137">
        <f t="shared" si="12"/>
        <v>1.0810810810810811</v>
      </c>
      <c r="P161" s="137">
        <f t="shared" si="13"/>
        <v>10.810810810810811</v>
      </c>
      <c r="Q161" s="9">
        <v>3.7</v>
      </c>
      <c r="R161" s="138">
        <f t="shared" si="14"/>
        <v>10.810810810810811</v>
      </c>
      <c r="S161" s="136">
        <v>1.48</v>
      </c>
      <c r="T161" s="137">
        <f t="shared" si="15"/>
        <v>1.3513513513513515</v>
      </c>
      <c r="U161" s="137">
        <f t="shared" si="16"/>
        <v>13.513513513513516</v>
      </c>
      <c r="V161" s="136">
        <v>14.8</v>
      </c>
      <c r="W161" s="137">
        <f t="shared" si="17"/>
        <v>1.3513513513513513</v>
      </c>
      <c r="X161" s="137">
        <f t="shared" si="18"/>
        <v>13.513513513513512</v>
      </c>
      <c r="Y161" s="136">
        <v>37</v>
      </c>
      <c r="Z161" s="9">
        <f t="shared" si="19"/>
        <v>1.0810810810810811</v>
      </c>
      <c r="AA161" s="139">
        <v>0.14799999999999999</v>
      </c>
      <c r="AB161" s="9">
        <f t="shared" si="20"/>
        <v>1.3513513513513513</v>
      </c>
      <c r="AC161" s="136">
        <v>37</v>
      </c>
      <c r="AD161" s="9">
        <f t="shared" si="21"/>
        <v>1.7297297297297298</v>
      </c>
      <c r="AE161" s="136">
        <v>37</v>
      </c>
      <c r="AF161" s="137">
        <f t="shared" si="22"/>
        <v>1.0810810810810811</v>
      </c>
      <c r="AG161" s="136">
        <v>37</v>
      </c>
      <c r="AH161" s="137">
        <f t="shared" si="23"/>
        <v>1.0810810810810811</v>
      </c>
      <c r="AI161" s="136">
        <v>37</v>
      </c>
      <c r="AJ161" s="138">
        <f t="shared" si="24"/>
        <v>1.0810810810810811</v>
      </c>
    </row>
    <row r="162" spans="1:36">
      <c r="A162" s="136">
        <v>37.25</v>
      </c>
      <c r="B162" s="137">
        <f t="shared" si="4"/>
        <v>1.0738255033557047</v>
      </c>
      <c r="C162" s="137">
        <f t="shared" si="5"/>
        <v>10.738255033557047</v>
      </c>
      <c r="D162" s="9">
        <v>3.7250000000000001</v>
      </c>
      <c r="E162" s="138">
        <f t="shared" si="6"/>
        <v>10.738255033557047</v>
      </c>
      <c r="F162" s="136">
        <v>37.25</v>
      </c>
      <c r="G162" s="137">
        <f t="shared" si="7"/>
        <v>2.6845637583892619</v>
      </c>
      <c r="H162" s="137">
        <f t="shared" si="8"/>
        <v>26.845637583892618</v>
      </c>
      <c r="I162" s="9">
        <v>3.7250000000000001</v>
      </c>
      <c r="J162" s="138">
        <f t="shared" si="9"/>
        <v>10.738255033557047</v>
      </c>
      <c r="K162" s="9">
        <v>146</v>
      </c>
      <c r="L162" s="137">
        <f t="shared" si="10"/>
        <v>2.7397260273972601</v>
      </c>
      <c r="M162" s="137">
        <f t="shared" si="11"/>
        <v>27.397260273972602</v>
      </c>
      <c r="N162" s="136">
        <v>37.25</v>
      </c>
      <c r="O162" s="137">
        <f t="shared" si="12"/>
        <v>1.0738255033557047</v>
      </c>
      <c r="P162" s="137">
        <f t="shared" si="13"/>
        <v>10.738255033557047</v>
      </c>
      <c r="Q162" s="9">
        <v>3.7250000000000001</v>
      </c>
      <c r="R162" s="138">
        <f t="shared" si="14"/>
        <v>10.738255033557047</v>
      </c>
      <c r="S162" s="136">
        <v>1.49</v>
      </c>
      <c r="T162" s="137">
        <f t="shared" si="15"/>
        <v>1.3422818791946309</v>
      </c>
      <c r="U162" s="137">
        <f t="shared" si="16"/>
        <v>13.422818791946309</v>
      </c>
      <c r="V162" s="136">
        <v>14.9</v>
      </c>
      <c r="W162" s="137">
        <f t="shared" si="17"/>
        <v>1.3422818791946309</v>
      </c>
      <c r="X162" s="137">
        <f t="shared" si="18"/>
        <v>13.422818791946309</v>
      </c>
      <c r="Y162" s="136">
        <v>37.25</v>
      </c>
      <c r="Z162" s="9">
        <f t="shared" si="19"/>
        <v>1.0738255033557047</v>
      </c>
      <c r="AA162" s="139">
        <v>0.14899999999999999</v>
      </c>
      <c r="AB162" s="9">
        <f t="shared" si="20"/>
        <v>1.3422818791946309</v>
      </c>
      <c r="AC162" s="136">
        <v>37.25</v>
      </c>
      <c r="AD162" s="9">
        <f t="shared" si="21"/>
        <v>1.7181208053691275</v>
      </c>
      <c r="AE162" s="136">
        <v>37.25</v>
      </c>
      <c r="AF162" s="137">
        <f t="shared" si="22"/>
        <v>1.0738255033557047</v>
      </c>
      <c r="AG162" s="136">
        <v>37.25</v>
      </c>
      <c r="AH162" s="137">
        <f t="shared" si="23"/>
        <v>1.0738255033557047</v>
      </c>
      <c r="AI162" s="136">
        <v>37.25</v>
      </c>
      <c r="AJ162" s="138">
        <f t="shared" si="24"/>
        <v>1.0738255033557047</v>
      </c>
    </row>
    <row r="163" spans="1:36">
      <c r="A163" s="136">
        <v>37.5</v>
      </c>
      <c r="B163" s="137">
        <f t="shared" si="4"/>
        <v>1.0666666666666667</v>
      </c>
      <c r="C163" s="137">
        <f t="shared" si="5"/>
        <v>10.666666666666666</v>
      </c>
      <c r="D163" s="9">
        <v>3.75</v>
      </c>
      <c r="E163" s="138">
        <f t="shared" si="6"/>
        <v>10.666666666666668</v>
      </c>
      <c r="F163" s="136">
        <v>37.5</v>
      </c>
      <c r="G163" s="137">
        <f t="shared" si="7"/>
        <v>2.666666666666667</v>
      </c>
      <c r="H163" s="137">
        <f t="shared" si="8"/>
        <v>26.666666666666671</v>
      </c>
      <c r="I163" s="9">
        <v>3.75</v>
      </c>
      <c r="J163" s="138">
        <f t="shared" si="9"/>
        <v>10.666666666666668</v>
      </c>
      <c r="K163" s="136">
        <v>147</v>
      </c>
      <c r="L163" s="137">
        <f t="shared" si="10"/>
        <v>2.7210884353741496</v>
      </c>
      <c r="M163" s="137">
        <f t="shared" si="11"/>
        <v>27.210884353741495</v>
      </c>
      <c r="N163" s="136">
        <v>37.5</v>
      </c>
      <c r="O163" s="137">
        <f t="shared" si="12"/>
        <v>1.0666666666666667</v>
      </c>
      <c r="P163" s="137">
        <f t="shared" si="13"/>
        <v>10.666666666666666</v>
      </c>
      <c r="Q163" s="9">
        <v>3.75</v>
      </c>
      <c r="R163" s="138">
        <f t="shared" si="14"/>
        <v>10.666666666666668</v>
      </c>
      <c r="S163" s="136">
        <v>1.5</v>
      </c>
      <c r="T163" s="137">
        <f t="shared" si="15"/>
        <v>1.3333333333333333</v>
      </c>
      <c r="U163" s="137">
        <f t="shared" si="16"/>
        <v>13.333333333333332</v>
      </c>
      <c r="V163" s="136">
        <v>15</v>
      </c>
      <c r="W163" s="137">
        <f t="shared" si="17"/>
        <v>1.3333333333333335</v>
      </c>
      <c r="X163" s="137">
        <f t="shared" si="18"/>
        <v>13.333333333333336</v>
      </c>
      <c r="Y163" s="136">
        <v>37.5</v>
      </c>
      <c r="Z163" s="9">
        <f t="shared" si="19"/>
        <v>1.0666666666666667</v>
      </c>
      <c r="AA163" s="139">
        <v>0.15</v>
      </c>
      <c r="AB163" s="9">
        <f t="shared" si="20"/>
        <v>1.3333333333333335</v>
      </c>
      <c r="AC163" s="136">
        <v>37.5</v>
      </c>
      <c r="AD163" s="9">
        <f t="shared" si="21"/>
        <v>1.7066666666666668</v>
      </c>
      <c r="AE163" s="136">
        <v>37.5</v>
      </c>
      <c r="AF163" s="137">
        <f t="shared" si="22"/>
        <v>1.0666666666666667</v>
      </c>
      <c r="AG163" s="136">
        <v>37.5</v>
      </c>
      <c r="AH163" s="137">
        <f t="shared" si="23"/>
        <v>1.0666666666666667</v>
      </c>
      <c r="AI163" s="136">
        <v>37.5</v>
      </c>
      <c r="AJ163" s="138">
        <f t="shared" si="24"/>
        <v>1.0666666666666667</v>
      </c>
    </row>
    <row r="164" spans="1:36">
      <c r="A164" s="136">
        <v>37.75</v>
      </c>
      <c r="B164" s="137">
        <f t="shared" si="4"/>
        <v>1.0596026490066226</v>
      </c>
      <c r="C164" s="137">
        <f t="shared" si="5"/>
        <v>10.596026490066226</v>
      </c>
      <c r="D164" s="9">
        <v>3.7749999999999999</v>
      </c>
      <c r="E164" s="138">
        <f t="shared" si="6"/>
        <v>10.596026490066226</v>
      </c>
      <c r="F164" s="136">
        <v>37.75</v>
      </c>
      <c r="G164" s="137">
        <f t="shared" si="7"/>
        <v>2.6490066225165565</v>
      </c>
      <c r="H164" s="137">
        <f t="shared" si="8"/>
        <v>26.490066225165563</v>
      </c>
      <c r="I164" s="9">
        <v>3.7749999999999999</v>
      </c>
      <c r="J164" s="138">
        <f t="shared" si="9"/>
        <v>10.596026490066226</v>
      </c>
      <c r="K164" s="9">
        <v>148</v>
      </c>
      <c r="L164" s="137">
        <f t="shared" si="10"/>
        <v>2.7027027027027026</v>
      </c>
      <c r="M164" s="137">
        <f t="shared" si="11"/>
        <v>27.027027027027025</v>
      </c>
      <c r="N164" s="136">
        <v>37.75</v>
      </c>
      <c r="O164" s="137">
        <f t="shared" si="12"/>
        <v>1.0596026490066226</v>
      </c>
      <c r="P164" s="137">
        <f t="shared" si="13"/>
        <v>10.596026490066226</v>
      </c>
      <c r="Q164" s="9">
        <v>3.7749999999999999</v>
      </c>
      <c r="R164" s="138">
        <f t="shared" si="14"/>
        <v>10.596026490066226</v>
      </c>
      <c r="S164" s="136">
        <v>1.51</v>
      </c>
      <c r="T164" s="137">
        <f t="shared" si="15"/>
        <v>1.3245033112582782</v>
      </c>
      <c r="U164" s="137">
        <f t="shared" si="16"/>
        <v>13.245033112582782</v>
      </c>
      <c r="V164" s="136">
        <v>15.1</v>
      </c>
      <c r="W164" s="137">
        <f t="shared" si="17"/>
        <v>1.3245033112582782</v>
      </c>
      <c r="X164" s="137">
        <f t="shared" si="18"/>
        <v>13.245033112582782</v>
      </c>
      <c r="Y164" s="136">
        <v>37.75</v>
      </c>
      <c r="Z164" s="9">
        <f t="shared" si="19"/>
        <v>1.0596026490066226</v>
      </c>
      <c r="AA164" s="139">
        <v>0.151</v>
      </c>
      <c r="AB164" s="9">
        <f t="shared" si="20"/>
        <v>1.3245033112582782</v>
      </c>
      <c r="AC164" s="136">
        <v>37.75</v>
      </c>
      <c r="AD164" s="9">
        <f t="shared" si="21"/>
        <v>1.695364238410596</v>
      </c>
      <c r="AE164" s="136">
        <v>37.75</v>
      </c>
      <c r="AF164" s="137">
        <f t="shared" si="22"/>
        <v>1.0596026490066226</v>
      </c>
      <c r="AG164" s="136">
        <v>37.75</v>
      </c>
      <c r="AH164" s="137">
        <f t="shared" si="23"/>
        <v>1.0596026490066226</v>
      </c>
      <c r="AI164" s="136">
        <v>37.75</v>
      </c>
      <c r="AJ164" s="138">
        <f t="shared" si="24"/>
        <v>1.0596026490066226</v>
      </c>
    </row>
    <row r="165" spans="1:36">
      <c r="A165" s="136">
        <v>38</v>
      </c>
      <c r="B165" s="137">
        <f t="shared" si="4"/>
        <v>1.0526315789473684</v>
      </c>
      <c r="C165" s="137">
        <f t="shared" si="5"/>
        <v>10.526315789473683</v>
      </c>
      <c r="D165" s="9">
        <v>3.8</v>
      </c>
      <c r="E165" s="138">
        <f t="shared" si="6"/>
        <v>10.526315789473685</v>
      </c>
      <c r="F165" s="136">
        <v>38</v>
      </c>
      <c r="G165" s="137">
        <f t="shared" si="7"/>
        <v>2.6315789473684208</v>
      </c>
      <c r="H165" s="137">
        <f t="shared" si="8"/>
        <v>26.315789473684209</v>
      </c>
      <c r="I165" s="9">
        <v>3.8</v>
      </c>
      <c r="J165" s="138">
        <f t="shared" si="9"/>
        <v>10.526315789473685</v>
      </c>
      <c r="K165" s="136">
        <v>149</v>
      </c>
      <c r="L165" s="137">
        <f t="shared" si="10"/>
        <v>2.6845637583892619</v>
      </c>
      <c r="M165" s="137">
        <f t="shared" si="11"/>
        <v>26.845637583892618</v>
      </c>
      <c r="N165" s="136">
        <v>38</v>
      </c>
      <c r="O165" s="137">
        <f t="shared" si="12"/>
        <v>1.0526315789473684</v>
      </c>
      <c r="P165" s="137">
        <f t="shared" si="13"/>
        <v>10.526315789473683</v>
      </c>
      <c r="Q165" s="9">
        <v>3.8</v>
      </c>
      <c r="R165" s="138">
        <f t="shared" si="14"/>
        <v>10.526315789473685</v>
      </c>
      <c r="S165" s="136">
        <v>1.52</v>
      </c>
      <c r="T165" s="137">
        <f t="shared" si="15"/>
        <v>1.3157894736842104</v>
      </c>
      <c r="U165" s="137">
        <f t="shared" si="16"/>
        <v>13.157894736842104</v>
      </c>
      <c r="V165" s="136">
        <v>15.2</v>
      </c>
      <c r="W165" s="137">
        <f t="shared" si="17"/>
        <v>1.3157894736842106</v>
      </c>
      <c r="X165" s="137">
        <f t="shared" si="18"/>
        <v>13.157894736842106</v>
      </c>
      <c r="Y165" s="136">
        <v>38</v>
      </c>
      <c r="Z165" s="9">
        <f t="shared" si="19"/>
        <v>1.0526315789473684</v>
      </c>
      <c r="AA165" s="139">
        <v>0.152</v>
      </c>
      <c r="AB165" s="9">
        <f t="shared" si="20"/>
        <v>1.3157894736842104</v>
      </c>
      <c r="AC165" s="136">
        <v>38</v>
      </c>
      <c r="AD165" s="9">
        <f t="shared" si="21"/>
        <v>1.6842105263157894</v>
      </c>
      <c r="AE165" s="136">
        <v>38</v>
      </c>
      <c r="AF165" s="137">
        <f t="shared" si="22"/>
        <v>1.0526315789473684</v>
      </c>
      <c r="AG165" s="136">
        <v>38</v>
      </c>
      <c r="AH165" s="137">
        <f t="shared" si="23"/>
        <v>1.0526315789473684</v>
      </c>
      <c r="AI165" s="136">
        <v>38</v>
      </c>
      <c r="AJ165" s="138">
        <f t="shared" si="24"/>
        <v>1.0526315789473684</v>
      </c>
    </row>
    <row r="166" spans="1:36">
      <c r="A166" s="136">
        <v>38.25</v>
      </c>
      <c r="B166" s="137">
        <f t="shared" si="4"/>
        <v>1.0457516339869282</v>
      </c>
      <c r="C166" s="137">
        <f t="shared" si="5"/>
        <v>10.457516339869281</v>
      </c>
      <c r="D166" s="9">
        <v>3.8250000000000002</v>
      </c>
      <c r="E166" s="138">
        <f t="shared" si="6"/>
        <v>10.457516339869279</v>
      </c>
      <c r="F166" s="136">
        <v>38.25</v>
      </c>
      <c r="G166" s="137">
        <f t="shared" si="7"/>
        <v>2.6143790849673203</v>
      </c>
      <c r="H166" s="137">
        <f t="shared" si="8"/>
        <v>26.143790849673202</v>
      </c>
      <c r="I166" s="9">
        <v>3.8250000000000002</v>
      </c>
      <c r="J166" s="138">
        <f t="shared" si="9"/>
        <v>10.457516339869279</v>
      </c>
      <c r="K166" s="9">
        <v>150</v>
      </c>
      <c r="L166" s="137">
        <f t="shared" si="10"/>
        <v>2.666666666666667</v>
      </c>
      <c r="M166" s="137">
        <f t="shared" si="11"/>
        <v>26.666666666666671</v>
      </c>
      <c r="N166" s="136">
        <v>38.25</v>
      </c>
      <c r="O166" s="137">
        <f t="shared" si="12"/>
        <v>1.0457516339869282</v>
      </c>
      <c r="P166" s="137">
        <f t="shared" si="13"/>
        <v>10.457516339869281</v>
      </c>
      <c r="Q166" s="9">
        <v>3.8250000000000002</v>
      </c>
      <c r="R166" s="138">
        <f t="shared" si="14"/>
        <v>10.457516339869279</v>
      </c>
      <c r="S166" s="136">
        <v>1.53</v>
      </c>
      <c r="T166" s="137">
        <f t="shared" si="15"/>
        <v>1.3071895424836599</v>
      </c>
      <c r="U166" s="137">
        <f t="shared" si="16"/>
        <v>13.071895424836599</v>
      </c>
      <c r="V166" s="136">
        <v>15.3</v>
      </c>
      <c r="W166" s="137">
        <f t="shared" si="17"/>
        <v>1.3071895424836599</v>
      </c>
      <c r="X166" s="137">
        <f t="shared" si="18"/>
        <v>13.071895424836599</v>
      </c>
      <c r="Y166" s="136">
        <v>38.25</v>
      </c>
      <c r="Z166" s="9">
        <f t="shared" si="19"/>
        <v>1.0457516339869282</v>
      </c>
      <c r="AA166" s="139">
        <v>0.153</v>
      </c>
      <c r="AB166" s="9">
        <f t="shared" si="20"/>
        <v>1.3071895424836601</v>
      </c>
      <c r="AC166" s="136">
        <v>38.25</v>
      </c>
      <c r="AD166" s="9">
        <f t="shared" si="21"/>
        <v>1.673202614379085</v>
      </c>
      <c r="AE166" s="136">
        <v>38.25</v>
      </c>
      <c r="AF166" s="137">
        <f t="shared" si="22"/>
        <v>1.0457516339869282</v>
      </c>
      <c r="AG166" s="136">
        <v>38.25</v>
      </c>
      <c r="AH166" s="137">
        <f t="shared" si="23"/>
        <v>1.0457516339869282</v>
      </c>
      <c r="AI166" s="136">
        <v>38.25</v>
      </c>
      <c r="AJ166" s="138">
        <f t="shared" si="24"/>
        <v>1.0457516339869282</v>
      </c>
    </row>
    <row r="167" spans="1:36">
      <c r="A167" s="136">
        <v>38.5</v>
      </c>
      <c r="B167" s="137">
        <f t="shared" si="4"/>
        <v>1.0389610389610389</v>
      </c>
      <c r="C167" s="137">
        <f t="shared" si="5"/>
        <v>10.38961038961039</v>
      </c>
      <c r="D167" s="9">
        <v>3.85</v>
      </c>
      <c r="E167" s="138">
        <f t="shared" si="6"/>
        <v>10.38961038961039</v>
      </c>
      <c r="F167" s="136">
        <v>38.5</v>
      </c>
      <c r="G167" s="137">
        <f t="shared" si="7"/>
        <v>2.5974025974025974</v>
      </c>
      <c r="H167" s="137">
        <f t="shared" si="8"/>
        <v>25.974025974025974</v>
      </c>
      <c r="I167" s="9">
        <v>3.85</v>
      </c>
      <c r="J167" s="138">
        <f t="shared" si="9"/>
        <v>10.38961038961039</v>
      </c>
      <c r="K167" s="136">
        <v>151</v>
      </c>
      <c r="L167" s="137">
        <f t="shared" si="10"/>
        <v>2.6490066225165565</v>
      </c>
      <c r="M167" s="137">
        <f t="shared" si="11"/>
        <v>26.490066225165563</v>
      </c>
      <c r="N167" s="136">
        <v>38.5</v>
      </c>
      <c r="O167" s="137">
        <f t="shared" si="12"/>
        <v>1.0389610389610389</v>
      </c>
      <c r="P167" s="137">
        <f t="shared" si="13"/>
        <v>10.38961038961039</v>
      </c>
      <c r="Q167" s="9">
        <v>3.85</v>
      </c>
      <c r="R167" s="138">
        <f t="shared" si="14"/>
        <v>10.38961038961039</v>
      </c>
      <c r="S167" s="136">
        <v>1.54</v>
      </c>
      <c r="T167" s="137">
        <f t="shared" si="15"/>
        <v>1.2987012987012987</v>
      </c>
      <c r="U167" s="137">
        <f t="shared" si="16"/>
        <v>12.987012987012987</v>
      </c>
      <c r="V167" s="136">
        <v>15.4</v>
      </c>
      <c r="W167" s="137">
        <f t="shared" si="17"/>
        <v>1.2987012987012987</v>
      </c>
      <c r="X167" s="137">
        <f t="shared" si="18"/>
        <v>12.987012987012987</v>
      </c>
      <c r="Y167" s="136">
        <v>38.5</v>
      </c>
      <c r="Z167" s="9">
        <f t="shared" si="19"/>
        <v>1.0389610389610389</v>
      </c>
      <c r="AA167" s="139">
        <v>0.154</v>
      </c>
      <c r="AB167" s="9">
        <f t="shared" si="20"/>
        <v>1.2987012987012987</v>
      </c>
      <c r="AC167" s="136">
        <v>38.5</v>
      </c>
      <c r="AD167" s="9">
        <f t="shared" si="21"/>
        <v>1.6623376623376622</v>
      </c>
      <c r="AE167" s="136">
        <v>38.5</v>
      </c>
      <c r="AF167" s="137">
        <f t="shared" si="22"/>
        <v>1.0389610389610389</v>
      </c>
      <c r="AG167" s="136">
        <v>38.5</v>
      </c>
      <c r="AH167" s="137">
        <f t="shared" si="23"/>
        <v>1.0389610389610389</v>
      </c>
      <c r="AI167" s="136">
        <v>38.5</v>
      </c>
      <c r="AJ167" s="138">
        <f t="shared" si="24"/>
        <v>1.0389610389610389</v>
      </c>
    </row>
    <row r="168" spans="1:36">
      <c r="A168" s="136">
        <v>38.75</v>
      </c>
      <c r="B168" s="137">
        <f t="shared" si="4"/>
        <v>1.032258064516129</v>
      </c>
      <c r="C168" s="137">
        <f t="shared" si="5"/>
        <v>10.32258064516129</v>
      </c>
      <c r="D168" s="9">
        <v>3.875</v>
      </c>
      <c r="E168" s="138">
        <f t="shared" si="6"/>
        <v>10.32258064516129</v>
      </c>
      <c r="F168" s="136">
        <v>38.75</v>
      </c>
      <c r="G168" s="137">
        <f t="shared" si="7"/>
        <v>2.5806451612903225</v>
      </c>
      <c r="H168" s="137">
        <f t="shared" si="8"/>
        <v>25.806451612903224</v>
      </c>
      <c r="I168" s="9">
        <v>3.875</v>
      </c>
      <c r="J168" s="138">
        <f t="shared" si="9"/>
        <v>10.32258064516129</v>
      </c>
      <c r="K168" s="9">
        <v>152</v>
      </c>
      <c r="L168" s="137">
        <f t="shared" si="10"/>
        <v>2.6315789473684208</v>
      </c>
      <c r="M168" s="137">
        <f t="shared" si="11"/>
        <v>26.315789473684209</v>
      </c>
      <c r="N168" s="136">
        <v>38.75</v>
      </c>
      <c r="O168" s="137">
        <f t="shared" si="12"/>
        <v>1.032258064516129</v>
      </c>
      <c r="P168" s="137">
        <f t="shared" si="13"/>
        <v>10.32258064516129</v>
      </c>
      <c r="Q168" s="9">
        <v>3.875</v>
      </c>
      <c r="R168" s="138">
        <f t="shared" si="14"/>
        <v>10.32258064516129</v>
      </c>
      <c r="S168" s="136">
        <v>1.55</v>
      </c>
      <c r="T168" s="137">
        <f t="shared" si="15"/>
        <v>1.2903225806451613</v>
      </c>
      <c r="U168" s="137">
        <f t="shared" si="16"/>
        <v>12.903225806451612</v>
      </c>
      <c r="V168" s="136">
        <v>15.5</v>
      </c>
      <c r="W168" s="137">
        <f t="shared" si="17"/>
        <v>1.2903225806451613</v>
      </c>
      <c r="X168" s="137">
        <f t="shared" si="18"/>
        <v>12.903225806451612</v>
      </c>
      <c r="Y168" s="136">
        <v>38.75</v>
      </c>
      <c r="Z168" s="9">
        <f t="shared" si="19"/>
        <v>1.032258064516129</v>
      </c>
      <c r="AA168" s="139">
        <v>0.155</v>
      </c>
      <c r="AB168" s="9">
        <f t="shared" si="20"/>
        <v>1.2903225806451613</v>
      </c>
      <c r="AC168" s="136">
        <v>38.75</v>
      </c>
      <c r="AD168" s="9">
        <f t="shared" si="21"/>
        <v>1.6516129032258065</v>
      </c>
      <c r="AE168" s="136">
        <v>38.75</v>
      </c>
      <c r="AF168" s="137">
        <f t="shared" si="22"/>
        <v>1.032258064516129</v>
      </c>
      <c r="AG168" s="136">
        <v>38.75</v>
      </c>
      <c r="AH168" s="137">
        <f t="shared" si="23"/>
        <v>1.032258064516129</v>
      </c>
      <c r="AI168" s="136">
        <v>38.75</v>
      </c>
      <c r="AJ168" s="138">
        <f t="shared" si="24"/>
        <v>1.032258064516129</v>
      </c>
    </row>
    <row r="169" spans="1:36">
      <c r="A169" s="136">
        <v>39</v>
      </c>
      <c r="B169" s="137">
        <f t="shared" si="4"/>
        <v>1.0256410256410258</v>
      </c>
      <c r="C169" s="137">
        <f t="shared" si="5"/>
        <v>10.256410256410257</v>
      </c>
      <c r="D169" s="9">
        <v>3.9</v>
      </c>
      <c r="E169" s="138">
        <f t="shared" si="6"/>
        <v>10.256410256410255</v>
      </c>
      <c r="F169" s="136">
        <v>39</v>
      </c>
      <c r="G169" s="137">
        <f t="shared" si="7"/>
        <v>2.5641025641025643</v>
      </c>
      <c r="H169" s="137">
        <f t="shared" si="8"/>
        <v>25.641025641025642</v>
      </c>
      <c r="I169" s="9">
        <v>3.9</v>
      </c>
      <c r="J169" s="138">
        <f t="shared" si="9"/>
        <v>10.256410256410255</v>
      </c>
      <c r="K169" s="136">
        <v>153</v>
      </c>
      <c r="L169" s="137">
        <f t="shared" si="10"/>
        <v>2.6143790849673203</v>
      </c>
      <c r="M169" s="137">
        <f t="shared" si="11"/>
        <v>26.143790849673202</v>
      </c>
      <c r="N169" s="136">
        <v>39</v>
      </c>
      <c r="O169" s="137">
        <f t="shared" si="12"/>
        <v>1.0256410256410258</v>
      </c>
      <c r="P169" s="137">
        <f t="shared" si="13"/>
        <v>10.256410256410257</v>
      </c>
      <c r="Q169" s="9">
        <v>3.9</v>
      </c>
      <c r="R169" s="138">
        <f t="shared" si="14"/>
        <v>10.256410256410255</v>
      </c>
      <c r="S169" s="136">
        <v>1.56</v>
      </c>
      <c r="T169" s="137">
        <f t="shared" si="15"/>
        <v>1.2820512820512819</v>
      </c>
      <c r="U169" s="137">
        <f t="shared" si="16"/>
        <v>12.820512820512819</v>
      </c>
      <c r="V169" s="136">
        <v>15.6</v>
      </c>
      <c r="W169" s="137">
        <f t="shared" si="17"/>
        <v>1.2820512820512819</v>
      </c>
      <c r="X169" s="137">
        <f t="shared" si="18"/>
        <v>12.820512820512819</v>
      </c>
      <c r="Y169" s="136">
        <v>39</v>
      </c>
      <c r="Z169" s="9">
        <f t="shared" si="19"/>
        <v>1.0256410256410258</v>
      </c>
      <c r="AA169" s="139">
        <v>0.156</v>
      </c>
      <c r="AB169" s="9">
        <f t="shared" si="20"/>
        <v>1.2820512820512819</v>
      </c>
      <c r="AC169" s="136">
        <v>39</v>
      </c>
      <c r="AD169" s="9">
        <f t="shared" si="21"/>
        <v>1.6410256410256412</v>
      </c>
      <c r="AE169" s="136">
        <v>39</v>
      </c>
      <c r="AF169" s="137">
        <f t="shared" si="22"/>
        <v>1.0256410256410258</v>
      </c>
      <c r="AG169" s="136">
        <v>39</v>
      </c>
      <c r="AH169" s="137">
        <f t="shared" si="23"/>
        <v>1.0256410256410258</v>
      </c>
      <c r="AI169" s="136">
        <v>39</v>
      </c>
      <c r="AJ169" s="138">
        <f t="shared" si="24"/>
        <v>1.0256410256410258</v>
      </c>
    </row>
    <row r="170" spans="1:36">
      <c r="A170" s="136">
        <v>39.25</v>
      </c>
      <c r="B170" s="137">
        <f t="shared" si="4"/>
        <v>1.0191082802547771</v>
      </c>
      <c r="C170" s="137">
        <f t="shared" si="5"/>
        <v>10.19108280254777</v>
      </c>
      <c r="D170" s="9">
        <v>3.9249999999999998</v>
      </c>
      <c r="E170" s="138">
        <f t="shared" si="6"/>
        <v>10.191082802547772</v>
      </c>
      <c r="F170" s="136">
        <v>39.25</v>
      </c>
      <c r="G170" s="137">
        <f t="shared" si="7"/>
        <v>2.547770700636943</v>
      </c>
      <c r="H170" s="137">
        <f t="shared" si="8"/>
        <v>25.477707006369428</v>
      </c>
      <c r="I170" s="9">
        <v>3.9249999999999998</v>
      </c>
      <c r="J170" s="138">
        <f t="shared" si="9"/>
        <v>10.191082802547772</v>
      </c>
      <c r="K170" s="9">
        <v>154</v>
      </c>
      <c r="L170" s="137">
        <f t="shared" si="10"/>
        <v>2.5974025974025974</v>
      </c>
      <c r="M170" s="137">
        <f t="shared" si="11"/>
        <v>25.974025974025974</v>
      </c>
      <c r="N170" s="136">
        <v>39.25</v>
      </c>
      <c r="O170" s="137">
        <f t="shared" si="12"/>
        <v>1.0191082802547771</v>
      </c>
      <c r="P170" s="137">
        <f t="shared" si="13"/>
        <v>10.19108280254777</v>
      </c>
      <c r="Q170" s="9">
        <v>3.9249999999999998</v>
      </c>
      <c r="R170" s="138">
        <f t="shared" si="14"/>
        <v>10.191082802547772</v>
      </c>
      <c r="S170" s="136">
        <v>1.57</v>
      </c>
      <c r="T170" s="137">
        <f t="shared" si="15"/>
        <v>1.2738853503184713</v>
      </c>
      <c r="U170" s="137">
        <f t="shared" si="16"/>
        <v>12.738853503184712</v>
      </c>
      <c r="V170" s="136">
        <v>15.7</v>
      </c>
      <c r="W170" s="137">
        <f t="shared" si="17"/>
        <v>1.2738853503184715</v>
      </c>
      <c r="X170" s="137">
        <f t="shared" si="18"/>
        <v>12.738853503184714</v>
      </c>
      <c r="Y170" s="136">
        <v>39.25</v>
      </c>
      <c r="Z170" s="9">
        <f t="shared" si="19"/>
        <v>1.0191082802547771</v>
      </c>
      <c r="AA170" s="139">
        <v>0.157</v>
      </c>
      <c r="AB170" s="9">
        <f t="shared" si="20"/>
        <v>1.2738853503184713</v>
      </c>
      <c r="AC170" s="136">
        <v>39.25</v>
      </c>
      <c r="AD170" s="9">
        <f t="shared" si="21"/>
        <v>1.6305732484076434</v>
      </c>
      <c r="AE170" s="136">
        <v>39.25</v>
      </c>
      <c r="AF170" s="137">
        <f t="shared" si="22"/>
        <v>1.0191082802547771</v>
      </c>
      <c r="AG170" s="136">
        <v>39.25</v>
      </c>
      <c r="AH170" s="137">
        <f t="shared" si="23"/>
        <v>1.0191082802547771</v>
      </c>
      <c r="AI170" s="136">
        <v>39.25</v>
      </c>
      <c r="AJ170" s="138">
        <f t="shared" si="24"/>
        <v>1.0191082802547771</v>
      </c>
    </row>
    <row r="171" spans="1:36">
      <c r="A171" s="136">
        <v>39.5</v>
      </c>
      <c r="B171" s="137">
        <f t="shared" si="4"/>
        <v>1.0126582278481013</v>
      </c>
      <c r="C171" s="137">
        <f t="shared" si="5"/>
        <v>10.126582278481013</v>
      </c>
      <c r="D171" s="9">
        <v>3.95</v>
      </c>
      <c r="E171" s="138">
        <f t="shared" si="6"/>
        <v>10.126582278481012</v>
      </c>
      <c r="F171" s="136">
        <v>39.5</v>
      </c>
      <c r="G171" s="137">
        <f t="shared" si="7"/>
        <v>2.5316455696202533</v>
      </c>
      <c r="H171" s="137">
        <f t="shared" si="8"/>
        <v>25.316455696202532</v>
      </c>
      <c r="I171" s="9">
        <v>3.95</v>
      </c>
      <c r="J171" s="138">
        <f t="shared" si="9"/>
        <v>10.126582278481012</v>
      </c>
      <c r="K171" s="136">
        <v>155</v>
      </c>
      <c r="L171" s="137">
        <f t="shared" si="10"/>
        <v>2.5806451612903225</v>
      </c>
      <c r="M171" s="137">
        <f t="shared" si="11"/>
        <v>25.806451612903224</v>
      </c>
      <c r="N171" s="136">
        <v>39.5</v>
      </c>
      <c r="O171" s="137">
        <f t="shared" si="12"/>
        <v>1.0126582278481013</v>
      </c>
      <c r="P171" s="137">
        <f t="shared" si="13"/>
        <v>10.126582278481013</v>
      </c>
      <c r="Q171" s="9">
        <v>3.95</v>
      </c>
      <c r="R171" s="138">
        <f t="shared" si="14"/>
        <v>10.126582278481012</v>
      </c>
      <c r="S171" s="136">
        <v>1.58</v>
      </c>
      <c r="T171" s="137">
        <f t="shared" si="15"/>
        <v>1.2658227848101264</v>
      </c>
      <c r="U171" s="137">
        <f t="shared" si="16"/>
        <v>12.658227848101264</v>
      </c>
      <c r="V171" s="136">
        <v>15.8</v>
      </c>
      <c r="W171" s="137">
        <f t="shared" si="17"/>
        <v>1.2658227848101264</v>
      </c>
      <c r="X171" s="137">
        <f t="shared" si="18"/>
        <v>12.658227848101264</v>
      </c>
      <c r="Y171" s="136">
        <v>39.5</v>
      </c>
      <c r="Z171" s="9">
        <f t="shared" si="19"/>
        <v>1.0126582278481013</v>
      </c>
      <c r="AA171" s="139">
        <v>0.158</v>
      </c>
      <c r="AB171" s="9">
        <f t="shared" si="20"/>
        <v>1.2658227848101264</v>
      </c>
      <c r="AC171" s="136">
        <v>39.5</v>
      </c>
      <c r="AD171" s="9">
        <f t="shared" si="21"/>
        <v>1.620253164556962</v>
      </c>
      <c r="AE171" s="136">
        <v>39.5</v>
      </c>
      <c r="AF171" s="137">
        <f t="shared" si="22"/>
        <v>1.0126582278481013</v>
      </c>
      <c r="AG171" s="136">
        <v>39.5</v>
      </c>
      <c r="AH171" s="137">
        <f t="shared" si="23"/>
        <v>1.0126582278481013</v>
      </c>
      <c r="AI171" s="136">
        <v>39.5</v>
      </c>
      <c r="AJ171" s="138">
        <f t="shared" si="24"/>
        <v>1.0126582278481013</v>
      </c>
    </row>
    <row r="172" spans="1:36">
      <c r="A172" s="136">
        <v>39.75</v>
      </c>
      <c r="B172" s="137">
        <f t="shared" si="4"/>
        <v>1.0062893081761006</v>
      </c>
      <c r="C172" s="137">
        <f t="shared" si="5"/>
        <v>10.062893081761006</v>
      </c>
      <c r="D172" s="9">
        <v>3.9750000000000001</v>
      </c>
      <c r="E172" s="138">
        <f t="shared" si="6"/>
        <v>10.062893081761006</v>
      </c>
      <c r="F172" s="136">
        <v>39.75</v>
      </c>
      <c r="G172" s="137">
        <f t="shared" si="7"/>
        <v>2.5157232704402519</v>
      </c>
      <c r="H172" s="137">
        <f t="shared" si="8"/>
        <v>25.157232704402517</v>
      </c>
      <c r="I172" s="9">
        <v>3.9750000000000001</v>
      </c>
      <c r="J172" s="138">
        <f t="shared" si="9"/>
        <v>10.062893081761006</v>
      </c>
      <c r="K172" s="9">
        <v>156</v>
      </c>
      <c r="L172" s="137">
        <f t="shared" si="10"/>
        <v>2.5641025641025643</v>
      </c>
      <c r="M172" s="137">
        <f t="shared" si="11"/>
        <v>25.641025641025642</v>
      </c>
      <c r="N172" s="136">
        <v>39.75</v>
      </c>
      <c r="O172" s="137">
        <f t="shared" si="12"/>
        <v>1.0062893081761006</v>
      </c>
      <c r="P172" s="137">
        <f t="shared" si="13"/>
        <v>10.062893081761006</v>
      </c>
      <c r="Q172" s="9">
        <v>3.9750000000000001</v>
      </c>
      <c r="R172" s="138">
        <f t="shared" si="14"/>
        <v>10.062893081761006</v>
      </c>
      <c r="S172" s="136">
        <v>1.59</v>
      </c>
      <c r="T172" s="137">
        <f t="shared" si="15"/>
        <v>1.2578616352201257</v>
      </c>
      <c r="U172" s="137">
        <f t="shared" si="16"/>
        <v>12.578616352201257</v>
      </c>
      <c r="V172" s="136">
        <v>15.9</v>
      </c>
      <c r="W172" s="137">
        <f t="shared" si="17"/>
        <v>1.2578616352201257</v>
      </c>
      <c r="X172" s="137">
        <f t="shared" si="18"/>
        <v>12.578616352201257</v>
      </c>
      <c r="Y172" s="136">
        <v>39.75</v>
      </c>
      <c r="Z172" s="9">
        <f t="shared" si="19"/>
        <v>1.0062893081761006</v>
      </c>
      <c r="AA172" s="139">
        <v>0.159</v>
      </c>
      <c r="AB172" s="9">
        <f t="shared" si="20"/>
        <v>1.2578616352201257</v>
      </c>
      <c r="AC172" s="136">
        <v>39.75</v>
      </c>
      <c r="AD172" s="9">
        <f t="shared" si="21"/>
        <v>1.6100628930817611</v>
      </c>
      <c r="AE172" s="136">
        <v>39.75</v>
      </c>
      <c r="AF172" s="137">
        <f t="shared" si="22"/>
        <v>1.0062893081761006</v>
      </c>
      <c r="AG172" s="136">
        <v>39.75</v>
      </c>
      <c r="AH172" s="137">
        <f t="shared" si="23"/>
        <v>1.0062893081761006</v>
      </c>
      <c r="AI172" s="136">
        <v>39.75</v>
      </c>
      <c r="AJ172" s="138">
        <f t="shared" si="24"/>
        <v>1.0062893081761006</v>
      </c>
    </row>
    <row r="173" spans="1:36">
      <c r="A173" s="136">
        <v>40</v>
      </c>
      <c r="B173" s="137">
        <f t="shared" si="4"/>
        <v>1</v>
      </c>
      <c r="C173" s="137">
        <f t="shared" si="5"/>
        <v>10</v>
      </c>
      <c r="D173" s="9">
        <v>4</v>
      </c>
      <c r="E173" s="138">
        <f t="shared" si="6"/>
        <v>10</v>
      </c>
      <c r="F173" s="136">
        <v>40</v>
      </c>
      <c r="G173" s="137">
        <f t="shared" si="7"/>
        <v>2.5</v>
      </c>
      <c r="H173" s="137">
        <f t="shared" si="8"/>
        <v>25</v>
      </c>
      <c r="I173" s="9">
        <v>4</v>
      </c>
      <c r="J173" s="138">
        <f t="shared" si="9"/>
        <v>10</v>
      </c>
      <c r="K173" s="136">
        <v>157</v>
      </c>
      <c r="L173" s="137">
        <f t="shared" si="10"/>
        <v>2.547770700636943</v>
      </c>
      <c r="M173" s="137">
        <f t="shared" si="11"/>
        <v>25.477707006369428</v>
      </c>
      <c r="N173" s="136">
        <v>40</v>
      </c>
      <c r="O173" s="137">
        <f t="shared" si="12"/>
        <v>1</v>
      </c>
      <c r="P173" s="137">
        <f t="shared" si="13"/>
        <v>10</v>
      </c>
      <c r="Q173" s="9">
        <v>4</v>
      </c>
      <c r="R173" s="138">
        <f t="shared" si="14"/>
        <v>10</v>
      </c>
      <c r="S173" s="136">
        <v>1.6</v>
      </c>
      <c r="T173" s="137">
        <f t="shared" si="15"/>
        <v>1.25</v>
      </c>
      <c r="U173" s="137">
        <f t="shared" si="16"/>
        <v>12.5</v>
      </c>
      <c r="V173" s="136">
        <v>16</v>
      </c>
      <c r="W173" s="137">
        <f t="shared" si="17"/>
        <v>1.25</v>
      </c>
      <c r="X173" s="137">
        <f t="shared" si="18"/>
        <v>12.5</v>
      </c>
      <c r="Y173" s="136">
        <v>40</v>
      </c>
      <c r="Z173" s="9">
        <f t="shared" si="19"/>
        <v>1</v>
      </c>
      <c r="AA173" s="139">
        <v>0.16</v>
      </c>
      <c r="AB173" s="9">
        <f t="shared" si="20"/>
        <v>1.25</v>
      </c>
      <c r="AC173" s="136">
        <v>40</v>
      </c>
      <c r="AD173" s="9">
        <f t="shared" si="21"/>
        <v>1.6</v>
      </c>
      <c r="AE173" s="136">
        <v>40</v>
      </c>
      <c r="AF173" s="137">
        <f t="shared" si="22"/>
        <v>1</v>
      </c>
      <c r="AG173" s="136">
        <v>40</v>
      </c>
      <c r="AH173" s="137">
        <f t="shared" si="23"/>
        <v>1</v>
      </c>
      <c r="AI173" s="136">
        <v>40</v>
      </c>
      <c r="AJ173" s="138">
        <f t="shared" si="24"/>
        <v>1</v>
      </c>
    </row>
    <row r="174" spans="1:36">
      <c r="A174" s="136">
        <v>40.25</v>
      </c>
      <c r="B174" s="137">
        <f t="shared" si="4"/>
        <v>0.99378881987577639</v>
      </c>
      <c r="C174" s="137">
        <f t="shared" si="5"/>
        <v>9.9378881987577632</v>
      </c>
      <c r="D174" s="9">
        <v>4.0250000000000004</v>
      </c>
      <c r="E174" s="138">
        <f t="shared" si="6"/>
        <v>9.9378881987577632</v>
      </c>
      <c r="F174" s="136">
        <v>40.25</v>
      </c>
      <c r="G174" s="137">
        <f t="shared" si="7"/>
        <v>2.4844720496894412</v>
      </c>
      <c r="H174" s="137">
        <f t="shared" si="8"/>
        <v>24.844720496894411</v>
      </c>
      <c r="I174" s="9">
        <v>4.0250000000000004</v>
      </c>
      <c r="J174" s="138">
        <f t="shared" si="9"/>
        <v>9.9378881987577632</v>
      </c>
      <c r="K174" s="9">
        <v>158</v>
      </c>
      <c r="L174" s="137">
        <f t="shared" si="10"/>
        <v>2.5316455696202533</v>
      </c>
      <c r="M174" s="137">
        <f t="shared" si="11"/>
        <v>25.316455696202532</v>
      </c>
      <c r="N174" s="136">
        <v>40.25</v>
      </c>
      <c r="O174" s="137">
        <f t="shared" si="12"/>
        <v>0.99378881987577639</v>
      </c>
      <c r="P174" s="137">
        <f t="shared" si="13"/>
        <v>9.9378881987577632</v>
      </c>
      <c r="Q174" s="9">
        <v>4.0250000000000004</v>
      </c>
      <c r="R174" s="138">
        <f t="shared" si="14"/>
        <v>9.9378881987577632</v>
      </c>
      <c r="S174" s="136">
        <v>1.61</v>
      </c>
      <c r="T174" s="137">
        <f t="shared" si="15"/>
        <v>1.2422360248447206</v>
      </c>
      <c r="U174" s="137">
        <f t="shared" si="16"/>
        <v>12.422360248447205</v>
      </c>
      <c r="V174" s="136">
        <v>16.100000000000001</v>
      </c>
      <c r="W174" s="137">
        <f t="shared" si="17"/>
        <v>1.2422360248447204</v>
      </c>
      <c r="X174" s="137">
        <f t="shared" si="18"/>
        <v>12.422360248447204</v>
      </c>
      <c r="Y174" s="136">
        <v>40.25</v>
      </c>
      <c r="Z174" s="9">
        <f t="shared" si="19"/>
        <v>0.99378881987577639</v>
      </c>
      <c r="AA174" s="139">
        <v>0.161</v>
      </c>
      <c r="AB174" s="9">
        <f t="shared" si="20"/>
        <v>1.2422360248447204</v>
      </c>
      <c r="AC174" s="136">
        <v>40.25</v>
      </c>
      <c r="AD174" s="9">
        <f t="shared" si="21"/>
        <v>1.5900621118012424</v>
      </c>
      <c r="AE174" s="136">
        <v>40.25</v>
      </c>
      <c r="AF174" s="137">
        <f t="shared" si="22"/>
        <v>0.99378881987577639</v>
      </c>
      <c r="AG174" s="136">
        <v>40.25</v>
      </c>
      <c r="AH174" s="137">
        <f t="shared" si="23"/>
        <v>0.99378881987577639</v>
      </c>
      <c r="AI174" s="136">
        <v>40.25</v>
      </c>
      <c r="AJ174" s="138">
        <f t="shared" si="24"/>
        <v>0.99378881987577639</v>
      </c>
    </row>
    <row r="175" spans="1:36">
      <c r="A175" s="136">
        <v>40.5</v>
      </c>
      <c r="B175" s="137">
        <f t="shared" si="4"/>
        <v>0.98765432098765427</v>
      </c>
      <c r="C175" s="137">
        <f t="shared" si="5"/>
        <v>9.8765432098765427</v>
      </c>
      <c r="D175" s="9">
        <v>4.05</v>
      </c>
      <c r="E175" s="138">
        <f t="shared" si="6"/>
        <v>9.8765432098765444</v>
      </c>
      <c r="F175" s="136">
        <v>40.5</v>
      </c>
      <c r="G175" s="137">
        <f t="shared" si="7"/>
        <v>2.4691358024691357</v>
      </c>
      <c r="H175" s="137">
        <f t="shared" si="8"/>
        <v>24.691358024691358</v>
      </c>
      <c r="I175" s="9">
        <v>4.05</v>
      </c>
      <c r="J175" s="138">
        <f t="shared" si="9"/>
        <v>9.8765432098765444</v>
      </c>
      <c r="K175" s="136">
        <v>159</v>
      </c>
      <c r="L175" s="137">
        <f t="shared" si="10"/>
        <v>2.5157232704402519</v>
      </c>
      <c r="M175" s="137">
        <f t="shared" si="11"/>
        <v>25.157232704402517</v>
      </c>
      <c r="N175" s="136">
        <v>40.5</v>
      </c>
      <c r="O175" s="137">
        <f t="shared" si="12"/>
        <v>0.98765432098765427</v>
      </c>
      <c r="P175" s="137">
        <f t="shared" si="13"/>
        <v>9.8765432098765427</v>
      </c>
      <c r="Q175" s="9">
        <v>4.05</v>
      </c>
      <c r="R175" s="138">
        <f t="shared" si="14"/>
        <v>9.8765432098765444</v>
      </c>
      <c r="S175" s="136">
        <v>1.62</v>
      </c>
      <c r="T175" s="137">
        <f t="shared" si="15"/>
        <v>1.2345679012345678</v>
      </c>
      <c r="U175" s="137">
        <f t="shared" si="16"/>
        <v>12.345679012345679</v>
      </c>
      <c r="V175" s="136">
        <v>16.2</v>
      </c>
      <c r="W175" s="137">
        <f t="shared" si="17"/>
        <v>1.2345679012345681</v>
      </c>
      <c r="X175" s="137">
        <f t="shared" si="18"/>
        <v>12.345679012345681</v>
      </c>
      <c r="Y175" s="136">
        <v>40.5</v>
      </c>
      <c r="Z175" s="9">
        <f t="shared" si="19"/>
        <v>0.98765432098765427</v>
      </c>
      <c r="AA175" s="139">
        <v>0.16200000000000001</v>
      </c>
      <c r="AB175" s="9">
        <f t="shared" si="20"/>
        <v>1.2345679012345681</v>
      </c>
      <c r="AC175" s="136">
        <v>40.5</v>
      </c>
      <c r="AD175" s="9">
        <f t="shared" si="21"/>
        <v>1.5802469135802468</v>
      </c>
      <c r="AE175" s="136">
        <v>40.5</v>
      </c>
      <c r="AF175" s="137">
        <f t="shared" si="22"/>
        <v>0.98765432098765427</v>
      </c>
      <c r="AG175" s="136">
        <v>40.5</v>
      </c>
      <c r="AH175" s="137">
        <f t="shared" si="23"/>
        <v>0.98765432098765427</v>
      </c>
      <c r="AI175" s="136">
        <v>40.5</v>
      </c>
      <c r="AJ175" s="138">
        <f t="shared" si="24"/>
        <v>0.98765432098765427</v>
      </c>
    </row>
    <row r="176" spans="1:36">
      <c r="A176" s="136">
        <v>40.75</v>
      </c>
      <c r="B176" s="137">
        <f t="shared" si="4"/>
        <v>0.98159509202453987</v>
      </c>
      <c r="C176" s="137">
        <f t="shared" si="5"/>
        <v>9.8159509202453989</v>
      </c>
      <c r="D176" s="9">
        <v>4.0750000000000002</v>
      </c>
      <c r="E176" s="138">
        <f t="shared" si="6"/>
        <v>9.8159509202453972</v>
      </c>
      <c r="F176" s="136">
        <v>40.75</v>
      </c>
      <c r="G176" s="137">
        <f t="shared" si="7"/>
        <v>2.4539877300613497</v>
      </c>
      <c r="H176" s="137">
        <f t="shared" si="8"/>
        <v>24.539877300613497</v>
      </c>
      <c r="I176" s="9">
        <v>4.0750000000000002</v>
      </c>
      <c r="J176" s="138">
        <f t="shared" si="9"/>
        <v>9.8159509202453972</v>
      </c>
      <c r="K176" s="9">
        <v>160</v>
      </c>
      <c r="L176" s="137">
        <f t="shared" si="10"/>
        <v>2.5</v>
      </c>
      <c r="M176" s="137">
        <f t="shared" si="11"/>
        <v>25</v>
      </c>
      <c r="N176" s="136">
        <v>40.75</v>
      </c>
      <c r="O176" s="137">
        <f t="shared" si="12"/>
        <v>0.98159509202453987</v>
      </c>
      <c r="P176" s="137">
        <f t="shared" si="13"/>
        <v>9.8159509202453989</v>
      </c>
      <c r="Q176" s="9">
        <v>4.0750000000000002</v>
      </c>
      <c r="R176" s="138">
        <f t="shared" si="14"/>
        <v>9.8159509202453972</v>
      </c>
      <c r="S176" s="136">
        <v>1.63</v>
      </c>
      <c r="T176" s="137">
        <f t="shared" si="15"/>
        <v>1.2269938650306749</v>
      </c>
      <c r="U176" s="137">
        <f t="shared" si="16"/>
        <v>12.269938650306749</v>
      </c>
      <c r="V176" s="136">
        <v>16.3</v>
      </c>
      <c r="W176" s="137">
        <f t="shared" si="17"/>
        <v>1.2269938650306746</v>
      </c>
      <c r="X176" s="137">
        <f t="shared" si="18"/>
        <v>12.269938650306747</v>
      </c>
      <c r="Y176" s="136">
        <v>40.75</v>
      </c>
      <c r="Z176" s="9">
        <f t="shared" si="19"/>
        <v>0.98159509202453987</v>
      </c>
      <c r="AA176" s="139">
        <v>0.16300000000000001</v>
      </c>
      <c r="AB176" s="9">
        <f t="shared" si="20"/>
        <v>1.2269938650306746</v>
      </c>
      <c r="AC176" s="136">
        <v>40.75</v>
      </c>
      <c r="AD176" s="9">
        <f t="shared" si="21"/>
        <v>1.5705521472392638</v>
      </c>
      <c r="AE176" s="136">
        <v>40.75</v>
      </c>
      <c r="AF176" s="137">
        <f t="shared" si="22"/>
        <v>0.98159509202453987</v>
      </c>
      <c r="AG176" s="136">
        <v>40.75</v>
      </c>
      <c r="AH176" s="137">
        <f t="shared" si="23"/>
        <v>0.98159509202453987</v>
      </c>
      <c r="AI176" s="136">
        <v>40.75</v>
      </c>
      <c r="AJ176" s="138">
        <f t="shared" si="24"/>
        <v>0.98159509202453987</v>
      </c>
    </row>
    <row r="177" spans="1:36">
      <c r="A177" s="136">
        <v>41</v>
      </c>
      <c r="B177" s="137">
        <f t="shared" si="4"/>
        <v>0.97560975609756095</v>
      </c>
      <c r="C177" s="137">
        <f t="shared" si="5"/>
        <v>9.7560975609756095</v>
      </c>
      <c r="D177" s="9">
        <v>4.0999999999999996</v>
      </c>
      <c r="E177" s="138">
        <f t="shared" si="6"/>
        <v>9.7560975609756113</v>
      </c>
      <c r="F177" s="136">
        <v>41</v>
      </c>
      <c r="G177" s="137">
        <f t="shared" si="7"/>
        <v>2.4390243902439024</v>
      </c>
      <c r="H177" s="137">
        <f t="shared" si="8"/>
        <v>24.390243902439025</v>
      </c>
      <c r="I177" s="9">
        <v>4.0999999999999996</v>
      </c>
      <c r="J177" s="138">
        <f t="shared" si="9"/>
        <v>9.7560975609756113</v>
      </c>
      <c r="K177" s="136">
        <v>161</v>
      </c>
      <c r="L177" s="137">
        <f t="shared" si="10"/>
        <v>2.4844720496894412</v>
      </c>
      <c r="M177" s="137">
        <f t="shared" si="11"/>
        <v>24.844720496894411</v>
      </c>
      <c r="N177" s="136">
        <v>41</v>
      </c>
      <c r="O177" s="137">
        <f t="shared" si="12"/>
        <v>0.97560975609756095</v>
      </c>
      <c r="P177" s="137">
        <f t="shared" si="13"/>
        <v>9.7560975609756095</v>
      </c>
      <c r="Q177" s="9">
        <v>4.0999999999999996</v>
      </c>
      <c r="R177" s="138">
        <f t="shared" si="14"/>
        <v>9.7560975609756113</v>
      </c>
      <c r="S177" s="136">
        <v>1.64</v>
      </c>
      <c r="T177" s="137">
        <f t="shared" si="15"/>
        <v>1.2195121951219512</v>
      </c>
      <c r="U177" s="137">
        <f t="shared" si="16"/>
        <v>12.195121951219512</v>
      </c>
      <c r="V177" s="136">
        <v>16.399999999999999</v>
      </c>
      <c r="W177" s="137">
        <f t="shared" si="17"/>
        <v>1.2195121951219514</v>
      </c>
      <c r="X177" s="137">
        <f t="shared" si="18"/>
        <v>12.195121951219514</v>
      </c>
      <c r="Y177" s="136">
        <v>41</v>
      </c>
      <c r="Z177" s="9">
        <f t="shared" si="19"/>
        <v>0.97560975609756095</v>
      </c>
      <c r="AA177" s="139">
        <v>0.16400000000000001</v>
      </c>
      <c r="AB177" s="9">
        <f t="shared" si="20"/>
        <v>1.2195121951219512</v>
      </c>
      <c r="AC177" s="136">
        <v>41</v>
      </c>
      <c r="AD177" s="9">
        <f t="shared" si="21"/>
        <v>1.5609756097560976</v>
      </c>
      <c r="AE177" s="136">
        <v>41</v>
      </c>
      <c r="AF177" s="137">
        <f t="shared" si="22"/>
        <v>0.97560975609756095</v>
      </c>
      <c r="AG177" s="136">
        <v>41</v>
      </c>
      <c r="AH177" s="137">
        <f t="shared" si="23"/>
        <v>0.97560975609756095</v>
      </c>
      <c r="AI177" s="136">
        <v>41</v>
      </c>
      <c r="AJ177" s="138">
        <f t="shared" si="24"/>
        <v>0.97560975609756095</v>
      </c>
    </row>
    <row r="178" spans="1:36">
      <c r="A178" s="136">
        <v>41.25</v>
      </c>
      <c r="B178" s="137">
        <f t="shared" si="4"/>
        <v>0.96969696969696972</v>
      </c>
      <c r="C178" s="137">
        <f t="shared" si="5"/>
        <v>9.6969696969696972</v>
      </c>
      <c r="D178" s="9">
        <v>4.125</v>
      </c>
      <c r="E178" s="138">
        <f t="shared" si="6"/>
        <v>9.6969696969696972</v>
      </c>
      <c r="F178" s="136">
        <v>41.25</v>
      </c>
      <c r="G178" s="137">
        <f t="shared" si="7"/>
        <v>2.4242424242424243</v>
      </c>
      <c r="H178" s="137">
        <f t="shared" si="8"/>
        <v>24.242424242424242</v>
      </c>
      <c r="I178" s="9">
        <v>4.125</v>
      </c>
      <c r="J178" s="138">
        <f t="shared" si="9"/>
        <v>9.6969696969696972</v>
      </c>
      <c r="K178" s="9">
        <v>162</v>
      </c>
      <c r="L178" s="137">
        <f t="shared" si="10"/>
        <v>2.4691358024691357</v>
      </c>
      <c r="M178" s="137">
        <f t="shared" si="11"/>
        <v>24.691358024691358</v>
      </c>
      <c r="N178" s="136">
        <v>41.25</v>
      </c>
      <c r="O178" s="137">
        <f t="shared" si="12"/>
        <v>0.96969696969696972</v>
      </c>
      <c r="P178" s="137">
        <f t="shared" si="13"/>
        <v>9.6969696969696972</v>
      </c>
      <c r="Q178" s="9">
        <v>4.125</v>
      </c>
      <c r="R178" s="138">
        <f t="shared" si="14"/>
        <v>9.6969696969696972</v>
      </c>
      <c r="S178" s="136">
        <v>1.65</v>
      </c>
      <c r="T178" s="137">
        <f t="shared" si="15"/>
        <v>1.2121212121212122</v>
      </c>
      <c r="U178" s="137">
        <f t="shared" si="16"/>
        <v>12.121212121212121</v>
      </c>
      <c r="V178" s="136">
        <v>16.5</v>
      </c>
      <c r="W178" s="137">
        <f t="shared" si="17"/>
        <v>1.2121212121212122</v>
      </c>
      <c r="X178" s="137">
        <f t="shared" si="18"/>
        <v>12.121212121212121</v>
      </c>
      <c r="Y178" s="136">
        <v>41.25</v>
      </c>
      <c r="Z178" s="9">
        <f t="shared" si="19"/>
        <v>0.96969696969696972</v>
      </c>
      <c r="AA178" s="139">
        <v>0.16500000000000001</v>
      </c>
      <c r="AB178" s="9">
        <f t="shared" si="20"/>
        <v>1.2121212121212119</v>
      </c>
      <c r="AC178" s="136">
        <v>41.25</v>
      </c>
      <c r="AD178" s="9">
        <f t="shared" si="21"/>
        <v>1.5515151515151515</v>
      </c>
      <c r="AE178" s="136">
        <v>41.25</v>
      </c>
      <c r="AF178" s="137">
        <f t="shared" si="22"/>
        <v>0.96969696969696972</v>
      </c>
      <c r="AG178" s="136">
        <v>41.25</v>
      </c>
      <c r="AH178" s="137">
        <f t="shared" si="23"/>
        <v>0.96969696969696972</v>
      </c>
      <c r="AI178" s="136">
        <v>41.25</v>
      </c>
      <c r="AJ178" s="138">
        <f t="shared" si="24"/>
        <v>0.96969696969696972</v>
      </c>
    </row>
    <row r="179" spans="1:36">
      <c r="A179" s="136">
        <v>41.5</v>
      </c>
      <c r="B179" s="137">
        <f t="shared" si="4"/>
        <v>0.96385542168674698</v>
      </c>
      <c r="C179" s="137">
        <f t="shared" si="5"/>
        <v>9.6385542168674689</v>
      </c>
      <c r="D179" s="9">
        <v>4.1500000000000004</v>
      </c>
      <c r="E179" s="138">
        <f t="shared" si="6"/>
        <v>9.6385542168674689</v>
      </c>
      <c r="F179" s="136">
        <v>41.5</v>
      </c>
      <c r="G179" s="137">
        <f t="shared" si="7"/>
        <v>2.4096385542168677</v>
      </c>
      <c r="H179" s="137">
        <f t="shared" si="8"/>
        <v>24.096385542168676</v>
      </c>
      <c r="I179" s="9">
        <v>4.1500000000000004</v>
      </c>
      <c r="J179" s="138">
        <f t="shared" si="9"/>
        <v>9.6385542168674689</v>
      </c>
      <c r="K179" s="136">
        <v>163</v>
      </c>
      <c r="L179" s="137">
        <f t="shared" si="10"/>
        <v>2.4539877300613497</v>
      </c>
      <c r="M179" s="137">
        <f t="shared" si="11"/>
        <v>24.539877300613497</v>
      </c>
      <c r="N179" s="136">
        <v>41.5</v>
      </c>
      <c r="O179" s="137">
        <f t="shared" si="12"/>
        <v>0.96385542168674698</v>
      </c>
      <c r="P179" s="137">
        <f t="shared" si="13"/>
        <v>9.6385542168674689</v>
      </c>
      <c r="Q179" s="9">
        <v>4.1500000000000004</v>
      </c>
      <c r="R179" s="138">
        <f t="shared" si="14"/>
        <v>9.6385542168674689</v>
      </c>
      <c r="S179" s="136">
        <v>1.66</v>
      </c>
      <c r="T179" s="137">
        <f t="shared" si="15"/>
        <v>1.2048192771084338</v>
      </c>
      <c r="U179" s="137">
        <f t="shared" si="16"/>
        <v>12.048192771084338</v>
      </c>
      <c r="V179" s="136">
        <v>16.600000000000001</v>
      </c>
      <c r="W179" s="137">
        <f t="shared" si="17"/>
        <v>1.2048192771084336</v>
      </c>
      <c r="X179" s="137">
        <f t="shared" si="18"/>
        <v>12.048192771084336</v>
      </c>
      <c r="Y179" s="136">
        <v>41.5</v>
      </c>
      <c r="Z179" s="9">
        <f t="shared" si="19"/>
        <v>0.96385542168674698</v>
      </c>
      <c r="AA179" s="139">
        <v>0.16600000000000001</v>
      </c>
      <c r="AB179" s="9">
        <f t="shared" si="20"/>
        <v>1.2048192771084338</v>
      </c>
      <c r="AC179" s="136">
        <v>41.5</v>
      </c>
      <c r="AD179" s="9">
        <f t="shared" si="21"/>
        <v>1.5421686746987953</v>
      </c>
      <c r="AE179" s="136">
        <v>41.5</v>
      </c>
      <c r="AF179" s="137">
        <f t="shared" si="22"/>
        <v>0.96385542168674698</v>
      </c>
      <c r="AG179" s="136">
        <v>41.5</v>
      </c>
      <c r="AH179" s="137">
        <f t="shared" si="23"/>
        <v>0.96385542168674698</v>
      </c>
      <c r="AI179" s="136">
        <v>41.5</v>
      </c>
      <c r="AJ179" s="138">
        <f t="shared" si="24"/>
        <v>0.96385542168674698</v>
      </c>
    </row>
    <row r="180" spans="1:36">
      <c r="A180" s="136">
        <v>41.75</v>
      </c>
      <c r="B180" s="137">
        <f t="shared" si="4"/>
        <v>0.95808383233532934</v>
      </c>
      <c r="C180" s="137">
        <f t="shared" si="5"/>
        <v>9.5808383233532943</v>
      </c>
      <c r="D180" s="9">
        <v>4.1749999999999998</v>
      </c>
      <c r="E180" s="138">
        <f t="shared" si="6"/>
        <v>9.5808383233532943</v>
      </c>
      <c r="F180" s="136">
        <v>41.75</v>
      </c>
      <c r="G180" s="137">
        <f t="shared" si="7"/>
        <v>2.3952095808383236</v>
      </c>
      <c r="H180" s="137">
        <f t="shared" si="8"/>
        <v>23.952095808383234</v>
      </c>
      <c r="I180" s="9">
        <v>4.1749999999999998</v>
      </c>
      <c r="J180" s="138">
        <f t="shared" si="9"/>
        <v>9.5808383233532943</v>
      </c>
      <c r="K180" s="9">
        <v>164</v>
      </c>
      <c r="L180" s="137">
        <f t="shared" si="10"/>
        <v>2.4390243902439024</v>
      </c>
      <c r="M180" s="137">
        <f t="shared" si="11"/>
        <v>24.390243902439025</v>
      </c>
      <c r="N180" s="136">
        <v>41.75</v>
      </c>
      <c r="O180" s="137">
        <f t="shared" si="12"/>
        <v>0.95808383233532934</v>
      </c>
      <c r="P180" s="137">
        <f t="shared" si="13"/>
        <v>9.5808383233532943</v>
      </c>
      <c r="Q180" s="9">
        <v>4.1749999999999998</v>
      </c>
      <c r="R180" s="138">
        <f t="shared" si="14"/>
        <v>9.5808383233532943</v>
      </c>
      <c r="S180" s="136">
        <v>1.67</v>
      </c>
      <c r="T180" s="137">
        <f t="shared" si="15"/>
        <v>1.1976047904191616</v>
      </c>
      <c r="U180" s="137">
        <f t="shared" si="16"/>
        <v>11.976047904191615</v>
      </c>
      <c r="V180" s="136">
        <v>16.7</v>
      </c>
      <c r="W180" s="137">
        <f t="shared" si="17"/>
        <v>1.1976047904191618</v>
      </c>
      <c r="X180" s="137">
        <f t="shared" si="18"/>
        <v>11.976047904191617</v>
      </c>
      <c r="Y180" s="136">
        <v>41.75</v>
      </c>
      <c r="Z180" s="9">
        <f t="shared" si="19"/>
        <v>0.95808383233532934</v>
      </c>
      <c r="AA180" s="139">
        <v>0.16700000000000001</v>
      </c>
      <c r="AB180" s="9">
        <f t="shared" si="20"/>
        <v>1.1976047904191618</v>
      </c>
      <c r="AC180" s="136">
        <v>41.75</v>
      </c>
      <c r="AD180" s="9">
        <f t="shared" si="21"/>
        <v>1.532934131736527</v>
      </c>
      <c r="AE180" s="136">
        <v>41.75</v>
      </c>
      <c r="AF180" s="137">
        <f t="shared" si="22"/>
        <v>0.95808383233532934</v>
      </c>
      <c r="AG180" s="136">
        <v>41.75</v>
      </c>
      <c r="AH180" s="137">
        <f t="shared" si="23"/>
        <v>0.95808383233532934</v>
      </c>
      <c r="AI180" s="136">
        <v>41.75</v>
      </c>
      <c r="AJ180" s="138">
        <f t="shared" si="24"/>
        <v>0.95808383233532934</v>
      </c>
    </row>
    <row r="181" spans="1:36">
      <c r="A181" s="136">
        <v>42</v>
      </c>
      <c r="B181" s="137">
        <f t="shared" si="4"/>
        <v>0.95238095238095244</v>
      </c>
      <c r="C181" s="137">
        <f t="shared" si="5"/>
        <v>9.5238095238095237</v>
      </c>
      <c r="D181" s="9">
        <v>4.2</v>
      </c>
      <c r="E181" s="138">
        <f t="shared" si="6"/>
        <v>9.5238095238095237</v>
      </c>
      <c r="F181" s="136">
        <v>42</v>
      </c>
      <c r="G181" s="137">
        <f t="shared" si="7"/>
        <v>2.3809523809523809</v>
      </c>
      <c r="H181" s="137">
        <f t="shared" si="8"/>
        <v>23.80952380952381</v>
      </c>
      <c r="I181" s="9">
        <v>4.2</v>
      </c>
      <c r="J181" s="138">
        <f t="shared" si="9"/>
        <v>9.5238095238095237</v>
      </c>
      <c r="K181" s="136">
        <v>165</v>
      </c>
      <c r="L181" s="137">
        <f t="shared" si="10"/>
        <v>2.4242424242424243</v>
      </c>
      <c r="M181" s="137">
        <f t="shared" si="11"/>
        <v>24.242424242424242</v>
      </c>
      <c r="N181" s="136">
        <v>42</v>
      </c>
      <c r="O181" s="137">
        <f t="shared" si="12"/>
        <v>0.95238095238095244</v>
      </c>
      <c r="P181" s="137">
        <f t="shared" si="13"/>
        <v>9.5238095238095237</v>
      </c>
      <c r="Q181" s="9">
        <v>4.2</v>
      </c>
      <c r="R181" s="138">
        <f t="shared" si="14"/>
        <v>9.5238095238095237</v>
      </c>
      <c r="S181" s="136">
        <v>1.68</v>
      </c>
      <c r="T181" s="137">
        <f t="shared" si="15"/>
        <v>1.1904761904761907</v>
      </c>
      <c r="U181" s="137">
        <f t="shared" si="16"/>
        <v>11.904761904761907</v>
      </c>
      <c r="V181" s="136">
        <v>16.8</v>
      </c>
      <c r="W181" s="137">
        <f t="shared" si="17"/>
        <v>1.1904761904761905</v>
      </c>
      <c r="X181" s="137">
        <f t="shared" si="18"/>
        <v>11.904761904761905</v>
      </c>
      <c r="Y181" s="136">
        <v>42</v>
      </c>
      <c r="Z181" s="9">
        <f t="shared" si="19"/>
        <v>0.95238095238095244</v>
      </c>
      <c r="AA181" s="139">
        <v>0.16800000000000001</v>
      </c>
      <c r="AB181" s="9">
        <f t="shared" si="20"/>
        <v>1.1904761904761905</v>
      </c>
      <c r="AC181" s="136">
        <v>42</v>
      </c>
      <c r="AD181" s="9">
        <f t="shared" si="21"/>
        <v>1.5238095238095239</v>
      </c>
      <c r="AE181" s="136">
        <v>42</v>
      </c>
      <c r="AF181" s="137">
        <f t="shared" si="22"/>
        <v>0.95238095238095244</v>
      </c>
      <c r="AG181" s="136">
        <v>42</v>
      </c>
      <c r="AH181" s="137">
        <f t="shared" si="23"/>
        <v>0.95238095238095244</v>
      </c>
      <c r="AI181" s="136">
        <v>42</v>
      </c>
      <c r="AJ181" s="138">
        <f t="shared" si="24"/>
        <v>0.95238095238095244</v>
      </c>
    </row>
    <row r="182" spans="1:36">
      <c r="A182" s="136">
        <v>42.25</v>
      </c>
      <c r="B182" s="137">
        <f t="shared" si="4"/>
        <v>0.94674556213017746</v>
      </c>
      <c r="C182" s="137">
        <f t="shared" si="5"/>
        <v>9.4674556213017738</v>
      </c>
      <c r="D182" s="9">
        <v>4.2249999999999996</v>
      </c>
      <c r="E182" s="138">
        <f t="shared" si="6"/>
        <v>9.4674556213017755</v>
      </c>
      <c r="F182" s="136">
        <v>42.25</v>
      </c>
      <c r="G182" s="137">
        <f t="shared" si="7"/>
        <v>2.3668639053254439</v>
      </c>
      <c r="H182" s="137">
        <f t="shared" si="8"/>
        <v>23.668639053254438</v>
      </c>
      <c r="I182" s="9">
        <v>4.2249999999999996</v>
      </c>
      <c r="J182" s="138">
        <f t="shared" si="9"/>
        <v>9.4674556213017755</v>
      </c>
      <c r="K182" s="9">
        <v>166</v>
      </c>
      <c r="L182" s="137">
        <f t="shared" si="10"/>
        <v>2.4096385542168677</v>
      </c>
      <c r="M182" s="137">
        <f t="shared" si="11"/>
        <v>24.096385542168676</v>
      </c>
      <c r="N182" s="136">
        <v>42.25</v>
      </c>
      <c r="O182" s="137">
        <f t="shared" si="12"/>
        <v>0.94674556213017746</v>
      </c>
      <c r="P182" s="137">
        <f t="shared" si="13"/>
        <v>9.4674556213017738</v>
      </c>
      <c r="Q182" s="9">
        <v>4.2249999999999996</v>
      </c>
      <c r="R182" s="138">
        <f t="shared" si="14"/>
        <v>9.4674556213017755</v>
      </c>
      <c r="S182" s="136">
        <v>1.69</v>
      </c>
      <c r="T182" s="137">
        <f t="shared" si="15"/>
        <v>1.1834319526627219</v>
      </c>
      <c r="U182" s="137">
        <f t="shared" si="16"/>
        <v>11.834319526627219</v>
      </c>
      <c r="V182" s="136">
        <v>16.899999999999999</v>
      </c>
      <c r="W182" s="137">
        <f t="shared" si="17"/>
        <v>1.1834319526627219</v>
      </c>
      <c r="X182" s="137">
        <f t="shared" si="18"/>
        <v>11.834319526627219</v>
      </c>
      <c r="Y182" s="136">
        <v>42.25</v>
      </c>
      <c r="Z182" s="9">
        <f t="shared" si="19"/>
        <v>0.94674556213017746</v>
      </c>
      <c r="AA182" s="139">
        <v>0.16900000000000001</v>
      </c>
      <c r="AB182" s="9">
        <f t="shared" si="20"/>
        <v>1.1834319526627217</v>
      </c>
      <c r="AC182" s="136">
        <v>42.25</v>
      </c>
      <c r="AD182" s="9">
        <f t="shared" si="21"/>
        <v>1.514792899408284</v>
      </c>
      <c r="AE182" s="136">
        <v>42.25</v>
      </c>
      <c r="AF182" s="137">
        <f t="shared" si="22"/>
        <v>0.94674556213017746</v>
      </c>
      <c r="AG182" s="136">
        <v>42.25</v>
      </c>
      <c r="AH182" s="137">
        <f t="shared" si="23"/>
        <v>0.94674556213017746</v>
      </c>
      <c r="AI182" s="136">
        <v>42.25</v>
      </c>
      <c r="AJ182" s="138">
        <f t="shared" si="24"/>
        <v>0.94674556213017746</v>
      </c>
    </row>
    <row r="183" spans="1:36">
      <c r="A183" s="136">
        <v>42.5</v>
      </c>
      <c r="B183" s="137">
        <f t="shared" si="4"/>
        <v>0.94117647058823539</v>
      </c>
      <c r="C183" s="137">
        <f t="shared" si="5"/>
        <v>9.4117647058823533</v>
      </c>
      <c r="D183" s="9">
        <v>4.25</v>
      </c>
      <c r="E183" s="138">
        <f t="shared" si="6"/>
        <v>9.4117647058823533</v>
      </c>
      <c r="F183" s="136">
        <v>42.5</v>
      </c>
      <c r="G183" s="137">
        <f t="shared" si="7"/>
        <v>2.3529411764705883</v>
      </c>
      <c r="H183" s="137">
        <f t="shared" si="8"/>
        <v>23.529411764705884</v>
      </c>
      <c r="I183" s="9">
        <v>4.25</v>
      </c>
      <c r="J183" s="138">
        <f t="shared" si="9"/>
        <v>9.4117647058823533</v>
      </c>
      <c r="K183" s="136">
        <v>167</v>
      </c>
      <c r="L183" s="137">
        <f t="shared" si="10"/>
        <v>2.3952095808383236</v>
      </c>
      <c r="M183" s="137">
        <f t="shared" si="11"/>
        <v>23.952095808383234</v>
      </c>
      <c r="N183" s="136">
        <v>42.5</v>
      </c>
      <c r="O183" s="137">
        <f t="shared" si="12"/>
        <v>0.94117647058823539</v>
      </c>
      <c r="P183" s="137">
        <f t="shared" si="13"/>
        <v>9.4117647058823533</v>
      </c>
      <c r="Q183" s="9">
        <v>4.25</v>
      </c>
      <c r="R183" s="138">
        <f t="shared" si="14"/>
        <v>9.4117647058823533</v>
      </c>
      <c r="S183" s="136">
        <v>1.7</v>
      </c>
      <c r="T183" s="137">
        <f t="shared" si="15"/>
        <v>1.1764705882352942</v>
      </c>
      <c r="U183" s="137">
        <f t="shared" si="16"/>
        <v>11.764705882352942</v>
      </c>
      <c r="V183" s="136">
        <v>17</v>
      </c>
      <c r="W183" s="137">
        <f t="shared" si="17"/>
        <v>1.1764705882352942</v>
      </c>
      <c r="X183" s="137">
        <f t="shared" si="18"/>
        <v>11.764705882352942</v>
      </c>
      <c r="Y183" s="136">
        <v>42.5</v>
      </c>
      <c r="Z183" s="9">
        <f t="shared" si="19"/>
        <v>0.94117647058823539</v>
      </c>
      <c r="AA183" s="139">
        <v>0.17</v>
      </c>
      <c r="AB183" s="9">
        <f t="shared" si="20"/>
        <v>1.1764705882352942</v>
      </c>
      <c r="AC183" s="136">
        <v>42.5</v>
      </c>
      <c r="AD183" s="9">
        <f t="shared" si="21"/>
        <v>1.5058823529411767</v>
      </c>
      <c r="AE183" s="136">
        <v>42.5</v>
      </c>
      <c r="AF183" s="137">
        <f t="shared" si="22"/>
        <v>0.94117647058823539</v>
      </c>
      <c r="AG183" s="136">
        <v>42.5</v>
      </c>
      <c r="AH183" s="137">
        <f t="shared" si="23"/>
        <v>0.94117647058823539</v>
      </c>
      <c r="AI183" s="136">
        <v>42.5</v>
      </c>
      <c r="AJ183" s="138">
        <f t="shared" si="24"/>
        <v>0.94117647058823539</v>
      </c>
    </row>
    <row r="184" spans="1:36">
      <c r="A184" s="136">
        <v>42.75</v>
      </c>
      <c r="B184" s="137">
        <f t="shared" si="4"/>
        <v>0.9356725146198831</v>
      </c>
      <c r="C184" s="137">
        <f t="shared" si="5"/>
        <v>9.3567251461988317</v>
      </c>
      <c r="D184" s="9">
        <v>4.2750000000000004</v>
      </c>
      <c r="E184" s="138">
        <f t="shared" si="6"/>
        <v>9.3567251461988299</v>
      </c>
      <c r="F184" s="136">
        <v>42.75</v>
      </c>
      <c r="G184" s="137">
        <f t="shared" si="7"/>
        <v>2.3391812865497075</v>
      </c>
      <c r="H184" s="137">
        <f t="shared" si="8"/>
        <v>23.391812865497073</v>
      </c>
      <c r="I184" s="9">
        <v>4.2750000000000004</v>
      </c>
      <c r="J184" s="138">
        <f t="shared" si="9"/>
        <v>9.3567251461988299</v>
      </c>
      <c r="K184" s="9">
        <v>168</v>
      </c>
      <c r="L184" s="137">
        <f t="shared" si="10"/>
        <v>2.3809523809523809</v>
      </c>
      <c r="M184" s="137">
        <f t="shared" si="11"/>
        <v>23.80952380952381</v>
      </c>
      <c r="N184" s="136">
        <v>42.75</v>
      </c>
      <c r="O184" s="137">
        <f t="shared" si="12"/>
        <v>0.9356725146198831</v>
      </c>
      <c r="P184" s="137">
        <f t="shared" si="13"/>
        <v>9.3567251461988317</v>
      </c>
      <c r="Q184" s="9">
        <v>4.2750000000000004</v>
      </c>
      <c r="R184" s="138">
        <f t="shared" si="14"/>
        <v>9.3567251461988299</v>
      </c>
      <c r="S184" s="136">
        <v>1.71</v>
      </c>
      <c r="T184" s="137">
        <f t="shared" si="15"/>
        <v>1.1695906432748537</v>
      </c>
      <c r="U184" s="137">
        <f t="shared" si="16"/>
        <v>11.695906432748536</v>
      </c>
      <c r="V184" s="136">
        <v>17.100000000000001</v>
      </c>
      <c r="W184" s="137">
        <f t="shared" si="17"/>
        <v>1.1695906432748537</v>
      </c>
      <c r="X184" s="137">
        <f t="shared" si="18"/>
        <v>11.695906432748536</v>
      </c>
      <c r="Y184" s="136">
        <v>42.75</v>
      </c>
      <c r="Z184" s="9">
        <f t="shared" si="19"/>
        <v>0.9356725146198831</v>
      </c>
      <c r="AA184" s="139">
        <v>0.17100000000000001</v>
      </c>
      <c r="AB184" s="9">
        <f t="shared" si="20"/>
        <v>1.1695906432748537</v>
      </c>
      <c r="AC184" s="136">
        <v>42.75</v>
      </c>
      <c r="AD184" s="9">
        <f t="shared" si="21"/>
        <v>1.497076023391813</v>
      </c>
      <c r="AE184" s="136">
        <v>42.75</v>
      </c>
      <c r="AF184" s="137">
        <f t="shared" si="22"/>
        <v>0.9356725146198831</v>
      </c>
      <c r="AG184" s="136">
        <v>42.75</v>
      </c>
      <c r="AH184" s="137">
        <f t="shared" si="23"/>
        <v>0.9356725146198831</v>
      </c>
      <c r="AI184" s="136">
        <v>42.75</v>
      </c>
      <c r="AJ184" s="138">
        <f t="shared" si="24"/>
        <v>0.9356725146198831</v>
      </c>
    </row>
    <row r="185" spans="1:36">
      <c r="A185" s="136">
        <v>43</v>
      </c>
      <c r="B185" s="137">
        <f t="shared" si="4"/>
        <v>0.93023255813953487</v>
      </c>
      <c r="C185" s="137">
        <f t="shared" si="5"/>
        <v>9.3023255813953494</v>
      </c>
      <c r="D185" s="9">
        <v>4.3</v>
      </c>
      <c r="E185" s="138">
        <f t="shared" si="6"/>
        <v>9.3023255813953494</v>
      </c>
      <c r="F185" s="136">
        <v>43</v>
      </c>
      <c r="G185" s="137">
        <f t="shared" si="7"/>
        <v>2.3255813953488369</v>
      </c>
      <c r="H185" s="137">
        <f t="shared" si="8"/>
        <v>23.255813953488371</v>
      </c>
      <c r="I185" s="9">
        <v>4.3</v>
      </c>
      <c r="J185" s="138">
        <f t="shared" si="9"/>
        <v>9.3023255813953494</v>
      </c>
      <c r="K185" s="136">
        <v>169</v>
      </c>
      <c r="L185" s="137">
        <f t="shared" si="10"/>
        <v>2.3668639053254439</v>
      </c>
      <c r="M185" s="137">
        <f t="shared" si="11"/>
        <v>23.668639053254438</v>
      </c>
      <c r="N185" s="136">
        <v>43</v>
      </c>
      <c r="O185" s="137">
        <f t="shared" si="12"/>
        <v>0.93023255813953487</v>
      </c>
      <c r="P185" s="137">
        <f t="shared" si="13"/>
        <v>9.3023255813953494</v>
      </c>
      <c r="Q185" s="9">
        <v>4.3</v>
      </c>
      <c r="R185" s="138">
        <f t="shared" si="14"/>
        <v>9.3023255813953494</v>
      </c>
      <c r="S185" s="136">
        <v>1.72</v>
      </c>
      <c r="T185" s="137">
        <f t="shared" si="15"/>
        <v>1.1627906976744187</v>
      </c>
      <c r="U185" s="137">
        <f t="shared" si="16"/>
        <v>11.627906976744187</v>
      </c>
      <c r="V185" s="136">
        <v>17.2</v>
      </c>
      <c r="W185" s="137">
        <f t="shared" si="17"/>
        <v>1.1627906976744187</v>
      </c>
      <c r="X185" s="137">
        <f t="shared" si="18"/>
        <v>11.627906976744187</v>
      </c>
      <c r="Y185" s="136">
        <v>43</v>
      </c>
      <c r="Z185" s="9">
        <f t="shared" si="19"/>
        <v>0.93023255813953487</v>
      </c>
      <c r="AA185" s="139">
        <v>0.17199999999999999</v>
      </c>
      <c r="AB185" s="9">
        <f t="shared" si="20"/>
        <v>1.1627906976744187</v>
      </c>
      <c r="AC185" s="136">
        <v>43</v>
      </c>
      <c r="AD185" s="9">
        <f t="shared" si="21"/>
        <v>1.4883720930232558</v>
      </c>
      <c r="AE185" s="136">
        <v>43</v>
      </c>
      <c r="AF185" s="137">
        <f t="shared" si="22"/>
        <v>0.93023255813953487</v>
      </c>
      <c r="AG185" s="136">
        <v>43</v>
      </c>
      <c r="AH185" s="137">
        <f t="shared" si="23"/>
        <v>0.93023255813953487</v>
      </c>
      <c r="AI185" s="136">
        <v>43</v>
      </c>
      <c r="AJ185" s="138">
        <f t="shared" si="24"/>
        <v>0.93023255813953487</v>
      </c>
    </row>
    <row r="186" spans="1:36">
      <c r="A186" s="136">
        <v>43.25</v>
      </c>
      <c r="B186" s="137">
        <f t="shared" si="4"/>
        <v>0.92485549132947975</v>
      </c>
      <c r="C186" s="137">
        <f t="shared" si="5"/>
        <v>9.2485549132947966</v>
      </c>
      <c r="D186" s="9">
        <v>4.3250000000000002</v>
      </c>
      <c r="E186" s="138">
        <f t="shared" si="6"/>
        <v>9.2485549132947966</v>
      </c>
      <c r="F186" s="136">
        <v>43.25</v>
      </c>
      <c r="G186" s="137">
        <f t="shared" si="7"/>
        <v>2.3121387283236996</v>
      </c>
      <c r="H186" s="137">
        <f t="shared" si="8"/>
        <v>23.121387283236995</v>
      </c>
      <c r="I186" s="9">
        <v>4.3250000000000002</v>
      </c>
      <c r="J186" s="138">
        <f t="shared" si="9"/>
        <v>9.2485549132947966</v>
      </c>
      <c r="K186" s="9">
        <v>170</v>
      </c>
      <c r="L186" s="137">
        <f t="shared" si="10"/>
        <v>2.3529411764705883</v>
      </c>
      <c r="M186" s="137">
        <f t="shared" si="11"/>
        <v>23.529411764705884</v>
      </c>
      <c r="N186" s="136">
        <v>43.25</v>
      </c>
      <c r="O186" s="137">
        <f t="shared" si="12"/>
        <v>0.92485549132947975</v>
      </c>
      <c r="P186" s="137">
        <f t="shared" si="13"/>
        <v>9.2485549132947966</v>
      </c>
      <c r="Q186" s="9">
        <v>4.3250000000000002</v>
      </c>
      <c r="R186" s="138">
        <f t="shared" si="14"/>
        <v>9.2485549132947966</v>
      </c>
      <c r="S186" s="136">
        <v>1.73</v>
      </c>
      <c r="T186" s="137">
        <f t="shared" si="15"/>
        <v>1.1560693641618498</v>
      </c>
      <c r="U186" s="137">
        <f t="shared" si="16"/>
        <v>11.560693641618498</v>
      </c>
      <c r="V186" s="136">
        <v>17.3</v>
      </c>
      <c r="W186" s="137">
        <f t="shared" si="17"/>
        <v>1.1560693641618496</v>
      </c>
      <c r="X186" s="137">
        <f t="shared" si="18"/>
        <v>11.560693641618496</v>
      </c>
      <c r="Y186" s="136">
        <v>43.25</v>
      </c>
      <c r="Z186" s="9">
        <f t="shared" si="19"/>
        <v>0.92485549132947975</v>
      </c>
      <c r="AA186" s="139">
        <v>0.17299999999999999</v>
      </c>
      <c r="AB186" s="9">
        <f t="shared" si="20"/>
        <v>1.1560693641618498</v>
      </c>
      <c r="AC186" s="136">
        <v>43.25</v>
      </c>
      <c r="AD186" s="9">
        <f t="shared" si="21"/>
        <v>1.4797687861271678</v>
      </c>
      <c r="AE186" s="136">
        <v>43.25</v>
      </c>
      <c r="AF186" s="137">
        <f t="shared" si="22"/>
        <v>0.92485549132947975</v>
      </c>
      <c r="AG186" s="136">
        <v>43.25</v>
      </c>
      <c r="AH186" s="137">
        <f t="shared" si="23"/>
        <v>0.92485549132947975</v>
      </c>
      <c r="AI186" s="136">
        <v>43.25</v>
      </c>
      <c r="AJ186" s="138">
        <f t="shared" si="24"/>
        <v>0.92485549132947975</v>
      </c>
    </row>
    <row r="187" spans="1:36">
      <c r="A187" s="136">
        <v>43.5</v>
      </c>
      <c r="B187" s="137">
        <f t="shared" si="4"/>
        <v>0.91954022988505746</v>
      </c>
      <c r="C187" s="137">
        <f t="shared" si="5"/>
        <v>9.1954022988505741</v>
      </c>
      <c r="D187" s="9">
        <v>4.3499999999999996</v>
      </c>
      <c r="E187" s="138">
        <f t="shared" si="6"/>
        <v>9.1954022988505759</v>
      </c>
      <c r="F187" s="136">
        <v>43.5</v>
      </c>
      <c r="G187" s="137">
        <f t="shared" si="7"/>
        <v>2.2988505747126435</v>
      </c>
      <c r="H187" s="137">
        <f t="shared" si="8"/>
        <v>22.988505747126435</v>
      </c>
      <c r="I187" s="9">
        <v>4.3499999999999996</v>
      </c>
      <c r="J187" s="138">
        <f t="shared" si="9"/>
        <v>9.1954022988505759</v>
      </c>
      <c r="K187" s="136">
        <v>171</v>
      </c>
      <c r="L187" s="137">
        <f t="shared" si="10"/>
        <v>2.3391812865497075</v>
      </c>
      <c r="M187" s="137">
        <f t="shared" si="11"/>
        <v>23.391812865497073</v>
      </c>
      <c r="N187" s="136">
        <v>43.5</v>
      </c>
      <c r="O187" s="137">
        <f t="shared" si="12"/>
        <v>0.91954022988505746</v>
      </c>
      <c r="P187" s="137">
        <f t="shared" si="13"/>
        <v>9.1954022988505741</v>
      </c>
      <c r="Q187" s="9">
        <v>4.3499999999999996</v>
      </c>
      <c r="R187" s="138">
        <f t="shared" si="14"/>
        <v>9.1954022988505759</v>
      </c>
      <c r="S187" s="136">
        <v>1.74</v>
      </c>
      <c r="T187" s="137">
        <f t="shared" si="15"/>
        <v>1.1494252873563218</v>
      </c>
      <c r="U187" s="137">
        <f t="shared" si="16"/>
        <v>11.494252873563218</v>
      </c>
      <c r="V187" s="136">
        <v>17.399999999999999</v>
      </c>
      <c r="W187" s="137">
        <f t="shared" si="17"/>
        <v>1.149425287356322</v>
      </c>
      <c r="X187" s="137">
        <f t="shared" si="18"/>
        <v>11.494252873563219</v>
      </c>
      <c r="Y187" s="136">
        <v>43.5</v>
      </c>
      <c r="Z187" s="9">
        <f t="shared" si="19"/>
        <v>0.91954022988505746</v>
      </c>
      <c r="AA187" s="139">
        <v>0.17399999999999999</v>
      </c>
      <c r="AB187" s="9">
        <f t="shared" si="20"/>
        <v>1.1494252873563218</v>
      </c>
      <c r="AC187" s="136">
        <v>43.5</v>
      </c>
      <c r="AD187" s="9">
        <f t="shared" si="21"/>
        <v>1.4712643678160919</v>
      </c>
      <c r="AE187" s="136">
        <v>43.5</v>
      </c>
      <c r="AF187" s="137">
        <f t="shared" si="22"/>
        <v>0.91954022988505746</v>
      </c>
      <c r="AG187" s="136">
        <v>43.5</v>
      </c>
      <c r="AH187" s="137">
        <f t="shared" si="23"/>
        <v>0.91954022988505746</v>
      </c>
      <c r="AI187" s="136">
        <v>43.5</v>
      </c>
      <c r="AJ187" s="138">
        <f t="shared" si="24"/>
        <v>0.91954022988505746</v>
      </c>
    </row>
    <row r="188" spans="1:36">
      <c r="A188" s="136">
        <v>43.75</v>
      </c>
      <c r="B188" s="137">
        <f t="shared" si="4"/>
        <v>0.91428571428571426</v>
      </c>
      <c r="C188" s="137">
        <f t="shared" si="5"/>
        <v>9.1428571428571423</v>
      </c>
      <c r="D188" s="9">
        <v>4.375</v>
      </c>
      <c r="E188" s="138">
        <f t="shared" si="6"/>
        <v>9.1428571428571441</v>
      </c>
      <c r="F188" s="136">
        <v>43.75</v>
      </c>
      <c r="G188" s="137">
        <f t="shared" si="7"/>
        <v>2.2857142857142856</v>
      </c>
      <c r="H188" s="137">
        <f t="shared" si="8"/>
        <v>22.857142857142854</v>
      </c>
      <c r="I188" s="9">
        <v>4.375</v>
      </c>
      <c r="J188" s="138">
        <f t="shared" si="9"/>
        <v>9.1428571428571441</v>
      </c>
      <c r="K188" s="9">
        <v>172</v>
      </c>
      <c r="L188" s="137">
        <f t="shared" si="10"/>
        <v>2.3255813953488369</v>
      </c>
      <c r="M188" s="137">
        <f t="shared" si="11"/>
        <v>23.255813953488371</v>
      </c>
      <c r="N188" s="136">
        <v>43.75</v>
      </c>
      <c r="O188" s="137">
        <f t="shared" si="12"/>
        <v>0.91428571428571426</v>
      </c>
      <c r="P188" s="137">
        <f t="shared" si="13"/>
        <v>9.1428571428571423</v>
      </c>
      <c r="Q188" s="9">
        <v>4.375</v>
      </c>
      <c r="R188" s="138">
        <f t="shared" si="14"/>
        <v>9.1428571428571441</v>
      </c>
      <c r="S188" s="136">
        <v>1.75</v>
      </c>
      <c r="T188" s="137">
        <f t="shared" si="15"/>
        <v>1.1428571428571428</v>
      </c>
      <c r="U188" s="137">
        <f t="shared" si="16"/>
        <v>11.428571428571427</v>
      </c>
      <c r="V188" s="136">
        <v>17.5</v>
      </c>
      <c r="W188" s="137">
        <f t="shared" si="17"/>
        <v>1.142857142857143</v>
      </c>
      <c r="X188" s="137">
        <f t="shared" si="18"/>
        <v>11.428571428571431</v>
      </c>
      <c r="Y188" s="136">
        <v>43.75</v>
      </c>
      <c r="Z188" s="9">
        <f t="shared" si="19"/>
        <v>0.91428571428571426</v>
      </c>
      <c r="AA188" s="139">
        <v>0.17499999999999999</v>
      </c>
      <c r="AB188" s="9">
        <f t="shared" si="20"/>
        <v>1.142857142857143</v>
      </c>
      <c r="AC188" s="136">
        <v>43.75</v>
      </c>
      <c r="AD188" s="9">
        <f t="shared" si="21"/>
        <v>1.4628571428571429</v>
      </c>
      <c r="AE188" s="136">
        <v>43.75</v>
      </c>
      <c r="AF188" s="137">
        <f t="shared" si="22"/>
        <v>0.91428571428571426</v>
      </c>
      <c r="AG188" s="136">
        <v>43.75</v>
      </c>
      <c r="AH188" s="137">
        <f t="shared" si="23"/>
        <v>0.91428571428571426</v>
      </c>
      <c r="AI188" s="136">
        <v>43.75</v>
      </c>
      <c r="AJ188" s="138">
        <f t="shared" si="24"/>
        <v>0.91428571428571426</v>
      </c>
    </row>
    <row r="189" spans="1:36">
      <c r="A189" s="136">
        <v>44</v>
      </c>
      <c r="B189" s="137">
        <f t="shared" si="4"/>
        <v>0.90909090909090906</v>
      </c>
      <c r="C189" s="137">
        <f t="shared" si="5"/>
        <v>9.0909090909090899</v>
      </c>
      <c r="D189" s="9">
        <v>4.4000000000000004</v>
      </c>
      <c r="E189" s="138">
        <f t="shared" si="6"/>
        <v>9.0909090909090899</v>
      </c>
      <c r="F189" s="136">
        <v>44</v>
      </c>
      <c r="G189" s="137">
        <f t="shared" si="7"/>
        <v>2.2727272727272725</v>
      </c>
      <c r="H189" s="137">
        <f t="shared" si="8"/>
        <v>22.727272727272727</v>
      </c>
      <c r="I189" s="9">
        <v>4.4000000000000004</v>
      </c>
      <c r="J189" s="138">
        <f t="shared" si="9"/>
        <v>9.0909090909090899</v>
      </c>
      <c r="K189" s="136">
        <v>173</v>
      </c>
      <c r="L189" s="137">
        <f t="shared" si="10"/>
        <v>2.3121387283236996</v>
      </c>
      <c r="M189" s="137">
        <f t="shared" si="11"/>
        <v>23.121387283236995</v>
      </c>
      <c r="N189" s="136">
        <v>44</v>
      </c>
      <c r="O189" s="137">
        <f t="shared" si="12"/>
        <v>0.90909090909090906</v>
      </c>
      <c r="P189" s="137">
        <f t="shared" si="13"/>
        <v>9.0909090909090899</v>
      </c>
      <c r="Q189" s="9">
        <v>4.4000000000000004</v>
      </c>
      <c r="R189" s="138">
        <f t="shared" si="14"/>
        <v>9.0909090909090899</v>
      </c>
      <c r="S189" s="136">
        <v>1.76</v>
      </c>
      <c r="T189" s="137">
        <f t="shared" si="15"/>
        <v>1.1363636363636362</v>
      </c>
      <c r="U189" s="137">
        <f t="shared" si="16"/>
        <v>11.363636363636363</v>
      </c>
      <c r="V189" s="136">
        <v>17.600000000000001</v>
      </c>
      <c r="W189" s="137">
        <f t="shared" si="17"/>
        <v>1.1363636363636362</v>
      </c>
      <c r="X189" s="137">
        <f t="shared" si="18"/>
        <v>11.363636363636363</v>
      </c>
      <c r="Y189" s="136">
        <v>44</v>
      </c>
      <c r="Z189" s="9">
        <f t="shared" si="19"/>
        <v>0.90909090909090906</v>
      </c>
      <c r="AA189" s="139">
        <v>0.17599999999999999</v>
      </c>
      <c r="AB189" s="9">
        <f t="shared" si="20"/>
        <v>1.1363636363636365</v>
      </c>
      <c r="AC189" s="136">
        <v>44</v>
      </c>
      <c r="AD189" s="9">
        <f t="shared" si="21"/>
        <v>1.4545454545454546</v>
      </c>
      <c r="AE189" s="136">
        <v>44</v>
      </c>
      <c r="AF189" s="137">
        <f t="shared" si="22"/>
        <v>0.90909090909090906</v>
      </c>
      <c r="AG189" s="136">
        <v>44</v>
      </c>
      <c r="AH189" s="137">
        <f t="shared" si="23"/>
        <v>0.90909090909090906</v>
      </c>
      <c r="AI189" s="136">
        <v>44</v>
      </c>
      <c r="AJ189" s="138">
        <f t="shared" si="24"/>
        <v>0.90909090909090906</v>
      </c>
    </row>
    <row r="190" spans="1:36">
      <c r="A190" s="136">
        <v>44.25</v>
      </c>
      <c r="B190" s="137">
        <f t="shared" si="4"/>
        <v>0.90395480225988711</v>
      </c>
      <c r="C190" s="137">
        <f t="shared" si="5"/>
        <v>9.039548022598872</v>
      </c>
      <c r="D190" s="9">
        <v>4.4249999999999998</v>
      </c>
      <c r="E190" s="138">
        <f t="shared" si="6"/>
        <v>9.0395480225988702</v>
      </c>
      <c r="F190" s="136">
        <v>44.25</v>
      </c>
      <c r="G190" s="137">
        <f t="shared" si="7"/>
        <v>2.2598870056497176</v>
      </c>
      <c r="H190" s="137">
        <f t="shared" si="8"/>
        <v>22.598870056497177</v>
      </c>
      <c r="I190" s="9">
        <v>4.4249999999999998</v>
      </c>
      <c r="J190" s="138">
        <f t="shared" si="9"/>
        <v>9.0395480225988702</v>
      </c>
      <c r="K190" s="9">
        <v>174</v>
      </c>
      <c r="L190" s="137">
        <f t="shared" si="10"/>
        <v>2.2988505747126435</v>
      </c>
      <c r="M190" s="137">
        <f t="shared" si="11"/>
        <v>22.988505747126435</v>
      </c>
      <c r="N190" s="136">
        <v>44.25</v>
      </c>
      <c r="O190" s="137">
        <f t="shared" si="12"/>
        <v>0.90395480225988711</v>
      </c>
      <c r="P190" s="137">
        <f t="shared" si="13"/>
        <v>9.039548022598872</v>
      </c>
      <c r="Q190" s="9">
        <v>4.4249999999999998</v>
      </c>
      <c r="R190" s="138">
        <f t="shared" si="14"/>
        <v>9.0395480225988702</v>
      </c>
      <c r="S190" s="136">
        <v>1.77</v>
      </c>
      <c r="T190" s="137">
        <f t="shared" si="15"/>
        <v>1.1299435028248588</v>
      </c>
      <c r="U190" s="137">
        <f t="shared" si="16"/>
        <v>11.299435028248588</v>
      </c>
      <c r="V190" s="136">
        <v>17.7</v>
      </c>
      <c r="W190" s="137">
        <f t="shared" si="17"/>
        <v>1.1299435028248588</v>
      </c>
      <c r="X190" s="137">
        <f t="shared" si="18"/>
        <v>11.299435028248588</v>
      </c>
      <c r="Y190" s="136">
        <v>44.25</v>
      </c>
      <c r="Z190" s="9">
        <f t="shared" si="19"/>
        <v>0.90395480225988711</v>
      </c>
      <c r="AA190" s="139">
        <v>0.17699999999999999</v>
      </c>
      <c r="AB190" s="9">
        <f t="shared" si="20"/>
        <v>1.1299435028248588</v>
      </c>
      <c r="AC190" s="136">
        <v>44.25</v>
      </c>
      <c r="AD190" s="9">
        <f t="shared" si="21"/>
        <v>1.4463276836158192</v>
      </c>
      <c r="AE190" s="136">
        <v>44.25</v>
      </c>
      <c r="AF190" s="137">
        <f t="shared" si="22"/>
        <v>0.90395480225988711</v>
      </c>
      <c r="AG190" s="136">
        <v>44.25</v>
      </c>
      <c r="AH190" s="137">
        <f t="shared" si="23"/>
        <v>0.90395480225988711</v>
      </c>
      <c r="AI190" s="136">
        <v>44.25</v>
      </c>
      <c r="AJ190" s="138">
        <f t="shared" si="24"/>
        <v>0.90395480225988711</v>
      </c>
    </row>
    <row r="191" spans="1:36">
      <c r="A191" s="136">
        <v>44.5</v>
      </c>
      <c r="B191" s="137">
        <f t="shared" si="4"/>
        <v>0.89887640449438211</v>
      </c>
      <c r="C191" s="137">
        <f t="shared" si="5"/>
        <v>8.9887640449438209</v>
      </c>
      <c r="D191" s="9">
        <v>4.45</v>
      </c>
      <c r="E191" s="138">
        <f t="shared" si="6"/>
        <v>8.9887640449438191</v>
      </c>
      <c r="F191" s="136">
        <v>44.5</v>
      </c>
      <c r="G191" s="137">
        <f t="shared" si="7"/>
        <v>2.2471910112359552</v>
      </c>
      <c r="H191" s="137">
        <f t="shared" si="8"/>
        <v>22.471910112359552</v>
      </c>
      <c r="I191" s="9">
        <v>4.45</v>
      </c>
      <c r="J191" s="138">
        <f t="shared" si="9"/>
        <v>8.9887640449438191</v>
      </c>
      <c r="K191" s="136">
        <v>175</v>
      </c>
      <c r="L191" s="137">
        <f t="shared" si="10"/>
        <v>2.2857142857142856</v>
      </c>
      <c r="M191" s="137">
        <f t="shared" si="11"/>
        <v>22.857142857142854</v>
      </c>
      <c r="N191" s="136">
        <v>44.5</v>
      </c>
      <c r="O191" s="137">
        <f t="shared" si="12"/>
        <v>0.89887640449438211</v>
      </c>
      <c r="P191" s="137">
        <f t="shared" si="13"/>
        <v>8.9887640449438209</v>
      </c>
      <c r="Q191" s="9">
        <v>4.45</v>
      </c>
      <c r="R191" s="138">
        <f t="shared" si="14"/>
        <v>8.9887640449438191</v>
      </c>
      <c r="S191" s="136">
        <v>1.78</v>
      </c>
      <c r="T191" s="137">
        <f t="shared" si="15"/>
        <v>1.1235955056179776</v>
      </c>
      <c r="U191" s="137">
        <f t="shared" si="16"/>
        <v>11.235955056179776</v>
      </c>
      <c r="V191" s="136">
        <v>17.8</v>
      </c>
      <c r="W191" s="137">
        <f t="shared" si="17"/>
        <v>1.1235955056179774</v>
      </c>
      <c r="X191" s="137">
        <f t="shared" si="18"/>
        <v>11.235955056179774</v>
      </c>
      <c r="Y191" s="136">
        <v>44.5</v>
      </c>
      <c r="Z191" s="9">
        <f t="shared" si="19"/>
        <v>0.89887640449438211</v>
      </c>
      <c r="AA191" s="139">
        <v>0.17799999999999999</v>
      </c>
      <c r="AB191" s="9">
        <f t="shared" si="20"/>
        <v>1.1235955056179776</v>
      </c>
      <c r="AC191" s="136">
        <v>44.5</v>
      </c>
      <c r="AD191" s="9">
        <f t="shared" si="21"/>
        <v>1.4382022471910114</v>
      </c>
      <c r="AE191" s="136">
        <v>44.5</v>
      </c>
      <c r="AF191" s="137">
        <f t="shared" si="22"/>
        <v>0.89887640449438211</v>
      </c>
      <c r="AG191" s="136">
        <v>44.5</v>
      </c>
      <c r="AH191" s="137">
        <f t="shared" si="23"/>
        <v>0.89887640449438211</v>
      </c>
      <c r="AI191" s="136">
        <v>44.5</v>
      </c>
      <c r="AJ191" s="138">
        <f t="shared" si="24"/>
        <v>0.89887640449438211</v>
      </c>
    </row>
    <row r="192" spans="1:36">
      <c r="A192" s="136">
        <v>44.75</v>
      </c>
      <c r="B192" s="137">
        <f t="shared" si="4"/>
        <v>0.8938547486033519</v>
      </c>
      <c r="C192" s="137">
        <f t="shared" si="5"/>
        <v>8.938547486033519</v>
      </c>
      <c r="D192" s="9">
        <v>4.4749999999999996</v>
      </c>
      <c r="E192" s="138">
        <f t="shared" si="6"/>
        <v>8.9385474860335208</v>
      </c>
      <c r="F192" s="136">
        <v>44.75</v>
      </c>
      <c r="G192" s="137">
        <f t="shared" si="7"/>
        <v>2.2346368715083798</v>
      </c>
      <c r="H192" s="137">
        <f t="shared" si="8"/>
        <v>22.346368715083798</v>
      </c>
      <c r="I192" s="9">
        <v>4.4749999999999996</v>
      </c>
      <c r="J192" s="138">
        <f t="shared" si="9"/>
        <v>8.9385474860335208</v>
      </c>
      <c r="K192" s="9">
        <v>176</v>
      </c>
      <c r="L192" s="137">
        <f t="shared" si="10"/>
        <v>2.2727272727272725</v>
      </c>
      <c r="M192" s="137">
        <f t="shared" si="11"/>
        <v>22.727272727272727</v>
      </c>
      <c r="N192" s="136">
        <v>44.75</v>
      </c>
      <c r="O192" s="137">
        <f t="shared" si="12"/>
        <v>0.8938547486033519</v>
      </c>
      <c r="P192" s="137">
        <f t="shared" si="13"/>
        <v>8.938547486033519</v>
      </c>
      <c r="Q192" s="9">
        <v>4.4749999999999996</v>
      </c>
      <c r="R192" s="138">
        <f t="shared" si="14"/>
        <v>8.9385474860335208</v>
      </c>
      <c r="S192" s="136">
        <v>1.79</v>
      </c>
      <c r="T192" s="137">
        <f t="shared" si="15"/>
        <v>1.1173184357541899</v>
      </c>
      <c r="U192" s="137">
        <f t="shared" si="16"/>
        <v>11.173184357541899</v>
      </c>
      <c r="V192" s="136">
        <v>17.899999999999999</v>
      </c>
      <c r="W192" s="137">
        <f t="shared" si="17"/>
        <v>1.1173184357541901</v>
      </c>
      <c r="X192" s="137">
        <f t="shared" si="18"/>
        <v>11.173184357541901</v>
      </c>
      <c r="Y192" s="136">
        <v>44.75</v>
      </c>
      <c r="Z192" s="9">
        <f t="shared" si="19"/>
        <v>0.8938547486033519</v>
      </c>
      <c r="AA192" s="139">
        <v>0.17899999999999999</v>
      </c>
      <c r="AB192" s="9">
        <f t="shared" si="20"/>
        <v>1.1173184357541901</v>
      </c>
      <c r="AC192" s="136">
        <v>44.75</v>
      </c>
      <c r="AD192" s="9">
        <f t="shared" si="21"/>
        <v>1.4301675977653632</v>
      </c>
      <c r="AE192" s="136">
        <v>44.75</v>
      </c>
      <c r="AF192" s="137">
        <f t="shared" si="22"/>
        <v>0.8938547486033519</v>
      </c>
      <c r="AG192" s="136">
        <v>44.75</v>
      </c>
      <c r="AH192" s="137">
        <f t="shared" si="23"/>
        <v>0.8938547486033519</v>
      </c>
      <c r="AI192" s="136">
        <v>44.75</v>
      </c>
      <c r="AJ192" s="138">
        <f t="shared" si="24"/>
        <v>0.8938547486033519</v>
      </c>
    </row>
    <row r="193" spans="1:36">
      <c r="A193" s="136">
        <v>45</v>
      </c>
      <c r="B193" s="137">
        <f t="shared" si="4"/>
        <v>0.88888888888888884</v>
      </c>
      <c r="C193" s="137">
        <f t="shared" si="5"/>
        <v>8.8888888888888893</v>
      </c>
      <c r="D193" s="9">
        <v>4.5</v>
      </c>
      <c r="E193" s="138">
        <f t="shared" si="6"/>
        <v>8.8888888888888893</v>
      </c>
      <c r="F193" s="136">
        <v>45</v>
      </c>
      <c r="G193" s="137">
        <f t="shared" si="7"/>
        <v>2.2222222222222223</v>
      </c>
      <c r="H193" s="137">
        <f t="shared" si="8"/>
        <v>22.222222222222221</v>
      </c>
      <c r="I193" s="9">
        <v>4.5</v>
      </c>
      <c r="J193" s="138">
        <f t="shared" si="9"/>
        <v>8.8888888888888893</v>
      </c>
      <c r="K193" s="136">
        <v>177</v>
      </c>
      <c r="L193" s="137">
        <f t="shared" si="10"/>
        <v>2.2598870056497176</v>
      </c>
      <c r="M193" s="137">
        <f t="shared" si="11"/>
        <v>22.598870056497177</v>
      </c>
      <c r="N193" s="136">
        <v>45</v>
      </c>
      <c r="O193" s="137">
        <f t="shared" si="12"/>
        <v>0.88888888888888884</v>
      </c>
      <c r="P193" s="137">
        <f t="shared" si="13"/>
        <v>8.8888888888888893</v>
      </c>
      <c r="Q193" s="9">
        <v>4.5</v>
      </c>
      <c r="R193" s="138">
        <f t="shared" si="14"/>
        <v>8.8888888888888893</v>
      </c>
      <c r="S193" s="136">
        <v>1.8</v>
      </c>
      <c r="T193" s="137">
        <f t="shared" si="15"/>
        <v>1.1111111111111112</v>
      </c>
      <c r="U193" s="137">
        <f t="shared" si="16"/>
        <v>11.111111111111111</v>
      </c>
      <c r="V193" s="136">
        <v>18</v>
      </c>
      <c r="W193" s="137">
        <f t="shared" si="17"/>
        <v>1.1111111111111112</v>
      </c>
      <c r="X193" s="137">
        <f t="shared" si="18"/>
        <v>11.111111111111111</v>
      </c>
      <c r="Y193" s="136">
        <v>45</v>
      </c>
      <c r="Z193" s="9">
        <f t="shared" si="19"/>
        <v>0.88888888888888884</v>
      </c>
      <c r="AA193" s="139">
        <v>0.18</v>
      </c>
      <c r="AB193" s="9">
        <f t="shared" si="20"/>
        <v>1.1111111111111112</v>
      </c>
      <c r="AC193" s="136">
        <v>45</v>
      </c>
      <c r="AD193" s="9">
        <f t="shared" si="21"/>
        <v>1.4222222222222223</v>
      </c>
      <c r="AE193" s="136">
        <v>45</v>
      </c>
      <c r="AF193" s="137">
        <f t="shared" si="22"/>
        <v>0.88888888888888884</v>
      </c>
      <c r="AG193" s="136">
        <v>45</v>
      </c>
      <c r="AH193" s="137">
        <f t="shared" si="23"/>
        <v>0.88888888888888884</v>
      </c>
      <c r="AI193" s="136">
        <v>45</v>
      </c>
      <c r="AJ193" s="138">
        <f t="shared" si="24"/>
        <v>0.88888888888888884</v>
      </c>
    </row>
    <row r="194" spans="1:36">
      <c r="A194" s="136">
        <v>45.25</v>
      </c>
      <c r="B194" s="137">
        <f t="shared" si="4"/>
        <v>0.88397790055248615</v>
      </c>
      <c r="C194" s="137">
        <f t="shared" si="5"/>
        <v>8.8397790055248606</v>
      </c>
      <c r="D194" s="9">
        <v>4.5250000000000004</v>
      </c>
      <c r="E194" s="138">
        <f t="shared" si="6"/>
        <v>8.8397790055248606</v>
      </c>
      <c r="F194" s="136">
        <v>45.25</v>
      </c>
      <c r="G194" s="137">
        <f t="shared" si="7"/>
        <v>2.2099447513812156</v>
      </c>
      <c r="H194" s="137">
        <f t="shared" si="8"/>
        <v>22.099447513812155</v>
      </c>
      <c r="I194" s="9">
        <v>4.5250000000000004</v>
      </c>
      <c r="J194" s="138">
        <f t="shared" si="9"/>
        <v>8.8397790055248606</v>
      </c>
      <c r="K194" s="9">
        <v>178</v>
      </c>
      <c r="L194" s="137">
        <f t="shared" si="10"/>
        <v>2.2471910112359552</v>
      </c>
      <c r="M194" s="137">
        <f t="shared" si="11"/>
        <v>22.471910112359552</v>
      </c>
      <c r="N194" s="136">
        <v>45.25</v>
      </c>
      <c r="O194" s="137">
        <f t="shared" si="12"/>
        <v>0.88397790055248615</v>
      </c>
      <c r="P194" s="137">
        <f t="shared" si="13"/>
        <v>8.8397790055248606</v>
      </c>
      <c r="Q194" s="9">
        <v>4.5250000000000004</v>
      </c>
      <c r="R194" s="138">
        <f t="shared" si="14"/>
        <v>8.8397790055248606</v>
      </c>
      <c r="S194" s="136">
        <v>1.81</v>
      </c>
      <c r="T194" s="137">
        <f t="shared" si="15"/>
        <v>1.1049723756906078</v>
      </c>
      <c r="U194" s="137">
        <f t="shared" si="16"/>
        <v>11.049723756906078</v>
      </c>
      <c r="V194" s="136">
        <v>18.100000000000001</v>
      </c>
      <c r="W194" s="137">
        <f t="shared" si="17"/>
        <v>1.1049723756906076</v>
      </c>
      <c r="X194" s="137">
        <f t="shared" si="18"/>
        <v>11.049723756906076</v>
      </c>
      <c r="Y194" s="136">
        <v>45.25</v>
      </c>
      <c r="Z194" s="9">
        <f t="shared" si="19"/>
        <v>0.88397790055248615</v>
      </c>
      <c r="AA194" s="139">
        <v>0.18099999999999999</v>
      </c>
      <c r="AB194" s="9">
        <f t="shared" si="20"/>
        <v>1.1049723756906078</v>
      </c>
      <c r="AC194" s="136">
        <v>45.25</v>
      </c>
      <c r="AD194" s="9">
        <f t="shared" si="21"/>
        <v>1.4143646408839778</v>
      </c>
      <c r="AE194" s="136">
        <v>45.25</v>
      </c>
      <c r="AF194" s="137">
        <f t="shared" si="22"/>
        <v>0.88397790055248615</v>
      </c>
      <c r="AG194" s="136">
        <v>45.25</v>
      </c>
      <c r="AH194" s="137">
        <f t="shared" si="23"/>
        <v>0.88397790055248615</v>
      </c>
      <c r="AI194" s="136">
        <v>45.25</v>
      </c>
      <c r="AJ194" s="138">
        <f t="shared" si="24"/>
        <v>0.88397790055248615</v>
      </c>
    </row>
    <row r="195" spans="1:36">
      <c r="A195" s="136">
        <v>45.5</v>
      </c>
      <c r="B195" s="137">
        <f t="shared" si="4"/>
        <v>0.87912087912087911</v>
      </c>
      <c r="C195" s="137">
        <f t="shared" si="5"/>
        <v>8.791208791208792</v>
      </c>
      <c r="D195" s="9">
        <v>4.55</v>
      </c>
      <c r="E195" s="138">
        <f t="shared" si="6"/>
        <v>8.791208791208792</v>
      </c>
      <c r="F195" s="136">
        <v>45.5</v>
      </c>
      <c r="G195" s="137">
        <f t="shared" si="7"/>
        <v>2.197802197802198</v>
      </c>
      <c r="H195" s="137">
        <f t="shared" si="8"/>
        <v>21.978021978021978</v>
      </c>
      <c r="I195" s="9">
        <v>4.55</v>
      </c>
      <c r="J195" s="138">
        <f t="shared" si="9"/>
        <v>8.791208791208792</v>
      </c>
      <c r="K195" s="136">
        <v>179</v>
      </c>
      <c r="L195" s="137">
        <f t="shared" si="10"/>
        <v>2.2346368715083798</v>
      </c>
      <c r="M195" s="137">
        <f t="shared" si="11"/>
        <v>22.346368715083798</v>
      </c>
      <c r="N195" s="136">
        <v>45.5</v>
      </c>
      <c r="O195" s="137">
        <f t="shared" si="12"/>
        <v>0.87912087912087911</v>
      </c>
      <c r="P195" s="137">
        <f t="shared" si="13"/>
        <v>8.791208791208792</v>
      </c>
      <c r="Q195" s="9">
        <v>4.55</v>
      </c>
      <c r="R195" s="138">
        <f t="shared" si="14"/>
        <v>8.791208791208792</v>
      </c>
      <c r="S195" s="136">
        <v>1.82</v>
      </c>
      <c r="T195" s="137">
        <f t="shared" si="15"/>
        <v>1.098901098901099</v>
      </c>
      <c r="U195" s="137">
        <f t="shared" si="16"/>
        <v>10.989010989010989</v>
      </c>
      <c r="V195" s="136">
        <v>18.2</v>
      </c>
      <c r="W195" s="137">
        <f t="shared" si="17"/>
        <v>1.098901098901099</v>
      </c>
      <c r="X195" s="137">
        <f t="shared" si="18"/>
        <v>10.989010989010989</v>
      </c>
      <c r="Y195" s="136">
        <v>45.5</v>
      </c>
      <c r="Z195" s="9">
        <f t="shared" si="19"/>
        <v>0.87912087912087911</v>
      </c>
      <c r="AA195" s="139">
        <v>0.182</v>
      </c>
      <c r="AB195" s="9">
        <f t="shared" si="20"/>
        <v>1.098901098901099</v>
      </c>
      <c r="AC195" s="136">
        <v>45.5</v>
      </c>
      <c r="AD195" s="9">
        <f t="shared" si="21"/>
        <v>1.4065934065934067</v>
      </c>
      <c r="AE195" s="136">
        <v>45.5</v>
      </c>
      <c r="AF195" s="137">
        <f t="shared" si="22"/>
        <v>0.87912087912087911</v>
      </c>
      <c r="AG195" s="136">
        <v>45.5</v>
      </c>
      <c r="AH195" s="137">
        <f t="shared" si="23"/>
        <v>0.87912087912087911</v>
      </c>
      <c r="AI195" s="136">
        <v>45.5</v>
      </c>
      <c r="AJ195" s="138">
        <f t="shared" si="24"/>
        <v>0.87912087912087911</v>
      </c>
    </row>
    <row r="196" spans="1:36">
      <c r="A196" s="136">
        <v>45.75</v>
      </c>
      <c r="B196" s="137">
        <f t="shared" si="4"/>
        <v>0.87431693989071035</v>
      </c>
      <c r="C196" s="137">
        <f t="shared" si="5"/>
        <v>8.7431693989071029</v>
      </c>
      <c r="D196" s="9">
        <v>4.5750000000000002</v>
      </c>
      <c r="E196" s="138">
        <f t="shared" si="6"/>
        <v>8.7431693989071047</v>
      </c>
      <c r="F196" s="136">
        <v>45.75</v>
      </c>
      <c r="G196" s="137">
        <f t="shared" si="7"/>
        <v>2.1857923497267757</v>
      </c>
      <c r="H196" s="137">
        <f t="shared" si="8"/>
        <v>21.857923497267755</v>
      </c>
      <c r="I196" s="9">
        <v>4.5750000000000002</v>
      </c>
      <c r="J196" s="138">
        <f t="shared" si="9"/>
        <v>8.7431693989071047</v>
      </c>
      <c r="K196" s="9">
        <v>180</v>
      </c>
      <c r="L196" s="137">
        <f t="shared" si="10"/>
        <v>2.2222222222222223</v>
      </c>
      <c r="M196" s="137">
        <f t="shared" si="11"/>
        <v>22.222222222222221</v>
      </c>
      <c r="N196" s="136">
        <v>45.75</v>
      </c>
      <c r="O196" s="137">
        <f t="shared" si="12"/>
        <v>0.87431693989071035</v>
      </c>
      <c r="P196" s="137">
        <f t="shared" si="13"/>
        <v>8.7431693989071029</v>
      </c>
      <c r="Q196" s="9">
        <v>4.5750000000000002</v>
      </c>
      <c r="R196" s="138">
        <f t="shared" si="14"/>
        <v>8.7431693989071047</v>
      </c>
      <c r="S196" s="136">
        <v>1.83</v>
      </c>
      <c r="T196" s="137">
        <f t="shared" si="15"/>
        <v>1.0928961748633879</v>
      </c>
      <c r="U196" s="137">
        <f t="shared" si="16"/>
        <v>10.928961748633878</v>
      </c>
      <c r="V196" s="136">
        <v>18.3</v>
      </c>
      <c r="W196" s="137">
        <f t="shared" si="17"/>
        <v>1.0928961748633881</v>
      </c>
      <c r="X196" s="137">
        <f t="shared" si="18"/>
        <v>10.928961748633881</v>
      </c>
      <c r="Y196" s="136">
        <v>45.75</v>
      </c>
      <c r="Z196" s="9">
        <f t="shared" si="19"/>
        <v>0.87431693989071035</v>
      </c>
      <c r="AA196" s="139">
        <v>0.183</v>
      </c>
      <c r="AB196" s="9">
        <f t="shared" si="20"/>
        <v>1.0928961748633879</v>
      </c>
      <c r="AC196" s="136">
        <v>45.75</v>
      </c>
      <c r="AD196" s="9">
        <f t="shared" si="21"/>
        <v>1.3989071038251366</v>
      </c>
      <c r="AE196" s="136">
        <v>45.75</v>
      </c>
      <c r="AF196" s="137">
        <f t="shared" si="22"/>
        <v>0.87431693989071035</v>
      </c>
      <c r="AG196" s="136">
        <v>45.75</v>
      </c>
      <c r="AH196" s="137">
        <f t="shared" si="23"/>
        <v>0.87431693989071035</v>
      </c>
      <c r="AI196" s="136">
        <v>45.75</v>
      </c>
      <c r="AJ196" s="138">
        <f t="shared" si="24"/>
        <v>0.87431693989071035</v>
      </c>
    </row>
    <row r="197" spans="1:36">
      <c r="A197" s="136">
        <v>46</v>
      </c>
      <c r="B197" s="137">
        <f t="shared" si="4"/>
        <v>0.86956521739130432</v>
      </c>
      <c r="C197" s="137">
        <f t="shared" si="5"/>
        <v>8.695652173913043</v>
      </c>
      <c r="D197" s="9">
        <v>4.5999999999999996</v>
      </c>
      <c r="E197" s="138">
        <f t="shared" si="6"/>
        <v>8.695652173913043</v>
      </c>
      <c r="F197" s="136">
        <v>46</v>
      </c>
      <c r="G197" s="137">
        <f t="shared" si="7"/>
        <v>2.1739130434782608</v>
      </c>
      <c r="H197" s="137">
        <f t="shared" si="8"/>
        <v>21.739130434782609</v>
      </c>
      <c r="I197" s="9">
        <v>4.5999999999999996</v>
      </c>
      <c r="J197" s="138">
        <f t="shared" si="9"/>
        <v>8.695652173913043</v>
      </c>
      <c r="K197" s="136">
        <v>181</v>
      </c>
      <c r="L197" s="137">
        <f t="shared" si="10"/>
        <v>2.2099447513812156</v>
      </c>
      <c r="M197" s="137">
        <f t="shared" si="11"/>
        <v>22.099447513812155</v>
      </c>
      <c r="N197" s="136">
        <v>46</v>
      </c>
      <c r="O197" s="137">
        <f t="shared" si="12"/>
        <v>0.86956521739130432</v>
      </c>
      <c r="P197" s="137">
        <f t="shared" si="13"/>
        <v>8.695652173913043</v>
      </c>
      <c r="Q197" s="9">
        <v>4.5999999999999996</v>
      </c>
      <c r="R197" s="138">
        <f t="shared" si="14"/>
        <v>8.695652173913043</v>
      </c>
      <c r="S197" s="136">
        <v>1.84</v>
      </c>
      <c r="T197" s="137">
        <f t="shared" si="15"/>
        <v>1.0869565217391306</v>
      </c>
      <c r="U197" s="137">
        <f t="shared" si="16"/>
        <v>10.869565217391306</v>
      </c>
      <c r="V197" s="136">
        <v>18.399999999999999</v>
      </c>
      <c r="W197" s="137">
        <f t="shared" si="17"/>
        <v>1.0869565217391304</v>
      </c>
      <c r="X197" s="137">
        <f t="shared" si="18"/>
        <v>10.869565217391305</v>
      </c>
      <c r="Y197" s="136">
        <v>46</v>
      </c>
      <c r="Z197" s="9">
        <f t="shared" si="19"/>
        <v>0.86956521739130432</v>
      </c>
      <c r="AA197" s="139">
        <v>0.184</v>
      </c>
      <c r="AB197" s="9">
        <f t="shared" si="20"/>
        <v>1.0869565217391304</v>
      </c>
      <c r="AC197" s="136">
        <v>46</v>
      </c>
      <c r="AD197" s="9">
        <f t="shared" si="21"/>
        <v>1.3913043478260869</v>
      </c>
      <c r="AE197" s="136">
        <v>46</v>
      </c>
      <c r="AF197" s="137">
        <f t="shared" si="22"/>
        <v>0.86956521739130432</v>
      </c>
      <c r="AG197" s="136">
        <v>46</v>
      </c>
      <c r="AH197" s="137">
        <f t="shared" si="23"/>
        <v>0.86956521739130432</v>
      </c>
      <c r="AI197" s="136">
        <v>46</v>
      </c>
      <c r="AJ197" s="138">
        <f t="shared" si="24"/>
        <v>0.86956521739130432</v>
      </c>
    </row>
    <row r="198" spans="1:36">
      <c r="A198" s="136">
        <v>46.25</v>
      </c>
      <c r="B198" s="137">
        <f t="shared" si="4"/>
        <v>0.8648648648648648</v>
      </c>
      <c r="C198" s="137">
        <f t="shared" si="5"/>
        <v>8.6486486486486474</v>
      </c>
      <c r="D198" s="9">
        <v>4.625</v>
      </c>
      <c r="E198" s="138">
        <f t="shared" si="6"/>
        <v>8.6486486486486491</v>
      </c>
      <c r="F198" s="136">
        <v>46.25</v>
      </c>
      <c r="G198" s="137">
        <f t="shared" si="7"/>
        <v>2.1621621621621623</v>
      </c>
      <c r="H198" s="137">
        <f t="shared" si="8"/>
        <v>21.621621621621621</v>
      </c>
      <c r="I198" s="9">
        <v>4.625</v>
      </c>
      <c r="J198" s="138">
        <f t="shared" si="9"/>
        <v>8.6486486486486491</v>
      </c>
      <c r="K198" s="9">
        <v>182</v>
      </c>
      <c r="L198" s="137">
        <f t="shared" si="10"/>
        <v>2.197802197802198</v>
      </c>
      <c r="M198" s="137">
        <f t="shared" si="11"/>
        <v>21.978021978021978</v>
      </c>
      <c r="N198" s="136">
        <v>46.25</v>
      </c>
      <c r="O198" s="137">
        <f t="shared" si="12"/>
        <v>0.8648648648648648</v>
      </c>
      <c r="P198" s="137">
        <f t="shared" si="13"/>
        <v>8.6486486486486474</v>
      </c>
      <c r="Q198" s="9">
        <v>4.625</v>
      </c>
      <c r="R198" s="138">
        <f t="shared" si="14"/>
        <v>8.6486486486486491</v>
      </c>
      <c r="S198" s="136">
        <v>1.85</v>
      </c>
      <c r="T198" s="137">
        <f t="shared" si="15"/>
        <v>1.0810810810810811</v>
      </c>
      <c r="U198" s="137">
        <f t="shared" si="16"/>
        <v>10.810810810810811</v>
      </c>
      <c r="V198" s="136">
        <v>18.5</v>
      </c>
      <c r="W198" s="137">
        <f t="shared" si="17"/>
        <v>1.0810810810810811</v>
      </c>
      <c r="X198" s="137">
        <f t="shared" si="18"/>
        <v>10.810810810810811</v>
      </c>
      <c r="Y198" s="136">
        <v>46.25</v>
      </c>
      <c r="Z198" s="9">
        <f t="shared" si="19"/>
        <v>0.8648648648648648</v>
      </c>
      <c r="AA198" s="139">
        <v>0.185</v>
      </c>
      <c r="AB198" s="9">
        <f t="shared" si="20"/>
        <v>1.0810810810810811</v>
      </c>
      <c r="AC198" s="136">
        <v>46.25</v>
      </c>
      <c r="AD198" s="9">
        <f t="shared" si="21"/>
        <v>1.3837837837837836</v>
      </c>
      <c r="AE198" s="136">
        <v>46.25</v>
      </c>
      <c r="AF198" s="137">
        <f t="shared" si="22"/>
        <v>0.8648648648648648</v>
      </c>
      <c r="AG198" s="136">
        <v>46.25</v>
      </c>
      <c r="AH198" s="137">
        <f t="shared" si="23"/>
        <v>0.8648648648648648</v>
      </c>
      <c r="AI198" s="136">
        <v>46.25</v>
      </c>
      <c r="AJ198" s="138">
        <f t="shared" si="24"/>
        <v>0.8648648648648648</v>
      </c>
    </row>
    <row r="199" spans="1:36">
      <c r="A199" s="136">
        <v>46.5</v>
      </c>
      <c r="B199" s="137">
        <f t="shared" si="4"/>
        <v>0.86021505376344076</v>
      </c>
      <c r="C199" s="137">
        <f t="shared" si="5"/>
        <v>8.6021505376344081</v>
      </c>
      <c r="D199" s="9">
        <v>4.6500000000000101</v>
      </c>
      <c r="E199" s="138">
        <f t="shared" si="6"/>
        <v>8.6021505376343903</v>
      </c>
      <c r="F199" s="136">
        <v>46.5</v>
      </c>
      <c r="G199" s="137">
        <f t="shared" si="7"/>
        <v>2.150537634408602</v>
      </c>
      <c r="H199" s="137">
        <f t="shared" si="8"/>
        <v>21.50537634408602</v>
      </c>
      <c r="I199" s="9">
        <v>4.6500000000000101</v>
      </c>
      <c r="J199" s="138">
        <f t="shared" si="9"/>
        <v>8.6021505376343903</v>
      </c>
      <c r="K199" s="136">
        <v>183</v>
      </c>
      <c r="L199" s="137">
        <f t="shared" si="10"/>
        <v>2.1857923497267757</v>
      </c>
      <c r="M199" s="137">
        <f t="shared" si="11"/>
        <v>21.857923497267755</v>
      </c>
      <c r="N199" s="136">
        <v>46.5</v>
      </c>
      <c r="O199" s="137">
        <f t="shared" si="12"/>
        <v>0.86021505376344076</v>
      </c>
      <c r="P199" s="137">
        <f t="shared" si="13"/>
        <v>8.6021505376344081</v>
      </c>
      <c r="Q199" s="9">
        <v>4.6500000000000101</v>
      </c>
      <c r="R199" s="138">
        <f t="shared" si="14"/>
        <v>8.6021505376343903</v>
      </c>
      <c r="S199" s="136">
        <v>1.86</v>
      </c>
      <c r="T199" s="137">
        <f t="shared" si="15"/>
        <v>1.075268817204301</v>
      </c>
      <c r="U199" s="137">
        <f t="shared" si="16"/>
        <v>10.75268817204301</v>
      </c>
      <c r="V199" s="136">
        <v>18.600000000000001</v>
      </c>
      <c r="W199" s="137">
        <f t="shared" si="17"/>
        <v>1.075268817204301</v>
      </c>
      <c r="X199" s="137">
        <f t="shared" si="18"/>
        <v>10.75268817204301</v>
      </c>
      <c r="Y199" s="136">
        <v>46.5</v>
      </c>
      <c r="Z199" s="9">
        <f t="shared" si="19"/>
        <v>0.86021505376344076</v>
      </c>
      <c r="AA199" s="139">
        <v>0.186</v>
      </c>
      <c r="AB199" s="9">
        <f t="shared" si="20"/>
        <v>1.075268817204301</v>
      </c>
      <c r="AC199" s="136">
        <v>46.5</v>
      </c>
      <c r="AD199" s="9">
        <f t="shared" si="21"/>
        <v>1.3763440860215053</v>
      </c>
      <c r="AE199" s="136">
        <v>46.5</v>
      </c>
      <c r="AF199" s="137">
        <f t="shared" si="22"/>
        <v>0.86021505376344076</v>
      </c>
      <c r="AG199" s="136">
        <v>46.5</v>
      </c>
      <c r="AH199" s="137">
        <f t="shared" si="23"/>
        <v>0.86021505376344076</v>
      </c>
      <c r="AI199" s="136">
        <v>46.5</v>
      </c>
      <c r="AJ199" s="138">
        <f t="shared" si="24"/>
        <v>0.86021505376344076</v>
      </c>
    </row>
    <row r="200" spans="1:36">
      <c r="A200" s="136">
        <v>46.75</v>
      </c>
      <c r="B200" s="137">
        <f t="shared" si="4"/>
        <v>0.85561497326203206</v>
      </c>
      <c r="C200" s="137">
        <f t="shared" si="5"/>
        <v>8.5561497326203213</v>
      </c>
      <c r="D200" s="9">
        <v>4.6750000000000096</v>
      </c>
      <c r="E200" s="138">
        <f t="shared" si="6"/>
        <v>8.5561497326203035</v>
      </c>
      <c r="F200" s="136">
        <v>46.75</v>
      </c>
      <c r="G200" s="137">
        <f t="shared" si="7"/>
        <v>2.1390374331550803</v>
      </c>
      <c r="H200" s="137">
        <f t="shared" si="8"/>
        <v>21.390374331550802</v>
      </c>
      <c r="I200" s="9">
        <v>4.6750000000000096</v>
      </c>
      <c r="J200" s="138">
        <f t="shared" si="9"/>
        <v>8.5561497326203035</v>
      </c>
      <c r="K200" s="9">
        <v>184</v>
      </c>
      <c r="L200" s="137">
        <f t="shared" si="10"/>
        <v>2.1739130434782608</v>
      </c>
      <c r="M200" s="137">
        <f t="shared" si="11"/>
        <v>21.739130434782609</v>
      </c>
      <c r="N200" s="136">
        <v>46.75</v>
      </c>
      <c r="O200" s="137">
        <f t="shared" si="12"/>
        <v>0.85561497326203206</v>
      </c>
      <c r="P200" s="137">
        <f t="shared" si="13"/>
        <v>8.5561497326203213</v>
      </c>
      <c r="Q200" s="9">
        <v>4.6750000000000096</v>
      </c>
      <c r="R200" s="138">
        <f t="shared" si="14"/>
        <v>8.5561497326203035</v>
      </c>
      <c r="S200" s="136">
        <v>1.87</v>
      </c>
      <c r="T200" s="137">
        <f t="shared" si="15"/>
        <v>1.0695187165775402</v>
      </c>
      <c r="U200" s="137">
        <f t="shared" si="16"/>
        <v>10.695187165775401</v>
      </c>
      <c r="V200" s="136">
        <v>18.7</v>
      </c>
      <c r="W200" s="137">
        <f t="shared" si="17"/>
        <v>1.0695187165775402</v>
      </c>
      <c r="X200" s="137">
        <f t="shared" si="18"/>
        <v>10.695187165775401</v>
      </c>
      <c r="Y200" s="136">
        <v>46.75</v>
      </c>
      <c r="Z200" s="9">
        <f t="shared" si="19"/>
        <v>0.85561497326203206</v>
      </c>
      <c r="AA200" s="139">
        <v>0.187</v>
      </c>
      <c r="AB200" s="9">
        <f t="shared" si="20"/>
        <v>1.0695187165775402</v>
      </c>
      <c r="AC200" s="136">
        <v>46.75</v>
      </c>
      <c r="AD200" s="9">
        <f t="shared" si="21"/>
        <v>1.3689839572192513</v>
      </c>
      <c r="AE200" s="136">
        <v>46.75</v>
      </c>
      <c r="AF200" s="137">
        <f t="shared" si="22"/>
        <v>0.85561497326203206</v>
      </c>
      <c r="AG200" s="136">
        <v>46.75</v>
      </c>
      <c r="AH200" s="137">
        <f t="shared" si="23"/>
        <v>0.85561497326203206</v>
      </c>
      <c r="AI200" s="136">
        <v>46.75</v>
      </c>
      <c r="AJ200" s="138">
        <f t="shared" si="24"/>
        <v>0.85561497326203206</v>
      </c>
    </row>
    <row r="201" spans="1:36">
      <c r="A201" s="136">
        <v>47</v>
      </c>
      <c r="B201" s="137">
        <f t="shared" si="4"/>
        <v>0.85106382978723405</v>
      </c>
      <c r="C201" s="137">
        <f t="shared" si="5"/>
        <v>8.5106382978723403</v>
      </c>
      <c r="D201" s="9">
        <v>4.7000000000000099</v>
      </c>
      <c r="E201" s="138">
        <f t="shared" si="6"/>
        <v>8.5106382978723225</v>
      </c>
      <c r="F201" s="136">
        <v>47</v>
      </c>
      <c r="G201" s="137">
        <f t="shared" si="7"/>
        <v>2.1276595744680851</v>
      </c>
      <c r="H201" s="137">
        <f t="shared" si="8"/>
        <v>21.276595744680851</v>
      </c>
      <c r="I201" s="9">
        <v>4.7000000000000099</v>
      </c>
      <c r="J201" s="138">
        <f t="shared" si="9"/>
        <v>8.5106382978723225</v>
      </c>
      <c r="K201" s="136">
        <v>185</v>
      </c>
      <c r="L201" s="137">
        <f t="shared" si="10"/>
        <v>2.1621621621621623</v>
      </c>
      <c r="M201" s="137">
        <f t="shared" si="11"/>
        <v>21.621621621621621</v>
      </c>
      <c r="N201" s="136">
        <v>47</v>
      </c>
      <c r="O201" s="137">
        <f t="shared" si="12"/>
        <v>0.85106382978723405</v>
      </c>
      <c r="P201" s="137">
        <f t="shared" si="13"/>
        <v>8.5106382978723403</v>
      </c>
      <c r="Q201" s="9">
        <v>4.7000000000000099</v>
      </c>
      <c r="R201" s="138">
        <f t="shared" si="14"/>
        <v>8.5106382978723225</v>
      </c>
      <c r="S201" s="136">
        <v>1.88</v>
      </c>
      <c r="T201" s="137">
        <f t="shared" si="15"/>
        <v>1.0638297872340428</v>
      </c>
      <c r="U201" s="137">
        <f t="shared" si="16"/>
        <v>10.638297872340427</v>
      </c>
      <c r="V201" s="136">
        <v>18.8</v>
      </c>
      <c r="W201" s="137">
        <f t="shared" si="17"/>
        <v>1.0638297872340425</v>
      </c>
      <c r="X201" s="137">
        <f t="shared" si="18"/>
        <v>10.638297872340425</v>
      </c>
      <c r="Y201" s="136">
        <v>47</v>
      </c>
      <c r="Z201" s="9">
        <f t="shared" si="19"/>
        <v>0.85106382978723405</v>
      </c>
      <c r="AA201" s="139">
        <v>0.188</v>
      </c>
      <c r="AB201" s="9">
        <f t="shared" si="20"/>
        <v>1.0638297872340425</v>
      </c>
      <c r="AC201" s="136">
        <v>47</v>
      </c>
      <c r="AD201" s="9">
        <f t="shared" si="21"/>
        <v>1.3617021276595744</v>
      </c>
      <c r="AE201" s="136">
        <v>47</v>
      </c>
      <c r="AF201" s="137">
        <f t="shared" si="22"/>
        <v>0.85106382978723405</v>
      </c>
      <c r="AG201" s="136">
        <v>47</v>
      </c>
      <c r="AH201" s="137">
        <f t="shared" si="23"/>
        <v>0.85106382978723405</v>
      </c>
      <c r="AI201" s="136">
        <v>47</v>
      </c>
      <c r="AJ201" s="138">
        <f t="shared" si="24"/>
        <v>0.85106382978723405</v>
      </c>
    </row>
    <row r="202" spans="1:36">
      <c r="A202" s="136">
        <v>47.25</v>
      </c>
      <c r="B202" s="137">
        <f t="shared" si="4"/>
        <v>0.84656084656084662</v>
      </c>
      <c r="C202" s="137">
        <f t="shared" si="5"/>
        <v>8.4656084656084669</v>
      </c>
      <c r="D202" s="9">
        <v>4.7250000000000103</v>
      </c>
      <c r="E202" s="138">
        <f t="shared" si="6"/>
        <v>8.4656084656084474</v>
      </c>
      <c r="F202" s="136">
        <v>47.25</v>
      </c>
      <c r="G202" s="137">
        <f t="shared" si="7"/>
        <v>2.1164021164021163</v>
      </c>
      <c r="H202" s="137">
        <f t="shared" si="8"/>
        <v>21.164021164021165</v>
      </c>
      <c r="I202" s="9">
        <v>4.7250000000000103</v>
      </c>
      <c r="J202" s="138">
        <f t="shared" si="9"/>
        <v>8.4656084656084474</v>
      </c>
      <c r="K202" s="9">
        <v>186</v>
      </c>
      <c r="L202" s="137">
        <f t="shared" si="10"/>
        <v>2.150537634408602</v>
      </c>
      <c r="M202" s="137">
        <f t="shared" si="11"/>
        <v>21.50537634408602</v>
      </c>
      <c r="N202" s="136">
        <v>47.25</v>
      </c>
      <c r="O202" s="137">
        <f t="shared" si="12"/>
        <v>0.84656084656084662</v>
      </c>
      <c r="P202" s="137">
        <f t="shared" si="13"/>
        <v>8.4656084656084669</v>
      </c>
      <c r="Q202" s="9">
        <v>4.7250000000000103</v>
      </c>
      <c r="R202" s="138">
        <f t="shared" si="14"/>
        <v>8.4656084656084474</v>
      </c>
      <c r="S202" s="136">
        <v>1.89</v>
      </c>
      <c r="T202" s="137">
        <f t="shared" si="15"/>
        <v>1.0582010582010581</v>
      </c>
      <c r="U202" s="137">
        <f t="shared" si="16"/>
        <v>10.582010582010582</v>
      </c>
      <c r="V202" s="136">
        <v>18.899999999999999</v>
      </c>
      <c r="W202" s="137">
        <f t="shared" si="17"/>
        <v>1.0582010582010581</v>
      </c>
      <c r="X202" s="137">
        <f t="shared" si="18"/>
        <v>10.582010582010582</v>
      </c>
      <c r="Y202" s="136">
        <v>47.25</v>
      </c>
      <c r="Z202" s="9">
        <f t="shared" si="19"/>
        <v>0.84656084656084662</v>
      </c>
      <c r="AA202" s="139">
        <v>0.189</v>
      </c>
      <c r="AB202" s="9">
        <f t="shared" si="20"/>
        <v>1.0582010582010581</v>
      </c>
      <c r="AC202" s="136">
        <v>47.25</v>
      </c>
      <c r="AD202" s="9">
        <f t="shared" si="21"/>
        <v>1.3544973544973546</v>
      </c>
      <c r="AE202" s="136">
        <v>47.25</v>
      </c>
      <c r="AF202" s="137">
        <f t="shared" si="22"/>
        <v>0.84656084656084662</v>
      </c>
      <c r="AG202" s="136">
        <v>47.25</v>
      </c>
      <c r="AH202" s="137">
        <f t="shared" si="23"/>
        <v>0.84656084656084662</v>
      </c>
      <c r="AI202" s="136">
        <v>47.25</v>
      </c>
      <c r="AJ202" s="138">
        <f t="shared" si="24"/>
        <v>0.84656084656084662</v>
      </c>
    </row>
    <row r="203" spans="1:36">
      <c r="A203" s="136">
        <v>47.5</v>
      </c>
      <c r="B203" s="137">
        <f t="shared" si="4"/>
        <v>0.8421052631578948</v>
      </c>
      <c r="C203" s="137">
        <f t="shared" si="5"/>
        <v>8.4210526315789487</v>
      </c>
      <c r="D203" s="9">
        <v>4.7500000000000098</v>
      </c>
      <c r="E203" s="138">
        <f t="shared" si="6"/>
        <v>8.4210526315789291</v>
      </c>
      <c r="F203" s="136">
        <v>47.5</v>
      </c>
      <c r="G203" s="137">
        <f t="shared" si="7"/>
        <v>2.1052631578947372</v>
      </c>
      <c r="H203" s="137">
        <f t="shared" si="8"/>
        <v>21.05263157894737</v>
      </c>
      <c r="I203" s="9">
        <v>4.7500000000000098</v>
      </c>
      <c r="J203" s="138">
        <f t="shared" si="9"/>
        <v>8.4210526315789291</v>
      </c>
      <c r="K203" s="136">
        <v>187</v>
      </c>
      <c r="L203" s="137">
        <f t="shared" si="10"/>
        <v>2.1390374331550803</v>
      </c>
      <c r="M203" s="137">
        <f t="shared" si="11"/>
        <v>21.390374331550802</v>
      </c>
      <c r="N203" s="136">
        <v>47.5</v>
      </c>
      <c r="O203" s="137">
        <f t="shared" si="12"/>
        <v>0.8421052631578948</v>
      </c>
      <c r="P203" s="137">
        <f t="shared" si="13"/>
        <v>8.4210526315789487</v>
      </c>
      <c r="Q203" s="9">
        <v>4.7500000000000098</v>
      </c>
      <c r="R203" s="138">
        <f t="shared" si="14"/>
        <v>8.4210526315789291</v>
      </c>
      <c r="S203" s="136">
        <v>1.9</v>
      </c>
      <c r="T203" s="137">
        <f t="shared" si="15"/>
        <v>1.0526315789473686</v>
      </c>
      <c r="U203" s="137">
        <f t="shared" si="16"/>
        <v>10.526315789473685</v>
      </c>
      <c r="V203" s="136">
        <v>19</v>
      </c>
      <c r="W203" s="137">
        <f t="shared" si="17"/>
        <v>1.0526315789473684</v>
      </c>
      <c r="X203" s="137">
        <f t="shared" si="18"/>
        <v>10.526315789473683</v>
      </c>
      <c r="Y203" s="136">
        <v>47.5</v>
      </c>
      <c r="Z203" s="9">
        <f t="shared" si="19"/>
        <v>0.8421052631578948</v>
      </c>
      <c r="AA203" s="139">
        <v>0.19</v>
      </c>
      <c r="AB203" s="9">
        <f t="shared" si="20"/>
        <v>1.0526315789473684</v>
      </c>
      <c r="AC203" s="136">
        <v>47.5</v>
      </c>
      <c r="AD203" s="9">
        <f t="shared" si="21"/>
        <v>1.3473684210526318</v>
      </c>
      <c r="AE203" s="136">
        <v>47.5</v>
      </c>
      <c r="AF203" s="137">
        <f t="shared" si="22"/>
        <v>0.8421052631578948</v>
      </c>
      <c r="AG203" s="136">
        <v>47.5</v>
      </c>
      <c r="AH203" s="137">
        <f t="shared" si="23"/>
        <v>0.8421052631578948</v>
      </c>
      <c r="AI203" s="136">
        <v>47.5</v>
      </c>
      <c r="AJ203" s="138">
        <f t="shared" si="24"/>
        <v>0.8421052631578948</v>
      </c>
    </row>
    <row r="204" spans="1:36">
      <c r="A204" s="136">
        <v>47.75</v>
      </c>
      <c r="B204" s="137">
        <f t="shared" si="4"/>
        <v>0.83769633507853403</v>
      </c>
      <c r="C204" s="137">
        <f t="shared" si="5"/>
        <v>8.3769633507853403</v>
      </c>
      <c r="D204" s="9">
        <v>4.7750000000000101</v>
      </c>
      <c r="E204" s="138">
        <f t="shared" si="6"/>
        <v>8.3769633507853225</v>
      </c>
      <c r="F204" s="136">
        <v>47.75</v>
      </c>
      <c r="G204" s="137">
        <f t="shared" si="7"/>
        <v>2.0942408376963351</v>
      </c>
      <c r="H204" s="137">
        <f t="shared" si="8"/>
        <v>20.94240837696335</v>
      </c>
      <c r="I204" s="9">
        <v>4.7750000000000101</v>
      </c>
      <c r="J204" s="138">
        <f t="shared" si="9"/>
        <v>8.3769633507853225</v>
      </c>
      <c r="K204" s="9">
        <v>188</v>
      </c>
      <c r="L204" s="137">
        <f t="shared" si="10"/>
        <v>2.1276595744680851</v>
      </c>
      <c r="M204" s="137">
        <f t="shared" si="11"/>
        <v>21.276595744680851</v>
      </c>
      <c r="N204" s="136">
        <v>47.75</v>
      </c>
      <c r="O204" s="137">
        <f t="shared" si="12"/>
        <v>0.83769633507853403</v>
      </c>
      <c r="P204" s="137">
        <f t="shared" si="13"/>
        <v>8.3769633507853403</v>
      </c>
      <c r="Q204" s="9">
        <v>4.7750000000000101</v>
      </c>
      <c r="R204" s="138">
        <f t="shared" si="14"/>
        <v>8.3769633507853225</v>
      </c>
      <c r="S204" s="136">
        <v>1.91</v>
      </c>
      <c r="T204" s="137">
        <f t="shared" si="15"/>
        <v>1.0471204188481678</v>
      </c>
      <c r="U204" s="137">
        <f t="shared" si="16"/>
        <v>10.471204188481678</v>
      </c>
      <c r="V204" s="136">
        <v>19.100000000000001</v>
      </c>
      <c r="W204" s="137">
        <f t="shared" si="17"/>
        <v>1.0471204188481673</v>
      </c>
      <c r="X204" s="137">
        <f t="shared" si="18"/>
        <v>10.471204188481673</v>
      </c>
      <c r="Y204" s="136">
        <v>47.75</v>
      </c>
      <c r="Z204" s="9">
        <f t="shared" si="19"/>
        <v>0.83769633507853403</v>
      </c>
      <c r="AA204" s="139">
        <v>0.191</v>
      </c>
      <c r="AB204" s="9">
        <f t="shared" si="20"/>
        <v>1.0471204188481675</v>
      </c>
      <c r="AC204" s="136">
        <v>47.75</v>
      </c>
      <c r="AD204" s="9">
        <f t="shared" si="21"/>
        <v>1.3403141361256543</v>
      </c>
      <c r="AE204" s="136">
        <v>47.75</v>
      </c>
      <c r="AF204" s="137">
        <f t="shared" si="22"/>
        <v>0.83769633507853403</v>
      </c>
      <c r="AG204" s="136">
        <v>47.75</v>
      </c>
      <c r="AH204" s="137">
        <f t="shared" si="23"/>
        <v>0.83769633507853403</v>
      </c>
      <c r="AI204" s="136">
        <v>47.75</v>
      </c>
      <c r="AJ204" s="138">
        <f t="shared" si="24"/>
        <v>0.83769633507853403</v>
      </c>
    </row>
    <row r="205" spans="1:36">
      <c r="A205" s="136">
        <v>48</v>
      </c>
      <c r="B205" s="137">
        <f t="shared" si="4"/>
        <v>0.83333333333333326</v>
      </c>
      <c r="C205" s="137">
        <f t="shared" si="5"/>
        <v>8.3333333333333321</v>
      </c>
      <c r="D205" s="9">
        <v>4.8000000000000096</v>
      </c>
      <c r="E205" s="138">
        <f t="shared" si="6"/>
        <v>8.3333333333333162</v>
      </c>
      <c r="F205" s="136">
        <v>48</v>
      </c>
      <c r="G205" s="137">
        <f t="shared" si="7"/>
        <v>2.083333333333333</v>
      </c>
      <c r="H205" s="137">
        <f t="shared" si="8"/>
        <v>20.833333333333329</v>
      </c>
      <c r="I205" s="9">
        <v>4.8000000000000096</v>
      </c>
      <c r="J205" s="138">
        <f t="shared" si="9"/>
        <v>8.3333333333333162</v>
      </c>
      <c r="K205" s="136">
        <v>189</v>
      </c>
      <c r="L205" s="137">
        <f t="shared" si="10"/>
        <v>2.1164021164021163</v>
      </c>
      <c r="M205" s="137">
        <f t="shared" si="11"/>
        <v>21.164021164021165</v>
      </c>
      <c r="N205" s="136">
        <v>48</v>
      </c>
      <c r="O205" s="137">
        <f t="shared" si="12"/>
        <v>0.83333333333333326</v>
      </c>
      <c r="P205" s="137">
        <f t="shared" si="13"/>
        <v>8.3333333333333321</v>
      </c>
      <c r="Q205" s="9">
        <v>4.8000000000000096</v>
      </c>
      <c r="R205" s="138">
        <f t="shared" si="14"/>
        <v>8.3333333333333162</v>
      </c>
      <c r="S205" s="136">
        <v>1.92</v>
      </c>
      <c r="T205" s="137">
        <f t="shared" si="15"/>
        <v>1.0416666666666667</v>
      </c>
      <c r="U205" s="137">
        <f t="shared" si="16"/>
        <v>10.416666666666668</v>
      </c>
      <c r="V205" s="136">
        <v>19.2</v>
      </c>
      <c r="W205" s="137">
        <f t="shared" si="17"/>
        <v>1.0416666666666667</v>
      </c>
      <c r="X205" s="137">
        <f t="shared" si="18"/>
        <v>10.416666666666668</v>
      </c>
      <c r="Y205" s="136">
        <v>48</v>
      </c>
      <c r="Z205" s="9">
        <f t="shared" si="19"/>
        <v>0.83333333333333326</v>
      </c>
      <c r="AA205" s="139">
        <v>0.192</v>
      </c>
      <c r="AB205" s="9">
        <f t="shared" si="20"/>
        <v>1.0416666666666665</v>
      </c>
      <c r="AC205" s="136">
        <v>48</v>
      </c>
      <c r="AD205" s="9">
        <f t="shared" si="21"/>
        <v>1.3333333333333333</v>
      </c>
      <c r="AE205" s="136">
        <v>48</v>
      </c>
      <c r="AF205" s="137">
        <f t="shared" si="22"/>
        <v>0.83333333333333326</v>
      </c>
      <c r="AG205" s="136">
        <v>48</v>
      </c>
      <c r="AH205" s="137">
        <f t="shared" si="23"/>
        <v>0.83333333333333326</v>
      </c>
      <c r="AI205" s="136">
        <v>48</v>
      </c>
      <c r="AJ205" s="138">
        <f t="shared" si="24"/>
        <v>0.83333333333333326</v>
      </c>
    </row>
    <row r="206" spans="1:36">
      <c r="A206" s="136">
        <v>48.25</v>
      </c>
      <c r="B206" s="137">
        <f t="shared" si="4"/>
        <v>0.82901554404145072</v>
      </c>
      <c r="C206" s="137">
        <f t="shared" si="5"/>
        <v>8.290155440414507</v>
      </c>
      <c r="D206" s="9">
        <v>4.8250000000000099</v>
      </c>
      <c r="E206" s="138">
        <f t="shared" si="6"/>
        <v>8.290155440414491</v>
      </c>
      <c r="F206" s="136">
        <v>48.25</v>
      </c>
      <c r="G206" s="137">
        <f t="shared" si="7"/>
        <v>2.0725388601036268</v>
      </c>
      <c r="H206" s="137">
        <f t="shared" si="8"/>
        <v>20.725388601036268</v>
      </c>
      <c r="I206" s="9">
        <v>4.8250000000000099</v>
      </c>
      <c r="J206" s="138">
        <f t="shared" si="9"/>
        <v>8.290155440414491</v>
      </c>
      <c r="K206" s="9">
        <v>190</v>
      </c>
      <c r="L206" s="137">
        <f t="shared" si="10"/>
        <v>2.1052631578947372</v>
      </c>
      <c r="M206" s="137">
        <f t="shared" si="11"/>
        <v>21.05263157894737</v>
      </c>
      <c r="N206" s="136">
        <v>48.25</v>
      </c>
      <c r="O206" s="137">
        <f t="shared" si="12"/>
        <v>0.82901554404145072</v>
      </c>
      <c r="P206" s="137">
        <f t="shared" si="13"/>
        <v>8.290155440414507</v>
      </c>
      <c r="Q206" s="9">
        <v>4.8250000000000099</v>
      </c>
      <c r="R206" s="138">
        <f t="shared" si="14"/>
        <v>8.290155440414491</v>
      </c>
      <c r="S206" s="136">
        <v>1.93</v>
      </c>
      <c r="T206" s="137">
        <f t="shared" si="15"/>
        <v>1.0362694300518136</v>
      </c>
      <c r="U206" s="137">
        <f t="shared" si="16"/>
        <v>10.362694300518136</v>
      </c>
      <c r="V206" s="136">
        <v>19.3</v>
      </c>
      <c r="W206" s="137">
        <f t="shared" si="17"/>
        <v>1.0362694300518134</v>
      </c>
      <c r="X206" s="137">
        <f t="shared" si="18"/>
        <v>10.362694300518134</v>
      </c>
      <c r="Y206" s="136">
        <v>48.25</v>
      </c>
      <c r="Z206" s="9">
        <f t="shared" si="19"/>
        <v>0.82901554404145072</v>
      </c>
      <c r="AA206" s="139">
        <v>0.193</v>
      </c>
      <c r="AB206" s="9">
        <f t="shared" si="20"/>
        <v>1.0362694300518134</v>
      </c>
      <c r="AC206" s="136">
        <v>48.25</v>
      </c>
      <c r="AD206" s="9">
        <f t="shared" si="21"/>
        <v>1.3264248704663211</v>
      </c>
      <c r="AE206" s="136">
        <v>48.25</v>
      </c>
      <c r="AF206" s="137">
        <f t="shared" si="22"/>
        <v>0.82901554404145072</v>
      </c>
      <c r="AG206" s="136">
        <v>48.25</v>
      </c>
      <c r="AH206" s="137">
        <f t="shared" si="23"/>
        <v>0.82901554404145072</v>
      </c>
      <c r="AI206" s="136">
        <v>48.25</v>
      </c>
      <c r="AJ206" s="138">
        <f t="shared" si="24"/>
        <v>0.82901554404145072</v>
      </c>
    </row>
    <row r="207" spans="1:36">
      <c r="A207" s="136">
        <v>48.5</v>
      </c>
      <c r="B207" s="137">
        <f t="shared" si="4"/>
        <v>0.82474226804123718</v>
      </c>
      <c r="C207" s="137">
        <f t="shared" si="5"/>
        <v>8.247422680412372</v>
      </c>
      <c r="D207" s="9">
        <v>4.8500000000000103</v>
      </c>
      <c r="E207" s="138">
        <f t="shared" si="6"/>
        <v>8.2474226804123525</v>
      </c>
      <c r="F207" s="136">
        <v>48.5</v>
      </c>
      <c r="G207" s="137">
        <f t="shared" si="7"/>
        <v>2.061855670103093</v>
      </c>
      <c r="H207" s="137">
        <f t="shared" si="8"/>
        <v>20.618556701030929</v>
      </c>
      <c r="I207" s="9">
        <v>4.8500000000000103</v>
      </c>
      <c r="J207" s="138">
        <f t="shared" si="9"/>
        <v>8.2474226804123525</v>
      </c>
      <c r="K207" s="136">
        <v>191</v>
      </c>
      <c r="L207" s="137">
        <f t="shared" si="10"/>
        <v>2.0942408376963351</v>
      </c>
      <c r="M207" s="137">
        <f t="shared" si="11"/>
        <v>20.94240837696335</v>
      </c>
      <c r="N207" s="136">
        <v>48.5</v>
      </c>
      <c r="O207" s="137">
        <f t="shared" si="12"/>
        <v>0.82474226804123718</v>
      </c>
      <c r="P207" s="137">
        <f t="shared" si="13"/>
        <v>8.247422680412372</v>
      </c>
      <c r="Q207" s="9">
        <v>4.8500000000000103</v>
      </c>
      <c r="R207" s="138">
        <f t="shared" si="14"/>
        <v>8.2474226804123525</v>
      </c>
      <c r="S207" s="136">
        <v>1.94</v>
      </c>
      <c r="T207" s="137">
        <f t="shared" si="15"/>
        <v>1.0309278350515465</v>
      </c>
      <c r="U207" s="137">
        <f t="shared" si="16"/>
        <v>10.309278350515465</v>
      </c>
      <c r="V207" s="136">
        <v>19.399999999999999</v>
      </c>
      <c r="W207" s="137">
        <f t="shared" si="17"/>
        <v>1.0309278350515465</v>
      </c>
      <c r="X207" s="137">
        <f t="shared" si="18"/>
        <v>10.309278350515465</v>
      </c>
      <c r="Y207" s="136">
        <v>48.5</v>
      </c>
      <c r="Z207" s="9">
        <f t="shared" si="19"/>
        <v>0.82474226804123718</v>
      </c>
      <c r="AA207" s="139">
        <v>0.19400000000000001</v>
      </c>
      <c r="AB207" s="9">
        <f t="shared" si="20"/>
        <v>1.0309278350515463</v>
      </c>
      <c r="AC207" s="136">
        <v>48.5</v>
      </c>
      <c r="AD207" s="9">
        <f t="shared" si="21"/>
        <v>1.3195876288659796</v>
      </c>
      <c r="AE207" s="136">
        <v>48.5</v>
      </c>
      <c r="AF207" s="137">
        <f t="shared" si="22"/>
        <v>0.82474226804123718</v>
      </c>
      <c r="AG207" s="136">
        <v>48.5</v>
      </c>
      <c r="AH207" s="137">
        <f t="shared" si="23"/>
        <v>0.82474226804123718</v>
      </c>
      <c r="AI207" s="136">
        <v>48.5</v>
      </c>
      <c r="AJ207" s="138">
        <f t="shared" si="24"/>
        <v>0.82474226804123718</v>
      </c>
    </row>
    <row r="208" spans="1:36">
      <c r="A208" s="136">
        <v>48.75</v>
      </c>
      <c r="B208" s="137">
        <f t="shared" si="4"/>
        <v>0.8205128205128206</v>
      </c>
      <c r="C208" s="137">
        <f t="shared" si="5"/>
        <v>8.2051282051282062</v>
      </c>
      <c r="D208" s="9">
        <v>4.8750000000000098</v>
      </c>
      <c r="E208" s="138">
        <f t="shared" si="6"/>
        <v>8.2051282051281884</v>
      </c>
      <c r="F208" s="136">
        <v>48.75</v>
      </c>
      <c r="G208" s="137">
        <f t="shared" si="7"/>
        <v>2.0512820512820515</v>
      </c>
      <c r="H208" s="137">
        <f t="shared" si="8"/>
        <v>20.512820512820515</v>
      </c>
      <c r="I208" s="9">
        <v>4.8750000000000098</v>
      </c>
      <c r="J208" s="138">
        <f t="shared" si="9"/>
        <v>8.2051282051281884</v>
      </c>
      <c r="K208" s="9">
        <v>192</v>
      </c>
      <c r="L208" s="137">
        <f t="shared" si="10"/>
        <v>2.083333333333333</v>
      </c>
      <c r="M208" s="137">
        <f t="shared" si="11"/>
        <v>20.833333333333329</v>
      </c>
      <c r="N208" s="136">
        <v>48.75</v>
      </c>
      <c r="O208" s="137">
        <f t="shared" si="12"/>
        <v>0.8205128205128206</v>
      </c>
      <c r="P208" s="137">
        <f t="shared" si="13"/>
        <v>8.2051282051282062</v>
      </c>
      <c r="Q208" s="9">
        <v>4.8750000000000098</v>
      </c>
      <c r="R208" s="138">
        <f t="shared" si="14"/>
        <v>8.2051282051281884</v>
      </c>
      <c r="S208" s="136">
        <v>1.95</v>
      </c>
      <c r="T208" s="137">
        <f t="shared" si="15"/>
        <v>1.0256410256410255</v>
      </c>
      <c r="U208" s="137">
        <f t="shared" si="16"/>
        <v>10.256410256410255</v>
      </c>
      <c r="V208" s="136">
        <v>19.5</v>
      </c>
      <c r="W208" s="137">
        <f t="shared" si="17"/>
        <v>1.0256410256410258</v>
      </c>
      <c r="X208" s="137">
        <f t="shared" si="18"/>
        <v>10.256410256410257</v>
      </c>
      <c r="Y208" s="136">
        <v>48.75</v>
      </c>
      <c r="Z208" s="9">
        <f t="shared" si="19"/>
        <v>0.8205128205128206</v>
      </c>
      <c r="AA208" s="139">
        <v>0.19500000000000001</v>
      </c>
      <c r="AB208" s="9">
        <f t="shared" si="20"/>
        <v>1.0256410256410255</v>
      </c>
      <c r="AC208" s="136">
        <v>48.75</v>
      </c>
      <c r="AD208" s="9">
        <f t="shared" si="21"/>
        <v>1.312820512820513</v>
      </c>
      <c r="AE208" s="136">
        <v>48.75</v>
      </c>
      <c r="AF208" s="137">
        <f t="shared" si="22"/>
        <v>0.8205128205128206</v>
      </c>
      <c r="AG208" s="136">
        <v>48.75</v>
      </c>
      <c r="AH208" s="137">
        <f t="shared" si="23"/>
        <v>0.8205128205128206</v>
      </c>
      <c r="AI208" s="136">
        <v>48.75</v>
      </c>
      <c r="AJ208" s="138">
        <f t="shared" si="24"/>
        <v>0.8205128205128206</v>
      </c>
    </row>
    <row r="209" spans="1:36">
      <c r="A209" s="136">
        <v>49</v>
      </c>
      <c r="B209" s="137">
        <f t="shared" si="4"/>
        <v>0.81632653061224492</v>
      </c>
      <c r="C209" s="137">
        <f t="shared" si="5"/>
        <v>8.1632653061224492</v>
      </c>
      <c r="D209" s="9">
        <v>4.9000000000000101</v>
      </c>
      <c r="E209" s="138">
        <f t="shared" si="6"/>
        <v>8.1632653061224332</v>
      </c>
      <c r="F209" s="136">
        <v>49</v>
      </c>
      <c r="G209" s="137">
        <f t="shared" si="7"/>
        <v>2.0408163265306123</v>
      </c>
      <c r="H209" s="137">
        <f t="shared" si="8"/>
        <v>20.408163265306122</v>
      </c>
      <c r="I209" s="9">
        <v>4.9000000000000101</v>
      </c>
      <c r="J209" s="138">
        <f t="shared" si="9"/>
        <v>8.1632653061224332</v>
      </c>
      <c r="K209" s="136">
        <v>193</v>
      </c>
      <c r="L209" s="137">
        <f t="shared" si="10"/>
        <v>2.0725388601036268</v>
      </c>
      <c r="M209" s="137">
        <f t="shared" si="11"/>
        <v>20.725388601036268</v>
      </c>
      <c r="N209" s="136">
        <v>49</v>
      </c>
      <c r="O209" s="137">
        <f t="shared" si="12"/>
        <v>0.81632653061224492</v>
      </c>
      <c r="P209" s="137">
        <f t="shared" si="13"/>
        <v>8.1632653061224492</v>
      </c>
      <c r="Q209" s="9">
        <v>4.9000000000000101</v>
      </c>
      <c r="R209" s="138">
        <f t="shared" si="14"/>
        <v>8.1632653061224332</v>
      </c>
      <c r="S209" s="136">
        <v>1.96</v>
      </c>
      <c r="T209" s="137">
        <f t="shared" si="15"/>
        <v>1.0204081632653061</v>
      </c>
      <c r="U209" s="137">
        <f t="shared" si="16"/>
        <v>10.204081632653061</v>
      </c>
      <c r="V209" s="136">
        <v>19.600000000000001</v>
      </c>
      <c r="W209" s="137">
        <f t="shared" si="17"/>
        <v>1.0204081632653059</v>
      </c>
      <c r="X209" s="137">
        <f t="shared" si="18"/>
        <v>10.204081632653059</v>
      </c>
      <c r="Y209" s="136">
        <v>49</v>
      </c>
      <c r="Z209" s="9">
        <f t="shared" si="19"/>
        <v>0.81632653061224492</v>
      </c>
      <c r="AA209" s="139">
        <v>0.19600000000000001</v>
      </c>
      <c r="AB209" s="9">
        <f t="shared" si="20"/>
        <v>1.0204081632653059</v>
      </c>
      <c r="AC209" s="136">
        <v>49</v>
      </c>
      <c r="AD209" s="9">
        <f t="shared" si="21"/>
        <v>1.3061224489795917</v>
      </c>
      <c r="AE209" s="136">
        <v>49</v>
      </c>
      <c r="AF209" s="137">
        <f t="shared" si="22"/>
        <v>0.81632653061224492</v>
      </c>
      <c r="AG209" s="136">
        <v>49</v>
      </c>
      <c r="AH209" s="137">
        <f t="shared" si="23"/>
        <v>0.81632653061224492</v>
      </c>
      <c r="AI209" s="136">
        <v>49</v>
      </c>
      <c r="AJ209" s="138">
        <f t="shared" si="24"/>
        <v>0.81632653061224492</v>
      </c>
    </row>
    <row r="210" spans="1:36">
      <c r="A210" s="136">
        <v>49.25</v>
      </c>
      <c r="B210" s="137">
        <f t="shared" si="4"/>
        <v>0.81218274111675126</v>
      </c>
      <c r="C210" s="137">
        <f t="shared" si="5"/>
        <v>8.1218274111675122</v>
      </c>
      <c r="D210" s="9">
        <v>4.9250000000000096</v>
      </c>
      <c r="E210" s="138">
        <f t="shared" si="6"/>
        <v>8.1218274111674962</v>
      </c>
      <c r="F210" s="136">
        <v>49.25</v>
      </c>
      <c r="G210" s="137">
        <f t="shared" si="7"/>
        <v>2.030456852791878</v>
      </c>
      <c r="H210" s="137">
        <f t="shared" si="8"/>
        <v>20.304568527918782</v>
      </c>
      <c r="I210" s="9">
        <v>4.9250000000000096</v>
      </c>
      <c r="J210" s="138">
        <f t="shared" si="9"/>
        <v>8.1218274111674962</v>
      </c>
      <c r="K210" s="9">
        <v>194</v>
      </c>
      <c r="L210" s="137">
        <f t="shared" si="10"/>
        <v>2.061855670103093</v>
      </c>
      <c r="M210" s="137">
        <f t="shared" si="11"/>
        <v>20.618556701030929</v>
      </c>
      <c r="N210" s="136">
        <v>49.25</v>
      </c>
      <c r="O210" s="137">
        <f t="shared" si="12"/>
        <v>0.81218274111675126</v>
      </c>
      <c r="P210" s="137">
        <f t="shared" si="13"/>
        <v>8.1218274111675122</v>
      </c>
      <c r="Q210" s="9">
        <v>4.9250000000000096</v>
      </c>
      <c r="R210" s="138">
        <f t="shared" si="14"/>
        <v>8.1218274111674962</v>
      </c>
      <c r="S210" s="136">
        <v>1.97</v>
      </c>
      <c r="T210" s="137">
        <f t="shared" si="15"/>
        <v>1.015228426395939</v>
      </c>
      <c r="U210" s="137">
        <f t="shared" si="16"/>
        <v>10.152284263959391</v>
      </c>
      <c r="V210" s="136">
        <v>19.7</v>
      </c>
      <c r="W210" s="137">
        <f t="shared" si="17"/>
        <v>1.0152284263959392</v>
      </c>
      <c r="X210" s="137">
        <f t="shared" si="18"/>
        <v>10.152284263959393</v>
      </c>
      <c r="Y210" s="136">
        <v>49.25</v>
      </c>
      <c r="Z210" s="9">
        <f t="shared" si="19"/>
        <v>0.81218274111675126</v>
      </c>
      <c r="AA210" s="139">
        <v>0.19700000000000001</v>
      </c>
      <c r="AB210" s="9">
        <f t="shared" si="20"/>
        <v>1.015228426395939</v>
      </c>
      <c r="AC210" s="136">
        <v>49.25</v>
      </c>
      <c r="AD210" s="9">
        <f t="shared" si="21"/>
        <v>1.2994923857868022</v>
      </c>
      <c r="AE210" s="136">
        <v>49.25</v>
      </c>
      <c r="AF210" s="137">
        <f t="shared" si="22"/>
        <v>0.81218274111675126</v>
      </c>
      <c r="AG210" s="136">
        <v>49.25</v>
      </c>
      <c r="AH210" s="137">
        <f t="shared" si="23"/>
        <v>0.81218274111675126</v>
      </c>
      <c r="AI210" s="136">
        <v>49.25</v>
      </c>
      <c r="AJ210" s="138">
        <f t="shared" si="24"/>
        <v>0.81218274111675126</v>
      </c>
    </row>
    <row r="211" spans="1:36">
      <c r="A211" s="136">
        <v>49.5</v>
      </c>
      <c r="B211" s="137">
        <f t="shared" si="4"/>
        <v>0.80808080808080807</v>
      </c>
      <c r="C211" s="137">
        <f t="shared" si="5"/>
        <v>8.0808080808080813</v>
      </c>
      <c r="D211" s="9">
        <v>4.9500000000000099</v>
      </c>
      <c r="E211" s="138">
        <f t="shared" si="6"/>
        <v>8.0808080808080653</v>
      </c>
      <c r="F211" s="136">
        <v>49.5</v>
      </c>
      <c r="G211" s="137">
        <f t="shared" si="7"/>
        <v>2.0202020202020199</v>
      </c>
      <c r="H211" s="137">
        <f t="shared" si="8"/>
        <v>20.202020202020201</v>
      </c>
      <c r="I211" s="9">
        <v>4.9500000000000099</v>
      </c>
      <c r="J211" s="138">
        <f t="shared" si="9"/>
        <v>8.0808080808080653</v>
      </c>
      <c r="K211" s="136">
        <v>195</v>
      </c>
      <c r="L211" s="137">
        <f t="shared" si="10"/>
        <v>2.0512820512820515</v>
      </c>
      <c r="M211" s="137">
        <f t="shared" si="11"/>
        <v>20.512820512820515</v>
      </c>
      <c r="N211" s="136">
        <v>49.5</v>
      </c>
      <c r="O211" s="137">
        <f t="shared" si="12"/>
        <v>0.80808080808080807</v>
      </c>
      <c r="P211" s="137">
        <f t="shared" si="13"/>
        <v>8.0808080808080813</v>
      </c>
      <c r="Q211" s="9">
        <v>4.9500000000000099</v>
      </c>
      <c r="R211" s="138">
        <f t="shared" si="14"/>
        <v>8.0808080808080653</v>
      </c>
      <c r="S211" s="136">
        <v>1.98</v>
      </c>
      <c r="T211" s="137">
        <f t="shared" si="15"/>
        <v>1.0101010101010102</v>
      </c>
      <c r="U211" s="137">
        <f t="shared" si="16"/>
        <v>10.101010101010102</v>
      </c>
      <c r="V211" s="136">
        <v>19.8</v>
      </c>
      <c r="W211" s="137">
        <f t="shared" si="17"/>
        <v>1.0101010101010102</v>
      </c>
      <c r="X211" s="137">
        <f t="shared" si="18"/>
        <v>10.101010101010102</v>
      </c>
      <c r="Y211" s="136">
        <v>49.5</v>
      </c>
      <c r="Z211" s="9">
        <f t="shared" si="19"/>
        <v>0.80808080808080807</v>
      </c>
      <c r="AA211" s="139">
        <v>0.19800000000000001</v>
      </c>
      <c r="AB211" s="9">
        <f t="shared" si="20"/>
        <v>1.0101010101010102</v>
      </c>
      <c r="AC211" s="136">
        <v>49.5</v>
      </c>
      <c r="AD211" s="9">
        <f t="shared" si="21"/>
        <v>1.2929292929292928</v>
      </c>
      <c r="AE211" s="136">
        <v>49.5</v>
      </c>
      <c r="AF211" s="137">
        <f t="shared" si="22"/>
        <v>0.80808080808080807</v>
      </c>
      <c r="AG211" s="136">
        <v>49.5</v>
      </c>
      <c r="AH211" s="137">
        <f t="shared" si="23"/>
        <v>0.80808080808080807</v>
      </c>
      <c r="AI211" s="136">
        <v>49.5</v>
      </c>
      <c r="AJ211" s="138">
        <f t="shared" si="24"/>
        <v>0.80808080808080807</v>
      </c>
    </row>
    <row r="212" spans="1:36">
      <c r="A212" s="136">
        <v>49.75</v>
      </c>
      <c r="B212" s="137">
        <f t="shared" si="4"/>
        <v>0.8040201005025126</v>
      </c>
      <c r="C212" s="137">
        <f t="shared" si="5"/>
        <v>8.0402010050251267</v>
      </c>
      <c r="D212" s="9">
        <v>4.9750000000000103</v>
      </c>
      <c r="E212" s="138">
        <f t="shared" si="6"/>
        <v>8.0402010050251089</v>
      </c>
      <c r="F212" s="136">
        <v>49.75</v>
      </c>
      <c r="G212" s="137">
        <f t="shared" si="7"/>
        <v>2.0100502512562817</v>
      </c>
      <c r="H212" s="137">
        <f t="shared" si="8"/>
        <v>20.100502512562816</v>
      </c>
      <c r="I212" s="9">
        <v>4.9750000000000103</v>
      </c>
      <c r="J212" s="138">
        <f t="shared" si="9"/>
        <v>8.0402010050251089</v>
      </c>
      <c r="K212" s="9">
        <v>196</v>
      </c>
      <c r="L212" s="137">
        <f t="shared" si="10"/>
        <v>2.0408163265306123</v>
      </c>
      <c r="M212" s="137">
        <f t="shared" si="11"/>
        <v>20.408163265306122</v>
      </c>
      <c r="N212" s="136">
        <v>49.75</v>
      </c>
      <c r="O212" s="137">
        <f t="shared" si="12"/>
        <v>0.8040201005025126</v>
      </c>
      <c r="P212" s="137">
        <f t="shared" si="13"/>
        <v>8.0402010050251267</v>
      </c>
      <c r="Q212" s="9">
        <v>4.9750000000000103</v>
      </c>
      <c r="R212" s="138">
        <f t="shared" si="14"/>
        <v>8.0402010050251089</v>
      </c>
      <c r="S212" s="136">
        <v>1.98999999999999</v>
      </c>
      <c r="T212" s="137">
        <f t="shared" si="15"/>
        <v>1.0050251256281457</v>
      </c>
      <c r="U212" s="137">
        <f t="shared" si="16"/>
        <v>10.050251256281458</v>
      </c>
      <c r="V212" s="136">
        <v>19.899999999999999</v>
      </c>
      <c r="W212" s="137">
        <f t="shared" si="17"/>
        <v>1.0050251256281408</v>
      </c>
      <c r="X212" s="137">
        <f t="shared" si="18"/>
        <v>10.050251256281408</v>
      </c>
      <c r="Y212" s="136">
        <v>49.75</v>
      </c>
      <c r="Z212" s="9">
        <f t="shared" si="19"/>
        <v>0.8040201005025126</v>
      </c>
      <c r="AA212" s="139">
        <v>0.19900000000000001</v>
      </c>
      <c r="AB212" s="9">
        <f t="shared" si="20"/>
        <v>1.0050251256281406</v>
      </c>
      <c r="AC212" s="136">
        <v>49.75</v>
      </c>
      <c r="AD212" s="9">
        <f t="shared" si="21"/>
        <v>1.2864321608040201</v>
      </c>
      <c r="AE212" s="136">
        <v>49.75</v>
      </c>
      <c r="AF212" s="137">
        <f t="shared" si="22"/>
        <v>0.8040201005025126</v>
      </c>
      <c r="AG212" s="136">
        <v>49.75</v>
      </c>
      <c r="AH212" s="137">
        <f t="shared" si="23"/>
        <v>0.8040201005025126</v>
      </c>
      <c r="AI212" s="136">
        <v>49.75</v>
      </c>
      <c r="AJ212" s="138">
        <f t="shared" si="24"/>
        <v>0.8040201005025126</v>
      </c>
    </row>
    <row r="213" spans="1:36">
      <c r="A213" s="136">
        <v>50</v>
      </c>
      <c r="B213" s="137">
        <f t="shared" si="4"/>
        <v>0.8</v>
      </c>
      <c r="C213" s="137">
        <f t="shared" si="5"/>
        <v>8</v>
      </c>
      <c r="D213" s="9">
        <v>5.0000000000000098</v>
      </c>
      <c r="E213" s="138">
        <f t="shared" si="6"/>
        <v>7.999999999999984</v>
      </c>
      <c r="F213" s="136">
        <v>50</v>
      </c>
      <c r="G213" s="137">
        <f t="shared" si="7"/>
        <v>2</v>
      </c>
      <c r="H213" s="137">
        <f t="shared" si="8"/>
        <v>20</v>
      </c>
      <c r="I213" s="9">
        <v>5.0000000000000098</v>
      </c>
      <c r="J213" s="138">
        <f t="shared" si="9"/>
        <v>7.999999999999984</v>
      </c>
      <c r="K213" s="136">
        <v>197</v>
      </c>
      <c r="L213" s="137">
        <f t="shared" si="10"/>
        <v>2.030456852791878</v>
      </c>
      <c r="M213" s="137">
        <f t="shared" si="11"/>
        <v>20.304568527918782</v>
      </c>
      <c r="N213" s="136">
        <v>50</v>
      </c>
      <c r="O213" s="137">
        <f t="shared" si="12"/>
        <v>0.8</v>
      </c>
      <c r="P213" s="137">
        <f t="shared" si="13"/>
        <v>8</v>
      </c>
      <c r="Q213" s="9">
        <v>5.0000000000000098</v>
      </c>
      <c r="R213" s="138">
        <f t="shared" si="14"/>
        <v>7.999999999999984</v>
      </c>
      <c r="S213" s="136">
        <v>1.99999999999999</v>
      </c>
      <c r="T213" s="137">
        <f t="shared" si="15"/>
        <v>1.0000000000000051</v>
      </c>
      <c r="U213" s="137">
        <f t="shared" si="16"/>
        <v>10.000000000000052</v>
      </c>
      <c r="V213" s="136">
        <v>20</v>
      </c>
      <c r="W213" s="137">
        <f t="shared" si="17"/>
        <v>1</v>
      </c>
      <c r="X213" s="137">
        <f t="shared" si="18"/>
        <v>10</v>
      </c>
      <c r="Y213" s="136">
        <v>50</v>
      </c>
      <c r="Z213" s="9">
        <f t="shared" si="19"/>
        <v>0.8</v>
      </c>
      <c r="AA213" s="139">
        <v>0.2</v>
      </c>
      <c r="AB213" s="9">
        <f t="shared" si="20"/>
        <v>1</v>
      </c>
      <c r="AC213" s="136">
        <v>50</v>
      </c>
      <c r="AD213" s="9">
        <f t="shared" si="21"/>
        <v>1.28</v>
      </c>
      <c r="AE213" s="136">
        <v>50</v>
      </c>
      <c r="AF213" s="137">
        <f t="shared" si="22"/>
        <v>0.8</v>
      </c>
      <c r="AG213" s="136">
        <v>50</v>
      </c>
      <c r="AH213" s="137">
        <f t="shared" si="23"/>
        <v>0.8</v>
      </c>
      <c r="AI213" s="136">
        <v>50</v>
      </c>
      <c r="AJ213" s="138">
        <f t="shared" si="24"/>
        <v>0.8</v>
      </c>
    </row>
    <row r="214" spans="1:36">
      <c r="A214" s="136">
        <v>50.25</v>
      </c>
      <c r="B214" s="137">
        <f t="shared" si="4"/>
        <v>0.79601990049751237</v>
      </c>
      <c r="C214" s="137">
        <f t="shared" si="5"/>
        <v>7.9601990049751237</v>
      </c>
      <c r="D214" s="9">
        <v>5.0250000000000101</v>
      </c>
      <c r="E214" s="138">
        <f t="shared" si="6"/>
        <v>7.9601990049751086</v>
      </c>
      <c r="F214" s="136">
        <v>50.25</v>
      </c>
      <c r="G214" s="137">
        <f t="shared" si="7"/>
        <v>1.9900497512437809</v>
      </c>
      <c r="H214" s="137">
        <f t="shared" si="8"/>
        <v>19.900497512437809</v>
      </c>
      <c r="I214" s="9">
        <v>5.0250000000000101</v>
      </c>
      <c r="J214" s="138">
        <f t="shared" si="9"/>
        <v>7.9601990049751086</v>
      </c>
      <c r="K214" s="9">
        <v>198</v>
      </c>
      <c r="L214" s="137">
        <f t="shared" si="10"/>
        <v>2.0202020202020199</v>
      </c>
      <c r="M214" s="137">
        <f t="shared" si="11"/>
        <v>20.202020202020201</v>
      </c>
      <c r="N214" s="136">
        <v>50.25</v>
      </c>
      <c r="O214" s="137">
        <f t="shared" si="12"/>
        <v>0.79601990049751237</v>
      </c>
      <c r="P214" s="137">
        <f t="shared" si="13"/>
        <v>7.9601990049751237</v>
      </c>
      <c r="Q214" s="9">
        <v>5.0250000000000101</v>
      </c>
      <c r="R214" s="138">
        <f t="shared" si="14"/>
        <v>7.9601990049751086</v>
      </c>
      <c r="S214" s="136">
        <v>2.00999999999999</v>
      </c>
      <c r="T214" s="137">
        <f t="shared" si="15"/>
        <v>0.99502487562189545</v>
      </c>
      <c r="U214" s="137">
        <f t="shared" si="16"/>
        <v>9.9502487562189543</v>
      </c>
      <c r="V214" s="136">
        <v>20.100000000000001</v>
      </c>
      <c r="W214" s="137">
        <f t="shared" si="17"/>
        <v>0.99502487562189046</v>
      </c>
      <c r="X214" s="137">
        <f t="shared" si="18"/>
        <v>9.9502487562189046</v>
      </c>
      <c r="Y214" s="136">
        <v>50.25</v>
      </c>
      <c r="Z214" s="9">
        <f t="shared" si="19"/>
        <v>0.79601990049751237</v>
      </c>
      <c r="AA214" s="139">
        <v>0.20100000000000001</v>
      </c>
      <c r="AB214" s="9">
        <f t="shared" si="20"/>
        <v>0.99502487562189057</v>
      </c>
      <c r="AC214" s="136">
        <v>50.25</v>
      </c>
      <c r="AD214" s="9">
        <f t="shared" si="21"/>
        <v>1.2736318407960199</v>
      </c>
      <c r="AE214" s="136">
        <v>50.25</v>
      </c>
      <c r="AF214" s="137">
        <f t="shared" si="22"/>
        <v>0.79601990049751237</v>
      </c>
      <c r="AG214" s="136">
        <v>50.25</v>
      </c>
      <c r="AH214" s="137">
        <f t="shared" si="23"/>
        <v>0.79601990049751237</v>
      </c>
      <c r="AI214" s="136">
        <v>50.25</v>
      </c>
      <c r="AJ214" s="138">
        <f t="shared" si="24"/>
        <v>0.79601990049751237</v>
      </c>
    </row>
    <row r="215" spans="1:36">
      <c r="A215" s="136">
        <v>50.5</v>
      </c>
      <c r="B215" s="137">
        <f t="shared" si="4"/>
        <v>0.79207920792079212</v>
      </c>
      <c r="C215" s="137">
        <f t="shared" si="5"/>
        <v>7.9207920792079207</v>
      </c>
      <c r="D215" s="9">
        <v>5.0500000000000096</v>
      </c>
      <c r="E215" s="138">
        <f t="shared" si="6"/>
        <v>7.9207920792079065</v>
      </c>
      <c r="F215" s="136">
        <v>50.5</v>
      </c>
      <c r="G215" s="137">
        <f t="shared" si="7"/>
        <v>1.9801980198019802</v>
      </c>
      <c r="H215" s="137">
        <f t="shared" si="8"/>
        <v>19.801980198019802</v>
      </c>
      <c r="I215" s="9">
        <v>5.0500000000000096</v>
      </c>
      <c r="J215" s="138">
        <f t="shared" si="9"/>
        <v>7.9207920792079065</v>
      </c>
      <c r="K215" s="136">
        <v>199</v>
      </c>
      <c r="L215" s="137">
        <f t="shared" si="10"/>
        <v>2.0100502512562817</v>
      </c>
      <c r="M215" s="137">
        <f t="shared" si="11"/>
        <v>20.100502512562816</v>
      </c>
      <c r="N215" s="136">
        <v>50.5</v>
      </c>
      <c r="O215" s="137">
        <f t="shared" si="12"/>
        <v>0.79207920792079212</v>
      </c>
      <c r="P215" s="137">
        <f t="shared" si="13"/>
        <v>7.9207920792079207</v>
      </c>
      <c r="Q215" s="9">
        <v>5.0500000000000096</v>
      </c>
      <c r="R215" s="138">
        <f t="shared" si="14"/>
        <v>7.9207920792079065</v>
      </c>
      <c r="S215" s="136">
        <v>2.0199999999999898</v>
      </c>
      <c r="T215" s="137">
        <f t="shared" si="15"/>
        <v>0.99009900990099509</v>
      </c>
      <c r="U215" s="137">
        <f t="shared" si="16"/>
        <v>9.9009900990099506</v>
      </c>
      <c r="V215" s="136">
        <v>20.2</v>
      </c>
      <c r="W215" s="137">
        <f t="shared" si="17"/>
        <v>0.99009900990099009</v>
      </c>
      <c r="X215" s="137">
        <f t="shared" si="18"/>
        <v>9.9009900990099009</v>
      </c>
      <c r="Y215" s="136">
        <v>50.5</v>
      </c>
      <c r="Z215" s="9">
        <f t="shared" si="19"/>
        <v>0.79207920792079212</v>
      </c>
      <c r="AA215" s="139">
        <v>0.20200000000000001</v>
      </c>
      <c r="AB215" s="9">
        <f t="shared" si="20"/>
        <v>0.99009900990098998</v>
      </c>
      <c r="AC215" s="136">
        <v>50.5</v>
      </c>
      <c r="AD215" s="9">
        <f t="shared" si="21"/>
        <v>1.2673267326732673</v>
      </c>
      <c r="AE215" s="136">
        <v>50.5</v>
      </c>
      <c r="AF215" s="137">
        <f t="shared" si="22"/>
        <v>0.79207920792079212</v>
      </c>
      <c r="AG215" s="136">
        <v>50.5</v>
      </c>
      <c r="AH215" s="137">
        <f t="shared" si="23"/>
        <v>0.79207920792079212</v>
      </c>
      <c r="AI215" s="136">
        <v>50.5</v>
      </c>
      <c r="AJ215" s="138">
        <f t="shared" si="24"/>
        <v>0.79207920792079212</v>
      </c>
    </row>
    <row r="216" spans="1:36">
      <c r="A216" s="136">
        <v>50.75</v>
      </c>
      <c r="B216" s="137">
        <f t="shared" si="4"/>
        <v>0.78817733990147787</v>
      </c>
      <c r="C216" s="137">
        <f t="shared" si="5"/>
        <v>7.8817733990147785</v>
      </c>
      <c r="D216" s="9">
        <v>5.0750000000000099</v>
      </c>
      <c r="E216" s="138">
        <f t="shared" si="6"/>
        <v>7.8817733990147634</v>
      </c>
      <c r="F216" s="136">
        <v>50.75</v>
      </c>
      <c r="G216" s="137">
        <f t="shared" si="7"/>
        <v>1.9704433497536946</v>
      </c>
      <c r="H216" s="137">
        <f t="shared" si="8"/>
        <v>19.704433497536947</v>
      </c>
      <c r="I216" s="9">
        <v>5.0750000000000099</v>
      </c>
      <c r="J216" s="138">
        <f t="shared" si="9"/>
        <v>7.8817733990147634</v>
      </c>
      <c r="K216" s="9">
        <v>200</v>
      </c>
      <c r="L216" s="137">
        <f t="shared" si="10"/>
        <v>2</v>
      </c>
      <c r="M216" s="137">
        <f t="shared" si="11"/>
        <v>20</v>
      </c>
      <c r="N216" s="136">
        <v>50.75</v>
      </c>
      <c r="O216" s="137">
        <f t="shared" si="12"/>
        <v>0.78817733990147787</v>
      </c>
      <c r="P216" s="137">
        <f t="shared" si="13"/>
        <v>7.8817733990147785</v>
      </c>
      <c r="Q216" s="9">
        <v>5.0750000000000099</v>
      </c>
      <c r="R216" s="138">
        <f t="shared" si="14"/>
        <v>7.8817733990147634</v>
      </c>
      <c r="S216" s="136">
        <v>2.02999999999999</v>
      </c>
      <c r="T216" s="137">
        <f t="shared" si="15"/>
        <v>0.98522167487685219</v>
      </c>
      <c r="U216" s="137">
        <f t="shared" si="16"/>
        <v>9.8522167487685213</v>
      </c>
      <c r="V216" s="136">
        <v>20.3</v>
      </c>
      <c r="W216" s="137">
        <f t="shared" si="17"/>
        <v>0.98522167487684731</v>
      </c>
      <c r="X216" s="137">
        <f t="shared" si="18"/>
        <v>9.8522167487684733</v>
      </c>
      <c r="Y216" s="136">
        <v>50.75</v>
      </c>
      <c r="Z216" s="9">
        <f t="shared" si="19"/>
        <v>0.78817733990147787</v>
      </c>
      <c r="AA216" s="139">
        <v>0.20300000000000001</v>
      </c>
      <c r="AB216" s="9">
        <f t="shared" si="20"/>
        <v>0.98522167487684731</v>
      </c>
      <c r="AC216" s="136">
        <v>50.75</v>
      </c>
      <c r="AD216" s="9">
        <f t="shared" si="21"/>
        <v>1.2610837438423645</v>
      </c>
      <c r="AE216" s="136">
        <v>50.75</v>
      </c>
      <c r="AF216" s="137">
        <f t="shared" si="22"/>
        <v>0.78817733990147787</v>
      </c>
      <c r="AG216" s="136">
        <v>50.75</v>
      </c>
      <c r="AH216" s="137">
        <f t="shared" si="23"/>
        <v>0.78817733990147787</v>
      </c>
      <c r="AI216" s="136">
        <v>50.75</v>
      </c>
      <c r="AJ216" s="138">
        <f t="shared" si="24"/>
        <v>0.78817733990147787</v>
      </c>
    </row>
    <row r="217" spans="1:36">
      <c r="A217" s="136">
        <v>51</v>
      </c>
      <c r="B217" s="137">
        <f t="shared" si="4"/>
        <v>0.78431372549019618</v>
      </c>
      <c r="C217" s="137">
        <f t="shared" si="5"/>
        <v>7.8431372549019613</v>
      </c>
      <c r="D217" s="9">
        <v>5.1000000000000103</v>
      </c>
      <c r="E217" s="138">
        <f t="shared" si="6"/>
        <v>7.8431372549019454</v>
      </c>
      <c r="F217" s="136">
        <v>51</v>
      </c>
      <c r="G217" s="137">
        <f t="shared" si="7"/>
        <v>1.9607843137254903</v>
      </c>
      <c r="H217" s="137">
        <f t="shared" si="8"/>
        <v>19.607843137254903</v>
      </c>
      <c r="I217" s="9">
        <v>5.1000000000000103</v>
      </c>
      <c r="J217" s="138">
        <f t="shared" si="9"/>
        <v>7.8431372549019454</v>
      </c>
      <c r="K217" s="136">
        <v>201</v>
      </c>
      <c r="L217" s="137">
        <f t="shared" si="10"/>
        <v>1.9900497512437809</v>
      </c>
      <c r="M217" s="137">
        <f t="shared" si="11"/>
        <v>19.900497512437809</v>
      </c>
      <c r="N217" s="136">
        <v>51</v>
      </c>
      <c r="O217" s="137">
        <f t="shared" si="12"/>
        <v>0.78431372549019618</v>
      </c>
      <c r="P217" s="137">
        <f t="shared" si="13"/>
        <v>7.8431372549019613</v>
      </c>
      <c r="Q217" s="9">
        <v>5.1000000000000103</v>
      </c>
      <c r="R217" s="138">
        <f t="shared" si="14"/>
        <v>7.8431372549019454</v>
      </c>
      <c r="S217" s="136">
        <v>2.0399999999999898</v>
      </c>
      <c r="T217" s="137">
        <f t="shared" si="15"/>
        <v>0.98039215686274994</v>
      </c>
      <c r="U217" s="137">
        <f t="shared" si="16"/>
        <v>9.8039215686274996</v>
      </c>
      <c r="V217" s="136">
        <v>20.399999999999999</v>
      </c>
      <c r="W217" s="137">
        <f t="shared" si="17"/>
        <v>0.98039215686274517</v>
      </c>
      <c r="X217" s="137">
        <f t="shared" si="18"/>
        <v>9.8039215686274517</v>
      </c>
      <c r="Y217" s="136">
        <v>51</v>
      </c>
      <c r="Z217" s="9">
        <f t="shared" si="19"/>
        <v>0.78431372549019618</v>
      </c>
      <c r="AA217" s="139">
        <v>0.20399999999999999</v>
      </c>
      <c r="AB217" s="9">
        <f t="shared" si="20"/>
        <v>0.98039215686274506</v>
      </c>
      <c r="AC217" s="136">
        <v>51</v>
      </c>
      <c r="AD217" s="9">
        <f t="shared" si="21"/>
        <v>1.2549019607843137</v>
      </c>
      <c r="AE217" s="136">
        <v>51</v>
      </c>
      <c r="AF217" s="137">
        <f t="shared" si="22"/>
        <v>0.78431372549019618</v>
      </c>
      <c r="AG217" s="136">
        <v>51</v>
      </c>
      <c r="AH217" s="137">
        <f t="shared" si="23"/>
        <v>0.78431372549019618</v>
      </c>
      <c r="AI217" s="136">
        <v>51</v>
      </c>
      <c r="AJ217" s="138">
        <f t="shared" si="24"/>
        <v>0.78431372549019618</v>
      </c>
    </row>
    <row r="218" spans="1:36">
      <c r="A218" s="136">
        <v>51.25</v>
      </c>
      <c r="B218" s="137">
        <f t="shared" si="4"/>
        <v>0.78048780487804881</v>
      </c>
      <c r="C218" s="137">
        <f t="shared" si="5"/>
        <v>7.8048780487804876</v>
      </c>
      <c r="D218" s="9">
        <v>5.1250000000000098</v>
      </c>
      <c r="E218" s="138">
        <f t="shared" si="6"/>
        <v>7.8048780487804734</v>
      </c>
      <c r="F218" s="136">
        <v>51.25</v>
      </c>
      <c r="G218" s="137">
        <f t="shared" si="7"/>
        <v>1.9512195121951219</v>
      </c>
      <c r="H218" s="137">
        <f t="shared" si="8"/>
        <v>19.512195121951219</v>
      </c>
      <c r="I218" s="9">
        <v>5.1250000000000098</v>
      </c>
      <c r="J218" s="138">
        <f t="shared" si="9"/>
        <v>7.8048780487804734</v>
      </c>
      <c r="K218" s="9">
        <v>202</v>
      </c>
      <c r="L218" s="137">
        <f t="shared" si="10"/>
        <v>1.9801980198019802</v>
      </c>
      <c r="M218" s="137">
        <f t="shared" si="11"/>
        <v>19.801980198019802</v>
      </c>
      <c r="N218" s="136">
        <v>51.25</v>
      </c>
      <c r="O218" s="137">
        <f t="shared" si="12"/>
        <v>0.78048780487804881</v>
      </c>
      <c r="P218" s="137">
        <f t="shared" si="13"/>
        <v>7.8048780487804876</v>
      </c>
      <c r="Q218" s="9">
        <v>5.1250000000000098</v>
      </c>
      <c r="R218" s="138">
        <f t="shared" si="14"/>
        <v>7.8048780487804734</v>
      </c>
      <c r="S218" s="136">
        <v>2.0499999999999901</v>
      </c>
      <c r="T218" s="137">
        <f t="shared" si="15"/>
        <v>0.97560975609756573</v>
      </c>
      <c r="U218" s="137">
        <f t="shared" si="16"/>
        <v>9.7560975609756575</v>
      </c>
      <c r="V218" s="136">
        <v>20.5</v>
      </c>
      <c r="W218" s="137">
        <f t="shared" si="17"/>
        <v>0.97560975609756095</v>
      </c>
      <c r="X218" s="137">
        <f t="shared" si="18"/>
        <v>9.7560975609756095</v>
      </c>
      <c r="Y218" s="136">
        <v>51.25</v>
      </c>
      <c r="Z218" s="9">
        <f t="shared" si="19"/>
        <v>0.78048780487804881</v>
      </c>
      <c r="AA218" s="139">
        <v>0.20499999999999999</v>
      </c>
      <c r="AB218" s="9">
        <f t="shared" si="20"/>
        <v>0.97560975609756095</v>
      </c>
      <c r="AC218" s="136">
        <v>51.25</v>
      </c>
      <c r="AD218" s="9">
        <f t="shared" si="21"/>
        <v>1.248780487804878</v>
      </c>
      <c r="AE218" s="136">
        <v>51.25</v>
      </c>
      <c r="AF218" s="137">
        <f t="shared" si="22"/>
        <v>0.78048780487804881</v>
      </c>
      <c r="AG218" s="136">
        <v>51.25</v>
      </c>
      <c r="AH218" s="137">
        <f t="shared" si="23"/>
        <v>0.78048780487804881</v>
      </c>
      <c r="AI218" s="136">
        <v>51.25</v>
      </c>
      <c r="AJ218" s="138">
        <f t="shared" si="24"/>
        <v>0.78048780487804881</v>
      </c>
    </row>
    <row r="219" spans="1:36">
      <c r="A219" s="136">
        <v>51.5</v>
      </c>
      <c r="B219" s="137">
        <f t="shared" si="4"/>
        <v>0.77669902912621358</v>
      </c>
      <c r="C219" s="137">
        <f t="shared" si="5"/>
        <v>7.766990291262136</v>
      </c>
      <c r="D219" s="9">
        <v>5.1500000000000101</v>
      </c>
      <c r="E219" s="138">
        <f t="shared" si="6"/>
        <v>7.7669902912621209</v>
      </c>
      <c r="F219" s="136">
        <v>51.5</v>
      </c>
      <c r="G219" s="137">
        <f t="shared" si="7"/>
        <v>1.9417475728155338</v>
      </c>
      <c r="H219" s="137">
        <f t="shared" si="8"/>
        <v>19.417475728155338</v>
      </c>
      <c r="I219" s="9">
        <v>5.1500000000000101</v>
      </c>
      <c r="J219" s="138">
        <f t="shared" si="9"/>
        <v>7.7669902912621209</v>
      </c>
      <c r="K219" s="136">
        <v>203</v>
      </c>
      <c r="L219" s="137">
        <f t="shared" si="10"/>
        <v>1.9704433497536946</v>
      </c>
      <c r="M219" s="137">
        <f t="shared" si="11"/>
        <v>19.704433497536947</v>
      </c>
      <c r="N219" s="136">
        <v>51.5</v>
      </c>
      <c r="O219" s="137">
        <f t="shared" si="12"/>
        <v>0.77669902912621358</v>
      </c>
      <c r="P219" s="137">
        <f t="shared" si="13"/>
        <v>7.766990291262136</v>
      </c>
      <c r="Q219" s="9">
        <v>5.1500000000000101</v>
      </c>
      <c r="R219" s="138">
        <f t="shared" si="14"/>
        <v>7.7669902912621209</v>
      </c>
      <c r="S219" s="136">
        <v>2.0599999999999898</v>
      </c>
      <c r="T219" s="137">
        <f t="shared" si="15"/>
        <v>0.97087378640777178</v>
      </c>
      <c r="U219" s="137">
        <f t="shared" si="16"/>
        <v>9.7087378640777171</v>
      </c>
      <c r="V219" s="136">
        <v>20.6</v>
      </c>
      <c r="W219" s="137">
        <f t="shared" si="17"/>
        <v>0.97087378640776689</v>
      </c>
      <c r="X219" s="137">
        <f t="shared" si="18"/>
        <v>9.7087378640776691</v>
      </c>
      <c r="Y219" s="136">
        <v>51.5</v>
      </c>
      <c r="Z219" s="9">
        <f t="shared" si="19"/>
        <v>0.77669902912621358</v>
      </c>
      <c r="AA219" s="139">
        <v>0.20599999999999999</v>
      </c>
      <c r="AB219" s="9">
        <f t="shared" si="20"/>
        <v>0.970873786407767</v>
      </c>
      <c r="AC219" s="136">
        <v>51.5</v>
      </c>
      <c r="AD219" s="9">
        <f t="shared" si="21"/>
        <v>1.2427184466019416</v>
      </c>
      <c r="AE219" s="136">
        <v>51.5</v>
      </c>
      <c r="AF219" s="137">
        <f t="shared" si="22"/>
        <v>0.77669902912621358</v>
      </c>
      <c r="AG219" s="136">
        <v>51.5</v>
      </c>
      <c r="AH219" s="137">
        <f t="shared" si="23"/>
        <v>0.77669902912621358</v>
      </c>
      <c r="AI219" s="136">
        <v>51.5</v>
      </c>
      <c r="AJ219" s="138">
        <f t="shared" si="24"/>
        <v>0.77669902912621358</v>
      </c>
    </row>
    <row r="220" spans="1:36">
      <c r="A220" s="136">
        <v>51.75</v>
      </c>
      <c r="B220" s="137">
        <f t="shared" si="4"/>
        <v>0.77294685990338163</v>
      </c>
      <c r="C220" s="137">
        <f t="shared" si="5"/>
        <v>7.7294685990338161</v>
      </c>
      <c r="D220" s="9">
        <v>5.1750000000000096</v>
      </c>
      <c r="E220" s="138">
        <f t="shared" si="6"/>
        <v>7.7294685990338019</v>
      </c>
      <c r="F220" s="136">
        <v>51.75</v>
      </c>
      <c r="G220" s="137">
        <f t="shared" si="7"/>
        <v>1.9323671497584543</v>
      </c>
      <c r="H220" s="137">
        <f t="shared" si="8"/>
        <v>19.323671497584542</v>
      </c>
      <c r="I220" s="9">
        <v>5.1750000000000096</v>
      </c>
      <c r="J220" s="138">
        <f t="shared" si="9"/>
        <v>7.7294685990338019</v>
      </c>
      <c r="K220" s="9">
        <v>204</v>
      </c>
      <c r="L220" s="137">
        <f t="shared" si="10"/>
        <v>1.9607843137254903</v>
      </c>
      <c r="M220" s="137">
        <f t="shared" si="11"/>
        <v>19.607843137254903</v>
      </c>
      <c r="N220" s="136">
        <v>51.75</v>
      </c>
      <c r="O220" s="137">
        <f t="shared" si="12"/>
        <v>0.77294685990338163</v>
      </c>
      <c r="P220" s="137">
        <f t="shared" si="13"/>
        <v>7.7294685990338161</v>
      </c>
      <c r="Q220" s="9">
        <v>5.1750000000000096</v>
      </c>
      <c r="R220" s="138">
        <f t="shared" si="14"/>
        <v>7.7294685990338019</v>
      </c>
      <c r="S220" s="136">
        <v>2.0699999999999901</v>
      </c>
      <c r="T220" s="137">
        <f t="shared" si="15"/>
        <v>0.96618357487923179</v>
      </c>
      <c r="U220" s="137">
        <f t="shared" si="16"/>
        <v>9.661835748792317</v>
      </c>
      <c r="V220" s="136">
        <v>20.7</v>
      </c>
      <c r="W220" s="137">
        <f t="shared" si="17"/>
        <v>0.96618357487922713</v>
      </c>
      <c r="X220" s="137">
        <f t="shared" si="18"/>
        <v>9.6618357487922708</v>
      </c>
      <c r="Y220" s="136">
        <v>51.75</v>
      </c>
      <c r="Z220" s="9">
        <f t="shared" si="19"/>
        <v>0.77294685990338163</v>
      </c>
      <c r="AA220" s="139">
        <v>0.20699999999999999</v>
      </c>
      <c r="AB220" s="9">
        <f t="shared" si="20"/>
        <v>0.96618357487922713</v>
      </c>
      <c r="AC220" s="136">
        <v>51.75</v>
      </c>
      <c r="AD220" s="9">
        <f t="shared" si="21"/>
        <v>1.2367149758454106</v>
      </c>
      <c r="AE220" s="136">
        <v>51.75</v>
      </c>
      <c r="AF220" s="137">
        <f t="shared" si="22"/>
        <v>0.77294685990338163</v>
      </c>
      <c r="AG220" s="136">
        <v>51.75</v>
      </c>
      <c r="AH220" s="137">
        <f t="shared" si="23"/>
        <v>0.77294685990338163</v>
      </c>
      <c r="AI220" s="136">
        <v>51.75</v>
      </c>
      <c r="AJ220" s="138">
        <f t="shared" si="24"/>
        <v>0.77294685990338163</v>
      </c>
    </row>
    <row r="221" spans="1:36">
      <c r="A221" s="136">
        <v>52</v>
      </c>
      <c r="B221" s="137">
        <f t="shared" si="4"/>
        <v>0.76923076923076916</v>
      </c>
      <c r="C221" s="137">
        <f t="shared" si="5"/>
        <v>7.6923076923076916</v>
      </c>
      <c r="D221" s="9">
        <v>5.2000000000000099</v>
      </c>
      <c r="E221" s="138">
        <f t="shared" si="6"/>
        <v>7.6923076923076783</v>
      </c>
      <c r="F221" s="136">
        <v>52</v>
      </c>
      <c r="G221" s="137">
        <f t="shared" si="7"/>
        <v>1.9230769230769229</v>
      </c>
      <c r="H221" s="137">
        <f t="shared" si="8"/>
        <v>19.23076923076923</v>
      </c>
      <c r="I221" s="9">
        <v>5.2000000000000099</v>
      </c>
      <c r="J221" s="138">
        <f t="shared" si="9"/>
        <v>7.6923076923076783</v>
      </c>
      <c r="K221" s="136">
        <v>205</v>
      </c>
      <c r="L221" s="137">
        <f t="shared" si="10"/>
        <v>1.9512195121951219</v>
      </c>
      <c r="M221" s="137">
        <f t="shared" si="11"/>
        <v>19.512195121951219</v>
      </c>
      <c r="N221" s="136">
        <v>52</v>
      </c>
      <c r="O221" s="137">
        <f t="shared" si="12"/>
        <v>0.76923076923076916</v>
      </c>
      <c r="P221" s="137">
        <f t="shared" si="13"/>
        <v>7.6923076923076916</v>
      </c>
      <c r="Q221" s="9">
        <v>5.2000000000000099</v>
      </c>
      <c r="R221" s="138">
        <f t="shared" si="14"/>
        <v>7.6923076923076783</v>
      </c>
      <c r="S221" s="136">
        <v>2.0799999999999899</v>
      </c>
      <c r="T221" s="137">
        <f t="shared" si="15"/>
        <v>0.96153846153846623</v>
      </c>
      <c r="U221" s="137">
        <f t="shared" si="16"/>
        <v>9.6153846153846629</v>
      </c>
      <c r="V221" s="136">
        <v>20.8</v>
      </c>
      <c r="W221" s="137">
        <f t="shared" si="17"/>
        <v>0.96153846153846145</v>
      </c>
      <c r="X221" s="137">
        <f t="shared" si="18"/>
        <v>9.615384615384615</v>
      </c>
      <c r="Y221" s="136">
        <v>52</v>
      </c>
      <c r="Z221" s="9">
        <f t="shared" si="19"/>
        <v>0.76923076923076916</v>
      </c>
      <c r="AA221" s="139">
        <v>0.20799999999999999</v>
      </c>
      <c r="AB221" s="9">
        <f t="shared" si="20"/>
        <v>0.96153846153846156</v>
      </c>
      <c r="AC221" s="136">
        <v>52</v>
      </c>
      <c r="AD221" s="9">
        <f t="shared" si="21"/>
        <v>1.2307692307692306</v>
      </c>
      <c r="AE221" s="136">
        <v>52</v>
      </c>
      <c r="AF221" s="137">
        <f t="shared" si="22"/>
        <v>0.76923076923076916</v>
      </c>
      <c r="AG221" s="136">
        <v>52</v>
      </c>
      <c r="AH221" s="137">
        <f t="shared" si="23"/>
        <v>0.76923076923076916</v>
      </c>
      <c r="AI221" s="136">
        <v>52</v>
      </c>
      <c r="AJ221" s="138">
        <f t="shared" si="24"/>
        <v>0.76923076923076916</v>
      </c>
    </row>
    <row r="222" spans="1:36">
      <c r="A222" s="136">
        <v>52.25</v>
      </c>
      <c r="B222" s="137">
        <f t="shared" si="4"/>
        <v>0.76555023923444976</v>
      </c>
      <c r="C222" s="137">
        <f t="shared" si="5"/>
        <v>7.6555023923444976</v>
      </c>
      <c r="D222" s="9">
        <v>5.2250000000000103</v>
      </c>
      <c r="E222" s="138">
        <f t="shared" si="6"/>
        <v>7.6555023923444825</v>
      </c>
      <c r="F222" s="136">
        <v>52.25</v>
      </c>
      <c r="G222" s="137">
        <f t="shared" si="7"/>
        <v>1.9138755980861244</v>
      </c>
      <c r="H222" s="137">
        <f t="shared" si="8"/>
        <v>19.138755980861244</v>
      </c>
      <c r="I222" s="9">
        <v>5.2250000000000103</v>
      </c>
      <c r="J222" s="138">
        <f t="shared" si="9"/>
        <v>7.6555023923444825</v>
      </c>
      <c r="K222" s="9">
        <v>206</v>
      </c>
      <c r="L222" s="137">
        <f t="shared" si="10"/>
        <v>1.9417475728155338</v>
      </c>
      <c r="M222" s="137">
        <f t="shared" si="11"/>
        <v>19.417475728155338</v>
      </c>
      <c r="N222" s="136">
        <v>52.25</v>
      </c>
      <c r="O222" s="137">
        <f t="shared" si="12"/>
        <v>0.76555023923444976</v>
      </c>
      <c r="P222" s="137">
        <f t="shared" si="13"/>
        <v>7.6555023923444976</v>
      </c>
      <c r="Q222" s="9">
        <v>5.2250000000000103</v>
      </c>
      <c r="R222" s="138">
        <f t="shared" si="14"/>
        <v>7.6555023923444825</v>
      </c>
      <c r="S222" s="136">
        <v>2.0899999999999901</v>
      </c>
      <c r="T222" s="137">
        <f t="shared" si="15"/>
        <v>0.95693779904306675</v>
      </c>
      <c r="U222" s="137">
        <f t="shared" si="16"/>
        <v>9.5693779904306666</v>
      </c>
      <c r="V222" s="136">
        <v>20.9</v>
      </c>
      <c r="W222" s="137">
        <f t="shared" si="17"/>
        <v>0.95693779904306231</v>
      </c>
      <c r="X222" s="137">
        <f t="shared" si="18"/>
        <v>9.569377990430624</v>
      </c>
      <c r="Y222" s="136">
        <v>52.25</v>
      </c>
      <c r="Z222" s="9">
        <f t="shared" si="19"/>
        <v>0.76555023923444976</v>
      </c>
      <c r="AA222" s="139">
        <v>0.20899999999999999</v>
      </c>
      <c r="AB222" s="9">
        <f t="shared" si="20"/>
        <v>0.95693779904306231</v>
      </c>
      <c r="AC222" s="136">
        <v>52.25</v>
      </c>
      <c r="AD222" s="9">
        <f t="shared" si="21"/>
        <v>1.2248803827751196</v>
      </c>
      <c r="AE222" s="136">
        <v>52.25</v>
      </c>
      <c r="AF222" s="137">
        <f t="shared" si="22"/>
        <v>0.76555023923444976</v>
      </c>
      <c r="AG222" s="136">
        <v>52.25</v>
      </c>
      <c r="AH222" s="137">
        <f t="shared" si="23"/>
        <v>0.76555023923444976</v>
      </c>
      <c r="AI222" s="136">
        <v>52.25</v>
      </c>
      <c r="AJ222" s="138">
        <f t="shared" si="24"/>
        <v>0.76555023923444976</v>
      </c>
    </row>
    <row r="223" spans="1:36">
      <c r="A223" s="136">
        <v>52.5</v>
      </c>
      <c r="B223" s="137">
        <f t="shared" si="4"/>
        <v>0.76190476190476186</v>
      </c>
      <c r="C223" s="137">
        <f t="shared" si="5"/>
        <v>7.6190476190476186</v>
      </c>
      <c r="D223" s="9">
        <v>5.2500000000000098</v>
      </c>
      <c r="E223" s="138">
        <f t="shared" si="6"/>
        <v>7.6190476190476044</v>
      </c>
      <c r="F223" s="136">
        <v>52.5</v>
      </c>
      <c r="G223" s="137">
        <f t="shared" si="7"/>
        <v>1.9047619047619047</v>
      </c>
      <c r="H223" s="137">
        <f t="shared" si="8"/>
        <v>19.047619047619047</v>
      </c>
      <c r="I223" s="9">
        <v>5.2500000000000098</v>
      </c>
      <c r="J223" s="138">
        <f t="shared" si="9"/>
        <v>7.6190476190476044</v>
      </c>
      <c r="K223" s="136">
        <v>207</v>
      </c>
      <c r="L223" s="137">
        <f t="shared" si="10"/>
        <v>1.9323671497584543</v>
      </c>
      <c r="M223" s="137">
        <f t="shared" si="11"/>
        <v>19.323671497584542</v>
      </c>
      <c r="N223" s="136">
        <v>52.5</v>
      </c>
      <c r="O223" s="137">
        <f t="shared" si="12"/>
        <v>0.76190476190476186</v>
      </c>
      <c r="P223" s="137">
        <f t="shared" si="13"/>
        <v>7.6190476190476186</v>
      </c>
      <c r="Q223" s="9">
        <v>5.2500000000000098</v>
      </c>
      <c r="R223" s="138">
        <f t="shared" si="14"/>
        <v>7.6190476190476044</v>
      </c>
      <c r="S223" s="136">
        <v>2.0999999999999899</v>
      </c>
      <c r="T223" s="137">
        <f t="shared" si="15"/>
        <v>0.95238095238095699</v>
      </c>
      <c r="U223" s="137">
        <f t="shared" si="16"/>
        <v>9.5238095238095699</v>
      </c>
      <c r="V223" s="136">
        <v>21</v>
      </c>
      <c r="W223" s="137">
        <f t="shared" si="17"/>
        <v>0.95238095238095244</v>
      </c>
      <c r="X223" s="137">
        <f t="shared" si="18"/>
        <v>9.5238095238095237</v>
      </c>
      <c r="Y223" s="136">
        <v>52.5</v>
      </c>
      <c r="Z223" s="9">
        <f t="shared" si="19"/>
        <v>0.76190476190476186</v>
      </c>
      <c r="AA223" s="139">
        <v>0.21</v>
      </c>
      <c r="AB223" s="9">
        <f t="shared" si="20"/>
        <v>0.95238095238095244</v>
      </c>
      <c r="AC223" s="136">
        <v>52.5</v>
      </c>
      <c r="AD223" s="9">
        <f t="shared" si="21"/>
        <v>1.2190476190476189</v>
      </c>
      <c r="AE223" s="136">
        <v>52.5</v>
      </c>
      <c r="AF223" s="137">
        <f t="shared" si="22"/>
        <v>0.76190476190476186</v>
      </c>
      <c r="AG223" s="136">
        <v>52.5</v>
      </c>
      <c r="AH223" s="137">
        <f t="shared" si="23"/>
        <v>0.76190476190476186</v>
      </c>
      <c r="AI223" s="136">
        <v>52.5</v>
      </c>
      <c r="AJ223" s="138">
        <f t="shared" si="24"/>
        <v>0.76190476190476186</v>
      </c>
    </row>
    <row r="224" spans="1:36">
      <c r="A224" s="136">
        <v>52.75</v>
      </c>
      <c r="B224" s="137">
        <f t="shared" si="4"/>
        <v>0.7582938388625593</v>
      </c>
      <c r="C224" s="137">
        <f t="shared" si="5"/>
        <v>7.5829383886255926</v>
      </c>
      <c r="D224" s="9">
        <v>5.2750000000000101</v>
      </c>
      <c r="E224" s="138">
        <f t="shared" si="6"/>
        <v>7.5829383886255775</v>
      </c>
      <c r="F224" s="136">
        <v>52.75</v>
      </c>
      <c r="G224" s="137">
        <f t="shared" si="7"/>
        <v>1.8957345971563981</v>
      </c>
      <c r="H224" s="137">
        <f t="shared" si="8"/>
        <v>18.957345971563981</v>
      </c>
      <c r="I224" s="9">
        <v>5.2750000000000101</v>
      </c>
      <c r="J224" s="138">
        <f t="shared" si="9"/>
        <v>7.5829383886255775</v>
      </c>
      <c r="K224" s="9">
        <v>208</v>
      </c>
      <c r="L224" s="137">
        <f t="shared" si="10"/>
        <v>1.9230769230769229</v>
      </c>
      <c r="M224" s="137">
        <f t="shared" si="11"/>
        <v>19.23076923076923</v>
      </c>
      <c r="N224" s="136">
        <v>52.75</v>
      </c>
      <c r="O224" s="137">
        <f t="shared" si="12"/>
        <v>0.7582938388625593</v>
      </c>
      <c r="P224" s="137">
        <f t="shared" si="13"/>
        <v>7.5829383886255926</v>
      </c>
      <c r="Q224" s="9">
        <v>5.2750000000000101</v>
      </c>
      <c r="R224" s="138">
        <f t="shared" si="14"/>
        <v>7.5829383886255775</v>
      </c>
      <c r="S224" s="136">
        <v>2.1099999999999901</v>
      </c>
      <c r="T224" s="137">
        <f t="shared" si="15"/>
        <v>0.94786729857820351</v>
      </c>
      <c r="U224" s="137">
        <f t="shared" si="16"/>
        <v>9.4786729857820351</v>
      </c>
      <c r="V224" s="136">
        <v>21.1</v>
      </c>
      <c r="W224" s="137">
        <f t="shared" si="17"/>
        <v>0.94786729857819896</v>
      </c>
      <c r="X224" s="137">
        <f t="shared" si="18"/>
        <v>9.4786729857819889</v>
      </c>
      <c r="Y224" s="136">
        <v>52.75</v>
      </c>
      <c r="Z224" s="9">
        <f t="shared" si="19"/>
        <v>0.7582938388625593</v>
      </c>
      <c r="AA224" s="139">
        <v>0.21099999999999999</v>
      </c>
      <c r="AB224" s="9">
        <f t="shared" si="20"/>
        <v>0.94786729857819896</v>
      </c>
      <c r="AC224" s="136">
        <v>52.75</v>
      </c>
      <c r="AD224" s="9">
        <f t="shared" si="21"/>
        <v>1.2132701421800949</v>
      </c>
      <c r="AE224" s="136">
        <v>52.75</v>
      </c>
      <c r="AF224" s="137">
        <f t="shared" si="22"/>
        <v>0.7582938388625593</v>
      </c>
      <c r="AG224" s="136">
        <v>52.75</v>
      </c>
      <c r="AH224" s="137">
        <f t="shared" si="23"/>
        <v>0.7582938388625593</v>
      </c>
      <c r="AI224" s="136">
        <v>52.75</v>
      </c>
      <c r="AJ224" s="138">
        <f t="shared" si="24"/>
        <v>0.7582938388625593</v>
      </c>
    </row>
    <row r="225" spans="1:36">
      <c r="A225" s="136">
        <v>53</v>
      </c>
      <c r="B225" s="137">
        <f t="shared" si="4"/>
        <v>0.75471698113207553</v>
      </c>
      <c r="C225" s="137">
        <f t="shared" si="5"/>
        <v>7.5471698113207548</v>
      </c>
      <c r="D225" s="9">
        <v>5.3000000000000203</v>
      </c>
      <c r="E225" s="138">
        <f t="shared" si="6"/>
        <v>7.5471698113207255</v>
      </c>
      <c r="F225" s="136">
        <v>53</v>
      </c>
      <c r="G225" s="137">
        <f t="shared" si="7"/>
        <v>1.8867924528301887</v>
      </c>
      <c r="H225" s="137">
        <f t="shared" si="8"/>
        <v>18.867924528301888</v>
      </c>
      <c r="I225" s="9">
        <v>5.3000000000000203</v>
      </c>
      <c r="J225" s="138">
        <f t="shared" si="9"/>
        <v>7.5471698113207255</v>
      </c>
      <c r="K225" s="136">
        <v>209</v>
      </c>
      <c r="L225" s="137">
        <f t="shared" si="10"/>
        <v>1.9138755980861244</v>
      </c>
      <c r="M225" s="137">
        <f t="shared" si="11"/>
        <v>19.138755980861244</v>
      </c>
      <c r="N225" s="136">
        <v>53</v>
      </c>
      <c r="O225" s="137">
        <f t="shared" si="12"/>
        <v>0.75471698113207553</v>
      </c>
      <c r="P225" s="137">
        <f t="shared" si="13"/>
        <v>7.5471698113207548</v>
      </c>
      <c r="Q225" s="9">
        <v>5.3000000000000203</v>
      </c>
      <c r="R225" s="138">
        <f t="shared" si="14"/>
        <v>7.5471698113207255</v>
      </c>
      <c r="S225" s="136">
        <v>2.1199999999999899</v>
      </c>
      <c r="T225" s="137">
        <f t="shared" si="15"/>
        <v>0.94339622641509879</v>
      </c>
      <c r="U225" s="137">
        <f t="shared" si="16"/>
        <v>9.4339622641509884</v>
      </c>
      <c r="V225" s="136">
        <v>21.2</v>
      </c>
      <c r="W225" s="137">
        <f t="shared" si="17"/>
        <v>0.94339622641509435</v>
      </c>
      <c r="X225" s="137">
        <f t="shared" si="18"/>
        <v>9.433962264150944</v>
      </c>
      <c r="Y225" s="136">
        <v>53</v>
      </c>
      <c r="Z225" s="9">
        <f t="shared" si="19"/>
        <v>0.75471698113207553</v>
      </c>
      <c r="AA225" s="139">
        <v>0.21199999999999999</v>
      </c>
      <c r="AB225" s="9">
        <f t="shared" si="20"/>
        <v>0.94339622641509435</v>
      </c>
      <c r="AC225" s="136">
        <v>53</v>
      </c>
      <c r="AD225" s="9">
        <f t="shared" si="21"/>
        <v>1.2075471698113209</v>
      </c>
      <c r="AE225" s="136">
        <v>53</v>
      </c>
      <c r="AF225" s="137">
        <f t="shared" si="22"/>
        <v>0.75471698113207553</v>
      </c>
      <c r="AG225" s="136">
        <v>53</v>
      </c>
      <c r="AH225" s="137">
        <f t="shared" si="23"/>
        <v>0.75471698113207553</v>
      </c>
      <c r="AI225" s="136">
        <v>53</v>
      </c>
      <c r="AJ225" s="138">
        <f t="shared" si="24"/>
        <v>0.75471698113207553</v>
      </c>
    </row>
    <row r="226" spans="1:36">
      <c r="A226" s="136">
        <v>53.25</v>
      </c>
      <c r="B226" s="137">
        <f t="shared" si="4"/>
        <v>0.75117370892018787</v>
      </c>
      <c r="C226" s="137">
        <f t="shared" si="5"/>
        <v>7.5117370892018789</v>
      </c>
      <c r="D226" s="9">
        <v>5.3250000000000197</v>
      </c>
      <c r="E226" s="138">
        <f t="shared" si="6"/>
        <v>7.5117370892018505</v>
      </c>
      <c r="F226" s="136">
        <v>53.25</v>
      </c>
      <c r="G226" s="137">
        <f t="shared" si="7"/>
        <v>1.8779342723004695</v>
      </c>
      <c r="H226" s="137">
        <f t="shared" si="8"/>
        <v>18.779342723004696</v>
      </c>
      <c r="I226" s="9">
        <v>5.3250000000000197</v>
      </c>
      <c r="J226" s="138">
        <f t="shared" si="9"/>
        <v>7.5117370892018505</v>
      </c>
      <c r="K226" s="9">
        <v>210</v>
      </c>
      <c r="L226" s="137">
        <f t="shared" si="10"/>
        <v>1.9047619047619047</v>
      </c>
      <c r="M226" s="137">
        <f t="shared" si="11"/>
        <v>19.047619047619047</v>
      </c>
      <c r="N226" s="136">
        <v>53.25</v>
      </c>
      <c r="O226" s="137">
        <f t="shared" si="12"/>
        <v>0.75117370892018787</v>
      </c>
      <c r="P226" s="137">
        <f t="shared" si="13"/>
        <v>7.5117370892018789</v>
      </c>
      <c r="Q226" s="9">
        <v>5.3250000000000197</v>
      </c>
      <c r="R226" s="138">
        <f t="shared" si="14"/>
        <v>7.5117370892018505</v>
      </c>
      <c r="S226" s="136">
        <v>2.1299999999999901</v>
      </c>
      <c r="T226" s="137">
        <f t="shared" si="15"/>
        <v>0.93896713615023908</v>
      </c>
      <c r="U226" s="137">
        <f t="shared" si="16"/>
        <v>9.3896713615023906</v>
      </c>
      <c r="V226" s="136">
        <v>21.3</v>
      </c>
      <c r="W226" s="137">
        <f t="shared" si="17"/>
        <v>0.93896713615023475</v>
      </c>
      <c r="X226" s="137">
        <f t="shared" si="18"/>
        <v>9.3896713615023479</v>
      </c>
      <c r="Y226" s="136">
        <v>53.25</v>
      </c>
      <c r="Z226" s="9">
        <f t="shared" si="19"/>
        <v>0.75117370892018787</v>
      </c>
      <c r="AA226" s="139">
        <v>0.21299999999999999</v>
      </c>
      <c r="AB226" s="9">
        <f t="shared" si="20"/>
        <v>0.93896713615023475</v>
      </c>
      <c r="AC226" s="136">
        <v>53.25</v>
      </c>
      <c r="AD226" s="9">
        <f t="shared" si="21"/>
        <v>1.2018779342723005</v>
      </c>
      <c r="AE226" s="136">
        <v>53.25</v>
      </c>
      <c r="AF226" s="137">
        <f t="shared" si="22"/>
        <v>0.75117370892018787</v>
      </c>
      <c r="AG226" s="136">
        <v>53.25</v>
      </c>
      <c r="AH226" s="137">
        <f t="shared" si="23"/>
        <v>0.75117370892018787</v>
      </c>
      <c r="AI226" s="136">
        <v>53.25</v>
      </c>
      <c r="AJ226" s="138">
        <f t="shared" si="24"/>
        <v>0.75117370892018787</v>
      </c>
    </row>
    <row r="227" spans="1:36">
      <c r="A227" s="136">
        <v>53.5</v>
      </c>
      <c r="B227" s="137">
        <f t="shared" si="4"/>
        <v>0.74766355140186913</v>
      </c>
      <c r="C227" s="137">
        <f t="shared" si="5"/>
        <v>7.4766355140186915</v>
      </c>
      <c r="D227" s="9">
        <v>5.3500000000000201</v>
      </c>
      <c r="E227" s="138">
        <f t="shared" si="6"/>
        <v>7.476635514018664</v>
      </c>
      <c r="F227" s="136">
        <v>53.5</v>
      </c>
      <c r="G227" s="137">
        <f t="shared" si="7"/>
        <v>1.8691588785046729</v>
      </c>
      <c r="H227" s="137">
        <f t="shared" si="8"/>
        <v>18.691588785046729</v>
      </c>
      <c r="I227" s="9">
        <v>5.3500000000000201</v>
      </c>
      <c r="J227" s="138">
        <f t="shared" si="9"/>
        <v>7.476635514018664</v>
      </c>
      <c r="K227" s="136">
        <v>211</v>
      </c>
      <c r="L227" s="137">
        <f t="shared" si="10"/>
        <v>1.8957345971563981</v>
      </c>
      <c r="M227" s="137">
        <f t="shared" si="11"/>
        <v>18.957345971563981</v>
      </c>
      <c r="N227" s="136">
        <v>53.5</v>
      </c>
      <c r="O227" s="137">
        <f t="shared" si="12"/>
        <v>0.74766355140186913</v>
      </c>
      <c r="P227" s="137">
        <f t="shared" si="13"/>
        <v>7.4766355140186915</v>
      </c>
      <c r="Q227" s="9">
        <v>5.3500000000000201</v>
      </c>
      <c r="R227" s="138">
        <f t="shared" si="14"/>
        <v>7.476635514018664</v>
      </c>
      <c r="S227" s="136">
        <v>2.1399999999999899</v>
      </c>
      <c r="T227" s="137">
        <f t="shared" si="15"/>
        <v>0.93457943925234088</v>
      </c>
      <c r="U227" s="137">
        <f t="shared" si="16"/>
        <v>9.345794392523409</v>
      </c>
      <c r="V227" s="136">
        <v>21.4</v>
      </c>
      <c r="W227" s="137">
        <f t="shared" si="17"/>
        <v>0.93457943925233655</v>
      </c>
      <c r="X227" s="137">
        <f t="shared" si="18"/>
        <v>9.3457943925233664</v>
      </c>
      <c r="Y227" s="136">
        <v>53.5</v>
      </c>
      <c r="Z227" s="9">
        <f t="shared" si="19"/>
        <v>0.74766355140186913</v>
      </c>
      <c r="AA227" s="139">
        <v>0.214</v>
      </c>
      <c r="AB227" s="9">
        <f t="shared" si="20"/>
        <v>0.93457943925233644</v>
      </c>
      <c r="AC227" s="136">
        <v>53.5</v>
      </c>
      <c r="AD227" s="9">
        <f t="shared" si="21"/>
        <v>1.1962616822429906</v>
      </c>
      <c r="AE227" s="136">
        <v>53.5</v>
      </c>
      <c r="AF227" s="137">
        <f t="shared" si="22"/>
        <v>0.74766355140186913</v>
      </c>
      <c r="AG227" s="136">
        <v>53.5</v>
      </c>
      <c r="AH227" s="137">
        <f t="shared" si="23"/>
        <v>0.74766355140186913</v>
      </c>
      <c r="AI227" s="136">
        <v>53.5</v>
      </c>
      <c r="AJ227" s="138">
        <f t="shared" si="24"/>
        <v>0.74766355140186913</v>
      </c>
    </row>
    <row r="228" spans="1:36">
      <c r="A228" s="136">
        <v>53.75</v>
      </c>
      <c r="B228" s="137">
        <f t="shared" si="4"/>
        <v>0.7441860465116279</v>
      </c>
      <c r="C228" s="137">
        <f t="shared" si="5"/>
        <v>7.441860465116279</v>
      </c>
      <c r="D228" s="9">
        <v>5.3750000000000204</v>
      </c>
      <c r="E228" s="138">
        <f t="shared" si="6"/>
        <v>7.4418604651162505</v>
      </c>
      <c r="F228" s="136">
        <v>53.75</v>
      </c>
      <c r="G228" s="137">
        <f t="shared" si="7"/>
        <v>1.86046511627907</v>
      </c>
      <c r="H228" s="137">
        <f t="shared" si="8"/>
        <v>18.604651162790699</v>
      </c>
      <c r="I228" s="9">
        <v>5.3750000000000204</v>
      </c>
      <c r="J228" s="138">
        <f t="shared" si="9"/>
        <v>7.4418604651162505</v>
      </c>
      <c r="K228" s="9">
        <v>212</v>
      </c>
      <c r="L228" s="137">
        <f t="shared" si="10"/>
        <v>1.8867924528301887</v>
      </c>
      <c r="M228" s="137">
        <f t="shared" si="11"/>
        <v>18.867924528301888</v>
      </c>
      <c r="N228" s="136">
        <v>53.75</v>
      </c>
      <c r="O228" s="137">
        <f t="shared" si="12"/>
        <v>0.7441860465116279</v>
      </c>
      <c r="P228" s="137">
        <f t="shared" si="13"/>
        <v>7.441860465116279</v>
      </c>
      <c r="Q228" s="9">
        <v>5.3750000000000204</v>
      </c>
      <c r="R228" s="138">
        <f t="shared" si="14"/>
        <v>7.4418604651162505</v>
      </c>
      <c r="S228" s="136">
        <v>2.1499999999999901</v>
      </c>
      <c r="T228" s="137">
        <f t="shared" si="15"/>
        <v>0.9302325581395392</v>
      </c>
      <c r="U228" s="137">
        <f t="shared" si="16"/>
        <v>9.302325581395392</v>
      </c>
      <c r="V228" s="136">
        <v>21.5</v>
      </c>
      <c r="W228" s="137">
        <f t="shared" si="17"/>
        <v>0.93023255813953487</v>
      </c>
      <c r="X228" s="137">
        <f t="shared" si="18"/>
        <v>9.3023255813953494</v>
      </c>
      <c r="Y228" s="136">
        <v>53.75</v>
      </c>
      <c r="Z228" s="9">
        <f t="shared" si="19"/>
        <v>0.7441860465116279</v>
      </c>
      <c r="AA228" s="139">
        <v>0.215</v>
      </c>
      <c r="AB228" s="9">
        <f t="shared" si="20"/>
        <v>0.93023255813953487</v>
      </c>
      <c r="AC228" s="136">
        <v>53.75</v>
      </c>
      <c r="AD228" s="9">
        <f t="shared" si="21"/>
        <v>1.1906976744186046</v>
      </c>
      <c r="AE228" s="136">
        <v>53.75</v>
      </c>
      <c r="AF228" s="137">
        <f t="shared" si="22"/>
        <v>0.7441860465116279</v>
      </c>
      <c r="AG228" s="136">
        <v>53.75</v>
      </c>
      <c r="AH228" s="137">
        <f t="shared" si="23"/>
        <v>0.7441860465116279</v>
      </c>
      <c r="AI228" s="136">
        <v>53.75</v>
      </c>
      <c r="AJ228" s="138">
        <f t="shared" si="24"/>
        <v>0.7441860465116279</v>
      </c>
    </row>
    <row r="229" spans="1:36">
      <c r="A229" s="136">
        <v>54</v>
      </c>
      <c r="B229" s="137">
        <f t="shared" si="4"/>
        <v>0.74074074074074081</v>
      </c>
      <c r="C229" s="137">
        <f t="shared" si="5"/>
        <v>7.4074074074074083</v>
      </c>
      <c r="D229" s="9">
        <v>5.4000000000000199</v>
      </c>
      <c r="E229" s="138">
        <f t="shared" si="6"/>
        <v>7.4074074074073799</v>
      </c>
      <c r="F229" s="136">
        <v>54</v>
      </c>
      <c r="G229" s="137">
        <f t="shared" si="7"/>
        <v>1.8518518518518519</v>
      </c>
      <c r="H229" s="137">
        <f t="shared" si="8"/>
        <v>18.518518518518519</v>
      </c>
      <c r="I229" s="9">
        <v>5.4000000000000199</v>
      </c>
      <c r="J229" s="138">
        <f t="shared" si="9"/>
        <v>7.4074074074073799</v>
      </c>
      <c r="K229" s="136">
        <v>213</v>
      </c>
      <c r="L229" s="137">
        <f t="shared" si="10"/>
        <v>1.8779342723004695</v>
      </c>
      <c r="M229" s="137">
        <f t="shared" si="11"/>
        <v>18.779342723004696</v>
      </c>
      <c r="N229" s="136">
        <v>54</v>
      </c>
      <c r="O229" s="137">
        <f t="shared" si="12"/>
        <v>0.74074074074074081</v>
      </c>
      <c r="P229" s="137">
        <f t="shared" si="13"/>
        <v>7.4074074074074083</v>
      </c>
      <c r="Q229" s="9">
        <v>5.4000000000000199</v>
      </c>
      <c r="R229" s="138">
        <f t="shared" si="14"/>
        <v>7.4074074074073799</v>
      </c>
      <c r="S229" s="136">
        <v>2.1599999999999899</v>
      </c>
      <c r="T229" s="137">
        <f t="shared" si="15"/>
        <v>0.92592592592593015</v>
      </c>
      <c r="U229" s="137">
        <f t="shared" si="16"/>
        <v>9.2592592592593022</v>
      </c>
      <c r="V229" s="136">
        <v>21.6</v>
      </c>
      <c r="W229" s="137">
        <f t="shared" si="17"/>
        <v>0.92592592592592582</v>
      </c>
      <c r="X229" s="137">
        <f t="shared" si="18"/>
        <v>9.2592592592592577</v>
      </c>
      <c r="Y229" s="136">
        <v>54</v>
      </c>
      <c r="Z229" s="9">
        <f t="shared" si="19"/>
        <v>0.74074074074074081</v>
      </c>
      <c r="AA229" s="139">
        <v>0.216</v>
      </c>
      <c r="AB229" s="9">
        <f t="shared" si="20"/>
        <v>0.92592592592592593</v>
      </c>
      <c r="AC229" s="136">
        <v>54</v>
      </c>
      <c r="AD229" s="9">
        <f t="shared" si="21"/>
        <v>1.1851851851851851</v>
      </c>
      <c r="AE229" s="136">
        <v>54</v>
      </c>
      <c r="AF229" s="137">
        <f t="shared" si="22"/>
        <v>0.74074074074074081</v>
      </c>
      <c r="AG229" s="136">
        <v>54</v>
      </c>
      <c r="AH229" s="137">
        <f t="shared" si="23"/>
        <v>0.74074074074074081</v>
      </c>
      <c r="AI229" s="136">
        <v>54</v>
      </c>
      <c r="AJ229" s="138">
        <f t="shared" si="24"/>
        <v>0.74074074074074081</v>
      </c>
    </row>
    <row r="230" spans="1:36">
      <c r="A230" s="136">
        <v>54.25</v>
      </c>
      <c r="B230" s="137">
        <f t="shared" si="4"/>
        <v>0.73732718894009208</v>
      </c>
      <c r="C230" s="137">
        <f t="shared" si="5"/>
        <v>7.3732718894009208</v>
      </c>
      <c r="D230" s="9">
        <v>5.4250000000000203</v>
      </c>
      <c r="E230" s="138">
        <f t="shared" si="6"/>
        <v>7.3732718894008942</v>
      </c>
      <c r="F230" s="136">
        <v>54.25</v>
      </c>
      <c r="G230" s="137">
        <f t="shared" si="7"/>
        <v>1.8433179723502302</v>
      </c>
      <c r="H230" s="137">
        <f t="shared" si="8"/>
        <v>18.433179723502302</v>
      </c>
      <c r="I230" s="9">
        <v>5.4250000000000203</v>
      </c>
      <c r="J230" s="138">
        <f t="shared" si="9"/>
        <v>7.3732718894008942</v>
      </c>
      <c r="K230" s="9">
        <v>214</v>
      </c>
      <c r="L230" s="137">
        <f t="shared" si="10"/>
        <v>1.8691588785046729</v>
      </c>
      <c r="M230" s="137">
        <f t="shared" si="11"/>
        <v>18.691588785046729</v>
      </c>
      <c r="N230" s="136">
        <v>54.25</v>
      </c>
      <c r="O230" s="137">
        <f t="shared" si="12"/>
        <v>0.73732718894009208</v>
      </c>
      <c r="P230" s="137">
        <f t="shared" si="13"/>
        <v>7.3732718894009208</v>
      </c>
      <c r="Q230" s="9">
        <v>5.4250000000000203</v>
      </c>
      <c r="R230" s="138">
        <f t="shared" si="14"/>
        <v>7.3732718894008942</v>
      </c>
      <c r="S230" s="136">
        <v>2.1699999999999902</v>
      </c>
      <c r="T230" s="137">
        <f t="shared" si="15"/>
        <v>0.92165898617511932</v>
      </c>
      <c r="U230" s="137">
        <f t="shared" si="16"/>
        <v>9.2165898617511939</v>
      </c>
      <c r="V230" s="136">
        <v>21.7</v>
      </c>
      <c r="W230" s="137">
        <f t="shared" si="17"/>
        <v>0.92165898617511532</v>
      </c>
      <c r="X230" s="137">
        <f t="shared" si="18"/>
        <v>9.216589861751153</v>
      </c>
      <c r="Y230" s="136">
        <v>54.25</v>
      </c>
      <c r="Z230" s="9">
        <f t="shared" si="19"/>
        <v>0.73732718894009208</v>
      </c>
      <c r="AA230" s="139">
        <v>0.217</v>
      </c>
      <c r="AB230" s="9">
        <f t="shared" si="20"/>
        <v>0.92165898617511521</v>
      </c>
      <c r="AC230" s="136">
        <v>54.25</v>
      </c>
      <c r="AD230" s="9">
        <f t="shared" si="21"/>
        <v>1.1797235023041475</v>
      </c>
      <c r="AE230" s="136">
        <v>54.25</v>
      </c>
      <c r="AF230" s="137">
        <f t="shared" si="22"/>
        <v>0.73732718894009208</v>
      </c>
      <c r="AG230" s="136">
        <v>54.25</v>
      </c>
      <c r="AH230" s="137">
        <f t="shared" si="23"/>
        <v>0.73732718894009208</v>
      </c>
      <c r="AI230" s="136">
        <v>54.25</v>
      </c>
      <c r="AJ230" s="138">
        <f t="shared" si="24"/>
        <v>0.73732718894009208</v>
      </c>
    </row>
    <row r="231" spans="1:36">
      <c r="A231" s="136">
        <v>54.5</v>
      </c>
      <c r="B231" s="137">
        <f t="shared" si="4"/>
        <v>0.73394495412844041</v>
      </c>
      <c r="C231" s="137">
        <f t="shared" si="5"/>
        <v>7.3394495412844041</v>
      </c>
      <c r="D231" s="9">
        <v>5.4500000000000197</v>
      </c>
      <c r="E231" s="138">
        <f t="shared" si="6"/>
        <v>7.3394495412843774</v>
      </c>
      <c r="F231" s="136">
        <v>54.5</v>
      </c>
      <c r="G231" s="137">
        <f t="shared" si="7"/>
        <v>1.834862385321101</v>
      </c>
      <c r="H231" s="137">
        <f t="shared" si="8"/>
        <v>18.348623853211009</v>
      </c>
      <c r="I231" s="9">
        <v>5.4500000000000197</v>
      </c>
      <c r="J231" s="138">
        <f t="shared" si="9"/>
        <v>7.3394495412843774</v>
      </c>
      <c r="K231" s="136">
        <v>215</v>
      </c>
      <c r="L231" s="137">
        <f t="shared" si="10"/>
        <v>1.86046511627907</v>
      </c>
      <c r="M231" s="137">
        <f t="shared" si="11"/>
        <v>18.604651162790699</v>
      </c>
      <c r="N231" s="136">
        <v>54.5</v>
      </c>
      <c r="O231" s="137">
        <f t="shared" si="12"/>
        <v>0.73394495412844041</v>
      </c>
      <c r="P231" s="137">
        <f t="shared" si="13"/>
        <v>7.3394495412844041</v>
      </c>
      <c r="Q231" s="9">
        <v>5.4500000000000197</v>
      </c>
      <c r="R231" s="138">
        <f t="shared" si="14"/>
        <v>7.3394495412843774</v>
      </c>
      <c r="S231" s="136">
        <v>2.1799999999999899</v>
      </c>
      <c r="T231" s="137">
        <f t="shared" si="15"/>
        <v>0.91743119266055462</v>
      </c>
      <c r="U231" s="137">
        <f t="shared" si="16"/>
        <v>9.1743119266055455</v>
      </c>
      <c r="V231" s="136">
        <v>21.8</v>
      </c>
      <c r="W231" s="137">
        <f t="shared" si="17"/>
        <v>0.91743119266055051</v>
      </c>
      <c r="X231" s="137">
        <f t="shared" si="18"/>
        <v>9.1743119266055047</v>
      </c>
      <c r="Y231" s="136">
        <v>54.5</v>
      </c>
      <c r="Z231" s="9">
        <f t="shared" si="19"/>
        <v>0.73394495412844041</v>
      </c>
      <c r="AA231" s="139">
        <v>0.218</v>
      </c>
      <c r="AB231" s="9">
        <f t="shared" si="20"/>
        <v>0.91743119266055051</v>
      </c>
      <c r="AC231" s="136">
        <v>54.5</v>
      </c>
      <c r="AD231" s="9">
        <f t="shared" si="21"/>
        <v>1.1743119266055047</v>
      </c>
      <c r="AE231" s="136">
        <v>54.5</v>
      </c>
      <c r="AF231" s="137">
        <f t="shared" si="22"/>
        <v>0.73394495412844041</v>
      </c>
      <c r="AG231" s="136">
        <v>54.5</v>
      </c>
      <c r="AH231" s="137">
        <f t="shared" si="23"/>
        <v>0.73394495412844041</v>
      </c>
      <c r="AI231" s="136">
        <v>54.5</v>
      </c>
      <c r="AJ231" s="138">
        <f t="shared" si="24"/>
        <v>0.73394495412844041</v>
      </c>
    </row>
    <row r="232" spans="1:36">
      <c r="A232" s="136">
        <v>54.75</v>
      </c>
      <c r="B232" s="137">
        <f t="shared" si="4"/>
        <v>0.73059360730593614</v>
      </c>
      <c r="C232" s="137">
        <f t="shared" si="5"/>
        <v>7.3059360730593612</v>
      </c>
      <c r="D232" s="9">
        <v>5.4750000000000201</v>
      </c>
      <c r="E232" s="138">
        <f t="shared" si="6"/>
        <v>7.3059360730593337</v>
      </c>
      <c r="F232" s="136">
        <v>54.75</v>
      </c>
      <c r="G232" s="137">
        <f t="shared" si="7"/>
        <v>1.8264840182648403</v>
      </c>
      <c r="H232" s="137">
        <f t="shared" si="8"/>
        <v>18.264840182648403</v>
      </c>
      <c r="I232" s="9">
        <v>5.4750000000000201</v>
      </c>
      <c r="J232" s="138">
        <f t="shared" si="9"/>
        <v>7.3059360730593337</v>
      </c>
      <c r="K232" s="9">
        <v>216</v>
      </c>
      <c r="L232" s="137">
        <f t="shared" si="10"/>
        <v>1.8518518518518519</v>
      </c>
      <c r="M232" s="137">
        <f t="shared" si="11"/>
        <v>18.518518518518519</v>
      </c>
      <c r="N232" s="136">
        <v>54.75</v>
      </c>
      <c r="O232" s="137">
        <f t="shared" si="12"/>
        <v>0.73059360730593614</v>
      </c>
      <c r="P232" s="137">
        <f t="shared" si="13"/>
        <v>7.3059360730593612</v>
      </c>
      <c r="Q232" s="9">
        <v>5.4750000000000201</v>
      </c>
      <c r="R232" s="138">
        <f t="shared" si="14"/>
        <v>7.3059360730593337</v>
      </c>
      <c r="S232" s="136">
        <v>2.1899999999999902</v>
      </c>
      <c r="T232" s="137">
        <f t="shared" si="15"/>
        <v>0.91324200913242415</v>
      </c>
      <c r="U232" s="137">
        <f t="shared" si="16"/>
        <v>9.1324200913242422</v>
      </c>
      <c r="V232" s="136">
        <v>21.9</v>
      </c>
      <c r="W232" s="137">
        <f t="shared" si="17"/>
        <v>0.91324200913242004</v>
      </c>
      <c r="X232" s="137">
        <f t="shared" si="18"/>
        <v>9.1324200913241995</v>
      </c>
      <c r="Y232" s="136">
        <v>54.75</v>
      </c>
      <c r="Z232" s="9">
        <f t="shared" si="19"/>
        <v>0.73059360730593614</v>
      </c>
      <c r="AA232" s="139">
        <v>0.219</v>
      </c>
      <c r="AB232" s="9">
        <f t="shared" si="20"/>
        <v>0.91324200913242004</v>
      </c>
      <c r="AC232" s="136">
        <v>54.75</v>
      </c>
      <c r="AD232" s="9">
        <f t="shared" si="21"/>
        <v>1.1689497716894979</v>
      </c>
      <c r="AE232" s="136">
        <v>54.75</v>
      </c>
      <c r="AF232" s="137">
        <f t="shared" si="22"/>
        <v>0.73059360730593614</v>
      </c>
      <c r="AG232" s="136">
        <v>54.75</v>
      </c>
      <c r="AH232" s="137">
        <f t="shared" si="23"/>
        <v>0.73059360730593614</v>
      </c>
      <c r="AI232" s="136">
        <v>54.75</v>
      </c>
      <c r="AJ232" s="138">
        <f t="shared" si="24"/>
        <v>0.73059360730593614</v>
      </c>
    </row>
    <row r="233" spans="1:36">
      <c r="A233" s="136">
        <v>55</v>
      </c>
      <c r="B233" s="137">
        <f t="shared" si="4"/>
        <v>0.72727272727272729</v>
      </c>
      <c r="C233" s="137">
        <f t="shared" si="5"/>
        <v>7.2727272727272734</v>
      </c>
      <c r="D233" s="9">
        <v>5.5000000000000204</v>
      </c>
      <c r="E233" s="138">
        <f t="shared" si="6"/>
        <v>7.272727272727245</v>
      </c>
      <c r="F233" s="136">
        <v>55</v>
      </c>
      <c r="G233" s="137">
        <f t="shared" si="7"/>
        <v>1.8181818181818183</v>
      </c>
      <c r="H233" s="137">
        <f t="shared" si="8"/>
        <v>18.181818181818183</v>
      </c>
      <c r="I233" s="9">
        <v>5.5000000000000204</v>
      </c>
      <c r="J233" s="138">
        <f t="shared" si="9"/>
        <v>7.272727272727245</v>
      </c>
      <c r="K233" s="136">
        <v>217</v>
      </c>
      <c r="L233" s="137">
        <f t="shared" si="10"/>
        <v>1.8433179723502302</v>
      </c>
      <c r="M233" s="137">
        <f t="shared" si="11"/>
        <v>18.433179723502302</v>
      </c>
      <c r="N233" s="136">
        <v>55</v>
      </c>
      <c r="O233" s="137">
        <f t="shared" si="12"/>
        <v>0.72727272727272729</v>
      </c>
      <c r="P233" s="137">
        <f t="shared" si="13"/>
        <v>7.2727272727272734</v>
      </c>
      <c r="Q233" s="9">
        <v>5.5000000000000204</v>
      </c>
      <c r="R233" s="138">
        <f t="shared" si="14"/>
        <v>7.272727272727245</v>
      </c>
      <c r="S233" s="136">
        <v>2.19999999999999</v>
      </c>
      <c r="T233" s="137">
        <f t="shared" si="15"/>
        <v>0.90909090909091317</v>
      </c>
      <c r="U233" s="137">
        <f t="shared" si="16"/>
        <v>9.0909090909091326</v>
      </c>
      <c r="V233" s="136">
        <v>22</v>
      </c>
      <c r="W233" s="137">
        <f t="shared" si="17"/>
        <v>0.90909090909090906</v>
      </c>
      <c r="X233" s="137">
        <f t="shared" si="18"/>
        <v>9.0909090909090899</v>
      </c>
      <c r="Y233" s="136">
        <v>55</v>
      </c>
      <c r="Z233" s="9">
        <f t="shared" si="19"/>
        <v>0.72727272727272729</v>
      </c>
      <c r="AA233" s="139">
        <v>0.22</v>
      </c>
      <c r="AB233" s="9">
        <f t="shared" si="20"/>
        <v>0.90909090909090906</v>
      </c>
      <c r="AC233" s="136">
        <v>55</v>
      </c>
      <c r="AD233" s="9">
        <f t="shared" si="21"/>
        <v>1.1636363636363638</v>
      </c>
      <c r="AE233" s="136">
        <v>55</v>
      </c>
      <c r="AF233" s="137">
        <f t="shared" si="22"/>
        <v>0.72727272727272729</v>
      </c>
      <c r="AG233" s="136">
        <v>55</v>
      </c>
      <c r="AH233" s="137">
        <f t="shared" si="23"/>
        <v>0.72727272727272729</v>
      </c>
      <c r="AI233" s="136">
        <v>55</v>
      </c>
      <c r="AJ233" s="138">
        <f t="shared" si="24"/>
        <v>0.72727272727272729</v>
      </c>
    </row>
    <row r="234" spans="1:36">
      <c r="A234" s="136">
        <v>55.25</v>
      </c>
      <c r="B234" s="137">
        <f t="shared" si="4"/>
        <v>0.72398190045248867</v>
      </c>
      <c r="C234" s="137">
        <f t="shared" si="5"/>
        <v>7.2398190045248869</v>
      </c>
      <c r="D234" s="9">
        <v>5.5250000000000199</v>
      </c>
      <c r="E234" s="138">
        <f t="shared" si="6"/>
        <v>7.2398190045248612</v>
      </c>
      <c r="F234" s="136">
        <v>55.25</v>
      </c>
      <c r="G234" s="137">
        <f t="shared" si="7"/>
        <v>1.8099547511312217</v>
      </c>
      <c r="H234" s="137">
        <f t="shared" si="8"/>
        <v>18.099547511312217</v>
      </c>
      <c r="I234" s="9">
        <v>5.5250000000000199</v>
      </c>
      <c r="J234" s="138">
        <f t="shared" si="9"/>
        <v>7.2398190045248612</v>
      </c>
      <c r="K234" s="9">
        <v>218</v>
      </c>
      <c r="L234" s="137">
        <f t="shared" si="10"/>
        <v>1.834862385321101</v>
      </c>
      <c r="M234" s="137">
        <f t="shared" si="11"/>
        <v>18.348623853211009</v>
      </c>
      <c r="N234" s="136">
        <v>55.25</v>
      </c>
      <c r="O234" s="137">
        <f t="shared" si="12"/>
        <v>0.72398190045248867</v>
      </c>
      <c r="P234" s="137">
        <f t="shared" si="13"/>
        <v>7.2398190045248869</v>
      </c>
      <c r="Q234" s="9">
        <v>5.5250000000000199</v>
      </c>
      <c r="R234" s="138">
        <f t="shared" si="14"/>
        <v>7.2398190045248612</v>
      </c>
      <c r="S234" s="136">
        <v>2.2099999999999902</v>
      </c>
      <c r="T234" s="137">
        <f t="shared" si="15"/>
        <v>0.90497737556561497</v>
      </c>
      <c r="U234" s="137">
        <f t="shared" si="16"/>
        <v>9.0497737556561493</v>
      </c>
      <c r="V234" s="136">
        <v>22.1</v>
      </c>
      <c r="W234" s="137">
        <f t="shared" si="17"/>
        <v>0.90497737556561075</v>
      </c>
      <c r="X234" s="137">
        <f t="shared" si="18"/>
        <v>9.0497737556561084</v>
      </c>
      <c r="Y234" s="136">
        <v>55.25</v>
      </c>
      <c r="Z234" s="9">
        <f t="shared" si="19"/>
        <v>0.72398190045248867</v>
      </c>
      <c r="AA234" s="139">
        <v>0.221</v>
      </c>
      <c r="AB234" s="9">
        <f t="shared" si="20"/>
        <v>0.90497737556561075</v>
      </c>
      <c r="AC234" s="136">
        <v>55.25</v>
      </c>
      <c r="AD234" s="9">
        <f t="shared" si="21"/>
        <v>1.1583710407239818</v>
      </c>
      <c r="AE234" s="136">
        <v>55.25</v>
      </c>
      <c r="AF234" s="137">
        <f t="shared" si="22"/>
        <v>0.72398190045248867</v>
      </c>
      <c r="AG234" s="136">
        <v>55.25</v>
      </c>
      <c r="AH234" s="137">
        <f t="shared" si="23"/>
        <v>0.72398190045248867</v>
      </c>
      <c r="AI234" s="136">
        <v>55.25</v>
      </c>
      <c r="AJ234" s="138">
        <f t="shared" si="24"/>
        <v>0.72398190045248867</v>
      </c>
    </row>
    <row r="235" spans="1:36">
      <c r="A235" s="136">
        <v>55.5</v>
      </c>
      <c r="B235" s="137">
        <f t="shared" si="4"/>
        <v>0.7207207207207208</v>
      </c>
      <c r="C235" s="137">
        <f t="shared" si="5"/>
        <v>7.2072072072072082</v>
      </c>
      <c r="D235" s="9">
        <v>5.5500000000000203</v>
      </c>
      <c r="E235" s="138">
        <f t="shared" si="6"/>
        <v>7.2072072072071807</v>
      </c>
      <c r="F235" s="136">
        <v>55.5</v>
      </c>
      <c r="G235" s="137">
        <f t="shared" si="7"/>
        <v>1.8018018018018018</v>
      </c>
      <c r="H235" s="137">
        <f t="shared" si="8"/>
        <v>18.018018018018019</v>
      </c>
      <c r="I235" s="9">
        <v>5.5500000000000203</v>
      </c>
      <c r="J235" s="138">
        <f t="shared" si="9"/>
        <v>7.2072072072071807</v>
      </c>
      <c r="K235" s="136">
        <v>219</v>
      </c>
      <c r="L235" s="137">
        <f t="shared" si="10"/>
        <v>1.8264840182648403</v>
      </c>
      <c r="M235" s="137">
        <f t="shared" si="11"/>
        <v>18.264840182648403</v>
      </c>
      <c r="N235" s="136">
        <v>55.5</v>
      </c>
      <c r="O235" s="137">
        <f t="shared" si="12"/>
        <v>0.7207207207207208</v>
      </c>
      <c r="P235" s="137">
        <f t="shared" si="13"/>
        <v>7.2072072072072082</v>
      </c>
      <c r="Q235" s="9">
        <v>5.5500000000000203</v>
      </c>
      <c r="R235" s="138">
        <f t="shared" si="14"/>
        <v>7.2072072072071807</v>
      </c>
      <c r="S235" s="136">
        <v>2.21999999999999</v>
      </c>
      <c r="T235" s="137">
        <f t="shared" si="15"/>
        <v>0.90090090090090491</v>
      </c>
      <c r="U235" s="137">
        <f t="shared" si="16"/>
        <v>9.0090090090090484</v>
      </c>
      <c r="V235" s="136">
        <v>22.2</v>
      </c>
      <c r="W235" s="137">
        <f t="shared" si="17"/>
        <v>0.90090090090090091</v>
      </c>
      <c r="X235" s="137">
        <f t="shared" si="18"/>
        <v>9.0090090090090094</v>
      </c>
      <c r="Y235" s="136">
        <v>55.5</v>
      </c>
      <c r="Z235" s="9">
        <f t="shared" si="19"/>
        <v>0.7207207207207208</v>
      </c>
      <c r="AA235" s="139">
        <v>0.222</v>
      </c>
      <c r="AB235" s="9">
        <f t="shared" si="20"/>
        <v>0.90090090090090091</v>
      </c>
      <c r="AC235" s="136">
        <v>55.5</v>
      </c>
      <c r="AD235" s="9">
        <f t="shared" si="21"/>
        <v>1.1531531531531531</v>
      </c>
      <c r="AE235" s="136">
        <v>55.5</v>
      </c>
      <c r="AF235" s="137">
        <f t="shared" si="22"/>
        <v>0.7207207207207208</v>
      </c>
      <c r="AG235" s="136">
        <v>55.5</v>
      </c>
      <c r="AH235" s="137">
        <f t="shared" si="23"/>
        <v>0.7207207207207208</v>
      </c>
      <c r="AI235" s="136">
        <v>55.5</v>
      </c>
      <c r="AJ235" s="138">
        <f t="shared" si="24"/>
        <v>0.7207207207207208</v>
      </c>
    </row>
    <row r="236" spans="1:36">
      <c r="A236" s="136">
        <v>55.75</v>
      </c>
      <c r="B236" s="137">
        <f t="shared" si="4"/>
        <v>0.71748878923766812</v>
      </c>
      <c r="C236" s="137">
        <f t="shared" si="5"/>
        <v>7.174887892376681</v>
      </c>
      <c r="D236" s="9">
        <v>5.5750000000000197</v>
      </c>
      <c r="E236" s="138">
        <f t="shared" si="6"/>
        <v>7.1748878923766561</v>
      </c>
      <c r="F236" s="136">
        <v>55.75</v>
      </c>
      <c r="G236" s="137">
        <f t="shared" si="7"/>
        <v>1.7937219730941703</v>
      </c>
      <c r="H236" s="137">
        <f t="shared" si="8"/>
        <v>17.937219730941703</v>
      </c>
      <c r="I236" s="9">
        <v>5.5750000000000197</v>
      </c>
      <c r="J236" s="138">
        <f t="shared" si="9"/>
        <v>7.1748878923766561</v>
      </c>
      <c r="K236" s="9">
        <v>220</v>
      </c>
      <c r="L236" s="137">
        <f t="shared" si="10"/>
        <v>1.8181818181818183</v>
      </c>
      <c r="M236" s="137">
        <f t="shared" si="11"/>
        <v>18.181818181818183</v>
      </c>
      <c r="N236" s="136">
        <v>55.75</v>
      </c>
      <c r="O236" s="137">
        <f t="shared" si="12"/>
        <v>0.71748878923766812</v>
      </c>
      <c r="P236" s="137">
        <f t="shared" si="13"/>
        <v>7.174887892376681</v>
      </c>
      <c r="Q236" s="9">
        <v>5.5750000000000197</v>
      </c>
      <c r="R236" s="138">
        <f t="shared" si="14"/>
        <v>7.1748878923766561</v>
      </c>
      <c r="S236" s="136">
        <v>2.2299999999999902</v>
      </c>
      <c r="T236" s="137">
        <f t="shared" si="15"/>
        <v>0.89686098654708912</v>
      </c>
      <c r="U236" s="137">
        <f t="shared" si="16"/>
        <v>8.9686098654708921</v>
      </c>
      <c r="V236" s="136">
        <v>22.3</v>
      </c>
      <c r="W236" s="137">
        <f t="shared" si="17"/>
        <v>0.89686098654708513</v>
      </c>
      <c r="X236" s="137">
        <f t="shared" si="18"/>
        <v>8.9686098654708513</v>
      </c>
      <c r="Y236" s="136">
        <v>55.75</v>
      </c>
      <c r="Z236" s="9">
        <f t="shared" si="19"/>
        <v>0.71748878923766812</v>
      </c>
      <c r="AA236" s="139">
        <v>0.223</v>
      </c>
      <c r="AB236" s="9">
        <f t="shared" si="20"/>
        <v>0.89686098654708513</v>
      </c>
      <c r="AC236" s="136">
        <v>55.75</v>
      </c>
      <c r="AD236" s="9">
        <f t="shared" si="21"/>
        <v>1.147982062780269</v>
      </c>
      <c r="AE236" s="136">
        <v>55.75</v>
      </c>
      <c r="AF236" s="137">
        <f t="shared" si="22"/>
        <v>0.71748878923766812</v>
      </c>
      <c r="AG236" s="136">
        <v>55.75</v>
      </c>
      <c r="AH236" s="137">
        <f t="shared" si="23"/>
        <v>0.71748878923766812</v>
      </c>
      <c r="AI236" s="136">
        <v>55.75</v>
      </c>
      <c r="AJ236" s="138">
        <f t="shared" si="24"/>
        <v>0.71748878923766812</v>
      </c>
    </row>
    <row r="237" spans="1:36">
      <c r="A237" s="136">
        <v>56</v>
      </c>
      <c r="B237" s="137">
        <f t="shared" si="4"/>
        <v>0.7142857142857143</v>
      </c>
      <c r="C237" s="137">
        <f t="shared" si="5"/>
        <v>7.1428571428571432</v>
      </c>
      <c r="D237" s="9">
        <v>5.6000000000000201</v>
      </c>
      <c r="E237" s="138">
        <f t="shared" si="6"/>
        <v>7.1428571428571175</v>
      </c>
      <c r="F237" s="136">
        <v>56</v>
      </c>
      <c r="G237" s="137">
        <f t="shared" si="7"/>
        <v>1.7857142857142858</v>
      </c>
      <c r="H237" s="137">
        <f t="shared" si="8"/>
        <v>17.857142857142858</v>
      </c>
      <c r="I237" s="9">
        <v>5.6000000000000201</v>
      </c>
      <c r="J237" s="138">
        <f t="shared" si="9"/>
        <v>7.1428571428571175</v>
      </c>
      <c r="K237" s="136">
        <v>221</v>
      </c>
      <c r="L237" s="137">
        <f t="shared" si="10"/>
        <v>1.8099547511312217</v>
      </c>
      <c r="M237" s="137">
        <f t="shared" si="11"/>
        <v>18.099547511312217</v>
      </c>
      <c r="N237" s="136">
        <v>56</v>
      </c>
      <c r="O237" s="137">
        <f t="shared" si="12"/>
        <v>0.7142857142857143</v>
      </c>
      <c r="P237" s="137">
        <f t="shared" si="13"/>
        <v>7.1428571428571432</v>
      </c>
      <c r="Q237" s="9">
        <v>5.6000000000000201</v>
      </c>
      <c r="R237" s="138">
        <f t="shared" si="14"/>
        <v>7.1428571428571175</v>
      </c>
      <c r="S237" s="136">
        <v>2.23999999999999</v>
      </c>
      <c r="T237" s="137">
        <f t="shared" si="15"/>
        <v>0.8928571428571469</v>
      </c>
      <c r="U237" s="137">
        <f t="shared" si="16"/>
        <v>8.9285714285714697</v>
      </c>
      <c r="V237" s="136">
        <v>22.4</v>
      </c>
      <c r="W237" s="137">
        <f t="shared" si="17"/>
        <v>0.8928571428571429</v>
      </c>
      <c r="X237" s="137">
        <f t="shared" si="18"/>
        <v>8.9285714285714288</v>
      </c>
      <c r="Y237" s="136">
        <v>56</v>
      </c>
      <c r="Z237" s="9">
        <f t="shared" si="19"/>
        <v>0.7142857142857143</v>
      </c>
      <c r="AA237" s="139">
        <v>0.224</v>
      </c>
      <c r="AB237" s="9">
        <f t="shared" si="20"/>
        <v>0.89285714285714279</v>
      </c>
      <c r="AC237" s="136">
        <v>56</v>
      </c>
      <c r="AD237" s="9">
        <f t="shared" si="21"/>
        <v>1.1428571428571428</v>
      </c>
      <c r="AE237" s="136">
        <v>56</v>
      </c>
      <c r="AF237" s="137">
        <f t="shared" si="22"/>
        <v>0.7142857142857143</v>
      </c>
      <c r="AG237" s="136">
        <v>56</v>
      </c>
      <c r="AH237" s="137">
        <f t="shared" si="23"/>
        <v>0.7142857142857143</v>
      </c>
      <c r="AI237" s="136">
        <v>56</v>
      </c>
      <c r="AJ237" s="138">
        <f t="shared" si="24"/>
        <v>0.7142857142857143</v>
      </c>
    </row>
    <row r="238" spans="1:36">
      <c r="A238" s="136">
        <v>56.25</v>
      </c>
      <c r="B238" s="137">
        <f t="shared" si="4"/>
        <v>0.71111111111111114</v>
      </c>
      <c r="C238" s="137">
        <f t="shared" si="5"/>
        <v>7.1111111111111116</v>
      </c>
      <c r="D238" s="9">
        <v>5.6250000000000204</v>
      </c>
      <c r="E238" s="138">
        <f t="shared" si="6"/>
        <v>7.1111111111110858</v>
      </c>
      <c r="F238" s="136">
        <v>56.25</v>
      </c>
      <c r="G238" s="137">
        <f t="shared" si="7"/>
        <v>1.7777777777777779</v>
      </c>
      <c r="H238" s="137">
        <f t="shared" si="8"/>
        <v>17.777777777777779</v>
      </c>
      <c r="I238" s="9">
        <v>5.6250000000000204</v>
      </c>
      <c r="J238" s="138">
        <f t="shared" si="9"/>
        <v>7.1111111111110858</v>
      </c>
      <c r="K238" s="9">
        <v>222</v>
      </c>
      <c r="L238" s="137">
        <f t="shared" si="10"/>
        <v>1.8018018018018018</v>
      </c>
      <c r="M238" s="137">
        <f t="shared" si="11"/>
        <v>18.018018018018019</v>
      </c>
      <c r="N238" s="136">
        <v>56.25</v>
      </c>
      <c r="O238" s="137">
        <f t="shared" si="12"/>
        <v>0.71111111111111114</v>
      </c>
      <c r="P238" s="137">
        <f t="shared" si="13"/>
        <v>7.1111111111111116</v>
      </c>
      <c r="Q238" s="9">
        <v>5.6250000000000204</v>
      </c>
      <c r="R238" s="138">
        <f t="shared" si="14"/>
        <v>7.1111111111110858</v>
      </c>
      <c r="S238" s="136">
        <v>2.2499999999999898</v>
      </c>
      <c r="T238" s="137">
        <f t="shared" si="15"/>
        <v>0.88888888888889295</v>
      </c>
      <c r="U238" s="137">
        <f t="shared" si="16"/>
        <v>8.8888888888889301</v>
      </c>
      <c r="V238" s="136">
        <v>22.500000000000099</v>
      </c>
      <c r="W238" s="137">
        <f t="shared" si="17"/>
        <v>0.88888888888888506</v>
      </c>
      <c r="X238" s="137">
        <f t="shared" si="18"/>
        <v>8.8888888888888502</v>
      </c>
      <c r="Y238" s="136">
        <v>56.25</v>
      </c>
      <c r="Z238" s="9">
        <f t="shared" si="19"/>
        <v>0.71111111111111114</v>
      </c>
      <c r="AA238" s="139">
        <v>0.22500000000000001</v>
      </c>
      <c r="AB238" s="9">
        <f t="shared" si="20"/>
        <v>0.88888888888888884</v>
      </c>
      <c r="AC238" s="136">
        <v>56.25</v>
      </c>
      <c r="AD238" s="9">
        <f t="shared" si="21"/>
        <v>1.1377777777777778</v>
      </c>
      <c r="AE238" s="136">
        <v>56.25</v>
      </c>
      <c r="AF238" s="137">
        <f t="shared" si="22"/>
        <v>0.71111111111111114</v>
      </c>
      <c r="AG238" s="136">
        <v>56.25</v>
      </c>
      <c r="AH238" s="137">
        <f t="shared" si="23"/>
        <v>0.71111111111111114</v>
      </c>
      <c r="AI238" s="136">
        <v>56.25</v>
      </c>
      <c r="AJ238" s="138">
        <f t="shared" si="24"/>
        <v>0.71111111111111114</v>
      </c>
    </row>
    <row r="239" spans="1:36">
      <c r="A239" s="136">
        <v>56.5</v>
      </c>
      <c r="B239" s="137">
        <f t="shared" si="4"/>
        <v>0.70796460176991149</v>
      </c>
      <c r="C239" s="137">
        <f t="shared" si="5"/>
        <v>7.0796460176991154</v>
      </c>
      <c r="D239" s="9">
        <v>5.6500000000000199</v>
      </c>
      <c r="E239" s="138">
        <f t="shared" si="6"/>
        <v>7.0796460176990896</v>
      </c>
      <c r="F239" s="136">
        <v>56.5</v>
      </c>
      <c r="G239" s="137">
        <f t="shared" si="7"/>
        <v>1.7699115044247786</v>
      </c>
      <c r="H239" s="137">
        <f t="shared" si="8"/>
        <v>17.699115044247787</v>
      </c>
      <c r="I239" s="9">
        <v>5.6500000000000199</v>
      </c>
      <c r="J239" s="138">
        <f t="shared" si="9"/>
        <v>7.0796460176990896</v>
      </c>
      <c r="K239" s="136">
        <v>223</v>
      </c>
      <c r="L239" s="137">
        <f t="shared" si="10"/>
        <v>1.7937219730941703</v>
      </c>
      <c r="M239" s="137">
        <f t="shared" si="11"/>
        <v>17.937219730941703</v>
      </c>
      <c r="N239" s="136">
        <v>56.5</v>
      </c>
      <c r="O239" s="137">
        <f t="shared" si="12"/>
        <v>0.70796460176991149</v>
      </c>
      <c r="P239" s="137">
        <f t="shared" si="13"/>
        <v>7.0796460176991154</v>
      </c>
      <c r="Q239" s="9">
        <v>5.6500000000000199</v>
      </c>
      <c r="R239" s="138">
        <f t="shared" si="14"/>
        <v>7.0796460176990896</v>
      </c>
      <c r="S239" s="136">
        <v>2.25999999999999</v>
      </c>
      <c r="T239" s="137">
        <f t="shared" si="15"/>
        <v>0.8849557522123932</v>
      </c>
      <c r="U239" s="137">
        <f t="shared" si="16"/>
        <v>8.8495575221239324</v>
      </c>
      <c r="V239" s="136">
        <v>22.600000000000101</v>
      </c>
      <c r="W239" s="137">
        <f t="shared" si="17"/>
        <v>0.88495575221238543</v>
      </c>
      <c r="X239" s="137">
        <f t="shared" si="18"/>
        <v>8.8495575221238543</v>
      </c>
      <c r="Y239" s="136">
        <v>56.5</v>
      </c>
      <c r="Z239" s="9">
        <f t="shared" si="19"/>
        <v>0.70796460176991149</v>
      </c>
      <c r="AA239" s="139">
        <v>0.22600000000000001</v>
      </c>
      <c r="AB239" s="9">
        <f t="shared" si="20"/>
        <v>0.88495575221238942</v>
      </c>
      <c r="AC239" s="136">
        <v>56.5</v>
      </c>
      <c r="AD239" s="9">
        <f t="shared" si="21"/>
        <v>1.1327433628318584</v>
      </c>
      <c r="AE239" s="136">
        <v>56.5</v>
      </c>
      <c r="AF239" s="137">
        <f t="shared" si="22"/>
        <v>0.70796460176991149</v>
      </c>
      <c r="AG239" s="136">
        <v>56.5</v>
      </c>
      <c r="AH239" s="137">
        <f t="shared" si="23"/>
        <v>0.70796460176991149</v>
      </c>
      <c r="AI239" s="136">
        <v>56.5</v>
      </c>
      <c r="AJ239" s="138">
        <f t="shared" si="24"/>
        <v>0.70796460176991149</v>
      </c>
    </row>
    <row r="240" spans="1:36">
      <c r="A240" s="136">
        <v>56.75</v>
      </c>
      <c r="B240" s="137">
        <f t="shared" si="4"/>
        <v>0.70484581497797349</v>
      </c>
      <c r="C240" s="137">
        <f t="shared" si="5"/>
        <v>7.0484581497797354</v>
      </c>
      <c r="D240" s="9">
        <v>5.6750000000000203</v>
      </c>
      <c r="E240" s="138">
        <f t="shared" si="6"/>
        <v>7.0484581497797105</v>
      </c>
      <c r="F240" s="136">
        <v>56.75</v>
      </c>
      <c r="G240" s="137">
        <f t="shared" si="7"/>
        <v>1.7621145374449338</v>
      </c>
      <c r="H240" s="137">
        <f t="shared" si="8"/>
        <v>17.621145374449338</v>
      </c>
      <c r="I240" s="9">
        <v>5.6750000000000203</v>
      </c>
      <c r="J240" s="138">
        <f t="shared" si="9"/>
        <v>7.0484581497797105</v>
      </c>
      <c r="K240" s="9">
        <v>224</v>
      </c>
      <c r="L240" s="137">
        <f t="shared" si="10"/>
        <v>1.7857142857142858</v>
      </c>
      <c r="M240" s="137">
        <f t="shared" si="11"/>
        <v>17.857142857142858</v>
      </c>
      <c r="N240" s="136">
        <v>56.75</v>
      </c>
      <c r="O240" s="137">
        <f t="shared" si="12"/>
        <v>0.70484581497797349</v>
      </c>
      <c r="P240" s="137">
        <f t="shared" si="13"/>
        <v>7.0484581497797354</v>
      </c>
      <c r="Q240" s="9">
        <v>5.6750000000000203</v>
      </c>
      <c r="R240" s="138">
        <f t="shared" si="14"/>
        <v>7.0484581497797105</v>
      </c>
      <c r="S240" s="136">
        <v>2.2699999999999898</v>
      </c>
      <c r="T240" s="137">
        <f t="shared" si="15"/>
        <v>0.88105726872247092</v>
      </c>
      <c r="U240" s="137">
        <f t="shared" si="16"/>
        <v>8.8105726872247097</v>
      </c>
      <c r="V240" s="136">
        <v>22.700000000000099</v>
      </c>
      <c r="W240" s="137">
        <f t="shared" si="17"/>
        <v>0.88105726872246304</v>
      </c>
      <c r="X240" s="137">
        <f t="shared" si="18"/>
        <v>8.8105726872246297</v>
      </c>
      <c r="Y240" s="136">
        <v>56.75</v>
      </c>
      <c r="Z240" s="9">
        <f t="shared" si="19"/>
        <v>0.70484581497797349</v>
      </c>
      <c r="AA240" s="139">
        <v>0.22700000000000001</v>
      </c>
      <c r="AB240" s="9">
        <f t="shared" si="20"/>
        <v>0.88105726872246692</v>
      </c>
      <c r="AC240" s="136">
        <v>56.75</v>
      </c>
      <c r="AD240" s="9">
        <f t="shared" si="21"/>
        <v>1.1277533039647576</v>
      </c>
      <c r="AE240" s="136">
        <v>56.75</v>
      </c>
      <c r="AF240" s="137">
        <f t="shared" si="22"/>
        <v>0.70484581497797349</v>
      </c>
      <c r="AG240" s="136">
        <v>56.75</v>
      </c>
      <c r="AH240" s="137">
        <f t="shared" si="23"/>
        <v>0.70484581497797349</v>
      </c>
      <c r="AI240" s="136">
        <v>56.75</v>
      </c>
      <c r="AJ240" s="138">
        <f t="shared" si="24"/>
        <v>0.70484581497797349</v>
      </c>
    </row>
    <row r="241" spans="1:36">
      <c r="A241" s="136">
        <v>57</v>
      </c>
      <c r="B241" s="137">
        <f t="shared" si="4"/>
        <v>0.70175438596491235</v>
      </c>
      <c r="C241" s="137">
        <f t="shared" si="5"/>
        <v>7.0175438596491233</v>
      </c>
      <c r="D241" s="9">
        <v>5.7000000000000197</v>
      </c>
      <c r="E241" s="138">
        <f t="shared" si="6"/>
        <v>7.0175438596490984</v>
      </c>
      <c r="F241" s="136">
        <v>57</v>
      </c>
      <c r="G241" s="137">
        <f t="shared" si="7"/>
        <v>1.7543859649122808</v>
      </c>
      <c r="H241" s="137">
        <f t="shared" si="8"/>
        <v>17.543859649122808</v>
      </c>
      <c r="I241" s="9">
        <v>5.7000000000000197</v>
      </c>
      <c r="J241" s="138">
        <f t="shared" si="9"/>
        <v>7.0175438596490984</v>
      </c>
      <c r="K241" s="136">
        <v>225</v>
      </c>
      <c r="L241" s="137">
        <f t="shared" si="10"/>
        <v>1.7777777777777779</v>
      </c>
      <c r="M241" s="137">
        <f t="shared" si="11"/>
        <v>17.777777777777779</v>
      </c>
      <c r="N241" s="136">
        <v>57</v>
      </c>
      <c r="O241" s="137">
        <f t="shared" si="12"/>
        <v>0.70175438596491235</v>
      </c>
      <c r="P241" s="137">
        <f t="shared" si="13"/>
        <v>7.0175438596491233</v>
      </c>
      <c r="Q241" s="9">
        <v>5.7000000000000197</v>
      </c>
      <c r="R241" s="138">
        <f t="shared" si="14"/>
        <v>7.0175438596490984</v>
      </c>
      <c r="S241" s="136">
        <v>2.27999999999999</v>
      </c>
      <c r="T241" s="137">
        <f t="shared" si="15"/>
        <v>0.87719298245614419</v>
      </c>
      <c r="U241" s="137">
        <f t="shared" si="16"/>
        <v>8.7719298245614414</v>
      </c>
      <c r="V241" s="136">
        <v>22.8000000000001</v>
      </c>
      <c r="W241" s="137">
        <f t="shared" si="17"/>
        <v>0.87719298245613642</v>
      </c>
      <c r="X241" s="137">
        <f t="shared" si="18"/>
        <v>8.7719298245613651</v>
      </c>
      <c r="Y241" s="136">
        <v>57</v>
      </c>
      <c r="Z241" s="9">
        <f t="shared" si="19"/>
        <v>0.70175438596491235</v>
      </c>
      <c r="AA241" s="139">
        <v>0.22800000000000001</v>
      </c>
      <c r="AB241" s="9">
        <f t="shared" si="20"/>
        <v>0.8771929824561403</v>
      </c>
      <c r="AC241" s="136">
        <v>57</v>
      </c>
      <c r="AD241" s="9">
        <f t="shared" si="21"/>
        <v>1.1228070175438598</v>
      </c>
      <c r="AE241" s="136">
        <v>57</v>
      </c>
      <c r="AF241" s="137">
        <f t="shared" si="22"/>
        <v>0.70175438596491235</v>
      </c>
      <c r="AG241" s="136">
        <v>57</v>
      </c>
      <c r="AH241" s="137">
        <f t="shared" si="23"/>
        <v>0.70175438596491235</v>
      </c>
      <c r="AI241" s="136">
        <v>57</v>
      </c>
      <c r="AJ241" s="138">
        <f t="shared" si="24"/>
        <v>0.70175438596491235</v>
      </c>
    </row>
    <row r="242" spans="1:36">
      <c r="A242" s="136">
        <v>57.25</v>
      </c>
      <c r="B242" s="137">
        <f t="shared" si="4"/>
        <v>0.6986899563318778</v>
      </c>
      <c r="C242" s="137">
        <f t="shared" si="5"/>
        <v>6.9868995633187776</v>
      </c>
      <c r="D242" s="9">
        <v>5.7250000000000201</v>
      </c>
      <c r="E242" s="138">
        <f t="shared" si="6"/>
        <v>6.9868995633187527</v>
      </c>
      <c r="F242" s="136">
        <v>57.25</v>
      </c>
      <c r="G242" s="137">
        <f t="shared" si="7"/>
        <v>1.7467248908296944</v>
      </c>
      <c r="H242" s="137">
        <f t="shared" si="8"/>
        <v>17.467248908296945</v>
      </c>
      <c r="I242" s="9">
        <v>5.7250000000000201</v>
      </c>
      <c r="J242" s="138">
        <f t="shared" si="9"/>
        <v>6.9868995633187527</v>
      </c>
      <c r="K242" s="9">
        <v>226</v>
      </c>
      <c r="L242" s="137">
        <f t="shared" si="10"/>
        <v>1.7699115044247786</v>
      </c>
      <c r="M242" s="137">
        <f t="shared" si="11"/>
        <v>17.699115044247787</v>
      </c>
      <c r="N242" s="136">
        <v>57.25</v>
      </c>
      <c r="O242" s="137">
        <f t="shared" si="12"/>
        <v>0.6986899563318778</v>
      </c>
      <c r="P242" s="137">
        <f t="shared" si="13"/>
        <v>6.9868995633187776</v>
      </c>
      <c r="Q242" s="9">
        <v>5.7250000000000201</v>
      </c>
      <c r="R242" s="138">
        <f t="shared" si="14"/>
        <v>6.9868995633187527</v>
      </c>
      <c r="S242" s="136">
        <v>2.2899999999999898</v>
      </c>
      <c r="T242" s="137">
        <f t="shared" si="15"/>
        <v>0.87336244541485109</v>
      </c>
      <c r="U242" s="137">
        <f t="shared" si="16"/>
        <v>8.7336244541485115</v>
      </c>
      <c r="V242" s="136">
        <v>22.900000000000102</v>
      </c>
      <c r="W242" s="137">
        <f t="shared" si="17"/>
        <v>0.87336244541484331</v>
      </c>
      <c r="X242" s="137">
        <f t="shared" si="18"/>
        <v>8.7336244541484334</v>
      </c>
      <c r="Y242" s="136">
        <v>57.25</v>
      </c>
      <c r="Z242" s="9">
        <f t="shared" si="19"/>
        <v>0.6986899563318778</v>
      </c>
      <c r="AA242" s="139">
        <v>0.22900000000000001</v>
      </c>
      <c r="AB242" s="9">
        <f t="shared" si="20"/>
        <v>0.8733624454148472</v>
      </c>
      <c r="AC242" s="136">
        <v>57.25</v>
      </c>
      <c r="AD242" s="9">
        <f t="shared" si="21"/>
        <v>1.1179039301310045</v>
      </c>
      <c r="AE242" s="136">
        <v>57.25</v>
      </c>
      <c r="AF242" s="137">
        <f t="shared" si="22"/>
        <v>0.6986899563318778</v>
      </c>
      <c r="AG242" s="136">
        <v>57.25</v>
      </c>
      <c r="AH242" s="137">
        <f t="shared" si="23"/>
        <v>0.6986899563318778</v>
      </c>
      <c r="AI242" s="136">
        <v>57.25</v>
      </c>
      <c r="AJ242" s="138">
        <f t="shared" si="24"/>
        <v>0.6986899563318778</v>
      </c>
    </row>
    <row r="243" spans="1:36">
      <c r="A243" s="136">
        <v>57.5</v>
      </c>
      <c r="B243" s="137">
        <f t="shared" si="4"/>
        <v>0.69565217391304346</v>
      </c>
      <c r="C243" s="137">
        <f t="shared" si="5"/>
        <v>6.9565217391304346</v>
      </c>
      <c r="D243" s="9">
        <v>5.7500000000000204</v>
      </c>
      <c r="E243" s="138">
        <f t="shared" si="6"/>
        <v>6.9565217391304097</v>
      </c>
      <c r="F243" s="136">
        <v>57.5</v>
      </c>
      <c r="G243" s="137">
        <f t="shared" si="7"/>
        <v>1.7391304347826086</v>
      </c>
      <c r="H243" s="137">
        <f t="shared" si="8"/>
        <v>17.391304347826086</v>
      </c>
      <c r="I243" s="9">
        <v>5.7500000000000204</v>
      </c>
      <c r="J243" s="138">
        <f t="shared" si="9"/>
        <v>6.9565217391304097</v>
      </c>
      <c r="K243" s="136">
        <v>227</v>
      </c>
      <c r="L243" s="137">
        <f t="shared" si="10"/>
        <v>1.7621145374449338</v>
      </c>
      <c r="M243" s="137">
        <f t="shared" si="11"/>
        <v>17.621145374449338</v>
      </c>
      <c r="N243" s="136">
        <v>57.5</v>
      </c>
      <c r="O243" s="137">
        <f t="shared" si="12"/>
        <v>0.69565217391304346</v>
      </c>
      <c r="P243" s="137">
        <f t="shared" si="13"/>
        <v>6.9565217391304346</v>
      </c>
      <c r="Q243" s="9">
        <v>5.7500000000000204</v>
      </c>
      <c r="R243" s="138">
        <f t="shared" si="14"/>
        <v>6.9565217391304097</v>
      </c>
      <c r="S243" s="136">
        <v>2.2999999999999901</v>
      </c>
      <c r="T243" s="137">
        <f t="shared" si="15"/>
        <v>0.8695652173913081</v>
      </c>
      <c r="U243" s="137">
        <f t="shared" si="16"/>
        <v>8.6956521739130803</v>
      </c>
      <c r="V243" s="136">
        <v>23.000000000000099</v>
      </c>
      <c r="W243" s="137">
        <f t="shared" si="17"/>
        <v>0.86956521739130055</v>
      </c>
      <c r="X243" s="137">
        <f t="shared" si="18"/>
        <v>8.6956521739130057</v>
      </c>
      <c r="Y243" s="136">
        <v>57.5</v>
      </c>
      <c r="Z243" s="9">
        <f t="shared" si="19"/>
        <v>0.69565217391304346</v>
      </c>
      <c r="AA243" s="139">
        <v>0.23</v>
      </c>
      <c r="AB243" s="9">
        <f t="shared" si="20"/>
        <v>0.86956521739130443</v>
      </c>
      <c r="AC243" s="136">
        <v>57.5</v>
      </c>
      <c r="AD243" s="9">
        <f t="shared" si="21"/>
        <v>1.1130434782608696</v>
      </c>
      <c r="AE243" s="136">
        <v>57.5</v>
      </c>
      <c r="AF243" s="137">
        <f t="shared" si="22"/>
        <v>0.69565217391304346</v>
      </c>
      <c r="AG243" s="136">
        <v>57.5</v>
      </c>
      <c r="AH243" s="137">
        <f t="shared" si="23"/>
        <v>0.69565217391304346</v>
      </c>
      <c r="AI243" s="136">
        <v>57.5</v>
      </c>
      <c r="AJ243" s="138">
        <f t="shared" si="24"/>
        <v>0.69565217391304346</v>
      </c>
    </row>
    <row r="244" spans="1:36">
      <c r="A244" s="136">
        <v>57.75</v>
      </c>
      <c r="B244" s="137">
        <f t="shared" si="4"/>
        <v>0.69264069264069261</v>
      </c>
      <c r="C244" s="137">
        <f t="shared" si="5"/>
        <v>6.9264069264069263</v>
      </c>
      <c r="D244" s="9">
        <v>5.7750000000000199</v>
      </c>
      <c r="E244" s="138">
        <f t="shared" si="6"/>
        <v>6.9264069264069033</v>
      </c>
      <c r="F244" s="136">
        <v>57.75</v>
      </c>
      <c r="G244" s="137">
        <f t="shared" si="7"/>
        <v>1.7316017316017316</v>
      </c>
      <c r="H244" s="137">
        <f t="shared" si="8"/>
        <v>17.316017316017316</v>
      </c>
      <c r="I244" s="9">
        <v>5.7750000000000199</v>
      </c>
      <c r="J244" s="138">
        <f t="shared" si="9"/>
        <v>6.9264069264069033</v>
      </c>
      <c r="K244" s="9">
        <v>228</v>
      </c>
      <c r="L244" s="137">
        <f t="shared" si="10"/>
        <v>1.7543859649122808</v>
      </c>
      <c r="M244" s="137">
        <f t="shared" si="11"/>
        <v>17.543859649122808</v>
      </c>
      <c r="N244" s="136">
        <v>57.75</v>
      </c>
      <c r="O244" s="137">
        <f t="shared" si="12"/>
        <v>0.69264069264069261</v>
      </c>
      <c r="P244" s="137">
        <f t="shared" si="13"/>
        <v>6.9264069264069263</v>
      </c>
      <c r="Q244" s="9">
        <v>5.7750000000000199</v>
      </c>
      <c r="R244" s="138">
        <f t="shared" si="14"/>
        <v>6.9264069264069033</v>
      </c>
      <c r="S244" s="136">
        <v>2.3099999999999898</v>
      </c>
      <c r="T244" s="137">
        <f t="shared" si="15"/>
        <v>0.86580086580086957</v>
      </c>
      <c r="U244" s="137">
        <f t="shared" si="16"/>
        <v>8.6580086580086952</v>
      </c>
      <c r="V244" s="136">
        <v>23.100000000000101</v>
      </c>
      <c r="W244" s="137">
        <f t="shared" si="17"/>
        <v>0.86580086580086202</v>
      </c>
      <c r="X244" s="137">
        <f t="shared" si="18"/>
        <v>8.6580086580086206</v>
      </c>
      <c r="Y244" s="136">
        <v>57.75</v>
      </c>
      <c r="Z244" s="9">
        <f t="shared" si="19"/>
        <v>0.69264069264069261</v>
      </c>
      <c r="AA244" s="139">
        <v>0.23100000000000001</v>
      </c>
      <c r="AB244" s="9">
        <f t="shared" si="20"/>
        <v>0.86580086580086568</v>
      </c>
      <c r="AC244" s="136">
        <v>57.75</v>
      </c>
      <c r="AD244" s="9">
        <f t="shared" si="21"/>
        <v>1.1082251082251082</v>
      </c>
      <c r="AE244" s="136">
        <v>57.75</v>
      </c>
      <c r="AF244" s="137">
        <f t="shared" si="22"/>
        <v>0.69264069264069261</v>
      </c>
      <c r="AG244" s="136">
        <v>57.75</v>
      </c>
      <c r="AH244" s="137">
        <f t="shared" si="23"/>
        <v>0.69264069264069261</v>
      </c>
      <c r="AI244" s="136">
        <v>57.75</v>
      </c>
      <c r="AJ244" s="138">
        <f t="shared" si="24"/>
        <v>0.69264069264069261</v>
      </c>
    </row>
    <row r="245" spans="1:36">
      <c r="A245" s="136">
        <v>58</v>
      </c>
      <c r="B245" s="137">
        <f t="shared" si="4"/>
        <v>0.68965517241379315</v>
      </c>
      <c r="C245" s="137">
        <f t="shared" si="5"/>
        <v>6.8965517241379315</v>
      </c>
      <c r="D245" s="9">
        <v>5.8000000000000203</v>
      </c>
      <c r="E245" s="138">
        <f t="shared" si="6"/>
        <v>6.8965517241379075</v>
      </c>
      <c r="F245" s="136">
        <v>58</v>
      </c>
      <c r="G245" s="137">
        <f t="shared" si="7"/>
        <v>1.7241379310344829</v>
      </c>
      <c r="H245" s="137">
        <f t="shared" si="8"/>
        <v>17.241379310344829</v>
      </c>
      <c r="I245" s="9">
        <v>5.8000000000000203</v>
      </c>
      <c r="J245" s="138">
        <f t="shared" si="9"/>
        <v>6.8965517241379075</v>
      </c>
      <c r="K245" s="136">
        <v>229</v>
      </c>
      <c r="L245" s="137">
        <f t="shared" si="10"/>
        <v>1.7467248908296944</v>
      </c>
      <c r="M245" s="137">
        <f t="shared" si="11"/>
        <v>17.467248908296945</v>
      </c>
      <c r="N245" s="136">
        <v>58</v>
      </c>
      <c r="O245" s="137">
        <f t="shared" si="12"/>
        <v>0.68965517241379315</v>
      </c>
      <c r="P245" s="137">
        <f t="shared" si="13"/>
        <v>6.8965517241379315</v>
      </c>
      <c r="Q245" s="9">
        <v>5.8000000000000203</v>
      </c>
      <c r="R245" s="138">
        <f t="shared" si="14"/>
        <v>6.8965517241379075</v>
      </c>
      <c r="S245" s="136">
        <v>2.3199999999999901</v>
      </c>
      <c r="T245" s="137">
        <f t="shared" si="15"/>
        <v>0.86206896551724499</v>
      </c>
      <c r="U245" s="137">
        <f t="shared" si="16"/>
        <v>8.6206896551724501</v>
      </c>
      <c r="V245" s="136">
        <v>23.200000000000099</v>
      </c>
      <c r="W245" s="137">
        <f t="shared" si="17"/>
        <v>0.86206896551723777</v>
      </c>
      <c r="X245" s="137">
        <f t="shared" si="18"/>
        <v>8.6206896551723773</v>
      </c>
      <c r="Y245" s="136">
        <v>58</v>
      </c>
      <c r="Z245" s="9">
        <f t="shared" si="19"/>
        <v>0.68965517241379315</v>
      </c>
      <c r="AA245" s="139">
        <v>0.23200000000000001</v>
      </c>
      <c r="AB245" s="9">
        <f t="shared" si="20"/>
        <v>0.86206896551724133</v>
      </c>
      <c r="AC245" s="136">
        <v>58</v>
      </c>
      <c r="AD245" s="9">
        <f t="shared" si="21"/>
        <v>1.1034482758620692</v>
      </c>
      <c r="AE245" s="136">
        <v>58</v>
      </c>
      <c r="AF245" s="137">
        <f t="shared" si="22"/>
        <v>0.68965517241379315</v>
      </c>
      <c r="AG245" s="136">
        <v>58</v>
      </c>
      <c r="AH245" s="137">
        <f t="shared" si="23"/>
        <v>0.68965517241379315</v>
      </c>
      <c r="AI245" s="136">
        <v>58</v>
      </c>
      <c r="AJ245" s="138">
        <f t="shared" si="24"/>
        <v>0.68965517241379315</v>
      </c>
    </row>
    <row r="246" spans="1:36">
      <c r="A246" s="136">
        <v>58.25</v>
      </c>
      <c r="B246" s="137">
        <f t="shared" si="4"/>
        <v>0.68669527896995708</v>
      </c>
      <c r="C246" s="137">
        <f t="shared" si="5"/>
        <v>6.866952789699571</v>
      </c>
      <c r="D246" s="9">
        <v>5.8250000000000197</v>
      </c>
      <c r="E246" s="138">
        <f t="shared" si="6"/>
        <v>6.8669527896995479</v>
      </c>
      <c r="F246" s="136">
        <v>58.25</v>
      </c>
      <c r="G246" s="137">
        <f t="shared" si="7"/>
        <v>1.7167381974248925</v>
      </c>
      <c r="H246" s="137">
        <f t="shared" si="8"/>
        <v>17.167381974248926</v>
      </c>
      <c r="I246" s="9">
        <v>5.8250000000000197</v>
      </c>
      <c r="J246" s="138">
        <f t="shared" si="9"/>
        <v>6.8669527896995479</v>
      </c>
      <c r="K246" s="9">
        <v>230</v>
      </c>
      <c r="L246" s="137">
        <f t="shared" si="10"/>
        <v>1.7391304347826086</v>
      </c>
      <c r="M246" s="137">
        <f t="shared" si="11"/>
        <v>17.391304347826086</v>
      </c>
      <c r="N246" s="136">
        <v>58.25</v>
      </c>
      <c r="O246" s="137">
        <f t="shared" si="12"/>
        <v>0.68669527896995708</v>
      </c>
      <c r="P246" s="137">
        <f t="shared" si="13"/>
        <v>6.866952789699571</v>
      </c>
      <c r="Q246" s="9">
        <v>5.8250000000000197</v>
      </c>
      <c r="R246" s="138">
        <f t="shared" si="14"/>
        <v>6.8669527896995479</v>
      </c>
      <c r="S246" s="136">
        <v>2.3299999999999899</v>
      </c>
      <c r="T246" s="137">
        <f t="shared" si="15"/>
        <v>0.85836909871245004</v>
      </c>
      <c r="U246" s="137">
        <f t="shared" si="16"/>
        <v>8.5836909871245002</v>
      </c>
      <c r="V246" s="136">
        <v>23.3000000000001</v>
      </c>
      <c r="W246" s="137">
        <f t="shared" si="17"/>
        <v>0.8583690987124426</v>
      </c>
      <c r="X246" s="137">
        <f t="shared" si="18"/>
        <v>8.5836909871244256</v>
      </c>
      <c r="Y246" s="136">
        <v>58.25</v>
      </c>
      <c r="Z246" s="9">
        <f t="shared" si="19"/>
        <v>0.68669527896995708</v>
      </c>
      <c r="AA246" s="139">
        <v>0.23300000000000001</v>
      </c>
      <c r="AB246" s="9">
        <f t="shared" si="20"/>
        <v>0.85836909871244627</v>
      </c>
      <c r="AC246" s="136">
        <v>58.25</v>
      </c>
      <c r="AD246" s="9">
        <f t="shared" si="21"/>
        <v>1.0987124463519313</v>
      </c>
      <c r="AE246" s="136">
        <v>58.25</v>
      </c>
      <c r="AF246" s="137">
        <f t="shared" si="22"/>
        <v>0.68669527896995708</v>
      </c>
      <c r="AG246" s="136">
        <v>58.25</v>
      </c>
      <c r="AH246" s="137">
        <f t="shared" si="23"/>
        <v>0.68669527896995708</v>
      </c>
      <c r="AI246" s="136">
        <v>58.25</v>
      </c>
      <c r="AJ246" s="138">
        <f t="shared" si="24"/>
        <v>0.68669527896995708</v>
      </c>
    </row>
    <row r="247" spans="1:36">
      <c r="A247" s="136">
        <v>58.5</v>
      </c>
      <c r="B247" s="137">
        <f t="shared" si="4"/>
        <v>0.68376068376068377</v>
      </c>
      <c r="C247" s="137">
        <f t="shared" si="5"/>
        <v>6.8376068376068382</v>
      </c>
      <c r="D247" s="9">
        <v>5.8500000000000201</v>
      </c>
      <c r="E247" s="138">
        <f t="shared" si="6"/>
        <v>6.8376068376068142</v>
      </c>
      <c r="F247" s="136">
        <v>58.5</v>
      </c>
      <c r="G247" s="137">
        <f t="shared" si="7"/>
        <v>1.7094017094017093</v>
      </c>
      <c r="H247" s="137">
        <f t="shared" si="8"/>
        <v>17.094017094017094</v>
      </c>
      <c r="I247" s="9">
        <v>5.8500000000000201</v>
      </c>
      <c r="J247" s="138">
        <f t="shared" si="9"/>
        <v>6.8376068376068142</v>
      </c>
      <c r="K247" s="136">
        <v>231</v>
      </c>
      <c r="L247" s="137">
        <f t="shared" si="10"/>
        <v>1.7316017316017316</v>
      </c>
      <c r="M247" s="137">
        <f t="shared" si="11"/>
        <v>17.316017316017316</v>
      </c>
      <c r="N247" s="136">
        <v>58.5</v>
      </c>
      <c r="O247" s="137">
        <f t="shared" si="12"/>
        <v>0.68376068376068377</v>
      </c>
      <c r="P247" s="137">
        <f t="shared" si="13"/>
        <v>6.8376068376068382</v>
      </c>
      <c r="Q247" s="9">
        <v>5.8500000000000201</v>
      </c>
      <c r="R247" s="138">
        <f t="shared" si="14"/>
        <v>6.8376068376068142</v>
      </c>
      <c r="S247" s="136">
        <v>2.3399999999999901</v>
      </c>
      <c r="T247" s="137">
        <f t="shared" si="15"/>
        <v>0.85470085470085833</v>
      </c>
      <c r="U247" s="137">
        <f t="shared" si="16"/>
        <v>8.5470085470085841</v>
      </c>
      <c r="V247" s="136">
        <v>23.400000000000102</v>
      </c>
      <c r="W247" s="137">
        <f t="shared" si="17"/>
        <v>0.854700854700851</v>
      </c>
      <c r="X247" s="137">
        <f t="shared" si="18"/>
        <v>8.5470085470085095</v>
      </c>
      <c r="Y247" s="136">
        <v>58.5</v>
      </c>
      <c r="Z247" s="9">
        <f t="shared" si="19"/>
        <v>0.68376068376068377</v>
      </c>
      <c r="AA247" s="139">
        <v>0.23400000000000001</v>
      </c>
      <c r="AB247" s="9">
        <f t="shared" si="20"/>
        <v>0.85470085470085466</v>
      </c>
      <c r="AC247" s="136">
        <v>58.5</v>
      </c>
      <c r="AD247" s="9">
        <f t="shared" si="21"/>
        <v>1.0940170940170939</v>
      </c>
      <c r="AE247" s="136">
        <v>58.5</v>
      </c>
      <c r="AF247" s="137">
        <f t="shared" si="22"/>
        <v>0.68376068376068377</v>
      </c>
      <c r="AG247" s="136">
        <v>58.5</v>
      </c>
      <c r="AH247" s="137">
        <f t="shared" si="23"/>
        <v>0.68376068376068377</v>
      </c>
      <c r="AI247" s="136">
        <v>58.5</v>
      </c>
      <c r="AJ247" s="138">
        <f t="shared" si="24"/>
        <v>0.68376068376068377</v>
      </c>
    </row>
    <row r="248" spans="1:36">
      <c r="A248" s="136">
        <v>58.75</v>
      </c>
      <c r="B248" s="137">
        <f t="shared" si="4"/>
        <v>0.68085106382978722</v>
      </c>
      <c r="C248" s="137">
        <f t="shared" si="5"/>
        <v>6.8085106382978724</v>
      </c>
      <c r="D248" s="9">
        <v>5.8750000000000204</v>
      </c>
      <c r="E248" s="138">
        <f t="shared" si="6"/>
        <v>6.8085106382978484</v>
      </c>
      <c r="F248" s="136">
        <v>58.75</v>
      </c>
      <c r="G248" s="137">
        <f t="shared" si="7"/>
        <v>1.7021276595744681</v>
      </c>
      <c r="H248" s="137">
        <f t="shared" si="8"/>
        <v>17.021276595744681</v>
      </c>
      <c r="I248" s="9">
        <v>5.8750000000000204</v>
      </c>
      <c r="J248" s="138">
        <f t="shared" si="9"/>
        <v>6.8085106382978484</v>
      </c>
      <c r="K248" s="9">
        <v>232</v>
      </c>
      <c r="L248" s="137">
        <f t="shared" si="10"/>
        <v>1.7241379310344829</v>
      </c>
      <c r="M248" s="137">
        <f t="shared" si="11"/>
        <v>17.241379310344829</v>
      </c>
      <c r="N248" s="136">
        <v>58.75</v>
      </c>
      <c r="O248" s="137">
        <f t="shared" si="12"/>
        <v>0.68085106382978722</v>
      </c>
      <c r="P248" s="137">
        <f t="shared" si="13"/>
        <v>6.8085106382978724</v>
      </c>
      <c r="Q248" s="9">
        <v>5.8750000000000204</v>
      </c>
      <c r="R248" s="138">
        <f t="shared" si="14"/>
        <v>6.8085106382978484</v>
      </c>
      <c r="S248" s="136">
        <v>2.3499999999999899</v>
      </c>
      <c r="T248" s="137">
        <f t="shared" si="15"/>
        <v>0.85106382978723771</v>
      </c>
      <c r="U248" s="137">
        <f t="shared" si="16"/>
        <v>8.5106382978723776</v>
      </c>
      <c r="V248" s="136">
        <v>23.500000000000099</v>
      </c>
      <c r="W248" s="137">
        <f t="shared" si="17"/>
        <v>0.8510638297872305</v>
      </c>
      <c r="X248" s="137">
        <f t="shared" si="18"/>
        <v>8.5106382978723047</v>
      </c>
      <c r="Y248" s="136">
        <v>58.75</v>
      </c>
      <c r="Z248" s="9">
        <f t="shared" si="19"/>
        <v>0.68085106382978722</v>
      </c>
      <c r="AA248" s="139">
        <v>0.23499999999999999</v>
      </c>
      <c r="AB248" s="9">
        <f t="shared" si="20"/>
        <v>0.85106382978723416</v>
      </c>
      <c r="AC248" s="136">
        <v>58.75</v>
      </c>
      <c r="AD248" s="9">
        <f t="shared" si="21"/>
        <v>1.0893617021276596</v>
      </c>
      <c r="AE248" s="136">
        <v>58.75</v>
      </c>
      <c r="AF248" s="137">
        <f t="shared" si="22"/>
        <v>0.68085106382978722</v>
      </c>
      <c r="AG248" s="136">
        <v>58.75</v>
      </c>
      <c r="AH248" s="137">
        <f t="shared" si="23"/>
        <v>0.68085106382978722</v>
      </c>
      <c r="AI248" s="136">
        <v>58.75</v>
      </c>
      <c r="AJ248" s="138">
        <f t="shared" si="24"/>
        <v>0.68085106382978722</v>
      </c>
    </row>
    <row r="249" spans="1:36">
      <c r="A249" s="136">
        <v>59</v>
      </c>
      <c r="B249" s="137">
        <f t="shared" si="4"/>
        <v>0.67796610169491534</v>
      </c>
      <c r="C249" s="137">
        <f t="shared" si="5"/>
        <v>6.7796610169491531</v>
      </c>
      <c r="D249" s="9">
        <v>5.9000000000000199</v>
      </c>
      <c r="E249" s="138">
        <f t="shared" si="6"/>
        <v>6.7796610169491291</v>
      </c>
      <c r="F249" s="136">
        <v>59</v>
      </c>
      <c r="G249" s="137">
        <f t="shared" si="7"/>
        <v>1.6949152542372883</v>
      </c>
      <c r="H249" s="137">
        <f t="shared" si="8"/>
        <v>16.949152542372882</v>
      </c>
      <c r="I249" s="9">
        <v>5.9000000000000199</v>
      </c>
      <c r="J249" s="138">
        <f t="shared" si="9"/>
        <v>6.7796610169491291</v>
      </c>
      <c r="K249" s="136">
        <v>233</v>
      </c>
      <c r="L249" s="137">
        <f t="shared" si="10"/>
        <v>1.7167381974248925</v>
      </c>
      <c r="M249" s="137">
        <f t="shared" si="11"/>
        <v>17.167381974248926</v>
      </c>
      <c r="N249" s="136">
        <v>59</v>
      </c>
      <c r="O249" s="137">
        <f t="shared" si="12"/>
        <v>0.67796610169491534</v>
      </c>
      <c r="P249" s="137">
        <f t="shared" si="13"/>
        <v>6.7796610169491531</v>
      </c>
      <c r="Q249" s="9">
        <v>5.9000000000000199</v>
      </c>
      <c r="R249" s="138">
        <f t="shared" si="14"/>
        <v>6.7796610169491291</v>
      </c>
      <c r="S249" s="136">
        <v>2.3599999999999901</v>
      </c>
      <c r="T249" s="137">
        <f t="shared" si="15"/>
        <v>0.84745762711864758</v>
      </c>
      <c r="U249" s="137">
        <f t="shared" si="16"/>
        <v>8.4745762711864749</v>
      </c>
      <c r="V249" s="136">
        <v>23.600000000000101</v>
      </c>
      <c r="W249" s="137">
        <f t="shared" si="17"/>
        <v>0.84745762711864048</v>
      </c>
      <c r="X249" s="137">
        <f t="shared" si="18"/>
        <v>8.4745762711864039</v>
      </c>
      <c r="Y249" s="136">
        <v>59</v>
      </c>
      <c r="Z249" s="9">
        <f t="shared" si="19"/>
        <v>0.67796610169491534</v>
      </c>
      <c r="AA249" s="139">
        <v>0.23599999999999999</v>
      </c>
      <c r="AB249" s="9">
        <f t="shared" si="20"/>
        <v>0.84745762711864414</v>
      </c>
      <c r="AC249" s="136">
        <v>59</v>
      </c>
      <c r="AD249" s="9">
        <f t="shared" si="21"/>
        <v>1.0847457627118644</v>
      </c>
      <c r="AE249" s="136">
        <v>59</v>
      </c>
      <c r="AF249" s="137">
        <f t="shared" si="22"/>
        <v>0.67796610169491534</v>
      </c>
      <c r="AG249" s="136">
        <v>59</v>
      </c>
      <c r="AH249" s="137">
        <f t="shared" si="23"/>
        <v>0.67796610169491534</v>
      </c>
      <c r="AI249" s="136">
        <v>59</v>
      </c>
      <c r="AJ249" s="138">
        <f t="shared" si="24"/>
        <v>0.67796610169491534</v>
      </c>
    </row>
    <row r="250" spans="1:36">
      <c r="A250" s="136">
        <v>59.25</v>
      </c>
      <c r="B250" s="137">
        <f t="shared" si="4"/>
        <v>0.67510548523206748</v>
      </c>
      <c r="C250" s="137">
        <f t="shared" si="5"/>
        <v>6.7510548523206744</v>
      </c>
      <c r="D250" s="9">
        <v>5.92500000000003</v>
      </c>
      <c r="E250" s="138">
        <f t="shared" si="6"/>
        <v>6.7510548523206406</v>
      </c>
      <c r="F250" s="136">
        <v>59.25</v>
      </c>
      <c r="G250" s="137">
        <f t="shared" si="7"/>
        <v>1.6877637130801688</v>
      </c>
      <c r="H250" s="137">
        <f t="shared" si="8"/>
        <v>16.877637130801688</v>
      </c>
      <c r="I250" s="9">
        <v>5.92500000000003</v>
      </c>
      <c r="J250" s="138">
        <f t="shared" si="9"/>
        <v>6.7510548523206406</v>
      </c>
      <c r="K250" s="9">
        <v>234</v>
      </c>
      <c r="L250" s="137">
        <f t="shared" si="10"/>
        <v>1.7094017094017093</v>
      </c>
      <c r="M250" s="137">
        <f t="shared" si="11"/>
        <v>17.094017094017094</v>
      </c>
      <c r="N250" s="136">
        <v>59.25</v>
      </c>
      <c r="O250" s="137">
        <f t="shared" si="12"/>
        <v>0.67510548523206748</v>
      </c>
      <c r="P250" s="137">
        <f t="shared" si="13"/>
        <v>6.7510548523206744</v>
      </c>
      <c r="Q250" s="9">
        <v>5.92500000000003</v>
      </c>
      <c r="R250" s="138">
        <f t="shared" si="14"/>
        <v>6.7510548523206406</v>
      </c>
      <c r="S250" s="136">
        <v>2.3699999999999899</v>
      </c>
      <c r="T250" s="137">
        <f t="shared" si="15"/>
        <v>0.84388185654008796</v>
      </c>
      <c r="U250" s="137">
        <f t="shared" si="16"/>
        <v>8.4388185654008794</v>
      </c>
      <c r="V250" s="136">
        <v>23.700000000000099</v>
      </c>
      <c r="W250" s="137">
        <f t="shared" si="17"/>
        <v>0.84388185654008085</v>
      </c>
      <c r="X250" s="137">
        <f t="shared" si="18"/>
        <v>8.4388185654008083</v>
      </c>
      <c r="Y250" s="136">
        <v>59.25</v>
      </c>
      <c r="Z250" s="9">
        <f t="shared" si="19"/>
        <v>0.67510548523206748</v>
      </c>
      <c r="AA250" s="139">
        <v>0.23699999999999999</v>
      </c>
      <c r="AB250" s="9">
        <f t="shared" si="20"/>
        <v>0.84388185654008452</v>
      </c>
      <c r="AC250" s="136">
        <v>59.25</v>
      </c>
      <c r="AD250" s="9">
        <f t="shared" si="21"/>
        <v>1.0801687763713079</v>
      </c>
      <c r="AE250" s="136">
        <v>59.25</v>
      </c>
      <c r="AF250" s="137">
        <f t="shared" si="22"/>
        <v>0.67510548523206748</v>
      </c>
      <c r="AG250" s="136">
        <v>59.25</v>
      </c>
      <c r="AH250" s="137">
        <f t="shared" si="23"/>
        <v>0.67510548523206748</v>
      </c>
      <c r="AI250" s="136">
        <v>59.25</v>
      </c>
      <c r="AJ250" s="138">
        <f t="shared" si="24"/>
        <v>0.67510548523206748</v>
      </c>
    </row>
    <row r="251" spans="1:36">
      <c r="A251" s="136">
        <v>59.5</v>
      </c>
      <c r="B251" s="137">
        <f t="shared" si="4"/>
        <v>0.67226890756302526</v>
      </c>
      <c r="C251" s="137">
        <f t="shared" si="5"/>
        <v>6.7226890756302531</v>
      </c>
      <c r="D251" s="9">
        <v>5.9500000000000304</v>
      </c>
      <c r="E251" s="138">
        <f t="shared" si="6"/>
        <v>6.7226890756302176</v>
      </c>
      <c r="F251" s="136">
        <v>59.5</v>
      </c>
      <c r="G251" s="137">
        <f t="shared" si="7"/>
        <v>1.680672268907563</v>
      </c>
      <c r="H251" s="137">
        <f t="shared" si="8"/>
        <v>16.806722689075631</v>
      </c>
      <c r="I251" s="9">
        <v>5.9500000000000304</v>
      </c>
      <c r="J251" s="138">
        <f t="shared" si="9"/>
        <v>6.7226890756302176</v>
      </c>
      <c r="K251" s="136">
        <v>235</v>
      </c>
      <c r="L251" s="137">
        <f t="shared" si="10"/>
        <v>1.7021276595744681</v>
      </c>
      <c r="M251" s="137">
        <f t="shared" si="11"/>
        <v>17.021276595744681</v>
      </c>
      <c r="N251" s="136">
        <v>59.5</v>
      </c>
      <c r="O251" s="137">
        <f t="shared" si="12"/>
        <v>0.67226890756302526</v>
      </c>
      <c r="P251" s="137">
        <f t="shared" si="13"/>
        <v>6.7226890756302531</v>
      </c>
      <c r="Q251" s="9">
        <v>5.9500000000000304</v>
      </c>
      <c r="R251" s="138">
        <f t="shared" si="14"/>
        <v>6.7226890756302176</v>
      </c>
      <c r="S251" s="136">
        <v>2.3799999999999901</v>
      </c>
      <c r="T251" s="137">
        <f t="shared" si="15"/>
        <v>0.84033613445378497</v>
      </c>
      <c r="U251" s="137">
        <f t="shared" si="16"/>
        <v>8.4033613445378492</v>
      </c>
      <c r="V251" s="136">
        <v>23.8000000000001</v>
      </c>
      <c r="W251" s="137">
        <f t="shared" si="17"/>
        <v>0.84033613445377797</v>
      </c>
      <c r="X251" s="137">
        <f t="shared" si="18"/>
        <v>8.4033613445377799</v>
      </c>
      <c r="Y251" s="136">
        <v>59.5</v>
      </c>
      <c r="Z251" s="9">
        <f t="shared" si="19"/>
        <v>0.67226890756302526</v>
      </c>
      <c r="AA251" s="139">
        <v>0.23799999999999999</v>
      </c>
      <c r="AB251" s="9">
        <f t="shared" si="20"/>
        <v>0.84033613445378164</v>
      </c>
      <c r="AC251" s="136">
        <v>59.5</v>
      </c>
      <c r="AD251" s="9">
        <f t="shared" si="21"/>
        <v>1.0756302521008403</v>
      </c>
      <c r="AE251" s="136">
        <v>59.5</v>
      </c>
      <c r="AF251" s="137">
        <f t="shared" si="22"/>
        <v>0.67226890756302526</v>
      </c>
      <c r="AG251" s="136">
        <v>59.5</v>
      </c>
      <c r="AH251" s="137">
        <f t="shared" si="23"/>
        <v>0.67226890756302526</v>
      </c>
      <c r="AI251" s="136">
        <v>59.5</v>
      </c>
      <c r="AJ251" s="138">
        <f t="shared" si="24"/>
        <v>0.67226890756302526</v>
      </c>
    </row>
    <row r="252" spans="1:36">
      <c r="A252" s="136">
        <v>59.75</v>
      </c>
      <c r="B252" s="137">
        <f t="shared" si="4"/>
        <v>0.66945606694560666</v>
      </c>
      <c r="C252" s="137">
        <f t="shared" si="5"/>
        <v>6.6945606694560666</v>
      </c>
      <c r="D252" s="9">
        <v>5.9750000000000298</v>
      </c>
      <c r="E252" s="138">
        <f t="shared" si="6"/>
        <v>6.6945606694560329</v>
      </c>
      <c r="F252" s="136">
        <v>59.75</v>
      </c>
      <c r="G252" s="137">
        <f t="shared" si="7"/>
        <v>1.6736401673640167</v>
      </c>
      <c r="H252" s="137">
        <f t="shared" si="8"/>
        <v>16.736401673640167</v>
      </c>
      <c r="I252" s="9">
        <v>5.9750000000000298</v>
      </c>
      <c r="J252" s="138">
        <f t="shared" si="9"/>
        <v>6.6945606694560329</v>
      </c>
      <c r="K252" s="9">
        <v>236</v>
      </c>
      <c r="L252" s="137">
        <f t="shared" si="10"/>
        <v>1.6949152542372883</v>
      </c>
      <c r="M252" s="137">
        <f t="shared" si="11"/>
        <v>16.949152542372882</v>
      </c>
      <c r="N252" s="136">
        <v>59.75</v>
      </c>
      <c r="O252" s="137">
        <f t="shared" si="12"/>
        <v>0.66945606694560666</v>
      </c>
      <c r="P252" s="137">
        <f t="shared" si="13"/>
        <v>6.6945606694560666</v>
      </c>
      <c r="Q252" s="9">
        <v>5.9750000000000298</v>
      </c>
      <c r="R252" s="138">
        <f t="shared" si="14"/>
        <v>6.6945606694560329</v>
      </c>
      <c r="S252" s="136">
        <v>2.3899999999999899</v>
      </c>
      <c r="T252" s="137">
        <f t="shared" si="15"/>
        <v>0.83682008368201199</v>
      </c>
      <c r="U252" s="137">
        <f t="shared" si="16"/>
        <v>8.3682008368201206</v>
      </c>
      <c r="V252" s="136">
        <v>23.900000000000102</v>
      </c>
      <c r="W252" s="137">
        <f t="shared" si="17"/>
        <v>0.83682008368200489</v>
      </c>
      <c r="X252" s="137">
        <f t="shared" si="18"/>
        <v>8.3682008368200496</v>
      </c>
      <c r="Y252" s="136">
        <v>59.75</v>
      </c>
      <c r="Z252" s="9">
        <f t="shared" si="19"/>
        <v>0.66945606694560666</v>
      </c>
      <c r="AA252" s="139">
        <v>0.23899999999999999</v>
      </c>
      <c r="AB252" s="9">
        <f t="shared" si="20"/>
        <v>0.83682008368200844</v>
      </c>
      <c r="AC252" s="136">
        <v>59.75</v>
      </c>
      <c r="AD252" s="9">
        <f t="shared" si="21"/>
        <v>1.0711297071129706</v>
      </c>
      <c r="AE252" s="136">
        <v>59.75</v>
      </c>
      <c r="AF252" s="137">
        <f t="shared" si="22"/>
        <v>0.66945606694560666</v>
      </c>
      <c r="AG252" s="136">
        <v>59.75</v>
      </c>
      <c r="AH252" s="137">
        <f t="shared" si="23"/>
        <v>0.66945606694560666</v>
      </c>
      <c r="AI252" s="136">
        <v>59.75</v>
      </c>
      <c r="AJ252" s="138">
        <f t="shared" si="24"/>
        <v>0.66945606694560666</v>
      </c>
    </row>
    <row r="253" spans="1:36">
      <c r="A253" s="136">
        <v>60</v>
      </c>
      <c r="B253" s="137">
        <f t="shared" si="4"/>
        <v>0.66666666666666674</v>
      </c>
      <c r="C253" s="137">
        <f t="shared" si="5"/>
        <v>6.6666666666666679</v>
      </c>
      <c r="D253" s="9">
        <v>6.0000000000000302</v>
      </c>
      <c r="E253" s="138">
        <f t="shared" si="6"/>
        <v>6.6666666666666332</v>
      </c>
      <c r="F253" s="136">
        <v>60</v>
      </c>
      <c r="G253" s="137">
        <f t="shared" si="7"/>
        <v>1.6666666666666667</v>
      </c>
      <c r="H253" s="137">
        <f t="shared" si="8"/>
        <v>16.666666666666668</v>
      </c>
      <c r="I253" s="9">
        <v>6.0000000000000302</v>
      </c>
      <c r="J253" s="138">
        <f t="shared" si="9"/>
        <v>6.6666666666666332</v>
      </c>
      <c r="K253" s="136">
        <v>237</v>
      </c>
      <c r="L253" s="137">
        <f t="shared" si="10"/>
        <v>1.6877637130801688</v>
      </c>
      <c r="M253" s="137">
        <f t="shared" si="11"/>
        <v>16.877637130801688</v>
      </c>
      <c r="N253" s="136">
        <v>60</v>
      </c>
      <c r="O253" s="137">
        <f t="shared" si="12"/>
        <v>0.66666666666666674</v>
      </c>
      <c r="P253" s="137">
        <f t="shared" si="13"/>
        <v>6.6666666666666679</v>
      </c>
      <c r="Q253" s="9">
        <v>6.0000000000000302</v>
      </c>
      <c r="R253" s="138">
        <f t="shared" si="14"/>
        <v>6.6666666666666332</v>
      </c>
      <c r="S253" s="136">
        <v>2.3999999999999901</v>
      </c>
      <c r="T253" s="137">
        <f t="shared" si="15"/>
        <v>0.83333333333333681</v>
      </c>
      <c r="U253" s="137">
        <f t="shared" si="16"/>
        <v>8.3333333333333677</v>
      </c>
      <c r="V253" s="136">
        <v>24.000000000000099</v>
      </c>
      <c r="W253" s="137">
        <f t="shared" si="17"/>
        <v>0.83333333333332993</v>
      </c>
      <c r="X253" s="137">
        <f t="shared" si="18"/>
        <v>8.3333333333333002</v>
      </c>
      <c r="Y253" s="136">
        <v>60</v>
      </c>
      <c r="Z253" s="9">
        <f t="shared" si="19"/>
        <v>0.66666666666666674</v>
      </c>
      <c r="AA253" s="139">
        <v>0.24</v>
      </c>
      <c r="AB253" s="9">
        <f t="shared" si="20"/>
        <v>0.83333333333333337</v>
      </c>
      <c r="AC253" s="136">
        <v>60</v>
      </c>
      <c r="AD253" s="9">
        <f t="shared" si="21"/>
        <v>1.0666666666666667</v>
      </c>
      <c r="AE253" s="136">
        <v>60</v>
      </c>
      <c r="AF253" s="137">
        <f t="shared" si="22"/>
        <v>0.66666666666666674</v>
      </c>
      <c r="AG253" s="136">
        <v>60</v>
      </c>
      <c r="AH253" s="137">
        <f t="shared" si="23"/>
        <v>0.66666666666666674</v>
      </c>
      <c r="AI253" s="136">
        <v>60</v>
      </c>
      <c r="AJ253" s="138">
        <f t="shared" si="24"/>
        <v>0.66666666666666674</v>
      </c>
    </row>
    <row r="254" spans="1:36">
      <c r="A254" s="136">
        <v>60.25</v>
      </c>
      <c r="B254" s="137">
        <f t="shared" si="4"/>
        <v>0.66390041493775942</v>
      </c>
      <c r="C254" s="137">
        <f t="shared" si="5"/>
        <v>6.6390041493775946</v>
      </c>
      <c r="D254" s="9">
        <v>6.0250000000000297</v>
      </c>
      <c r="E254" s="138">
        <f t="shared" si="6"/>
        <v>6.6390041493775609</v>
      </c>
      <c r="F254" s="136">
        <v>60.25</v>
      </c>
      <c r="G254" s="137">
        <f t="shared" si="7"/>
        <v>1.6597510373443984</v>
      </c>
      <c r="H254" s="137">
        <f t="shared" si="8"/>
        <v>16.597510373443985</v>
      </c>
      <c r="I254" s="9">
        <v>6.0250000000000297</v>
      </c>
      <c r="J254" s="138">
        <f t="shared" si="9"/>
        <v>6.6390041493775609</v>
      </c>
      <c r="K254" s="9">
        <v>238</v>
      </c>
      <c r="L254" s="137">
        <f t="shared" si="10"/>
        <v>1.680672268907563</v>
      </c>
      <c r="M254" s="137">
        <f t="shared" si="11"/>
        <v>16.806722689075631</v>
      </c>
      <c r="N254" s="136">
        <v>60.25</v>
      </c>
      <c r="O254" s="137">
        <f t="shared" si="12"/>
        <v>0.66390041493775942</v>
      </c>
      <c r="P254" s="137">
        <f t="shared" si="13"/>
        <v>6.6390041493775946</v>
      </c>
      <c r="Q254" s="9">
        <v>6.0250000000000297</v>
      </c>
      <c r="R254" s="138">
        <f t="shared" si="14"/>
        <v>6.6390041493775609</v>
      </c>
      <c r="S254" s="136">
        <v>2.4099999999999899</v>
      </c>
      <c r="T254" s="137">
        <f t="shared" si="15"/>
        <v>0.82987551867220255</v>
      </c>
      <c r="U254" s="137">
        <f t="shared" si="16"/>
        <v>8.2987551867220262</v>
      </c>
      <c r="V254" s="136">
        <v>24.100000000000101</v>
      </c>
      <c r="W254" s="137">
        <f t="shared" si="17"/>
        <v>0.82987551867219567</v>
      </c>
      <c r="X254" s="137">
        <f t="shared" si="18"/>
        <v>8.2987551867219569</v>
      </c>
      <c r="Y254" s="136">
        <v>60.25</v>
      </c>
      <c r="Z254" s="9">
        <f t="shared" si="19"/>
        <v>0.66390041493775942</v>
      </c>
      <c r="AA254" s="139">
        <v>0.24099999999999999</v>
      </c>
      <c r="AB254" s="9">
        <f t="shared" si="20"/>
        <v>0.82987551867219922</v>
      </c>
      <c r="AC254" s="136">
        <v>60.25</v>
      </c>
      <c r="AD254" s="9">
        <f t="shared" si="21"/>
        <v>1.0622406639004149</v>
      </c>
      <c r="AE254" s="136">
        <v>60.25</v>
      </c>
      <c r="AF254" s="137">
        <f t="shared" si="22"/>
        <v>0.66390041493775942</v>
      </c>
      <c r="AG254" s="136">
        <v>60.25</v>
      </c>
      <c r="AH254" s="137">
        <f t="shared" si="23"/>
        <v>0.66390041493775942</v>
      </c>
      <c r="AI254" s="136">
        <v>60.25</v>
      </c>
      <c r="AJ254" s="138">
        <f t="shared" si="24"/>
        <v>0.66390041493775942</v>
      </c>
    </row>
    <row r="255" spans="1:36">
      <c r="A255" s="136">
        <v>60.5</v>
      </c>
      <c r="B255" s="137">
        <f t="shared" si="4"/>
        <v>0.66115702479338834</v>
      </c>
      <c r="C255" s="137">
        <f t="shared" si="5"/>
        <v>6.6115702479338836</v>
      </c>
      <c r="D255" s="9">
        <v>6.0500000000000203</v>
      </c>
      <c r="E255" s="138">
        <f t="shared" si="6"/>
        <v>6.6115702479338623</v>
      </c>
      <c r="F255" s="136">
        <v>60.5</v>
      </c>
      <c r="G255" s="137">
        <f t="shared" si="7"/>
        <v>1.6528925619834709</v>
      </c>
      <c r="H255" s="137">
        <f t="shared" si="8"/>
        <v>16.528925619834709</v>
      </c>
      <c r="I255" s="9">
        <v>6.0500000000000203</v>
      </c>
      <c r="J255" s="138">
        <f t="shared" si="9"/>
        <v>6.6115702479338623</v>
      </c>
      <c r="K255" s="136">
        <v>239</v>
      </c>
      <c r="L255" s="137">
        <f t="shared" si="10"/>
        <v>1.6736401673640167</v>
      </c>
      <c r="M255" s="137">
        <f t="shared" si="11"/>
        <v>16.736401673640167</v>
      </c>
      <c r="N255" s="136">
        <v>60.5</v>
      </c>
      <c r="O255" s="137">
        <f t="shared" si="12"/>
        <v>0.66115702479338834</v>
      </c>
      <c r="P255" s="137">
        <f t="shared" si="13"/>
        <v>6.6115702479338836</v>
      </c>
      <c r="Q255" s="9">
        <v>6.0500000000000203</v>
      </c>
      <c r="R255" s="138">
        <f t="shared" si="14"/>
        <v>6.6115702479338623</v>
      </c>
      <c r="S255" s="136">
        <v>2.4199999999999902</v>
      </c>
      <c r="T255" s="137">
        <f t="shared" si="15"/>
        <v>0.82644628099173889</v>
      </c>
      <c r="U255" s="137">
        <f t="shared" si="16"/>
        <v>8.2644628099173882</v>
      </c>
      <c r="V255" s="136">
        <v>24.200000000000099</v>
      </c>
      <c r="W255" s="137">
        <f t="shared" si="17"/>
        <v>0.82644628099173223</v>
      </c>
      <c r="X255" s="137">
        <f t="shared" si="18"/>
        <v>8.2644628099173225</v>
      </c>
      <c r="Y255" s="136">
        <v>60.5</v>
      </c>
      <c r="Z255" s="9">
        <f t="shared" si="19"/>
        <v>0.66115702479338834</v>
      </c>
      <c r="AA255" s="139">
        <v>0.24199999999999999</v>
      </c>
      <c r="AB255" s="9">
        <f t="shared" si="20"/>
        <v>0.82644628099173556</v>
      </c>
      <c r="AC255" s="136">
        <v>60.5</v>
      </c>
      <c r="AD255" s="9">
        <f t="shared" si="21"/>
        <v>1.0578512396694213</v>
      </c>
      <c r="AE255" s="136">
        <v>60.5</v>
      </c>
      <c r="AF255" s="137">
        <f t="shared" si="22"/>
        <v>0.66115702479338834</v>
      </c>
      <c r="AG255" s="136">
        <v>60.5</v>
      </c>
      <c r="AH255" s="137">
        <f t="shared" si="23"/>
        <v>0.66115702479338834</v>
      </c>
      <c r="AI255" s="136">
        <v>60.5</v>
      </c>
      <c r="AJ255" s="138">
        <f t="shared" si="24"/>
        <v>0.66115702479338834</v>
      </c>
    </row>
    <row r="256" spans="1:36">
      <c r="A256" s="136">
        <v>60.75</v>
      </c>
      <c r="B256" s="137">
        <f t="shared" si="4"/>
        <v>0.65843621399176955</v>
      </c>
      <c r="C256" s="137">
        <f t="shared" si="5"/>
        <v>6.5843621399176957</v>
      </c>
      <c r="D256" s="9">
        <v>6.0750000000000197</v>
      </c>
      <c r="E256" s="138">
        <f t="shared" si="6"/>
        <v>6.5843621399176744</v>
      </c>
      <c r="F256" s="136">
        <v>60.75</v>
      </c>
      <c r="G256" s="137">
        <f t="shared" si="7"/>
        <v>1.6460905349794239</v>
      </c>
      <c r="H256" s="137">
        <f t="shared" si="8"/>
        <v>16.460905349794238</v>
      </c>
      <c r="I256" s="9">
        <v>6.0750000000000197</v>
      </c>
      <c r="J256" s="138">
        <f t="shared" si="9"/>
        <v>6.5843621399176744</v>
      </c>
      <c r="K256" s="9">
        <v>240</v>
      </c>
      <c r="L256" s="137">
        <f t="shared" si="10"/>
        <v>1.6666666666666667</v>
      </c>
      <c r="M256" s="137">
        <f t="shared" si="11"/>
        <v>16.666666666666668</v>
      </c>
      <c r="N256" s="136">
        <v>60.75</v>
      </c>
      <c r="O256" s="137">
        <f t="shared" si="12"/>
        <v>0.65843621399176955</v>
      </c>
      <c r="P256" s="137">
        <f t="shared" si="13"/>
        <v>6.5843621399176957</v>
      </c>
      <c r="Q256" s="9">
        <v>6.0750000000000197</v>
      </c>
      <c r="R256" s="138">
        <f t="shared" si="14"/>
        <v>6.5843621399176744</v>
      </c>
      <c r="S256" s="136">
        <v>2.4299999999999899</v>
      </c>
      <c r="T256" s="137">
        <f t="shared" si="15"/>
        <v>0.82304526748971529</v>
      </c>
      <c r="U256" s="137">
        <f t="shared" si="16"/>
        <v>8.2304526748971529</v>
      </c>
      <c r="V256" s="136">
        <v>24.3000000000001</v>
      </c>
      <c r="W256" s="137">
        <f t="shared" si="17"/>
        <v>0.82304526748970863</v>
      </c>
      <c r="X256" s="137">
        <f t="shared" si="18"/>
        <v>8.2304526748970872</v>
      </c>
      <c r="Y256" s="136">
        <v>60.75</v>
      </c>
      <c r="Z256" s="9">
        <f t="shared" si="19"/>
        <v>0.65843621399176955</v>
      </c>
      <c r="AA256" s="139">
        <v>0.24299999999999999</v>
      </c>
      <c r="AB256" s="9">
        <f t="shared" si="20"/>
        <v>0.82304526748971207</v>
      </c>
      <c r="AC256" s="136">
        <v>60.75</v>
      </c>
      <c r="AD256" s="9">
        <f t="shared" si="21"/>
        <v>1.0534979423868314</v>
      </c>
      <c r="AE256" s="136">
        <v>60.75</v>
      </c>
      <c r="AF256" s="137">
        <f t="shared" si="22"/>
        <v>0.65843621399176955</v>
      </c>
      <c r="AG256" s="136">
        <v>60.75</v>
      </c>
      <c r="AH256" s="137">
        <f t="shared" si="23"/>
        <v>0.65843621399176955</v>
      </c>
      <c r="AI256" s="136">
        <v>60.75</v>
      </c>
      <c r="AJ256" s="138">
        <f t="shared" si="24"/>
        <v>0.65843621399176955</v>
      </c>
    </row>
    <row r="257" spans="1:36">
      <c r="A257" s="136">
        <v>61</v>
      </c>
      <c r="B257" s="137">
        <f t="shared" si="4"/>
        <v>0.65573770491803274</v>
      </c>
      <c r="C257" s="137">
        <f t="shared" si="5"/>
        <v>6.5573770491803272</v>
      </c>
      <c r="D257" s="9">
        <v>6.1000000000000298</v>
      </c>
      <c r="E257" s="138">
        <f t="shared" si="6"/>
        <v>6.5573770491802961</v>
      </c>
      <c r="F257" s="136">
        <v>61</v>
      </c>
      <c r="G257" s="137">
        <f t="shared" si="7"/>
        <v>1.6393442622950818</v>
      </c>
      <c r="H257" s="137">
        <f t="shared" si="8"/>
        <v>16.393442622950818</v>
      </c>
      <c r="I257" s="9">
        <v>6.1000000000000298</v>
      </c>
      <c r="J257" s="138">
        <f t="shared" si="9"/>
        <v>6.5573770491802961</v>
      </c>
      <c r="K257" s="136">
        <v>241</v>
      </c>
      <c r="L257" s="137">
        <f t="shared" si="10"/>
        <v>1.6597510373443984</v>
      </c>
      <c r="M257" s="137">
        <f t="shared" si="11"/>
        <v>16.597510373443985</v>
      </c>
      <c r="N257" s="136">
        <v>61</v>
      </c>
      <c r="O257" s="137">
        <f t="shared" si="12"/>
        <v>0.65573770491803274</v>
      </c>
      <c r="P257" s="137">
        <f t="shared" si="13"/>
        <v>6.5573770491803272</v>
      </c>
      <c r="Q257" s="9">
        <v>6.1000000000000298</v>
      </c>
      <c r="R257" s="138">
        <f t="shared" si="14"/>
        <v>6.5573770491802961</v>
      </c>
      <c r="S257" s="136">
        <v>2.4399999999999902</v>
      </c>
      <c r="T257" s="137">
        <f t="shared" si="15"/>
        <v>0.81967213114754434</v>
      </c>
      <c r="U257" s="137">
        <f t="shared" si="16"/>
        <v>8.1967213114754429</v>
      </c>
      <c r="V257" s="136">
        <v>24.400000000000102</v>
      </c>
      <c r="W257" s="137">
        <f t="shared" si="17"/>
        <v>0.81967213114753756</v>
      </c>
      <c r="X257" s="137">
        <f t="shared" si="18"/>
        <v>8.1967213114753754</v>
      </c>
      <c r="Y257" s="136">
        <v>61</v>
      </c>
      <c r="Z257" s="9">
        <f t="shared" si="19"/>
        <v>0.65573770491803274</v>
      </c>
      <c r="AA257" s="139">
        <v>0.24399999999999999</v>
      </c>
      <c r="AB257" s="9">
        <f t="shared" si="20"/>
        <v>0.81967213114754101</v>
      </c>
      <c r="AC257" s="136">
        <v>61</v>
      </c>
      <c r="AD257" s="9">
        <f t="shared" si="21"/>
        <v>1.0491803278688523</v>
      </c>
      <c r="AE257" s="136">
        <v>61</v>
      </c>
      <c r="AF257" s="137">
        <f t="shared" si="22"/>
        <v>0.65573770491803274</v>
      </c>
      <c r="AG257" s="136">
        <v>61</v>
      </c>
      <c r="AH257" s="137">
        <f t="shared" si="23"/>
        <v>0.65573770491803274</v>
      </c>
      <c r="AI257" s="136">
        <v>61</v>
      </c>
      <c r="AJ257" s="138">
        <f t="shared" si="24"/>
        <v>0.65573770491803274</v>
      </c>
    </row>
    <row r="258" spans="1:36">
      <c r="A258" s="136">
        <v>61.25</v>
      </c>
      <c r="B258" s="137">
        <f t="shared" si="4"/>
        <v>0.65306122448979598</v>
      </c>
      <c r="C258" s="137">
        <f t="shared" si="5"/>
        <v>6.5306122448979593</v>
      </c>
      <c r="D258" s="9">
        <v>6.1250000000000302</v>
      </c>
      <c r="E258" s="138">
        <f t="shared" si="6"/>
        <v>6.5306122448979274</v>
      </c>
      <c r="F258" s="136">
        <v>61.25</v>
      </c>
      <c r="G258" s="137">
        <f t="shared" si="7"/>
        <v>1.6326530612244898</v>
      </c>
      <c r="H258" s="137">
        <f t="shared" si="8"/>
        <v>16.326530612244898</v>
      </c>
      <c r="I258" s="9">
        <v>6.1250000000000302</v>
      </c>
      <c r="J258" s="138">
        <f t="shared" si="9"/>
        <v>6.5306122448979274</v>
      </c>
      <c r="K258" s="9">
        <v>242</v>
      </c>
      <c r="L258" s="137">
        <f t="shared" si="10"/>
        <v>1.6528925619834709</v>
      </c>
      <c r="M258" s="137">
        <f t="shared" si="11"/>
        <v>16.528925619834709</v>
      </c>
      <c r="N258" s="136">
        <v>61.25</v>
      </c>
      <c r="O258" s="137">
        <f t="shared" si="12"/>
        <v>0.65306122448979598</v>
      </c>
      <c r="P258" s="137">
        <f t="shared" si="13"/>
        <v>6.5306122448979593</v>
      </c>
      <c r="Q258" s="9">
        <v>6.1250000000000302</v>
      </c>
      <c r="R258" s="138">
        <f t="shared" si="14"/>
        <v>6.5306122448979274</v>
      </c>
      <c r="S258" s="136">
        <v>2.44999999999999</v>
      </c>
      <c r="T258" s="137">
        <f t="shared" si="15"/>
        <v>0.81632653061224825</v>
      </c>
      <c r="U258" s="137">
        <f t="shared" si="16"/>
        <v>8.1632653061224829</v>
      </c>
      <c r="V258" s="136">
        <v>24.500000000000099</v>
      </c>
      <c r="W258" s="137">
        <f t="shared" si="17"/>
        <v>0.81632653061224159</v>
      </c>
      <c r="X258" s="137">
        <f t="shared" si="18"/>
        <v>8.1632653061224154</v>
      </c>
      <c r="Y258" s="136">
        <v>61.25</v>
      </c>
      <c r="Z258" s="9">
        <f t="shared" si="19"/>
        <v>0.65306122448979598</v>
      </c>
      <c r="AA258" s="139">
        <v>0.245</v>
      </c>
      <c r="AB258" s="9">
        <f t="shared" si="20"/>
        <v>0.81632653061224492</v>
      </c>
      <c r="AC258" s="136">
        <v>61.25</v>
      </c>
      <c r="AD258" s="9">
        <f t="shared" si="21"/>
        <v>1.0448979591836736</v>
      </c>
      <c r="AE258" s="136">
        <v>61.25</v>
      </c>
      <c r="AF258" s="137">
        <f t="shared" si="22"/>
        <v>0.65306122448979598</v>
      </c>
      <c r="AG258" s="136">
        <v>61.25</v>
      </c>
      <c r="AH258" s="137">
        <f t="shared" si="23"/>
        <v>0.65306122448979598</v>
      </c>
      <c r="AI258" s="136">
        <v>61.25</v>
      </c>
      <c r="AJ258" s="138">
        <f t="shared" si="24"/>
        <v>0.65306122448979598</v>
      </c>
    </row>
    <row r="259" spans="1:36">
      <c r="A259" s="136">
        <v>61.5</v>
      </c>
      <c r="B259" s="137">
        <f t="shared" si="4"/>
        <v>0.65040650406504075</v>
      </c>
      <c r="C259" s="137">
        <f t="shared" si="5"/>
        <v>6.5040650406504072</v>
      </c>
      <c r="D259" s="9">
        <v>6.1500000000000199</v>
      </c>
      <c r="E259" s="138">
        <f t="shared" si="6"/>
        <v>6.5040650406503859</v>
      </c>
      <c r="F259" s="136">
        <v>61.5</v>
      </c>
      <c r="G259" s="137">
        <f t="shared" si="7"/>
        <v>1.6260162601626018</v>
      </c>
      <c r="H259" s="137">
        <f t="shared" si="8"/>
        <v>16.260162601626018</v>
      </c>
      <c r="I259" s="9">
        <v>6.1500000000000199</v>
      </c>
      <c r="J259" s="138">
        <f t="shared" si="9"/>
        <v>6.5040650406503859</v>
      </c>
      <c r="K259" s="136">
        <v>243</v>
      </c>
      <c r="L259" s="137">
        <f t="shared" si="10"/>
        <v>1.6460905349794239</v>
      </c>
      <c r="M259" s="137">
        <f t="shared" si="11"/>
        <v>16.460905349794238</v>
      </c>
      <c r="N259" s="136">
        <v>61.5</v>
      </c>
      <c r="O259" s="137">
        <f t="shared" si="12"/>
        <v>0.65040650406504075</v>
      </c>
      <c r="P259" s="137">
        <f t="shared" si="13"/>
        <v>6.5040650406504072</v>
      </c>
      <c r="Q259" s="9">
        <v>6.1500000000000199</v>
      </c>
      <c r="R259" s="138">
        <f t="shared" si="14"/>
        <v>6.5040650406503859</v>
      </c>
      <c r="S259" s="136">
        <v>2.4599999999999902</v>
      </c>
      <c r="T259" s="137">
        <f t="shared" si="15"/>
        <v>0.81300813008130413</v>
      </c>
      <c r="U259" s="137">
        <f t="shared" si="16"/>
        <v>8.1300813008130408</v>
      </c>
      <c r="V259" s="136">
        <v>24.600000000000101</v>
      </c>
      <c r="W259" s="137">
        <f t="shared" si="17"/>
        <v>0.81300813008129746</v>
      </c>
      <c r="X259" s="137">
        <f t="shared" si="18"/>
        <v>8.1300813008129751</v>
      </c>
      <c r="Y259" s="136">
        <v>61.5</v>
      </c>
      <c r="Z259" s="9">
        <f t="shared" si="19"/>
        <v>0.65040650406504075</v>
      </c>
      <c r="AA259" s="139">
        <v>0.246</v>
      </c>
      <c r="AB259" s="9">
        <f t="shared" si="20"/>
        <v>0.81300813008130079</v>
      </c>
      <c r="AC259" s="136">
        <v>61.5</v>
      </c>
      <c r="AD259" s="9">
        <f t="shared" si="21"/>
        <v>1.0406504065040652</v>
      </c>
      <c r="AE259" s="136">
        <v>61.5</v>
      </c>
      <c r="AF259" s="137">
        <f t="shared" si="22"/>
        <v>0.65040650406504075</v>
      </c>
      <c r="AG259" s="136">
        <v>61.5</v>
      </c>
      <c r="AH259" s="137">
        <f t="shared" si="23"/>
        <v>0.65040650406504075</v>
      </c>
      <c r="AI259" s="136">
        <v>61.5</v>
      </c>
      <c r="AJ259" s="138">
        <f t="shared" si="24"/>
        <v>0.65040650406504075</v>
      </c>
    </row>
    <row r="260" spans="1:36">
      <c r="A260" s="136">
        <v>61.75</v>
      </c>
      <c r="B260" s="137">
        <f t="shared" si="4"/>
        <v>0.64777327935222673</v>
      </c>
      <c r="C260" s="137">
        <f t="shared" si="5"/>
        <v>6.4777327935222671</v>
      </c>
      <c r="D260" s="9">
        <v>6.17500000000003</v>
      </c>
      <c r="E260" s="138">
        <f t="shared" si="6"/>
        <v>6.4777327935222351</v>
      </c>
      <c r="F260" s="136">
        <v>61.75</v>
      </c>
      <c r="G260" s="137">
        <f t="shared" si="7"/>
        <v>1.6194331983805668</v>
      </c>
      <c r="H260" s="137">
        <f t="shared" si="8"/>
        <v>16.194331983805668</v>
      </c>
      <c r="I260" s="9">
        <v>6.17500000000003</v>
      </c>
      <c r="J260" s="138">
        <f t="shared" si="9"/>
        <v>6.4777327935222351</v>
      </c>
      <c r="K260" s="9">
        <v>244</v>
      </c>
      <c r="L260" s="137">
        <f t="shared" si="10"/>
        <v>1.6393442622950818</v>
      </c>
      <c r="M260" s="137">
        <f t="shared" si="11"/>
        <v>16.393442622950818</v>
      </c>
      <c r="N260" s="136">
        <v>61.75</v>
      </c>
      <c r="O260" s="137">
        <f t="shared" si="12"/>
        <v>0.64777327935222673</v>
      </c>
      <c r="P260" s="137">
        <f t="shared" si="13"/>
        <v>6.4777327935222671</v>
      </c>
      <c r="Q260" s="9">
        <v>6.17500000000003</v>
      </c>
      <c r="R260" s="138">
        <f t="shared" si="14"/>
        <v>6.4777327935222351</v>
      </c>
      <c r="S260" s="136">
        <v>2.46999999999999</v>
      </c>
      <c r="T260" s="137">
        <f t="shared" si="15"/>
        <v>0.80971659919028671</v>
      </c>
      <c r="U260" s="137">
        <f t="shared" si="16"/>
        <v>8.0971659919028678</v>
      </c>
      <c r="V260" s="136">
        <v>24.700000000000099</v>
      </c>
      <c r="W260" s="137">
        <f t="shared" si="17"/>
        <v>0.80971659919028016</v>
      </c>
      <c r="X260" s="137">
        <f t="shared" si="18"/>
        <v>8.0971659919028021</v>
      </c>
      <c r="Y260" s="136">
        <v>61.75</v>
      </c>
      <c r="Z260" s="9">
        <f t="shared" si="19"/>
        <v>0.64777327935222673</v>
      </c>
      <c r="AA260" s="139">
        <v>0.247</v>
      </c>
      <c r="AB260" s="9">
        <f t="shared" si="20"/>
        <v>0.80971659919028338</v>
      </c>
      <c r="AC260" s="136">
        <v>61.75</v>
      </c>
      <c r="AD260" s="9">
        <f t="shared" si="21"/>
        <v>1.0364372469635628</v>
      </c>
      <c r="AE260" s="136">
        <v>61.75</v>
      </c>
      <c r="AF260" s="137">
        <f t="shared" si="22"/>
        <v>0.64777327935222673</v>
      </c>
      <c r="AG260" s="136">
        <v>61.75</v>
      </c>
      <c r="AH260" s="137">
        <f t="shared" si="23"/>
        <v>0.64777327935222673</v>
      </c>
      <c r="AI260" s="136">
        <v>61.75</v>
      </c>
      <c r="AJ260" s="138">
        <f t="shared" si="24"/>
        <v>0.64777327935222673</v>
      </c>
    </row>
    <row r="261" spans="1:36">
      <c r="A261" s="136">
        <v>62</v>
      </c>
      <c r="B261" s="137">
        <f t="shared" si="4"/>
        <v>0.64516129032258063</v>
      </c>
      <c r="C261" s="137">
        <f t="shared" si="5"/>
        <v>6.4516129032258061</v>
      </c>
      <c r="D261" s="9">
        <v>6.2000000000000304</v>
      </c>
      <c r="E261" s="138">
        <f t="shared" si="6"/>
        <v>6.4516129032257741</v>
      </c>
      <c r="F261" s="136">
        <v>62</v>
      </c>
      <c r="G261" s="137">
        <f t="shared" si="7"/>
        <v>1.6129032258064515</v>
      </c>
      <c r="H261" s="137">
        <f t="shared" si="8"/>
        <v>16.129032258064516</v>
      </c>
      <c r="I261" s="9">
        <v>6.2000000000000304</v>
      </c>
      <c r="J261" s="138">
        <f t="shared" si="9"/>
        <v>6.4516129032257741</v>
      </c>
      <c r="K261" s="136">
        <v>245</v>
      </c>
      <c r="L261" s="137">
        <f t="shared" si="10"/>
        <v>1.6326530612244898</v>
      </c>
      <c r="M261" s="137">
        <f t="shared" si="11"/>
        <v>16.326530612244898</v>
      </c>
      <c r="N261" s="136">
        <v>62</v>
      </c>
      <c r="O261" s="137">
        <f t="shared" si="12"/>
        <v>0.64516129032258063</v>
      </c>
      <c r="P261" s="137">
        <f t="shared" si="13"/>
        <v>6.4516129032258061</v>
      </c>
      <c r="Q261" s="9">
        <v>6.2000000000000304</v>
      </c>
      <c r="R261" s="138">
        <f t="shared" si="14"/>
        <v>6.4516129032257741</v>
      </c>
      <c r="S261" s="136">
        <v>2.4799999999999902</v>
      </c>
      <c r="T261" s="137">
        <f t="shared" si="15"/>
        <v>0.80645161290322909</v>
      </c>
      <c r="U261" s="137">
        <f t="shared" si="16"/>
        <v>8.0645161290322918</v>
      </c>
      <c r="V261" s="136">
        <v>24.8000000000001</v>
      </c>
      <c r="W261" s="137">
        <f t="shared" si="17"/>
        <v>0.80645161290322254</v>
      </c>
      <c r="X261" s="137">
        <f t="shared" si="18"/>
        <v>8.064516129032226</v>
      </c>
      <c r="Y261" s="136">
        <v>62</v>
      </c>
      <c r="Z261" s="9">
        <f t="shared" si="19"/>
        <v>0.64516129032258063</v>
      </c>
      <c r="AA261" s="139">
        <v>0.248</v>
      </c>
      <c r="AB261" s="9">
        <f t="shared" si="20"/>
        <v>0.80645161290322587</v>
      </c>
      <c r="AC261" s="136">
        <v>62</v>
      </c>
      <c r="AD261" s="9">
        <f t="shared" si="21"/>
        <v>1.032258064516129</v>
      </c>
      <c r="AE261" s="136">
        <v>62</v>
      </c>
      <c r="AF261" s="137">
        <f t="shared" si="22"/>
        <v>0.64516129032258063</v>
      </c>
      <c r="AG261" s="136">
        <v>62</v>
      </c>
      <c r="AH261" s="137">
        <f t="shared" si="23"/>
        <v>0.64516129032258063</v>
      </c>
      <c r="AI261" s="136">
        <v>62</v>
      </c>
      <c r="AJ261" s="138">
        <f t="shared" si="24"/>
        <v>0.64516129032258063</v>
      </c>
    </row>
    <row r="262" spans="1:36">
      <c r="A262" s="136">
        <v>62.25</v>
      </c>
      <c r="B262" s="137">
        <f t="shared" si="4"/>
        <v>0.64257028112449799</v>
      </c>
      <c r="C262" s="137">
        <f t="shared" si="5"/>
        <v>6.4257028112449799</v>
      </c>
      <c r="D262" s="9">
        <v>6.2250000000000298</v>
      </c>
      <c r="E262" s="138">
        <f t="shared" si="6"/>
        <v>6.4257028112449497</v>
      </c>
      <c r="F262" s="136">
        <v>62.25</v>
      </c>
      <c r="G262" s="137">
        <f t="shared" si="7"/>
        <v>1.606425702811245</v>
      </c>
      <c r="H262" s="137">
        <f t="shared" si="8"/>
        <v>16.064257028112451</v>
      </c>
      <c r="I262" s="9">
        <v>6.2250000000000298</v>
      </c>
      <c r="J262" s="138">
        <f t="shared" si="9"/>
        <v>6.4257028112449497</v>
      </c>
      <c r="K262" s="9">
        <v>246</v>
      </c>
      <c r="L262" s="137">
        <f t="shared" si="10"/>
        <v>1.6260162601626018</v>
      </c>
      <c r="M262" s="137">
        <f t="shared" si="11"/>
        <v>16.260162601626018</v>
      </c>
      <c r="N262" s="136">
        <v>62.25</v>
      </c>
      <c r="O262" s="137">
        <f t="shared" si="12"/>
        <v>0.64257028112449799</v>
      </c>
      <c r="P262" s="137">
        <f t="shared" si="13"/>
        <v>6.4257028112449799</v>
      </c>
      <c r="Q262" s="9">
        <v>6.2250000000000298</v>
      </c>
      <c r="R262" s="138">
        <f t="shared" si="14"/>
        <v>6.4257028112449497</v>
      </c>
      <c r="S262" s="136">
        <v>2.48999999999999</v>
      </c>
      <c r="T262" s="137">
        <f t="shared" si="15"/>
        <v>0.80321285140562582</v>
      </c>
      <c r="U262" s="137">
        <f t="shared" si="16"/>
        <v>8.0321285140562573</v>
      </c>
      <c r="V262" s="136">
        <v>24.900000000000102</v>
      </c>
      <c r="W262" s="137">
        <f t="shared" si="17"/>
        <v>0.80321285140561927</v>
      </c>
      <c r="X262" s="137">
        <f t="shared" si="18"/>
        <v>8.0321285140561933</v>
      </c>
      <c r="Y262" s="136">
        <v>62.25</v>
      </c>
      <c r="Z262" s="9">
        <f t="shared" si="19"/>
        <v>0.64257028112449799</v>
      </c>
      <c r="AA262" s="139">
        <v>0.249</v>
      </c>
      <c r="AB262" s="9">
        <f t="shared" si="20"/>
        <v>0.80321285140562249</v>
      </c>
      <c r="AC262" s="136">
        <v>62.25</v>
      </c>
      <c r="AD262" s="9">
        <f t="shared" si="21"/>
        <v>1.0281124497991969</v>
      </c>
      <c r="AE262" s="136">
        <v>62.25</v>
      </c>
      <c r="AF262" s="137">
        <f t="shared" si="22"/>
        <v>0.64257028112449799</v>
      </c>
      <c r="AG262" s="136">
        <v>62.25</v>
      </c>
      <c r="AH262" s="137">
        <f t="shared" si="23"/>
        <v>0.64257028112449799</v>
      </c>
      <c r="AI262" s="136">
        <v>62.25</v>
      </c>
      <c r="AJ262" s="138">
        <f t="shared" si="24"/>
        <v>0.64257028112449799</v>
      </c>
    </row>
    <row r="263" spans="1:36">
      <c r="A263" s="136">
        <v>62.5</v>
      </c>
      <c r="B263" s="137">
        <f t="shared" si="4"/>
        <v>0.64</v>
      </c>
      <c r="C263" s="137">
        <f t="shared" si="5"/>
        <v>6.4</v>
      </c>
      <c r="D263" s="9">
        <v>6.2500000000000302</v>
      </c>
      <c r="E263" s="138">
        <f t="shared" si="6"/>
        <v>6.3999999999999693</v>
      </c>
      <c r="F263" s="136">
        <v>62.5</v>
      </c>
      <c r="G263" s="137">
        <f t="shared" si="7"/>
        <v>1.6</v>
      </c>
      <c r="H263" s="137">
        <f t="shared" si="8"/>
        <v>16</v>
      </c>
      <c r="I263" s="9">
        <v>6.2500000000000302</v>
      </c>
      <c r="J263" s="138">
        <f t="shared" si="9"/>
        <v>6.3999999999999693</v>
      </c>
      <c r="K263" s="136">
        <v>247</v>
      </c>
      <c r="L263" s="137">
        <f t="shared" si="10"/>
        <v>1.6194331983805668</v>
      </c>
      <c r="M263" s="137">
        <f t="shared" si="11"/>
        <v>16.194331983805668</v>
      </c>
      <c r="N263" s="136">
        <v>62.5</v>
      </c>
      <c r="O263" s="137">
        <f t="shared" si="12"/>
        <v>0.64</v>
      </c>
      <c r="P263" s="137">
        <f t="shared" si="13"/>
        <v>6.4</v>
      </c>
      <c r="Q263" s="9">
        <v>6.2500000000000302</v>
      </c>
      <c r="R263" s="138">
        <f t="shared" si="14"/>
        <v>6.3999999999999693</v>
      </c>
      <c r="S263" s="136">
        <v>2.4999999999999898</v>
      </c>
      <c r="T263" s="137">
        <f t="shared" si="15"/>
        <v>0.80000000000000326</v>
      </c>
      <c r="U263" s="137">
        <f t="shared" si="16"/>
        <v>8.000000000000032</v>
      </c>
      <c r="V263" s="136">
        <v>25.000000000000199</v>
      </c>
      <c r="W263" s="137">
        <f t="shared" si="17"/>
        <v>0.79999999999999361</v>
      </c>
      <c r="X263" s="137">
        <f t="shared" si="18"/>
        <v>7.9999999999999361</v>
      </c>
      <c r="Y263" s="136">
        <v>62.5</v>
      </c>
      <c r="Z263" s="9">
        <f t="shared" si="19"/>
        <v>0.64</v>
      </c>
      <c r="AA263" s="139">
        <v>0.25</v>
      </c>
      <c r="AB263" s="9">
        <f t="shared" si="20"/>
        <v>0.8</v>
      </c>
      <c r="AC263" s="136">
        <v>62.5</v>
      </c>
      <c r="AD263" s="9">
        <f t="shared" si="21"/>
        <v>1.024</v>
      </c>
      <c r="AE263" s="136">
        <v>62.5</v>
      </c>
      <c r="AF263" s="137">
        <f t="shared" si="22"/>
        <v>0.64</v>
      </c>
      <c r="AG263" s="136">
        <v>62.5</v>
      </c>
      <c r="AH263" s="137">
        <f t="shared" si="23"/>
        <v>0.64</v>
      </c>
      <c r="AI263" s="136">
        <v>62.5</v>
      </c>
      <c r="AJ263" s="138">
        <f t="shared" si="24"/>
        <v>0.64</v>
      </c>
    </row>
    <row r="264" spans="1:36">
      <c r="A264" s="136">
        <v>62.75</v>
      </c>
      <c r="B264" s="137">
        <f t="shared" si="4"/>
        <v>0.63745019920318724</v>
      </c>
      <c r="C264" s="137">
        <f t="shared" si="5"/>
        <v>6.3745019920318722</v>
      </c>
      <c r="D264" s="9">
        <v>6.2750000000000297</v>
      </c>
      <c r="E264" s="138">
        <f t="shared" si="6"/>
        <v>6.374501992031842</v>
      </c>
      <c r="F264" s="136">
        <v>62.75</v>
      </c>
      <c r="G264" s="137">
        <f t="shared" si="7"/>
        <v>1.593625498007968</v>
      </c>
      <c r="H264" s="137">
        <f t="shared" si="8"/>
        <v>15.936254980079681</v>
      </c>
      <c r="I264" s="9">
        <v>6.2750000000000297</v>
      </c>
      <c r="J264" s="138">
        <f t="shared" si="9"/>
        <v>6.374501992031842</v>
      </c>
      <c r="K264" s="9">
        <v>248</v>
      </c>
      <c r="L264" s="137">
        <f t="shared" si="10"/>
        <v>1.6129032258064515</v>
      </c>
      <c r="M264" s="137">
        <f t="shared" si="11"/>
        <v>16.129032258064516</v>
      </c>
      <c r="N264" s="136">
        <v>62.75</v>
      </c>
      <c r="O264" s="137">
        <f t="shared" si="12"/>
        <v>0.63745019920318724</v>
      </c>
      <c r="P264" s="137">
        <f t="shared" si="13"/>
        <v>6.3745019920318722</v>
      </c>
      <c r="Q264" s="9">
        <v>6.2750000000000297</v>
      </c>
      <c r="R264" s="138">
        <f t="shared" si="14"/>
        <v>6.374501992031842</v>
      </c>
      <c r="S264" s="136">
        <v>2.50999999999999</v>
      </c>
      <c r="T264" s="137">
        <f t="shared" si="15"/>
        <v>0.79681274900398724</v>
      </c>
      <c r="U264" s="137">
        <f t="shared" si="16"/>
        <v>7.9681274900398726</v>
      </c>
      <c r="V264" s="136">
        <v>25.1000000000002</v>
      </c>
      <c r="W264" s="137">
        <f t="shared" si="17"/>
        <v>0.79681274900397769</v>
      </c>
      <c r="X264" s="137">
        <f t="shared" si="18"/>
        <v>7.9681274900397767</v>
      </c>
      <c r="Y264" s="136">
        <v>62.75</v>
      </c>
      <c r="Z264" s="9">
        <f t="shared" si="19"/>
        <v>0.63745019920318724</v>
      </c>
      <c r="AA264" s="139">
        <v>0.251</v>
      </c>
      <c r="AB264" s="9">
        <f t="shared" si="20"/>
        <v>0.79681274900398402</v>
      </c>
      <c r="AC264" s="136">
        <v>62.75</v>
      </c>
      <c r="AD264" s="9">
        <f t="shared" si="21"/>
        <v>1.0199203187250996</v>
      </c>
      <c r="AE264" s="136">
        <v>62.75</v>
      </c>
      <c r="AF264" s="137">
        <f t="shared" si="22"/>
        <v>0.63745019920318724</v>
      </c>
      <c r="AG264" s="136">
        <v>62.75</v>
      </c>
      <c r="AH264" s="137">
        <f t="shared" si="23"/>
        <v>0.63745019920318724</v>
      </c>
      <c r="AI264" s="136">
        <v>62.75</v>
      </c>
      <c r="AJ264" s="138">
        <f t="shared" si="24"/>
        <v>0.63745019920318724</v>
      </c>
    </row>
    <row r="265" spans="1:36">
      <c r="A265" s="136">
        <v>63</v>
      </c>
      <c r="B265" s="137">
        <f t="shared" si="4"/>
        <v>0.63492063492063489</v>
      </c>
      <c r="C265" s="137">
        <f t="shared" si="5"/>
        <v>6.3492063492063489</v>
      </c>
      <c r="D265" s="9">
        <v>6.30000000000003</v>
      </c>
      <c r="E265" s="138">
        <f t="shared" si="6"/>
        <v>6.3492063492063187</v>
      </c>
      <c r="F265" s="136">
        <v>63</v>
      </c>
      <c r="G265" s="137">
        <f t="shared" si="7"/>
        <v>1.5873015873015874</v>
      </c>
      <c r="H265" s="137">
        <f t="shared" si="8"/>
        <v>15.873015873015873</v>
      </c>
      <c r="I265" s="9">
        <v>6.30000000000003</v>
      </c>
      <c r="J265" s="138">
        <f t="shared" si="9"/>
        <v>6.3492063492063187</v>
      </c>
      <c r="K265" s="136">
        <v>249</v>
      </c>
      <c r="L265" s="137">
        <f t="shared" si="10"/>
        <v>1.606425702811245</v>
      </c>
      <c r="M265" s="137">
        <f t="shared" si="11"/>
        <v>16.064257028112451</v>
      </c>
      <c r="N265" s="136">
        <v>63</v>
      </c>
      <c r="O265" s="137">
        <f t="shared" si="12"/>
        <v>0.63492063492063489</v>
      </c>
      <c r="P265" s="137">
        <f t="shared" si="13"/>
        <v>6.3492063492063489</v>
      </c>
      <c r="Q265" s="9">
        <v>6.30000000000003</v>
      </c>
      <c r="R265" s="138">
        <f t="shared" si="14"/>
        <v>6.3492063492063187</v>
      </c>
      <c r="S265" s="136">
        <v>2.5199999999999898</v>
      </c>
      <c r="T265" s="137">
        <f t="shared" si="15"/>
        <v>0.79365079365079694</v>
      </c>
      <c r="U265" s="137">
        <f t="shared" si="16"/>
        <v>7.9365079365079696</v>
      </c>
      <c r="V265" s="136">
        <v>25.200000000000198</v>
      </c>
      <c r="W265" s="137">
        <f t="shared" si="17"/>
        <v>0.79365079365078739</v>
      </c>
      <c r="X265" s="137">
        <f t="shared" si="18"/>
        <v>7.9365079365078737</v>
      </c>
      <c r="Y265" s="136">
        <v>63</v>
      </c>
      <c r="Z265" s="9">
        <f t="shared" si="19"/>
        <v>0.63492063492063489</v>
      </c>
      <c r="AA265" s="139">
        <v>0.252</v>
      </c>
      <c r="AB265" s="9">
        <f t="shared" si="20"/>
        <v>0.79365079365079361</v>
      </c>
      <c r="AC265" s="136">
        <v>63</v>
      </c>
      <c r="AD265" s="9">
        <f t="shared" si="21"/>
        <v>1.0158730158730158</v>
      </c>
      <c r="AE265" s="136">
        <v>63</v>
      </c>
      <c r="AF265" s="137">
        <f t="shared" si="22"/>
        <v>0.63492063492063489</v>
      </c>
      <c r="AG265" s="136">
        <v>63</v>
      </c>
      <c r="AH265" s="137">
        <f t="shared" si="23"/>
        <v>0.63492063492063489</v>
      </c>
      <c r="AI265" s="136">
        <v>63</v>
      </c>
      <c r="AJ265" s="138">
        <f t="shared" si="24"/>
        <v>0.63492063492063489</v>
      </c>
    </row>
    <row r="266" spans="1:36">
      <c r="A266" s="136">
        <v>63.25</v>
      </c>
      <c r="B266" s="137">
        <f t="shared" si="4"/>
        <v>0.6324110671936759</v>
      </c>
      <c r="C266" s="137">
        <f t="shared" si="5"/>
        <v>6.3241106719367588</v>
      </c>
      <c r="D266" s="9">
        <v>6.3250000000000304</v>
      </c>
      <c r="E266" s="138">
        <f t="shared" si="6"/>
        <v>6.3241106719367277</v>
      </c>
      <c r="F266" s="136">
        <v>63.25</v>
      </c>
      <c r="G266" s="137">
        <f t="shared" si="7"/>
        <v>1.5810276679841897</v>
      </c>
      <c r="H266" s="137">
        <f t="shared" si="8"/>
        <v>15.810276679841897</v>
      </c>
      <c r="I266" s="9">
        <v>6.3250000000000304</v>
      </c>
      <c r="J266" s="138">
        <f t="shared" si="9"/>
        <v>6.3241106719367277</v>
      </c>
      <c r="K266" s="9">
        <v>250</v>
      </c>
      <c r="L266" s="137">
        <f t="shared" si="10"/>
        <v>1.6</v>
      </c>
      <c r="M266" s="137">
        <f t="shared" si="11"/>
        <v>16</v>
      </c>
      <c r="N266" s="136">
        <v>63.25</v>
      </c>
      <c r="O266" s="137">
        <f t="shared" si="12"/>
        <v>0.6324110671936759</v>
      </c>
      <c r="P266" s="137">
        <f t="shared" si="13"/>
        <v>6.3241106719367588</v>
      </c>
      <c r="Q266" s="9">
        <v>6.3250000000000304</v>
      </c>
      <c r="R266" s="138">
        <f t="shared" si="14"/>
        <v>6.3241106719367277</v>
      </c>
      <c r="S266" s="136">
        <v>2.52999999999999</v>
      </c>
      <c r="T266" s="137">
        <f t="shared" si="15"/>
        <v>0.79051383399209796</v>
      </c>
      <c r="U266" s="137">
        <f t="shared" si="16"/>
        <v>7.9051383399209794</v>
      </c>
      <c r="V266" s="136">
        <v>25.3000000000002</v>
      </c>
      <c r="W266" s="137">
        <f t="shared" si="17"/>
        <v>0.79051383399208863</v>
      </c>
      <c r="X266" s="137">
        <f t="shared" si="18"/>
        <v>7.9051383399208861</v>
      </c>
      <c r="Y266" s="136">
        <v>63.25</v>
      </c>
      <c r="Z266" s="9">
        <f t="shared" si="19"/>
        <v>0.6324110671936759</v>
      </c>
      <c r="AA266" s="139">
        <v>0.253</v>
      </c>
      <c r="AB266" s="9">
        <f t="shared" si="20"/>
        <v>0.79051383399209485</v>
      </c>
      <c r="AC266" s="136">
        <v>63.25</v>
      </c>
      <c r="AD266" s="9">
        <f t="shared" si="21"/>
        <v>1.0118577075098814</v>
      </c>
      <c r="AE266" s="136">
        <v>63.25</v>
      </c>
      <c r="AF266" s="137">
        <f t="shared" si="22"/>
        <v>0.6324110671936759</v>
      </c>
      <c r="AG266" s="136">
        <v>63.25</v>
      </c>
      <c r="AH266" s="137">
        <f t="shared" si="23"/>
        <v>0.6324110671936759</v>
      </c>
      <c r="AI266" s="136">
        <v>63.25</v>
      </c>
      <c r="AJ266" s="138">
        <f t="shared" si="24"/>
        <v>0.6324110671936759</v>
      </c>
    </row>
    <row r="267" spans="1:36">
      <c r="A267" s="136">
        <v>63.5</v>
      </c>
      <c r="B267" s="137">
        <f t="shared" si="4"/>
        <v>0.62992125984251968</v>
      </c>
      <c r="C267" s="137">
        <f t="shared" si="5"/>
        <v>6.2992125984251963</v>
      </c>
      <c r="D267" s="9">
        <v>6.3500000000000298</v>
      </c>
      <c r="E267" s="138">
        <f t="shared" si="6"/>
        <v>6.2992125984251679</v>
      </c>
      <c r="F267" s="136">
        <v>63.5</v>
      </c>
      <c r="G267" s="137">
        <f t="shared" si="7"/>
        <v>1.5748031496062993</v>
      </c>
      <c r="H267" s="137">
        <f t="shared" si="8"/>
        <v>15.748031496062993</v>
      </c>
      <c r="I267" s="9">
        <v>6.3500000000000298</v>
      </c>
      <c r="J267" s="138">
        <f t="shared" si="9"/>
        <v>6.2992125984251679</v>
      </c>
      <c r="K267" s="136">
        <v>251</v>
      </c>
      <c r="L267" s="137">
        <f t="shared" si="10"/>
        <v>1.593625498007968</v>
      </c>
      <c r="M267" s="137">
        <f t="shared" si="11"/>
        <v>15.936254980079681</v>
      </c>
      <c r="N267" s="136">
        <v>63.5</v>
      </c>
      <c r="O267" s="137">
        <f t="shared" si="12"/>
        <v>0.62992125984251968</v>
      </c>
      <c r="P267" s="137">
        <f t="shared" si="13"/>
        <v>6.2992125984251963</v>
      </c>
      <c r="Q267" s="9">
        <v>6.3500000000000298</v>
      </c>
      <c r="R267" s="138">
        <f t="shared" si="14"/>
        <v>6.2992125984251679</v>
      </c>
      <c r="S267" s="136">
        <v>2.5399999999999898</v>
      </c>
      <c r="T267" s="137">
        <f t="shared" si="15"/>
        <v>0.78740157480315276</v>
      </c>
      <c r="U267" s="137">
        <f t="shared" si="16"/>
        <v>7.8740157480315274</v>
      </c>
      <c r="V267" s="136">
        <v>25.400000000000201</v>
      </c>
      <c r="W267" s="137">
        <f t="shared" si="17"/>
        <v>0.78740157480314332</v>
      </c>
      <c r="X267" s="137">
        <f t="shared" si="18"/>
        <v>7.8740157480314332</v>
      </c>
      <c r="Y267" s="136">
        <v>63.5</v>
      </c>
      <c r="Z267" s="9">
        <f t="shared" si="19"/>
        <v>0.62992125984251968</v>
      </c>
      <c r="AA267" s="139">
        <v>0.254</v>
      </c>
      <c r="AB267" s="9">
        <f t="shared" si="20"/>
        <v>0.78740157480314954</v>
      </c>
      <c r="AC267" s="136">
        <v>63.5</v>
      </c>
      <c r="AD267" s="9">
        <f t="shared" si="21"/>
        <v>1.0078740157480315</v>
      </c>
      <c r="AE267" s="136">
        <v>63.5</v>
      </c>
      <c r="AF267" s="137">
        <f t="shared" si="22"/>
        <v>0.62992125984251968</v>
      </c>
      <c r="AG267" s="136">
        <v>63.5</v>
      </c>
      <c r="AH267" s="137">
        <f t="shared" si="23"/>
        <v>0.62992125984251968</v>
      </c>
      <c r="AI267" s="136">
        <v>63.5</v>
      </c>
      <c r="AJ267" s="138">
        <f t="shared" si="24"/>
        <v>0.62992125984251968</v>
      </c>
    </row>
    <row r="268" spans="1:36">
      <c r="A268" s="136">
        <v>63.75</v>
      </c>
      <c r="B268" s="137">
        <f t="shared" si="4"/>
        <v>0.62745098039215685</v>
      </c>
      <c r="C268" s="137">
        <f t="shared" si="5"/>
        <v>6.2745098039215685</v>
      </c>
      <c r="D268" s="9">
        <v>6.3750000000000302</v>
      </c>
      <c r="E268" s="138">
        <f t="shared" si="6"/>
        <v>6.2745098039215383</v>
      </c>
      <c r="F268" s="136">
        <v>63.75</v>
      </c>
      <c r="G268" s="137">
        <f t="shared" si="7"/>
        <v>1.5686274509803921</v>
      </c>
      <c r="H268" s="137">
        <f t="shared" si="8"/>
        <v>15.686274509803921</v>
      </c>
      <c r="I268" s="9">
        <v>6.3750000000000302</v>
      </c>
      <c r="J268" s="138">
        <f t="shared" si="9"/>
        <v>6.2745098039215383</v>
      </c>
      <c r="K268" s="9">
        <v>252</v>
      </c>
      <c r="L268" s="137">
        <f t="shared" si="10"/>
        <v>1.5873015873015874</v>
      </c>
      <c r="M268" s="137">
        <f t="shared" si="11"/>
        <v>15.873015873015873</v>
      </c>
      <c r="N268" s="136">
        <v>63.75</v>
      </c>
      <c r="O268" s="137">
        <f t="shared" si="12"/>
        <v>0.62745098039215685</v>
      </c>
      <c r="P268" s="137">
        <f t="shared" si="13"/>
        <v>6.2745098039215685</v>
      </c>
      <c r="Q268" s="9">
        <v>6.3750000000000302</v>
      </c>
      <c r="R268" s="138">
        <f t="shared" si="14"/>
        <v>6.2745098039215383</v>
      </c>
      <c r="S268" s="136">
        <v>2.5499999999999901</v>
      </c>
      <c r="T268" s="137">
        <f t="shared" si="15"/>
        <v>0.78431372549019907</v>
      </c>
      <c r="U268" s="137">
        <f t="shared" si="16"/>
        <v>7.8431372549019907</v>
      </c>
      <c r="V268" s="136">
        <v>25.500000000000199</v>
      </c>
      <c r="W268" s="137">
        <f t="shared" si="17"/>
        <v>0.78431372549019007</v>
      </c>
      <c r="X268" s="137">
        <f t="shared" si="18"/>
        <v>7.8431372549019009</v>
      </c>
      <c r="Y268" s="136">
        <v>63.75</v>
      </c>
      <c r="Z268" s="9">
        <f t="shared" si="19"/>
        <v>0.62745098039215685</v>
      </c>
      <c r="AA268" s="139">
        <v>0.255</v>
      </c>
      <c r="AB268" s="9">
        <f t="shared" si="20"/>
        <v>0.78431372549019607</v>
      </c>
      <c r="AC268" s="136">
        <v>63.75</v>
      </c>
      <c r="AD268" s="9">
        <f t="shared" si="21"/>
        <v>1.003921568627451</v>
      </c>
      <c r="AE268" s="136">
        <v>63.75</v>
      </c>
      <c r="AF268" s="137">
        <f t="shared" si="22"/>
        <v>0.62745098039215685</v>
      </c>
      <c r="AG268" s="136">
        <v>63.75</v>
      </c>
      <c r="AH268" s="137">
        <f t="shared" si="23"/>
        <v>0.62745098039215685</v>
      </c>
      <c r="AI268" s="136">
        <v>63.75</v>
      </c>
      <c r="AJ268" s="138">
        <f t="shared" si="24"/>
        <v>0.62745098039215685</v>
      </c>
    </row>
    <row r="269" spans="1:36">
      <c r="A269" s="136">
        <v>64</v>
      </c>
      <c r="B269" s="137">
        <f t="shared" si="4"/>
        <v>0.625</v>
      </c>
      <c r="C269" s="137">
        <f t="shared" si="5"/>
        <v>6.25</v>
      </c>
      <c r="D269" s="9">
        <v>6.4000000000000297</v>
      </c>
      <c r="E269" s="138">
        <f t="shared" si="6"/>
        <v>6.2499999999999716</v>
      </c>
      <c r="F269" s="136">
        <v>64</v>
      </c>
      <c r="G269" s="137">
        <f t="shared" si="7"/>
        <v>1.5625</v>
      </c>
      <c r="H269" s="137">
        <f t="shared" si="8"/>
        <v>15.625</v>
      </c>
      <c r="I269" s="9">
        <v>6.4000000000000297</v>
      </c>
      <c r="J269" s="138">
        <f t="shared" si="9"/>
        <v>6.2499999999999716</v>
      </c>
      <c r="K269" s="136">
        <v>253</v>
      </c>
      <c r="L269" s="137">
        <f t="shared" si="10"/>
        <v>1.5810276679841897</v>
      </c>
      <c r="M269" s="137">
        <f t="shared" si="11"/>
        <v>15.810276679841897</v>
      </c>
      <c r="N269" s="136">
        <v>64</v>
      </c>
      <c r="O269" s="137">
        <f t="shared" si="12"/>
        <v>0.625</v>
      </c>
      <c r="P269" s="137">
        <f t="shared" si="13"/>
        <v>6.25</v>
      </c>
      <c r="Q269" s="9">
        <v>6.4000000000000297</v>
      </c>
      <c r="R269" s="138">
        <f t="shared" si="14"/>
        <v>6.2499999999999716</v>
      </c>
      <c r="S269" s="136">
        <v>2.5599999999999898</v>
      </c>
      <c r="T269" s="137">
        <f t="shared" si="15"/>
        <v>0.78125000000000311</v>
      </c>
      <c r="U269" s="137">
        <f t="shared" si="16"/>
        <v>7.8125000000000311</v>
      </c>
      <c r="V269" s="136">
        <v>25.6000000000002</v>
      </c>
      <c r="W269" s="137">
        <f t="shared" si="17"/>
        <v>0.78124999999999389</v>
      </c>
      <c r="X269" s="137">
        <f t="shared" si="18"/>
        <v>7.8124999999999387</v>
      </c>
      <c r="Y269" s="136">
        <v>64</v>
      </c>
      <c r="Z269" s="9">
        <f t="shared" si="19"/>
        <v>0.625</v>
      </c>
      <c r="AA269" s="139">
        <v>0.25600000000000001</v>
      </c>
      <c r="AB269" s="9">
        <f t="shared" si="20"/>
        <v>0.78125</v>
      </c>
      <c r="AC269" s="136">
        <v>64</v>
      </c>
      <c r="AD269" s="9">
        <f t="shared" si="21"/>
        <v>1</v>
      </c>
      <c r="AE269" s="136">
        <v>64</v>
      </c>
      <c r="AF269" s="137">
        <f t="shared" si="22"/>
        <v>0.625</v>
      </c>
      <c r="AG269" s="136">
        <v>64</v>
      </c>
      <c r="AH269" s="137">
        <f t="shared" si="23"/>
        <v>0.625</v>
      </c>
      <c r="AI269" s="136">
        <v>64</v>
      </c>
      <c r="AJ269" s="138">
        <f t="shared" si="24"/>
        <v>0.625</v>
      </c>
    </row>
    <row r="270" spans="1:36">
      <c r="A270" s="136">
        <v>64.25</v>
      </c>
      <c r="B270" s="137">
        <f t="shared" si="4"/>
        <v>0.62256809338521402</v>
      </c>
      <c r="C270" s="137">
        <f t="shared" si="5"/>
        <v>6.2256809338521402</v>
      </c>
      <c r="D270" s="9">
        <v>6.42500000000003</v>
      </c>
      <c r="E270" s="138">
        <f t="shared" si="6"/>
        <v>6.2256809338521109</v>
      </c>
      <c r="F270" s="136">
        <v>64.25</v>
      </c>
      <c r="G270" s="137">
        <f t="shared" si="7"/>
        <v>1.556420233463035</v>
      </c>
      <c r="H270" s="137">
        <f t="shared" si="8"/>
        <v>15.56420233463035</v>
      </c>
      <c r="I270" s="9">
        <v>6.42500000000003</v>
      </c>
      <c r="J270" s="138">
        <f t="shared" si="9"/>
        <v>6.2256809338521109</v>
      </c>
      <c r="K270" s="9">
        <v>254</v>
      </c>
      <c r="L270" s="137">
        <f t="shared" si="10"/>
        <v>1.5748031496062993</v>
      </c>
      <c r="M270" s="137">
        <f t="shared" si="11"/>
        <v>15.748031496062993</v>
      </c>
      <c r="N270" s="136">
        <v>64.25</v>
      </c>
      <c r="O270" s="137">
        <f t="shared" si="12"/>
        <v>0.62256809338521402</v>
      </c>
      <c r="P270" s="137">
        <f t="shared" si="13"/>
        <v>6.2256809338521402</v>
      </c>
      <c r="Q270" s="9">
        <v>6.42500000000003</v>
      </c>
      <c r="R270" s="138">
        <f t="shared" si="14"/>
        <v>6.2256809338521109</v>
      </c>
      <c r="S270" s="136">
        <v>2.5699999999999901</v>
      </c>
      <c r="T270" s="137">
        <f t="shared" si="15"/>
        <v>0.77821011673152052</v>
      </c>
      <c r="U270" s="137">
        <f t="shared" si="16"/>
        <v>7.7821011673152052</v>
      </c>
      <c r="V270" s="136">
        <v>25.700000000000198</v>
      </c>
      <c r="W270" s="137">
        <f t="shared" si="17"/>
        <v>0.77821011673151153</v>
      </c>
      <c r="X270" s="137">
        <f t="shared" si="18"/>
        <v>7.7821011673151155</v>
      </c>
      <c r="Y270" s="136">
        <v>64.25</v>
      </c>
      <c r="Z270" s="9">
        <f t="shared" si="19"/>
        <v>0.62256809338521402</v>
      </c>
      <c r="AA270" s="139">
        <v>0.25700000000000001</v>
      </c>
      <c r="AB270" s="9">
        <f t="shared" si="20"/>
        <v>0.77821011673151752</v>
      </c>
      <c r="AC270" s="136">
        <v>64.25</v>
      </c>
      <c r="AD270" s="9">
        <f t="shared" si="21"/>
        <v>0.99610894941634243</v>
      </c>
      <c r="AE270" s="136">
        <v>64.25</v>
      </c>
      <c r="AF270" s="137">
        <f t="shared" si="22"/>
        <v>0.62256809338521402</v>
      </c>
      <c r="AG270" s="136">
        <v>64.25</v>
      </c>
      <c r="AH270" s="137">
        <f t="shared" si="23"/>
        <v>0.62256809338521402</v>
      </c>
      <c r="AI270" s="136">
        <v>64.25</v>
      </c>
      <c r="AJ270" s="138">
        <f t="shared" si="24"/>
        <v>0.62256809338521402</v>
      </c>
    </row>
    <row r="271" spans="1:36">
      <c r="A271" s="136">
        <v>64.5</v>
      </c>
      <c r="B271" s="137">
        <f t="shared" si="4"/>
        <v>0.62015503875968991</v>
      </c>
      <c r="C271" s="137">
        <f t="shared" si="5"/>
        <v>6.2015503875968996</v>
      </c>
      <c r="D271" s="9">
        <v>6.4500000000000304</v>
      </c>
      <c r="E271" s="138">
        <f t="shared" si="6"/>
        <v>6.2015503875968703</v>
      </c>
      <c r="F271" s="136">
        <v>64.5</v>
      </c>
      <c r="G271" s="137">
        <f t="shared" si="7"/>
        <v>1.5503875968992247</v>
      </c>
      <c r="H271" s="137">
        <f t="shared" si="8"/>
        <v>15.503875968992247</v>
      </c>
      <c r="I271" s="9">
        <v>6.4500000000000304</v>
      </c>
      <c r="J271" s="138">
        <f t="shared" si="9"/>
        <v>6.2015503875968703</v>
      </c>
      <c r="K271" s="136">
        <v>255</v>
      </c>
      <c r="L271" s="137">
        <f t="shared" si="10"/>
        <v>1.5686274509803921</v>
      </c>
      <c r="M271" s="137">
        <f t="shared" si="11"/>
        <v>15.686274509803921</v>
      </c>
      <c r="N271" s="136">
        <v>64.5</v>
      </c>
      <c r="O271" s="137">
        <f t="shared" si="12"/>
        <v>0.62015503875968991</v>
      </c>
      <c r="P271" s="137">
        <f t="shared" si="13"/>
        <v>6.2015503875968996</v>
      </c>
      <c r="Q271" s="9">
        <v>6.4500000000000304</v>
      </c>
      <c r="R271" s="138">
        <f t="shared" si="14"/>
        <v>6.2015503875968703</v>
      </c>
      <c r="S271" s="136">
        <v>2.5799999999999899</v>
      </c>
      <c r="T271" s="137">
        <f t="shared" si="15"/>
        <v>0.77519379844961545</v>
      </c>
      <c r="U271" s="137">
        <f t="shared" si="16"/>
        <v>7.7519379844961547</v>
      </c>
      <c r="V271" s="136">
        <v>25.8000000000002</v>
      </c>
      <c r="W271" s="137">
        <f t="shared" si="17"/>
        <v>0.77519379844960634</v>
      </c>
      <c r="X271" s="137">
        <f t="shared" si="18"/>
        <v>7.7519379844960632</v>
      </c>
      <c r="Y271" s="136">
        <v>64.5</v>
      </c>
      <c r="Z271" s="9">
        <f t="shared" si="19"/>
        <v>0.62015503875968991</v>
      </c>
      <c r="AA271" s="139">
        <v>0.25800000000000001</v>
      </c>
      <c r="AB271" s="9">
        <f t="shared" si="20"/>
        <v>0.77519379844961245</v>
      </c>
      <c r="AC271" s="136">
        <v>64.5</v>
      </c>
      <c r="AD271" s="9">
        <f t="shared" si="21"/>
        <v>0.99224806201550386</v>
      </c>
      <c r="AE271" s="136">
        <v>64.5</v>
      </c>
      <c r="AF271" s="137">
        <f t="shared" si="22"/>
        <v>0.62015503875968991</v>
      </c>
      <c r="AG271" s="136">
        <v>64.5</v>
      </c>
      <c r="AH271" s="137">
        <f t="shared" si="23"/>
        <v>0.62015503875968991</v>
      </c>
      <c r="AI271" s="136">
        <v>64.5</v>
      </c>
      <c r="AJ271" s="138">
        <f t="shared" si="24"/>
        <v>0.62015503875968991</v>
      </c>
    </row>
    <row r="272" spans="1:36">
      <c r="A272" s="136">
        <v>64.75</v>
      </c>
      <c r="B272" s="137">
        <f t="shared" ref="B272:B526" si="25">$B$4/A272/50</f>
        <v>0.61776061776061775</v>
      </c>
      <c r="C272" s="137">
        <f t="shared" ref="C272:C526" si="26">B272*10</f>
        <v>6.1776061776061777</v>
      </c>
      <c r="D272" s="9">
        <v>6.4750000000000298</v>
      </c>
      <c r="E272" s="138">
        <f t="shared" ref="E272:E526" si="27">$B$4/D272/50</f>
        <v>6.1776061776061484</v>
      </c>
      <c r="F272" s="136">
        <v>64.75</v>
      </c>
      <c r="G272" s="137">
        <f t="shared" ref="G272:G526" si="28">$B$4/F272/20</f>
        <v>1.5444015444015444</v>
      </c>
      <c r="H272" s="137">
        <f t="shared" ref="H272:H526" si="29">G272*10</f>
        <v>15.444015444015445</v>
      </c>
      <c r="I272" s="9">
        <v>6.4750000000000298</v>
      </c>
      <c r="J272" s="138">
        <f t="shared" ref="J272:J526" si="30">$B$4/I272/50</f>
        <v>6.1776061776061484</v>
      </c>
      <c r="K272" s="9">
        <v>256</v>
      </c>
      <c r="L272" s="137">
        <f t="shared" ref="L272:L526" si="31">$B$4/K272/5</f>
        <v>1.5625</v>
      </c>
      <c r="M272" s="137">
        <f t="shared" ref="M272:M526" si="32">L272*10</f>
        <v>15.625</v>
      </c>
      <c r="N272" s="136">
        <v>64.75</v>
      </c>
      <c r="O272" s="137">
        <f t="shared" ref="O272:O526" si="33">$B$4/N272/50</f>
        <v>0.61776061776061775</v>
      </c>
      <c r="P272" s="137">
        <f t="shared" ref="P272:P526" si="34">O272*10</f>
        <v>6.1776061776061777</v>
      </c>
      <c r="Q272" s="9">
        <v>6.4750000000000298</v>
      </c>
      <c r="R272" s="138">
        <f t="shared" ref="R272:R526" si="35">$B$4/Q272/50</f>
        <v>6.1776061776061484</v>
      </c>
      <c r="S272" s="136">
        <v>2.5899999999999901</v>
      </c>
      <c r="T272" s="137">
        <f t="shared" ref="T272:T526" si="36">$B$4/S272/1000</f>
        <v>0.77220077220077521</v>
      </c>
      <c r="U272" s="137">
        <f t="shared" ref="U272:U526" si="37">T272*10</f>
        <v>7.7220077220077519</v>
      </c>
      <c r="V272" s="136">
        <v>25.900000000000201</v>
      </c>
      <c r="W272" s="137">
        <f t="shared" ref="W272:W526" si="38">$B$4/V272/100</f>
        <v>0.77220077220076622</v>
      </c>
      <c r="X272" s="137">
        <f t="shared" ref="X272:X526" si="39">W272*10</f>
        <v>7.7220077220076622</v>
      </c>
      <c r="Y272" s="136">
        <v>64.75</v>
      </c>
      <c r="Z272" s="9">
        <f t="shared" ref="Z272:Z526" si="40">$B$4/Y272/50</f>
        <v>0.61776061776061775</v>
      </c>
      <c r="AA272" s="139">
        <v>0.25900000000000001</v>
      </c>
      <c r="AB272" s="9">
        <f t="shared" ref="AB272:AB526" si="41">$B$4/AA272/10000</f>
        <v>0.77220077220077221</v>
      </c>
      <c r="AC272" s="136">
        <v>64.75</v>
      </c>
      <c r="AD272" s="9">
        <f t="shared" ref="AD272:AD526" si="42">$B$4/AC272/31.25</f>
        <v>0.98841698841698833</v>
      </c>
      <c r="AE272" s="136">
        <v>64.75</v>
      </c>
      <c r="AF272" s="137">
        <f t="shared" ref="AF272:AF526" si="43">$B$4/AE272/50</f>
        <v>0.61776061776061775</v>
      </c>
      <c r="AG272" s="136">
        <v>64.75</v>
      </c>
      <c r="AH272" s="137">
        <f t="shared" ref="AH272:AH526" si="44">$B$4/AG272/50</f>
        <v>0.61776061776061775</v>
      </c>
      <c r="AI272" s="136">
        <v>64.75</v>
      </c>
      <c r="AJ272" s="138">
        <f t="shared" ref="AJ272:AJ526" si="45">$B$4/AI272/50</f>
        <v>0.61776061776061775</v>
      </c>
    </row>
    <row r="273" spans="1:36">
      <c r="A273" s="136">
        <v>65</v>
      </c>
      <c r="B273" s="137">
        <f t="shared" si="25"/>
        <v>0.61538461538461542</v>
      </c>
      <c r="C273" s="137">
        <f t="shared" si="26"/>
        <v>6.1538461538461542</v>
      </c>
      <c r="D273" s="9">
        <v>6.5000000000000302</v>
      </c>
      <c r="E273" s="138">
        <f t="shared" si="27"/>
        <v>6.1538461538461249</v>
      </c>
      <c r="F273" s="136">
        <v>65</v>
      </c>
      <c r="G273" s="137">
        <f t="shared" si="28"/>
        <v>1.5384615384615385</v>
      </c>
      <c r="H273" s="137">
        <f t="shared" si="29"/>
        <v>15.384615384615385</v>
      </c>
      <c r="I273" s="9">
        <v>6.5000000000000302</v>
      </c>
      <c r="J273" s="138">
        <f t="shared" si="30"/>
        <v>6.1538461538461249</v>
      </c>
      <c r="K273" s="136">
        <v>257</v>
      </c>
      <c r="L273" s="137">
        <f t="shared" si="31"/>
        <v>1.556420233463035</v>
      </c>
      <c r="M273" s="137">
        <f t="shared" si="32"/>
        <v>15.56420233463035</v>
      </c>
      <c r="N273" s="136">
        <v>65</v>
      </c>
      <c r="O273" s="137">
        <f t="shared" si="33"/>
        <v>0.61538461538461542</v>
      </c>
      <c r="P273" s="137">
        <f t="shared" si="34"/>
        <v>6.1538461538461542</v>
      </c>
      <c r="Q273" s="9">
        <v>6.5000000000000302</v>
      </c>
      <c r="R273" s="138">
        <f t="shared" si="35"/>
        <v>6.1538461538461249</v>
      </c>
      <c r="S273" s="136">
        <v>2.5999999999999899</v>
      </c>
      <c r="T273" s="137">
        <f t="shared" si="36"/>
        <v>0.76923076923077227</v>
      </c>
      <c r="U273" s="137">
        <f t="shared" si="37"/>
        <v>7.6923076923077227</v>
      </c>
      <c r="V273" s="136">
        <v>26.000000000000199</v>
      </c>
      <c r="W273" s="137">
        <f t="shared" si="38"/>
        <v>0.76923076923076339</v>
      </c>
      <c r="X273" s="137">
        <f t="shared" si="39"/>
        <v>7.6923076923076339</v>
      </c>
      <c r="Y273" s="136">
        <v>65</v>
      </c>
      <c r="Z273" s="9">
        <f t="shared" si="40"/>
        <v>0.61538461538461542</v>
      </c>
      <c r="AA273" s="139">
        <v>0.26</v>
      </c>
      <c r="AB273" s="9">
        <f t="shared" si="41"/>
        <v>0.76923076923076927</v>
      </c>
      <c r="AC273" s="136">
        <v>65</v>
      </c>
      <c r="AD273" s="9">
        <f t="shared" si="42"/>
        <v>0.98461538461538467</v>
      </c>
      <c r="AE273" s="136">
        <v>65</v>
      </c>
      <c r="AF273" s="137">
        <f t="shared" si="43"/>
        <v>0.61538461538461542</v>
      </c>
      <c r="AG273" s="136">
        <v>65</v>
      </c>
      <c r="AH273" s="137">
        <f t="shared" si="44"/>
        <v>0.61538461538461542</v>
      </c>
      <c r="AI273" s="136">
        <v>65</v>
      </c>
      <c r="AJ273" s="138">
        <f t="shared" si="45"/>
        <v>0.61538461538461542</v>
      </c>
    </row>
    <row r="274" spans="1:36">
      <c r="A274" s="136">
        <v>65.25</v>
      </c>
      <c r="B274" s="137">
        <f t="shared" si="25"/>
        <v>0.6130268199233716</v>
      </c>
      <c r="C274" s="137">
        <f t="shared" si="26"/>
        <v>6.1302681992337158</v>
      </c>
      <c r="D274" s="9">
        <v>6.5250000000000297</v>
      </c>
      <c r="E274" s="138">
        <f t="shared" si="27"/>
        <v>6.1302681992336883</v>
      </c>
      <c r="F274" s="136">
        <v>65.25</v>
      </c>
      <c r="G274" s="137">
        <f t="shared" si="28"/>
        <v>1.5325670498084292</v>
      </c>
      <c r="H274" s="137">
        <f t="shared" si="29"/>
        <v>15.325670498084293</v>
      </c>
      <c r="I274" s="9">
        <v>6.5250000000000297</v>
      </c>
      <c r="J274" s="138">
        <f t="shared" si="30"/>
        <v>6.1302681992336883</v>
      </c>
      <c r="K274" s="9">
        <v>258</v>
      </c>
      <c r="L274" s="137">
        <f t="shared" si="31"/>
        <v>1.5503875968992247</v>
      </c>
      <c r="M274" s="137">
        <f t="shared" si="32"/>
        <v>15.503875968992247</v>
      </c>
      <c r="N274" s="136">
        <v>65.25</v>
      </c>
      <c r="O274" s="137">
        <f t="shared" si="33"/>
        <v>0.6130268199233716</v>
      </c>
      <c r="P274" s="137">
        <f t="shared" si="34"/>
        <v>6.1302681992337158</v>
      </c>
      <c r="Q274" s="9">
        <v>6.5250000000000297</v>
      </c>
      <c r="R274" s="138">
        <f t="shared" si="35"/>
        <v>6.1302681992336883</v>
      </c>
      <c r="S274" s="136">
        <v>2.6099999999999901</v>
      </c>
      <c r="T274" s="137">
        <f t="shared" si="36"/>
        <v>0.76628352490421736</v>
      </c>
      <c r="U274" s="137">
        <f t="shared" si="37"/>
        <v>7.6628352490421738</v>
      </c>
      <c r="V274" s="136">
        <v>26.1000000000002</v>
      </c>
      <c r="W274" s="137">
        <f t="shared" si="38"/>
        <v>0.7662835249042087</v>
      </c>
      <c r="X274" s="137">
        <f t="shared" si="39"/>
        <v>7.6628352490420868</v>
      </c>
      <c r="Y274" s="136">
        <v>65.25</v>
      </c>
      <c r="Z274" s="9">
        <f t="shared" si="40"/>
        <v>0.6130268199233716</v>
      </c>
      <c r="AA274" s="139">
        <v>0.26100000000000001</v>
      </c>
      <c r="AB274" s="9">
        <f t="shared" si="41"/>
        <v>0.76628352490421459</v>
      </c>
      <c r="AC274" s="136">
        <v>65.25</v>
      </c>
      <c r="AD274" s="9">
        <f t="shared" si="42"/>
        <v>0.98084291187739459</v>
      </c>
      <c r="AE274" s="136">
        <v>65.25</v>
      </c>
      <c r="AF274" s="137">
        <f t="shared" si="43"/>
        <v>0.6130268199233716</v>
      </c>
      <c r="AG274" s="136">
        <v>65.25</v>
      </c>
      <c r="AH274" s="137">
        <f t="shared" si="44"/>
        <v>0.6130268199233716</v>
      </c>
      <c r="AI274" s="136">
        <v>65.25</v>
      </c>
      <c r="AJ274" s="138">
        <f t="shared" si="45"/>
        <v>0.6130268199233716</v>
      </c>
    </row>
    <row r="275" spans="1:36">
      <c r="A275" s="136">
        <v>65.5</v>
      </c>
      <c r="B275" s="137">
        <f t="shared" si="25"/>
        <v>0.61068702290076338</v>
      </c>
      <c r="C275" s="137">
        <f t="shared" si="26"/>
        <v>6.106870229007634</v>
      </c>
      <c r="D275" s="9">
        <v>6.55000000000003</v>
      </c>
      <c r="E275" s="138">
        <f t="shared" si="27"/>
        <v>6.1068702290076056</v>
      </c>
      <c r="F275" s="136">
        <v>65.5</v>
      </c>
      <c r="G275" s="137">
        <f t="shared" si="28"/>
        <v>1.5267175572519085</v>
      </c>
      <c r="H275" s="137">
        <f t="shared" si="29"/>
        <v>15.267175572519085</v>
      </c>
      <c r="I275" s="9">
        <v>6.55000000000003</v>
      </c>
      <c r="J275" s="138">
        <f t="shared" si="30"/>
        <v>6.1068702290076056</v>
      </c>
      <c r="K275" s="136">
        <v>259</v>
      </c>
      <c r="L275" s="137">
        <f t="shared" si="31"/>
        <v>1.5444015444015444</v>
      </c>
      <c r="M275" s="137">
        <f t="shared" si="32"/>
        <v>15.444015444015445</v>
      </c>
      <c r="N275" s="136">
        <v>65.5</v>
      </c>
      <c r="O275" s="137">
        <f t="shared" si="33"/>
        <v>0.61068702290076338</v>
      </c>
      <c r="P275" s="137">
        <f t="shared" si="34"/>
        <v>6.106870229007634</v>
      </c>
      <c r="Q275" s="9">
        <v>6.55000000000003</v>
      </c>
      <c r="R275" s="138">
        <f t="shared" si="35"/>
        <v>6.1068702290076056</v>
      </c>
      <c r="S275" s="136">
        <v>2.6199999999999899</v>
      </c>
      <c r="T275" s="137">
        <f t="shared" si="36"/>
        <v>0.76335877862595714</v>
      </c>
      <c r="U275" s="137">
        <f t="shared" si="37"/>
        <v>7.6335877862595716</v>
      </c>
      <c r="V275" s="136">
        <v>26.200000000000198</v>
      </c>
      <c r="W275" s="137">
        <f t="shared" si="38"/>
        <v>0.76335877862594836</v>
      </c>
      <c r="X275" s="137">
        <f t="shared" si="39"/>
        <v>7.6335877862594836</v>
      </c>
      <c r="Y275" s="136">
        <v>65.5</v>
      </c>
      <c r="Z275" s="9">
        <f t="shared" si="40"/>
        <v>0.61068702290076338</v>
      </c>
      <c r="AA275" s="139">
        <v>0.26200000000000001</v>
      </c>
      <c r="AB275" s="9">
        <f t="shared" si="41"/>
        <v>0.76335877862595414</v>
      </c>
      <c r="AC275" s="136">
        <v>65.5</v>
      </c>
      <c r="AD275" s="9">
        <f t="shared" si="42"/>
        <v>0.97709923664122145</v>
      </c>
      <c r="AE275" s="136">
        <v>65.5</v>
      </c>
      <c r="AF275" s="137">
        <f t="shared" si="43"/>
        <v>0.61068702290076338</v>
      </c>
      <c r="AG275" s="136">
        <v>65.5</v>
      </c>
      <c r="AH275" s="137">
        <f t="shared" si="44"/>
        <v>0.61068702290076338</v>
      </c>
      <c r="AI275" s="136">
        <v>65.5</v>
      </c>
      <c r="AJ275" s="138">
        <f t="shared" si="45"/>
        <v>0.61068702290076338</v>
      </c>
    </row>
    <row r="276" spans="1:36">
      <c r="A276" s="136">
        <v>65.75</v>
      </c>
      <c r="B276" s="137">
        <f t="shared" si="25"/>
        <v>0.60836501901140683</v>
      </c>
      <c r="C276" s="137">
        <f t="shared" si="26"/>
        <v>6.083650190114068</v>
      </c>
      <c r="D276" s="9">
        <v>6.5750000000000304</v>
      </c>
      <c r="E276" s="138">
        <f t="shared" si="27"/>
        <v>6.0836501901140396</v>
      </c>
      <c r="F276" s="136">
        <v>65.75</v>
      </c>
      <c r="G276" s="137">
        <f t="shared" si="28"/>
        <v>1.5209125475285172</v>
      </c>
      <c r="H276" s="137">
        <f t="shared" si="29"/>
        <v>15.209125475285173</v>
      </c>
      <c r="I276" s="9">
        <v>6.5750000000000304</v>
      </c>
      <c r="J276" s="138">
        <f t="shared" si="30"/>
        <v>6.0836501901140396</v>
      </c>
      <c r="K276" s="9">
        <v>260</v>
      </c>
      <c r="L276" s="137">
        <f t="shared" si="31"/>
        <v>1.5384615384615385</v>
      </c>
      <c r="M276" s="137">
        <f t="shared" si="32"/>
        <v>15.384615384615385</v>
      </c>
      <c r="N276" s="136">
        <v>65.75</v>
      </c>
      <c r="O276" s="137">
        <f t="shared" si="33"/>
        <v>0.60836501901140683</v>
      </c>
      <c r="P276" s="137">
        <f t="shared" si="34"/>
        <v>6.083650190114068</v>
      </c>
      <c r="Q276" s="9">
        <v>6.5750000000000304</v>
      </c>
      <c r="R276" s="138">
        <f t="shared" si="35"/>
        <v>6.0836501901140396</v>
      </c>
      <c r="S276" s="136">
        <v>2.6299999999999901</v>
      </c>
      <c r="T276" s="137">
        <f t="shared" si="36"/>
        <v>0.76045627376426139</v>
      </c>
      <c r="U276" s="137">
        <f t="shared" si="37"/>
        <v>7.6045627376426141</v>
      </c>
      <c r="V276" s="136">
        <v>26.3000000000002</v>
      </c>
      <c r="W276" s="137">
        <f t="shared" si="38"/>
        <v>0.76045627376425273</v>
      </c>
      <c r="X276" s="137">
        <f t="shared" si="39"/>
        <v>7.6045627376425271</v>
      </c>
      <c r="Y276" s="136">
        <v>65.75</v>
      </c>
      <c r="Z276" s="9">
        <f t="shared" si="40"/>
        <v>0.60836501901140683</v>
      </c>
      <c r="AA276" s="139">
        <v>0.26300000000000001</v>
      </c>
      <c r="AB276" s="9">
        <f t="shared" si="41"/>
        <v>0.76045627376425851</v>
      </c>
      <c r="AC276" s="136">
        <v>65.75</v>
      </c>
      <c r="AD276" s="9">
        <f t="shared" si="42"/>
        <v>0.97338403041825095</v>
      </c>
      <c r="AE276" s="136">
        <v>65.75</v>
      </c>
      <c r="AF276" s="137">
        <f t="shared" si="43"/>
        <v>0.60836501901140683</v>
      </c>
      <c r="AG276" s="136">
        <v>65.75</v>
      </c>
      <c r="AH276" s="137">
        <f t="shared" si="44"/>
        <v>0.60836501901140683</v>
      </c>
      <c r="AI276" s="136">
        <v>65.75</v>
      </c>
      <c r="AJ276" s="138">
        <f t="shared" si="45"/>
        <v>0.60836501901140683</v>
      </c>
    </row>
    <row r="277" spans="1:36">
      <c r="A277" s="136">
        <v>66</v>
      </c>
      <c r="B277" s="137">
        <f t="shared" si="25"/>
        <v>0.60606060606060608</v>
      </c>
      <c r="C277" s="137">
        <f t="shared" si="26"/>
        <v>6.0606060606060606</v>
      </c>
      <c r="D277" s="9">
        <v>6.6000000000000298</v>
      </c>
      <c r="E277" s="138">
        <f t="shared" si="27"/>
        <v>6.060606060606033</v>
      </c>
      <c r="F277" s="136">
        <v>66</v>
      </c>
      <c r="G277" s="137">
        <f t="shared" si="28"/>
        <v>1.5151515151515151</v>
      </c>
      <c r="H277" s="137">
        <f t="shared" si="29"/>
        <v>15.151515151515152</v>
      </c>
      <c r="I277" s="9">
        <v>6.6000000000000298</v>
      </c>
      <c r="J277" s="138">
        <f t="shared" si="30"/>
        <v>6.060606060606033</v>
      </c>
      <c r="K277" s="136">
        <v>261</v>
      </c>
      <c r="L277" s="137">
        <f t="shared" si="31"/>
        <v>1.5325670498084292</v>
      </c>
      <c r="M277" s="137">
        <f t="shared" si="32"/>
        <v>15.325670498084293</v>
      </c>
      <c r="N277" s="136">
        <v>66</v>
      </c>
      <c r="O277" s="137">
        <f t="shared" si="33"/>
        <v>0.60606060606060608</v>
      </c>
      <c r="P277" s="137">
        <f t="shared" si="34"/>
        <v>6.0606060606060606</v>
      </c>
      <c r="Q277" s="9">
        <v>6.6000000000000298</v>
      </c>
      <c r="R277" s="138">
        <f t="shared" si="35"/>
        <v>6.060606060606033</v>
      </c>
      <c r="S277" s="136">
        <v>2.6399999999999899</v>
      </c>
      <c r="T277" s="137">
        <f t="shared" si="36"/>
        <v>0.75757575757576046</v>
      </c>
      <c r="U277" s="137">
        <f t="shared" si="37"/>
        <v>7.5757575757576046</v>
      </c>
      <c r="V277" s="136">
        <v>26.400000000000201</v>
      </c>
      <c r="W277" s="137">
        <f t="shared" si="38"/>
        <v>0.7575757575757518</v>
      </c>
      <c r="X277" s="137">
        <f t="shared" si="39"/>
        <v>7.5757575757575175</v>
      </c>
      <c r="Y277" s="136">
        <v>66</v>
      </c>
      <c r="Z277" s="9">
        <f t="shared" si="40"/>
        <v>0.60606060606060608</v>
      </c>
      <c r="AA277" s="139">
        <v>0.26400000000000001</v>
      </c>
      <c r="AB277" s="9">
        <f t="shared" si="41"/>
        <v>0.75757575757575746</v>
      </c>
      <c r="AC277" s="136">
        <v>66</v>
      </c>
      <c r="AD277" s="9">
        <f t="shared" si="42"/>
        <v>0.96969696969696972</v>
      </c>
      <c r="AE277" s="136">
        <v>66</v>
      </c>
      <c r="AF277" s="137">
        <f t="shared" si="43"/>
        <v>0.60606060606060608</v>
      </c>
      <c r="AG277" s="136">
        <v>66</v>
      </c>
      <c r="AH277" s="137">
        <f t="shared" si="44"/>
        <v>0.60606060606060608</v>
      </c>
      <c r="AI277" s="136">
        <v>66</v>
      </c>
      <c r="AJ277" s="138">
        <f t="shared" si="45"/>
        <v>0.60606060606060608</v>
      </c>
    </row>
    <row r="278" spans="1:36">
      <c r="A278" s="136">
        <v>66.25</v>
      </c>
      <c r="B278" s="137">
        <f t="shared" si="25"/>
        <v>0.60377358490566035</v>
      </c>
      <c r="C278" s="137">
        <f t="shared" si="26"/>
        <v>6.0377358490566033</v>
      </c>
      <c r="D278" s="9">
        <v>6.6250000000000302</v>
      </c>
      <c r="E278" s="138">
        <f t="shared" si="27"/>
        <v>6.0377358490565758</v>
      </c>
      <c r="F278" s="136">
        <v>66.25</v>
      </c>
      <c r="G278" s="137">
        <f t="shared" si="28"/>
        <v>1.5094339622641511</v>
      </c>
      <c r="H278" s="137">
        <f t="shared" si="29"/>
        <v>15.09433962264151</v>
      </c>
      <c r="I278" s="9">
        <v>6.6250000000000302</v>
      </c>
      <c r="J278" s="138">
        <f t="shared" si="30"/>
        <v>6.0377358490565758</v>
      </c>
      <c r="K278" s="9">
        <v>262</v>
      </c>
      <c r="L278" s="137">
        <f t="shared" si="31"/>
        <v>1.5267175572519085</v>
      </c>
      <c r="M278" s="137">
        <f t="shared" si="32"/>
        <v>15.267175572519085</v>
      </c>
      <c r="N278" s="136">
        <v>66.25</v>
      </c>
      <c r="O278" s="137">
        <f t="shared" si="33"/>
        <v>0.60377358490566035</v>
      </c>
      <c r="P278" s="137">
        <f t="shared" si="34"/>
        <v>6.0377358490566033</v>
      </c>
      <c r="Q278" s="9">
        <v>6.6250000000000302</v>
      </c>
      <c r="R278" s="138">
        <f t="shared" si="35"/>
        <v>6.0377358490565758</v>
      </c>
      <c r="S278" s="136">
        <v>2.6499999999999901</v>
      </c>
      <c r="T278" s="137">
        <f t="shared" si="36"/>
        <v>0.7547169811320783</v>
      </c>
      <c r="U278" s="137">
        <f t="shared" si="37"/>
        <v>7.5471698113207832</v>
      </c>
      <c r="V278" s="136">
        <v>26.500000000000199</v>
      </c>
      <c r="W278" s="137">
        <f t="shared" si="38"/>
        <v>0.75471698113206986</v>
      </c>
      <c r="X278" s="137">
        <f t="shared" si="39"/>
        <v>7.5471698113206989</v>
      </c>
      <c r="Y278" s="136">
        <v>66.25</v>
      </c>
      <c r="Z278" s="9">
        <f t="shared" si="40"/>
        <v>0.60377358490566035</v>
      </c>
      <c r="AA278" s="139">
        <v>0.26500000000000001</v>
      </c>
      <c r="AB278" s="9">
        <f t="shared" si="41"/>
        <v>0.75471698113207542</v>
      </c>
      <c r="AC278" s="136">
        <v>66.25</v>
      </c>
      <c r="AD278" s="9">
        <f t="shared" si="42"/>
        <v>0.96603773584905661</v>
      </c>
      <c r="AE278" s="136">
        <v>66.25</v>
      </c>
      <c r="AF278" s="137">
        <f t="shared" si="43"/>
        <v>0.60377358490566035</v>
      </c>
      <c r="AG278" s="136">
        <v>66.25</v>
      </c>
      <c r="AH278" s="137">
        <f t="shared" si="44"/>
        <v>0.60377358490566035</v>
      </c>
      <c r="AI278" s="136">
        <v>66.25</v>
      </c>
      <c r="AJ278" s="138">
        <f t="shared" si="45"/>
        <v>0.60377358490566035</v>
      </c>
    </row>
    <row r="279" spans="1:36">
      <c r="A279" s="136">
        <v>66.5</v>
      </c>
      <c r="B279" s="137">
        <f t="shared" si="25"/>
        <v>0.60150375939849621</v>
      </c>
      <c r="C279" s="137">
        <f t="shared" si="26"/>
        <v>6.0150375939849621</v>
      </c>
      <c r="D279" s="9">
        <v>6.6500000000000297</v>
      </c>
      <c r="E279" s="138">
        <f t="shared" si="27"/>
        <v>6.0150375939849354</v>
      </c>
      <c r="F279" s="136">
        <v>66.5</v>
      </c>
      <c r="G279" s="137">
        <f t="shared" si="28"/>
        <v>1.5037593984962405</v>
      </c>
      <c r="H279" s="137">
        <f t="shared" si="29"/>
        <v>15.037593984962406</v>
      </c>
      <c r="I279" s="9">
        <v>6.6500000000000297</v>
      </c>
      <c r="J279" s="138">
        <f t="shared" si="30"/>
        <v>6.0150375939849354</v>
      </c>
      <c r="K279" s="136">
        <v>263</v>
      </c>
      <c r="L279" s="137">
        <f t="shared" si="31"/>
        <v>1.5209125475285172</v>
      </c>
      <c r="M279" s="137">
        <f t="shared" si="32"/>
        <v>15.209125475285173</v>
      </c>
      <c r="N279" s="136">
        <v>66.5</v>
      </c>
      <c r="O279" s="137">
        <f t="shared" si="33"/>
        <v>0.60150375939849621</v>
      </c>
      <c r="P279" s="137">
        <f t="shared" si="34"/>
        <v>6.0150375939849621</v>
      </c>
      <c r="Q279" s="9">
        <v>6.6500000000000297</v>
      </c>
      <c r="R279" s="138">
        <f t="shared" si="35"/>
        <v>6.0150375939849354</v>
      </c>
      <c r="S279" s="136">
        <v>2.6599999999999899</v>
      </c>
      <c r="T279" s="137">
        <f t="shared" si="36"/>
        <v>0.75187969924812315</v>
      </c>
      <c r="U279" s="137">
        <f t="shared" si="37"/>
        <v>7.5187969924812315</v>
      </c>
      <c r="V279" s="136">
        <v>26.6000000000002</v>
      </c>
      <c r="W279" s="137">
        <f t="shared" si="38"/>
        <v>0.75187969924811471</v>
      </c>
      <c r="X279" s="137">
        <f t="shared" si="39"/>
        <v>7.5187969924811471</v>
      </c>
      <c r="Y279" s="136">
        <v>66.5</v>
      </c>
      <c r="Z279" s="9">
        <f t="shared" si="40"/>
        <v>0.60150375939849621</v>
      </c>
      <c r="AA279" s="139">
        <v>0.26600000000000001</v>
      </c>
      <c r="AB279" s="9">
        <f t="shared" si="41"/>
        <v>0.75187969924812026</v>
      </c>
      <c r="AC279" s="136">
        <v>66.5</v>
      </c>
      <c r="AD279" s="9">
        <f t="shared" si="42"/>
        <v>0.96240601503759404</v>
      </c>
      <c r="AE279" s="136">
        <v>66.5</v>
      </c>
      <c r="AF279" s="137">
        <f t="shared" si="43"/>
        <v>0.60150375939849621</v>
      </c>
      <c r="AG279" s="136">
        <v>66.5</v>
      </c>
      <c r="AH279" s="137">
        <f t="shared" si="44"/>
        <v>0.60150375939849621</v>
      </c>
      <c r="AI279" s="136">
        <v>66.5</v>
      </c>
      <c r="AJ279" s="138">
        <f t="shared" si="45"/>
        <v>0.60150375939849621</v>
      </c>
    </row>
    <row r="280" spans="1:36">
      <c r="A280" s="136">
        <v>66.75</v>
      </c>
      <c r="B280" s="137">
        <f t="shared" si="25"/>
        <v>0.59925093632958804</v>
      </c>
      <c r="C280" s="137">
        <f t="shared" si="26"/>
        <v>5.9925093632958806</v>
      </c>
      <c r="D280" s="9">
        <v>6.67500000000003</v>
      </c>
      <c r="E280" s="138">
        <f t="shared" si="27"/>
        <v>5.992509363295853</v>
      </c>
      <c r="F280" s="136">
        <v>66.75</v>
      </c>
      <c r="G280" s="137">
        <f t="shared" si="28"/>
        <v>1.4981273408239699</v>
      </c>
      <c r="H280" s="137">
        <f t="shared" si="29"/>
        <v>14.9812734082397</v>
      </c>
      <c r="I280" s="9">
        <v>6.67500000000003</v>
      </c>
      <c r="J280" s="138">
        <f t="shared" si="30"/>
        <v>5.992509363295853</v>
      </c>
      <c r="K280" s="9">
        <v>264</v>
      </c>
      <c r="L280" s="137">
        <f t="shared" si="31"/>
        <v>1.5151515151515151</v>
      </c>
      <c r="M280" s="137">
        <f t="shared" si="32"/>
        <v>15.151515151515152</v>
      </c>
      <c r="N280" s="136">
        <v>66.75</v>
      </c>
      <c r="O280" s="137">
        <f t="shared" si="33"/>
        <v>0.59925093632958804</v>
      </c>
      <c r="P280" s="137">
        <f t="shared" si="34"/>
        <v>5.9925093632958806</v>
      </c>
      <c r="Q280" s="9">
        <v>6.67500000000003</v>
      </c>
      <c r="R280" s="138">
        <f t="shared" si="35"/>
        <v>5.992509363295853</v>
      </c>
      <c r="S280" s="136">
        <v>2.6699999999999902</v>
      </c>
      <c r="T280" s="137">
        <f t="shared" si="36"/>
        <v>0.74906367041198785</v>
      </c>
      <c r="U280" s="137">
        <f t="shared" si="37"/>
        <v>7.4906367041198783</v>
      </c>
      <c r="V280" s="136">
        <v>26.700000000000198</v>
      </c>
      <c r="W280" s="137">
        <f t="shared" si="38"/>
        <v>0.74906367041197941</v>
      </c>
      <c r="X280" s="137">
        <f t="shared" si="39"/>
        <v>7.4906367041197939</v>
      </c>
      <c r="Y280" s="136">
        <v>66.75</v>
      </c>
      <c r="Z280" s="9">
        <f t="shared" si="40"/>
        <v>0.59925093632958804</v>
      </c>
      <c r="AA280" s="139">
        <v>0.26700000000000002</v>
      </c>
      <c r="AB280" s="9">
        <f t="shared" si="41"/>
        <v>0.74906367041198496</v>
      </c>
      <c r="AC280" s="136">
        <v>66.75</v>
      </c>
      <c r="AD280" s="9">
        <f t="shared" si="42"/>
        <v>0.95880149812734072</v>
      </c>
      <c r="AE280" s="136">
        <v>66.75</v>
      </c>
      <c r="AF280" s="137">
        <f t="shared" si="43"/>
        <v>0.59925093632958804</v>
      </c>
      <c r="AG280" s="136">
        <v>66.75</v>
      </c>
      <c r="AH280" s="137">
        <f t="shared" si="44"/>
        <v>0.59925093632958804</v>
      </c>
      <c r="AI280" s="136">
        <v>66.75</v>
      </c>
      <c r="AJ280" s="138">
        <f t="shared" si="45"/>
        <v>0.59925093632958804</v>
      </c>
    </row>
    <row r="281" spans="1:36">
      <c r="A281" s="136">
        <v>67</v>
      </c>
      <c r="B281" s="137">
        <f t="shared" si="25"/>
        <v>0.59701492537313439</v>
      </c>
      <c r="C281" s="137">
        <f t="shared" si="26"/>
        <v>5.9701492537313436</v>
      </c>
      <c r="D281" s="9">
        <v>6.7000000000000304</v>
      </c>
      <c r="E281" s="138">
        <f t="shared" si="27"/>
        <v>5.9701492537313161</v>
      </c>
      <c r="F281" s="136">
        <v>67</v>
      </c>
      <c r="G281" s="137">
        <f t="shared" si="28"/>
        <v>1.4925373134328359</v>
      </c>
      <c r="H281" s="137">
        <f t="shared" si="29"/>
        <v>14.925373134328359</v>
      </c>
      <c r="I281" s="9">
        <v>6.7000000000000304</v>
      </c>
      <c r="J281" s="138">
        <f t="shared" si="30"/>
        <v>5.9701492537313161</v>
      </c>
      <c r="K281" s="136">
        <v>265</v>
      </c>
      <c r="L281" s="137">
        <f t="shared" si="31"/>
        <v>1.5094339622641511</v>
      </c>
      <c r="M281" s="137">
        <f t="shared" si="32"/>
        <v>15.09433962264151</v>
      </c>
      <c r="N281" s="136">
        <v>67</v>
      </c>
      <c r="O281" s="137">
        <f t="shared" si="33"/>
        <v>0.59701492537313439</v>
      </c>
      <c r="P281" s="137">
        <f t="shared" si="34"/>
        <v>5.9701492537313436</v>
      </c>
      <c r="Q281" s="9">
        <v>6.7000000000000304</v>
      </c>
      <c r="R281" s="138">
        <f t="shared" si="35"/>
        <v>5.9701492537313161</v>
      </c>
      <c r="S281" s="136">
        <v>2.6799999999999899</v>
      </c>
      <c r="T281" s="137">
        <f t="shared" si="36"/>
        <v>0.74626865671642073</v>
      </c>
      <c r="U281" s="137">
        <f t="shared" si="37"/>
        <v>7.4626865671642069</v>
      </c>
      <c r="V281" s="136">
        <v>26.8000000000002</v>
      </c>
      <c r="W281" s="137">
        <f t="shared" si="38"/>
        <v>0.7462686567164124</v>
      </c>
      <c r="X281" s="137">
        <f t="shared" si="39"/>
        <v>7.4626865671641243</v>
      </c>
      <c r="Y281" s="136">
        <v>67</v>
      </c>
      <c r="Z281" s="9">
        <f t="shared" si="40"/>
        <v>0.59701492537313439</v>
      </c>
      <c r="AA281" s="139">
        <v>0.26800000000000002</v>
      </c>
      <c r="AB281" s="9">
        <f t="shared" si="41"/>
        <v>0.74626865671641784</v>
      </c>
      <c r="AC281" s="136">
        <v>67</v>
      </c>
      <c r="AD281" s="9">
        <f t="shared" si="42"/>
        <v>0.95522388059701491</v>
      </c>
      <c r="AE281" s="136">
        <v>67</v>
      </c>
      <c r="AF281" s="137">
        <f t="shared" si="43"/>
        <v>0.59701492537313439</v>
      </c>
      <c r="AG281" s="136">
        <v>67</v>
      </c>
      <c r="AH281" s="137">
        <f t="shared" si="44"/>
        <v>0.59701492537313439</v>
      </c>
      <c r="AI281" s="136">
        <v>67</v>
      </c>
      <c r="AJ281" s="138">
        <f t="shared" si="45"/>
        <v>0.59701492537313439</v>
      </c>
    </row>
    <row r="282" spans="1:36">
      <c r="A282" s="136">
        <v>67.25</v>
      </c>
      <c r="B282" s="137">
        <f t="shared" si="25"/>
        <v>0.59479553903345728</v>
      </c>
      <c r="C282" s="137">
        <f t="shared" si="26"/>
        <v>5.947955390334573</v>
      </c>
      <c r="D282" s="9">
        <v>6.7250000000000298</v>
      </c>
      <c r="E282" s="138">
        <f t="shared" si="27"/>
        <v>5.9479553903345455</v>
      </c>
      <c r="F282" s="136">
        <v>67.25</v>
      </c>
      <c r="G282" s="137">
        <f t="shared" si="28"/>
        <v>1.486988847583643</v>
      </c>
      <c r="H282" s="137">
        <f t="shared" si="29"/>
        <v>14.869888475836429</v>
      </c>
      <c r="I282" s="9">
        <v>6.7250000000000298</v>
      </c>
      <c r="J282" s="138">
        <f t="shared" si="30"/>
        <v>5.9479553903345455</v>
      </c>
      <c r="K282" s="9">
        <v>266</v>
      </c>
      <c r="L282" s="137">
        <f t="shared" si="31"/>
        <v>1.5037593984962405</v>
      </c>
      <c r="M282" s="137">
        <f t="shared" si="32"/>
        <v>15.037593984962406</v>
      </c>
      <c r="N282" s="136">
        <v>67.25</v>
      </c>
      <c r="O282" s="137">
        <f t="shared" si="33"/>
        <v>0.59479553903345728</v>
      </c>
      <c r="P282" s="137">
        <f t="shared" si="34"/>
        <v>5.947955390334573</v>
      </c>
      <c r="Q282" s="9">
        <v>6.7250000000000298</v>
      </c>
      <c r="R282" s="138">
        <f t="shared" si="35"/>
        <v>5.9479553903345455</v>
      </c>
      <c r="S282" s="136">
        <v>2.6899999999999902</v>
      </c>
      <c r="T282" s="137">
        <f t="shared" si="36"/>
        <v>0.74349442379182429</v>
      </c>
      <c r="U282" s="137">
        <f t="shared" si="37"/>
        <v>7.4349442379182431</v>
      </c>
      <c r="V282" s="136">
        <v>26.900000000000201</v>
      </c>
      <c r="W282" s="137">
        <f t="shared" si="38"/>
        <v>0.74349442379181596</v>
      </c>
      <c r="X282" s="137">
        <f t="shared" si="39"/>
        <v>7.4349442379181596</v>
      </c>
      <c r="Y282" s="136">
        <v>67.25</v>
      </c>
      <c r="Z282" s="9">
        <f t="shared" si="40"/>
        <v>0.59479553903345728</v>
      </c>
      <c r="AA282" s="139">
        <v>0.26900000000000002</v>
      </c>
      <c r="AB282" s="9">
        <f t="shared" si="41"/>
        <v>0.74349442379182151</v>
      </c>
      <c r="AC282" s="136">
        <v>67.25</v>
      </c>
      <c r="AD282" s="9">
        <f t="shared" si="42"/>
        <v>0.95167286245353155</v>
      </c>
      <c r="AE282" s="136">
        <v>67.25</v>
      </c>
      <c r="AF282" s="137">
        <f t="shared" si="43"/>
        <v>0.59479553903345728</v>
      </c>
      <c r="AG282" s="136">
        <v>67.25</v>
      </c>
      <c r="AH282" s="137">
        <f t="shared" si="44"/>
        <v>0.59479553903345728</v>
      </c>
      <c r="AI282" s="136">
        <v>67.25</v>
      </c>
      <c r="AJ282" s="138">
        <f t="shared" si="45"/>
        <v>0.59479553903345728</v>
      </c>
    </row>
    <row r="283" spans="1:36">
      <c r="A283" s="136">
        <v>67.5</v>
      </c>
      <c r="B283" s="137">
        <f t="shared" si="25"/>
        <v>0.59259259259259256</v>
      </c>
      <c r="C283" s="137">
        <f t="shared" si="26"/>
        <v>5.9259259259259256</v>
      </c>
      <c r="D283" s="9">
        <v>6.7500000000000302</v>
      </c>
      <c r="E283" s="138">
        <f t="shared" si="27"/>
        <v>5.9259259259258998</v>
      </c>
      <c r="F283" s="136">
        <v>67.5</v>
      </c>
      <c r="G283" s="137">
        <f t="shared" si="28"/>
        <v>1.4814814814814814</v>
      </c>
      <c r="H283" s="137">
        <f t="shared" si="29"/>
        <v>14.814814814814813</v>
      </c>
      <c r="I283" s="9">
        <v>6.7500000000000302</v>
      </c>
      <c r="J283" s="138">
        <f t="shared" si="30"/>
        <v>5.9259259259258998</v>
      </c>
      <c r="K283" s="136">
        <v>267</v>
      </c>
      <c r="L283" s="137">
        <f t="shared" si="31"/>
        <v>1.4981273408239699</v>
      </c>
      <c r="M283" s="137">
        <f t="shared" si="32"/>
        <v>14.9812734082397</v>
      </c>
      <c r="N283" s="136">
        <v>67.5</v>
      </c>
      <c r="O283" s="137">
        <f t="shared" si="33"/>
        <v>0.59259259259259256</v>
      </c>
      <c r="P283" s="137">
        <f t="shared" si="34"/>
        <v>5.9259259259259256</v>
      </c>
      <c r="Q283" s="9">
        <v>6.7500000000000302</v>
      </c>
      <c r="R283" s="138">
        <f t="shared" si="35"/>
        <v>5.9259259259258998</v>
      </c>
      <c r="S283" s="136">
        <v>2.69999999999999</v>
      </c>
      <c r="T283" s="137">
        <f t="shared" si="36"/>
        <v>0.74074074074074348</v>
      </c>
      <c r="U283" s="137">
        <f t="shared" si="37"/>
        <v>7.407407407407435</v>
      </c>
      <c r="V283" s="136">
        <v>27.000000000000199</v>
      </c>
      <c r="W283" s="137">
        <f t="shared" si="38"/>
        <v>0.74074074074073526</v>
      </c>
      <c r="X283" s="137">
        <f t="shared" si="39"/>
        <v>7.4074074074073524</v>
      </c>
      <c r="Y283" s="136">
        <v>67.5</v>
      </c>
      <c r="Z283" s="9">
        <f t="shared" si="40"/>
        <v>0.59259259259259256</v>
      </c>
      <c r="AA283" s="139">
        <v>0.27</v>
      </c>
      <c r="AB283" s="9">
        <f t="shared" si="41"/>
        <v>0.7407407407407407</v>
      </c>
      <c r="AC283" s="136">
        <v>67.5</v>
      </c>
      <c r="AD283" s="9">
        <f t="shared" si="42"/>
        <v>0.94814814814814818</v>
      </c>
      <c r="AE283" s="136">
        <v>67.5</v>
      </c>
      <c r="AF283" s="137">
        <f t="shared" si="43"/>
        <v>0.59259259259259256</v>
      </c>
      <c r="AG283" s="136">
        <v>67.5</v>
      </c>
      <c r="AH283" s="137">
        <f t="shared" si="44"/>
        <v>0.59259259259259256</v>
      </c>
      <c r="AI283" s="136">
        <v>67.5</v>
      </c>
      <c r="AJ283" s="138">
        <f t="shared" si="45"/>
        <v>0.59259259259259256</v>
      </c>
    </row>
    <row r="284" spans="1:36">
      <c r="A284" s="136">
        <v>67.75</v>
      </c>
      <c r="B284" s="137">
        <f t="shared" si="25"/>
        <v>0.59040590405904059</v>
      </c>
      <c r="C284" s="137">
        <f t="shared" si="26"/>
        <v>5.9040590405904059</v>
      </c>
      <c r="D284" s="9">
        <v>6.7750000000000297</v>
      </c>
      <c r="E284" s="138">
        <f t="shared" si="27"/>
        <v>5.9040590405903801</v>
      </c>
      <c r="F284" s="136">
        <v>67.75</v>
      </c>
      <c r="G284" s="137">
        <f t="shared" si="28"/>
        <v>1.4760147601476015</v>
      </c>
      <c r="H284" s="137">
        <f t="shared" si="29"/>
        <v>14.760147601476014</v>
      </c>
      <c r="I284" s="9">
        <v>6.7750000000000297</v>
      </c>
      <c r="J284" s="138">
        <f t="shared" si="30"/>
        <v>5.9040590405903801</v>
      </c>
      <c r="K284" s="9">
        <v>268</v>
      </c>
      <c r="L284" s="137">
        <f t="shared" si="31"/>
        <v>1.4925373134328359</v>
      </c>
      <c r="M284" s="137">
        <f t="shared" si="32"/>
        <v>14.925373134328359</v>
      </c>
      <c r="N284" s="136">
        <v>67.75</v>
      </c>
      <c r="O284" s="137">
        <f t="shared" si="33"/>
        <v>0.59040590405904059</v>
      </c>
      <c r="P284" s="137">
        <f t="shared" si="34"/>
        <v>5.9040590405904059</v>
      </c>
      <c r="Q284" s="9">
        <v>6.7750000000000297</v>
      </c>
      <c r="R284" s="138">
        <f t="shared" si="35"/>
        <v>5.9040590405903801</v>
      </c>
      <c r="S284" s="136">
        <v>2.7099999999999902</v>
      </c>
      <c r="T284" s="137">
        <f t="shared" si="36"/>
        <v>0.73800738007380351</v>
      </c>
      <c r="U284" s="137">
        <f t="shared" si="37"/>
        <v>7.3800738007380353</v>
      </c>
      <c r="V284" s="136">
        <v>27.1000000000002</v>
      </c>
      <c r="W284" s="137">
        <f t="shared" si="38"/>
        <v>0.73800738007379518</v>
      </c>
      <c r="X284" s="137">
        <f t="shared" si="39"/>
        <v>7.3800738007379518</v>
      </c>
      <c r="Y284" s="136">
        <v>67.75</v>
      </c>
      <c r="Z284" s="9">
        <f t="shared" si="40"/>
        <v>0.59040590405904059</v>
      </c>
      <c r="AA284" s="139">
        <v>0.27100000000000002</v>
      </c>
      <c r="AB284" s="9">
        <f t="shared" si="41"/>
        <v>0.73800738007380073</v>
      </c>
      <c r="AC284" s="136">
        <v>67.75</v>
      </c>
      <c r="AD284" s="9">
        <f t="shared" si="42"/>
        <v>0.94464944649446503</v>
      </c>
      <c r="AE284" s="136">
        <v>67.75</v>
      </c>
      <c r="AF284" s="137">
        <f t="shared" si="43"/>
        <v>0.59040590405904059</v>
      </c>
      <c r="AG284" s="136">
        <v>67.75</v>
      </c>
      <c r="AH284" s="137">
        <f t="shared" si="44"/>
        <v>0.59040590405904059</v>
      </c>
      <c r="AI284" s="136">
        <v>67.75</v>
      </c>
      <c r="AJ284" s="138">
        <f t="shared" si="45"/>
        <v>0.59040590405904059</v>
      </c>
    </row>
    <row r="285" spans="1:36">
      <c r="A285" s="136">
        <v>68</v>
      </c>
      <c r="B285" s="137">
        <f t="shared" si="25"/>
        <v>0.58823529411764708</v>
      </c>
      <c r="C285" s="137">
        <f t="shared" si="26"/>
        <v>5.882352941176471</v>
      </c>
      <c r="D285" s="9">
        <v>6.80000000000003</v>
      </c>
      <c r="E285" s="138">
        <f t="shared" si="27"/>
        <v>5.8823529411764444</v>
      </c>
      <c r="F285" s="136">
        <v>68</v>
      </c>
      <c r="G285" s="137">
        <f t="shared" si="28"/>
        <v>1.4705882352941175</v>
      </c>
      <c r="H285" s="137">
        <f t="shared" si="29"/>
        <v>14.705882352941176</v>
      </c>
      <c r="I285" s="9">
        <v>6.80000000000003</v>
      </c>
      <c r="J285" s="138">
        <f t="shared" si="30"/>
        <v>5.8823529411764444</v>
      </c>
      <c r="K285" s="136">
        <v>269</v>
      </c>
      <c r="L285" s="137">
        <f t="shared" si="31"/>
        <v>1.486988847583643</v>
      </c>
      <c r="M285" s="137">
        <f t="shared" si="32"/>
        <v>14.869888475836429</v>
      </c>
      <c r="N285" s="136">
        <v>68</v>
      </c>
      <c r="O285" s="137">
        <f t="shared" si="33"/>
        <v>0.58823529411764708</v>
      </c>
      <c r="P285" s="137">
        <f t="shared" si="34"/>
        <v>5.882352941176471</v>
      </c>
      <c r="Q285" s="9">
        <v>6.80000000000003</v>
      </c>
      <c r="R285" s="138">
        <f t="shared" si="35"/>
        <v>5.8823529411764444</v>
      </c>
      <c r="S285" s="136">
        <v>2.71999999999999</v>
      </c>
      <c r="T285" s="137">
        <f t="shared" si="36"/>
        <v>0.73529411764706154</v>
      </c>
      <c r="U285" s="137">
        <f t="shared" si="37"/>
        <v>7.3529411764706154</v>
      </c>
      <c r="V285" s="136">
        <v>27.200000000000198</v>
      </c>
      <c r="W285" s="137">
        <f t="shared" si="38"/>
        <v>0.73529411764705344</v>
      </c>
      <c r="X285" s="137">
        <f t="shared" si="39"/>
        <v>7.3529411764705346</v>
      </c>
      <c r="Y285" s="136">
        <v>68</v>
      </c>
      <c r="Z285" s="9">
        <f t="shared" si="40"/>
        <v>0.58823529411764708</v>
      </c>
      <c r="AA285" s="139">
        <v>0.27200000000000002</v>
      </c>
      <c r="AB285" s="9">
        <f t="shared" si="41"/>
        <v>0.73529411764705876</v>
      </c>
      <c r="AC285" s="136">
        <v>68</v>
      </c>
      <c r="AD285" s="9">
        <f t="shared" si="42"/>
        <v>0.94117647058823528</v>
      </c>
      <c r="AE285" s="136">
        <v>68</v>
      </c>
      <c r="AF285" s="137">
        <f t="shared" si="43"/>
        <v>0.58823529411764708</v>
      </c>
      <c r="AG285" s="136">
        <v>68</v>
      </c>
      <c r="AH285" s="137">
        <f t="shared" si="44"/>
        <v>0.58823529411764708</v>
      </c>
      <c r="AI285" s="136">
        <v>68</v>
      </c>
      <c r="AJ285" s="138">
        <f t="shared" si="45"/>
        <v>0.58823529411764708</v>
      </c>
    </row>
    <row r="286" spans="1:36">
      <c r="A286" s="136">
        <v>68.25</v>
      </c>
      <c r="B286" s="137">
        <f t="shared" si="25"/>
        <v>0.58608058608058611</v>
      </c>
      <c r="C286" s="137">
        <f t="shared" si="26"/>
        <v>5.8608058608058613</v>
      </c>
      <c r="D286" s="9">
        <v>6.8250000000000304</v>
      </c>
      <c r="E286" s="138">
        <f t="shared" si="27"/>
        <v>5.8608058608058347</v>
      </c>
      <c r="F286" s="136">
        <v>68.25</v>
      </c>
      <c r="G286" s="137">
        <f t="shared" si="28"/>
        <v>1.4652014652014651</v>
      </c>
      <c r="H286" s="137">
        <f t="shared" si="29"/>
        <v>14.652014652014651</v>
      </c>
      <c r="I286" s="9">
        <v>6.8250000000000304</v>
      </c>
      <c r="J286" s="138">
        <f t="shared" si="30"/>
        <v>5.8608058608058347</v>
      </c>
      <c r="K286" s="9">
        <v>270</v>
      </c>
      <c r="L286" s="137">
        <f t="shared" si="31"/>
        <v>1.4814814814814814</v>
      </c>
      <c r="M286" s="137">
        <f t="shared" si="32"/>
        <v>14.814814814814813</v>
      </c>
      <c r="N286" s="136">
        <v>68.25</v>
      </c>
      <c r="O286" s="137">
        <f t="shared" si="33"/>
        <v>0.58608058608058611</v>
      </c>
      <c r="P286" s="137">
        <f t="shared" si="34"/>
        <v>5.8608058608058613</v>
      </c>
      <c r="Q286" s="9">
        <v>6.8250000000000304</v>
      </c>
      <c r="R286" s="138">
        <f t="shared" si="35"/>
        <v>5.8608058608058347</v>
      </c>
      <c r="S286" s="136">
        <v>2.7299999999999902</v>
      </c>
      <c r="T286" s="137">
        <f t="shared" si="36"/>
        <v>0.73260073260073522</v>
      </c>
      <c r="U286" s="137">
        <f t="shared" si="37"/>
        <v>7.3260073260073524</v>
      </c>
      <c r="V286" s="136">
        <v>27.3000000000002</v>
      </c>
      <c r="W286" s="137">
        <f t="shared" si="38"/>
        <v>0.73260073260072733</v>
      </c>
      <c r="X286" s="137">
        <f t="shared" si="39"/>
        <v>7.3260073260072733</v>
      </c>
      <c r="Y286" s="136">
        <v>68.25</v>
      </c>
      <c r="Z286" s="9">
        <f t="shared" si="40"/>
        <v>0.58608058608058611</v>
      </c>
      <c r="AA286" s="139">
        <v>0.27300000000000002</v>
      </c>
      <c r="AB286" s="9">
        <f t="shared" si="41"/>
        <v>0.73260073260073255</v>
      </c>
      <c r="AC286" s="136">
        <v>68.25</v>
      </c>
      <c r="AD286" s="9">
        <f t="shared" si="42"/>
        <v>0.93772893772893773</v>
      </c>
      <c r="AE286" s="136">
        <v>68.25</v>
      </c>
      <c r="AF286" s="137">
        <f t="shared" si="43"/>
        <v>0.58608058608058611</v>
      </c>
      <c r="AG286" s="136">
        <v>68.25</v>
      </c>
      <c r="AH286" s="137">
        <f t="shared" si="44"/>
        <v>0.58608058608058611</v>
      </c>
      <c r="AI286" s="136">
        <v>68.25</v>
      </c>
      <c r="AJ286" s="138">
        <f t="shared" si="45"/>
        <v>0.58608058608058611</v>
      </c>
    </row>
    <row r="287" spans="1:36">
      <c r="A287" s="136">
        <v>68.5</v>
      </c>
      <c r="B287" s="137">
        <f t="shared" si="25"/>
        <v>0.58394160583941601</v>
      </c>
      <c r="C287" s="137">
        <f t="shared" si="26"/>
        <v>5.8394160583941606</v>
      </c>
      <c r="D287" s="9">
        <v>6.8500000000000298</v>
      </c>
      <c r="E287" s="138">
        <f t="shared" si="27"/>
        <v>5.8394160583941357</v>
      </c>
      <c r="F287" s="136">
        <v>68.5</v>
      </c>
      <c r="G287" s="137">
        <f t="shared" si="28"/>
        <v>1.4598540145985401</v>
      </c>
      <c r="H287" s="137">
        <f t="shared" si="29"/>
        <v>14.598540145985401</v>
      </c>
      <c r="I287" s="9">
        <v>6.8500000000000298</v>
      </c>
      <c r="J287" s="138">
        <f t="shared" si="30"/>
        <v>5.8394160583941357</v>
      </c>
      <c r="K287" s="136">
        <v>271</v>
      </c>
      <c r="L287" s="137">
        <f t="shared" si="31"/>
        <v>1.4760147601476015</v>
      </c>
      <c r="M287" s="137">
        <f t="shared" si="32"/>
        <v>14.760147601476014</v>
      </c>
      <c r="N287" s="136">
        <v>68.5</v>
      </c>
      <c r="O287" s="137">
        <f t="shared" si="33"/>
        <v>0.58394160583941601</v>
      </c>
      <c r="P287" s="137">
        <f t="shared" si="34"/>
        <v>5.8394160583941606</v>
      </c>
      <c r="Q287" s="9">
        <v>6.8500000000000298</v>
      </c>
      <c r="R287" s="138">
        <f t="shared" si="35"/>
        <v>5.8394160583941357</v>
      </c>
      <c r="S287" s="136">
        <v>2.73999999999999</v>
      </c>
      <c r="T287" s="137">
        <f t="shared" si="36"/>
        <v>0.72992700729927273</v>
      </c>
      <c r="U287" s="137">
        <f t="shared" si="37"/>
        <v>7.2992700729927273</v>
      </c>
      <c r="V287" s="136">
        <v>27.400000000000201</v>
      </c>
      <c r="W287" s="137">
        <f t="shared" si="38"/>
        <v>0.72992700729926474</v>
      </c>
      <c r="X287" s="137">
        <f t="shared" si="39"/>
        <v>7.2992700729926474</v>
      </c>
      <c r="Y287" s="136">
        <v>68.5</v>
      </c>
      <c r="Z287" s="9">
        <f t="shared" si="40"/>
        <v>0.58394160583941601</v>
      </c>
      <c r="AA287" s="139">
        <v>0.27400000000000002</v>
      </c>
      <c r="AB287" s="9">
        <f t="shared" si="41"/>
        <v>0.72992700729926996</v>
      </c>
      <c r="AC287" s="136">
        <v>68.5</v>
      </c>
      <c r="AD287" s="9">
        <f t="shared" si="42"/>
        <v>0.93430656934306566</v>
      </c>
      <c r="AE287" s="136">
        <v>68.5</v>
      </c>
      <c r="AF287" s="137">
        <f t="shared" si="43"/>
        <v>0.58394160583941601</v>
      </c>
      <c r="AG287" s="136">
        <v>68.5</v>
      </c>
      <c r="AH287" s="137">
        <f t="shared" si="44"/>
        <v>0.58394160583941601</v>
      </c>
      <c r="AI287" s="136">
        <v>68.5</v>
      </c>
      <c r="AJ287" s="138">
        <f t="shared" si="45"/>
        <v>0.58394160583941601</v>
      </c>
    </row>
    <row r="288" spans="1:36">
      <c r="A288" s="136">
        <v>68.75</v>
      </c>
      <c r="B288" s="137">
        <f t="shared" si="25"/>
        <v>0.58181818181818179</v>
      </c>
      <c r="C288" s="137">
        <f t="shared" si="26"/>
        <v>5.8181818181818183</v>
      </c>
      <c r="D288" s="9">
        <v>6.8750000000000302</v>
      </c>
      <c r="E288" s="138">
        <f t="shared" si="27"/>
        <v>5.8181818181817926</v>
      </c>
      <c r="F288" s="136">
        <v>68.75</v>
      </c>
      <c r="G288" s="137">
        <f t="shared" si="28"/>
        <v>1.4545454545454546</v>
      </c>
      <c r="H288" s="137">
        <f t="shared" si="29"/>
        <v>14.545454545454547</v>
      </c>
      <c r="I288" s="9">
        <v>6.8750000000000302</v>
      </c>
      <c r="J288" s="138">
        <f t="shared" si="30"/>
        <v>5.8181818181817926</v>
      </c>
      <c r="K288" s="9">
        <v>272</v>
      </c>
      <c r="L288" s="137">
        <f t="shared" si="31"/>
        <v>1.4705882352941175</v>
      </c>
      <c r="M288" s="137">
        <f t="shared" si="32"/>
        <v>14.705882352941176</v>
      </c>
      <c r="N288" s="136">
        <v>68.75</v>
      </c>
      <c r="O288" s="137">
        <f t="shared" si="33"/>
        <v>0.58181818181818179</v>
      </c>
      <c r="P288" s="137">
        <f t="shared" si="34"/>
        <v>5.8181818181818183</v>
      </c>
      <c r="Q288" s="9">
        <v>6.8750000000000302</v>
      </c>
      <c r="R288" s="138">
        <f t="shared" si="35"/>
        <v>5.8181818181817926</v>
      </c>
      <c r="S288" s="136">
        <v>2.7499999999999898</v>
      </c>
      <c r="T288" s="137">
        <f t="shared" si="36"/>
        <v>0.72727272727272996</v>
      </c>
      <c r="U288" s="137">
        <f t="shared" si="37"/>
        <v>7.2727272727273</v>
      </c>
      <c r="V288" s="136">
        <v>27.500000000000199</v>
      </c>
      <c r="W288" s="137">
        <f t="shared" si="38"/>
        <v>0.72727272727272207</v>
      </c>
      <c r="X288" s="137">
        <f t="shared" si="39"/>
        <v>7.272727272727221</v>
      </c>
      <c r="Y288" s="136">
        <v>68.75</v>
      </c>
      <c r="Z288" s="9">
        <f t="shared" si="40"/>
        <v>0.58181818181818179</v>
      </c>
      <c r="AA288" s="139">
        <v>0.27500000000000002</v>
      </c>
      <c r="AB288" s="9">
        <f t="shared" si="41"/>
        <v>0.72727272727272718</v>
      </c>
      <c r="AC288" s="136">
        <v>68.75</v>
      </c>
      <c r="AD288" s="9">
        <f t="shared" si="42"/>
        <v>0.93090909090909091</v>
      </c>
      <c r="AE288" s="136">
        <v>68.75</v>
      </c>
      <c r="AF288" s="137">
        <f t="shared" si="43"/>
        <v>0.58181818181818179</v>
      </c>
      <c r="AG288" s="136">
        <v>68.75</v>
      </c>
      <c r="AH288" s="137">
        <f t="shared" si="44"/>
        <v>0.58181818181818179</v>
      </c>
      <c r="AI288" s="136">
        <v>68.75</v>
      </c>
      <c r="AJ288" s="138">
        <f t="shared" si="45"/>
        <v>0.58181818181818179</v>
      </c>
    </row>
    <row r="289" spans="1:36">
      <c r="A289" s="136">
        <v>69</v>
      </c>
      <c r="B289" s="137">
        <f t="shared" si="25"/>
        <v>0.57971014492753625</v>
      </c>
      <c r="C289" s="137">
        <f t="shared" si="26"/>
        <v>5.7971014492753623</v>
      </c>
      <c r="D289" s="9">
        <v>6.9000000000000297</v>
      </c>
      <c r="E289" s="138">
        <f t="shared" si="27"/>
        <v>5.7971014492753374</v>
      </c>
      <c r="F289" s="136">
        <v>69</v>
      </c>
      <c r="G289" s="137">
        <f t="shared" si="28"/>
        <v>1.4492753623188406</v>
      </c>
      <c r="H289" s="137">
        <f t="shared" si="29"/>
        <v>14.492753623188406</v>
      </c>
      <c r="I289" s="9">
        <v>6.9000000000000297</v>
      </c>
      <c r="J289" s="138">
        <f t="shared" si="30"/>
        <v>5.7971014492753374</v>
      </c>
      <c r="K289" s="136">
        <v>273</v>
      </c>
      <c r="L289" s="137">
        <f t="shared" si="31"/>
        <v>1.4652014652014651</v>
      </c>
      <c r="M289" s="137">
        <f t="shared" si="32"/>
        <v>14.652014652014651</v>
      </c>
      <c r="N289" s="136">
        <v>69</v>
      </c>
      <c r="O289" s="137">
        <f t="shared" si="33"/>
        <v>0.57971014492753625</v>
      </c>
      <c r="P289" s="137">
        <f t="shared" si="34"/>
        <v>5.7971014492753623</v>
      </c>
      <c r="Q289" s="9">
        <v>6.9000000000000297</v>
      </c>
      <c r="R289" s="138">
        <f t="shared" si="35"/>
        <v>5.7971014492753374</v>
      </c>
      <c r="S289" s="136">
        <v>2.75999999999999</v>
      </c>
      <c r="T289" s="137">
        <f t="shared" si="36"/>
        <v>0.72463768115942284</v>
      </c>
      <c r="U289" s="137">
        <f t="shared" si="37"/>
        <v>7.246376811594228</v>
      </c>
      <c r="V289" s="136">
        <v>27.6000000000002</v>
      </c>
      <c r="W289" s="137">
        <f t="shared" si="38"/>
        <v>0.72463768115941507</v>
      </c>
      <c r="X289" s="137">
        <f t="shared" si="39"/>
        <v>7.2463768115941507</v>
      </c>
      <c r="Y289" s="136">
        <v>69</v>
      </c>
      <c r="Z289" s="9">
        <f t="shared" si="40"/>
        <v>0.57971014492753625</v>
      </c>
      <c r="AA289" s="139">
        <v>0.27600000000000002</v>
      </c>
      <c r="AB289" s="9">
        <f t="shared" si="41"/>
        <v>0.72463768115942018</v>
      </c>
      <c r="AC289" s="136">
        <v>69</v>
      </c>
      <c r="AD289" s="9">
        <f t="shared" si="42"/>
        <v>0.92753623188405798</v>
      </c>
      <c r="AE289" s="136">
        <v>69</v>
      </c>
      <c r="AF289" s="137">
        <f t="shared" si="43"/>
        <v>0.57971014492753625</v>
      </c>
      <c r="AG289" s="136">
        <v>69</v>
      </c>
      <c r="AH289" s="137">
        <f t="shared" si="44"/>
        <v>0.57971014492753625</v>
      </c>
      <c r="AI289" s="136">
        <v>69</v>
      </c>
      <c r="AJ289" s="138">
        <f t="shared" si="45"/>
        <v>0.57971014492753625</v>
      </c>
    </row>
    <row r="290" spans="1:36">
      <c r="A290" s="136">
        <v>69.25</v>
      </c>
      <c r="B290" s="137">
        <f t="shared" si="25"/>
        <v>0.57761732851985559</v>
      </c>
      <c r="C290" s="137">
        <f t="shared" si="26"/>
        <v>5.7761732851985563</v>
      </c>
      <c r="D290" s="9">
        <v>6.92500000000003</v>
      </c>
      <c r="E290" s="138">
        <f t="shared" si="27"/>
        <v>5.7761732851985315</v>
      </c>
      <c r="F290" s="136">
        <v>69.25</v>
      </c>
      <c r="G290" s="137">
        <f t="shared" si="28"/>
        <v>1.4440433212996389</v>
      </c>
      <c r="H290" s="137">
        <f t="shared" si="29"/>
        <v>14.440433212996389</v>
      </c>
      <c r="I290" s="9">
        <v>6.92500000000003</v>
      </c>
      <c r="J290" s="138">
        <f t="shared" si="30"/>
        <v>5.7761732851985315</v>
      </c>
      <c r="K290" s="9">
        <v>274</v>
      </c>
      <c r="L290" s="137">
        <f t="shared" si="31"/>
        <v>1.4598540145985401</v>
      </c>
      <c r="M290" s="137">
        <f t="shared" si="32"/>
        <v>14.598540145985401</v>
      </c>
      <c r="N290" s="136">
        <v>69.25</v>
      </c>
      <c r="O290" s="137">
        <f t="shared" si="33"/>
        <v>0.57761732851985559</v>
      </c>
      <c r="P290" s="137">
        <f t="shared" si="34"/>
        <v>5.7761732851985563</v>
      </c>
      <c r="Q290" s="9">
        <v>6.92500000000003</v>
      </c>
      <c r="R290" s="138">
        <f t="shared" si="35"/>
        <v>5.7761732851985315</v>
      </c>
      <c r="S290" s="136">
        <v>2.7699999999999898</v>
      </c>
      <c r="T290" s="137">
        <f t="shared" si="36"/>
        <v>0.72202166064982209</v>
      </c>
      <c r="U290" s="137">
        <f t="shared" si="37"/>
        <v>7.2202166064982212</v>
      </c>
      <c r="V290" s="136">
        <v>27.700000000000198</v>
      </c>
      <c r="W290" s="137">
        <f t="shared" si="38"/>
        <v>0.72202166064981421</v>
      </c>
      <c r="X290" s="137">
        <f t="shared" si="39"/>
        <v>7.2202166064981421</v>
      </c>
      <c r="Y290" s="136">
        <v>69.25</v>
      </c>
      <c r="Z290" s="9">
        <f t="shared" si="40"/>
        <v>0.57761732851985559</v>
      </c>
      <c r="AA290" s="139">
        <v>0.27700000000000002</v>
      </c>
      <c r="AB290" s="9">
        <f t="shared" si="41"/>
        <v>0.72202166064981943</v>
      </c>
      <c r="AC290" s="136">
        <v>69.25</v>
      </c>
      <c r="AD290" s="9">
        <f t="shared" si="42"/>
        <v>0.92418772563176887</v>
      </c>
      <c r="AE290" s="136">
        <v>69.25</v>
      </c>
      <c r="AF290" s="137">
        <f t="shared" si="43"/>
        <v>0.57761732851985559</v>
      </c>
      <c r="AG290" s="136">
        <v>69.25</v>
      </c>
      <c r="AH290" s="137">
        <f t="shared" si="44"/>
        <v>0.57761732851985559</v>
      </c>
      <c r="AI290" s="136">
        <v>69.25</v>
      </c>
      <c r="AJ290" s="138">
        <f t="shared" si="45"/>
        <v>0.57761732851985559</v>
      </c>
    </row>
    <row r="291" spans="1:36">
      <c r="A291" s="136">
        <v>69.5</v>
      </c>
      <c r="B291" s="137">
        <f t="shared" si="25"/>
        <v>0.57553956834532372</v>
      </c>
      <c r="C291" s="137">
        <f t="shared" si="26"/>
        <v>5.7553956834532372</v>
      </c>
      <c r="D291" s="9">
        <v>6.9500000000000304</v>
      </c>
      <c r="E291" s="138">
        <f t="shared" si="27"/>
        <v>5.7553956834532123</v>
      </c>
      <c r="F291" s="136">
        <v>69.5</v>
      </c>
      <c r="G291" s="137">
        <f t="shared" si="28"/>
        <v>1.4388489208633093</v>
      </c>
      <c r="H291" s="137">
        <f t="shared" si="29"/>
        <v>14.388489208633093</v>
      </c>
      <c r="I291" s="9">
        <v>6.9500000000000304</v>
      </c>
      <c r="J291" s="138">
        <f t="shared" si="30"/>
        <v>5.7553956834532123</v>
      </c>
      <c r="K291" s="136">
        <v>275</v>
      </c>
      <c r="L291" s="137">
        <f t="shared" si="31"/>
        <v>1.4545454545454546</v>
      </c>
      <c r="M291" s="137">
        <f t="shared" si="32"/>
        <v>14.545454545454547</v>
      </c>
      <c r="N291" s="136">
        <v>69.5</v>
      </c>
      <c r="O291" s="137">
        <f t="shared" si="33"/>
        <v>0.57553956834532372</v>
      </c>
      <c r="P291" s="137">
        <f t="shared" si="34"/>
        <v>5.7553956834532372</v>
      </c>
      <c r="Q291" s="9">
        <v>6.9500000000000304</v>
      </c>
      <c r="R291" s="138">
        <f t="shared" si="35"/>
        <v>5.7553956834532123</v>
      </c>
      <c r="S291" s="136">
        <v>2.77999999999999</v>
      </c>
      <c r="T291" s="137">
        <f t="shared" si="36"/>
        <v>0.71942446043165731</v>
      </c>
      <c r="U291" s="137">
        <f t="shared" si="37"/>
        <v>7.1942446043165731</v>
      </c>
      <c r="V291" s="136">
        <v>27.8000000000002</v>
      </c>
      <c r="W291" s="137">
        <f t="shared" si="38"/>
        <v>0.71942446043164954</v>
      </c>
      <c r="X291" s="137">
        <f t="shared" si="39"/>
        <v>7.1942446043164949</v>
      </c>
      <c r="Y291" s="136">
        <v>69.5</v>
      </c>
      <c r="Z291" s="9">
        <f t="shared" si="40"/>
        <v>0.57553956834532372</v>
      </c>
      <c r="AA291" s="139">
        <v>0.27800000000000002</v>
      </c>
      <c r="AB291" s="9">
        <f t="shared" si="41"/>
        <v>0.71942446043165464</v>
      </c>
      <c r="AC291" s="136">
        <v>69.5</v>
      </c>
      <c r="AD291" s="9">
        <f t="shared" si="42"/>
        <v>0.92086330935251792</v>
      </c>
      <c r="AE291" s="136">
        <v>69.5</v>
      </c>
      <c r="AF291" s="137">
        <f t="shared" si="43"/>
        <v>0.57553956834532372</v>
      </c>
      <c r="AG291" s="136">
        <v>69.5</v>
      </c>
      <c r="AH291" s="137">
        <f t="shared" si="44"/>
        <v>0.57553956834532372</v>
      </c>
      <c r="AI291" s="136">
        <v>69.5</v>
      </c>
      <c r="AJ291" s="138">
        <f t="shared" si="45"/>
        <v>0.57553956834532372</v>
      </c>
    </row>
    <row r="292" spans="1:36">
      <c r="A292" s="136">
        <v>69.75</v>
      </c>
      <c r="B292" s="137">
        <f t="shared" si="25"/>
        <v>0.57347670250896055</v>
      </c>
      <c r="C292" s="137">
        <f t="shared" si="26"/>
        <v>5.7347670250896057</v>
      </c>
      <c r="D292" s="9">
        <v>6.9750000000000298</v>
      </c>
      <c r="E292" s="138">
        <f t="shared" si="27"/>
        <v>5.7347670250895817</v>
      </c>
      <c r="F292" s="136">
        <v>69.75</v>
      </c>
      <c r="G292" s="137">
        <f t="shared" si="28"/>
        <v>1.4336917562724014</v>
      </c>
      <c r="H292" s="137">
        <f t="shared" si="29"/>
        <v>14.336917562724015</v>
      </c>
      <c r="I292" s="9">
        <v>6.9750000000000298</v>
      </c>
      <c r="J292" s="138">
        <f t="shared" si="30"/>
        <v>5.7347670250895817</v>
      </c>
      <c r="K292" s="9">
        <v>276</v>
      </c>
      <c r="L292" s="137">
        <f t="shared" si="31"/>
        <v>1.4492753623188406</v>
      </c>
      <c r="M292" s="137">
        <f t="shared" si="32"/>
        <v>14.492753623188406</v>
      </c>
      <c r="N292" s="136">
        <v>69.75</v>
      </c>
      <c r="O292" s="137">
        <f t="shared" si="33"/>
        <v>0.57347670250896055</v>
      </c>
      <c r="P292" s="137">
        <f t="shared" si="34"/>
        <v>5.7347670250896057</v>
      </c>
      <c r="Q292" s="9">
        <v>6.9750000000000298</v>
      </c>
      <c r="R292" s="138">
        <f t="shared" si="35"/>
        <v>5.7347670250895817</v>
      </c>
      <c r="S292" s="136">
        <v>2.7899999999999898</v>
      </c>
      <c r="T292" s="137">
        <f t="shared" si="36"/>
        <v>0.71684587813620326</v>
      </c>
      <c r="U292" s="137">
        <f t="shared" si="37"/>
        <v>7.1684587813620322</v>
      </c>
      <c r="V292" s="136">
        <v>27.900000000000201</v>
      </c>
      <c r="W292" s="137">
        <f t="shared" si="38"/>
        <v>0.7168458781361956</v>
      </c>
      <c r="X292" s="137">
        <f t="shared" si="39"/>
        <v>7.1684587813619558</v>
      </c>
      <c r="Y292" s="136">
        <v>69.75</v>
      </c>
      <c r="Z292" s="9">
        <f t="shared" si="40"/>
        <v>0.57347670250896055</v>
      </c>
      <c r="AA292" s="139">
        <v>0.27900000000000003</v>
      </c>
      <c r="AB292" s="9">
        <f t="shared" si="41"/>
        <v>0.7168458781362006</v>
      </c>
      <c r="AC292" s="136">
        <v>69.75</v>
      </c>
      <c r="AD292" s="9">
        <f t="shared" si="42"/>
        <v>0.91756272401433692</v>
      </c>
      <c r="AE292" s="136">
        <v>69.75</v>
      </c>
      <c r="AF292" s="137">
        <f t="shared" si="43"/>
        <v>0.57347670250896055</v>
      </c>
      <c r="AG292" s="136">
        <v>69.75</v>
      </c>
      <c r="AH292" s="137">
        <f t="shared" si="44"/>
        <v>0.57347670250896055</v>
      </c>
      <c r="AI292" s="136">
        <v>69.75</v>
      </c>
      <c r="AJ292" s="138">
        <f t="shared" si="45"/>
        <v>0.57347670250896055</v>
      </c>
    </row>
    <row r="293" spans="1:36">
      <c r="A293" s="136">
        <v>70</v>
      </c>
      <c r="B293" s="137">
        <f t="shared" si="25"/>
        <v>0.57142857142857151</v>
      </c>
      <c r="C293" s="137">
        <f t="shared" si="26"/>
        <v>5.7142857142857153</v>
      </c>
      <c r="D293" s="9">
        <v>7.0000000000000302</v>
      </c>
      <c r="E293" s="138">
        <f t="shared" si="27"/>
        <v>5.7142857142856895</v>
      </c>
      <c r="F293" s="136">
        <v>70</v>
      </c>
      <c r="G293" s="137">
        <f t="shared" si="28"/>
        <v>1.4285714285714286</v>
      </c>
      <c r="H293" s="137">
        <f t="shared" si="29"/>
        <v>14.285714285714286</v>
      </c>
      <c r="I293" s="9">
        <v>7.0000000000000302</v>
      </c>
      <c r="J293" s="138">
        <f t="shared" si="30"/>
        <v>5.7142857142856895</v>
      </c>
      <c r="K293" s="136">
        <v>277</v>
      </c>
      <c r="L293" s="137">
        <f t="shared" si="31"/>
        <v>1.4440433212996389</v>
      </c>
      <c r="M293" s="137">
        <f t="shared" si="32"/>
        <v>14.440433212996389</v>
      </c>
      <c r="N293" s="136">
        <v>70</v>
      </c>
      <c r="O293" s="137">
        <f t="shared" si="33"/>
        <v>0.57142857142857151</v>
      </c>
      <c r="P293" s="137">
        <f t="shared" si="34"/>
        <v>5.7142857142857153</v>
      </c>
      <c r="Q293" s="9">
        <v>7.0000000000000302</v>
      </c>
      <c r="R293" s="138">
        <f t="shared" si="35"/>
        <v>5.7142857142856895</v>
      </c>
      <c r="S293" s="136">
        <v>2.7999999999999901</v>
      </c>
      <c r="T293" s="137">
        <f t="shared" si="36"/>
        <v>0.71428571428571686</v>
      </c>
      <c r="U293" s="137">
        <f t="shared" si="37"/>
        <v>7.142857142857169</v>
      </c>
      <c r="V293" s="136">
        <v>28.000000000000199</v>
      </c>
      <c r="W293" s="137">
        <f t="shared" si="38"/>
        <v>0.71428571428570919</v>
      </c>
      <c r="X293" s="137">
        <f t="shared" si="39"/>
        <v>7.1428571428570917</v>
      </c>
      <c r="Y293" s="136">
        <v>70</v>
      </c>
      <c r="Z293" s="9">
        <f t="shared" si="40"/>
        <v>0.57142857142857151</v>
      </c>
      <c r="AA293" s="139">
        <v>0.28000000000000003</v>
      </c>
      <c r="AB293" s="9">
        <f t="shared" si="41"/>
        <v>0.71428571428571419</v>
      </c>
      <c r="AC293" s="136">
        <v>70</v>
      </c>
      <c r="AD293" s="9">
        <f t="shared" si="42"/>
        <v>0.91428571428571437</v>
      </c>
      <c r="AE293" s="136">
        <v>70</v>
      </c>
      <c r="AF293" s="137">
        <f t="shared" si="43"/>
        <v>0.57142857142857151</v>
      </c>
      <c r="AG293" s="136">
        <v>70</v>
      </c>
      <c r="AH293" s="137">
        <f t="shared" si="44"/>
        <v>0.57142857142857151</v>
      </c>
      <c r="AI293" s="136">
        <v>70</v>
      </c>
      <c r="AJ293" s="138">
        <f t="shared" si="45"/>
        <v>0.57142857142857151</v>
      </c>
    </row>
    <row r="294" spans="1:36">
      <c r="A294" s="136">
        <v>70.25</v>
      </c>
      <c r="B294" s="137">
        <f t="shared" si="25"/>
        <v>0.56939501779359436</v>
      </c>
      <c r="C294" s="137">
        <f t="shared" si="26"/>
        <v>5.6939501779359434</v>
      </c>
      <c r="D294" s="9">
        <v>7.0250000000000297</v>
      </c>
      <c r="E294" s="138">
        <f t="shared" si="27"/>
        <v>5.6939501779359194</v>
      </c>
      <c r="F294" s="136">
        <v>70.25</v>
      </c>
      <c r="G294" s="137">
        <f t="shared" si="28"/>
        <v>1.4234875444839858</v>
      </c>
      <c r="H294" s="137">
        <f t="shared" si="29"/>
        <v>14.234875444839858</v>
      </c>
      <c r="I294" s="9">
        <v>7.0250000000000297</v>
      </c>
      <c r="J294" s="138">
        <f t="shared" si="30"/>
        <v>5.6939501779359194</v>
      </c>
      <c r="K294" s="9">
        <v>278</v>
      </c>
      <c r="L294" s="137">
        <f t="shared" si="31"/>
        <v>1.4388489208633093</v>
      </c>
      <c r="M294" s="137">
        <f t="shared" si="32"/>
        <v>14.388489208633093</v>
      </c>
      <c r="N294" s="136">
        <v>70.25</v>
      </c>
      <c r="O294" s="137">
        <f t="shared" si="33"/>
        <v>0.56939501779359436</v>
      </c>
      <c r="P294" s="137">
        <f t="shared" si="34"/>
        <v>5.6939501779359434</v>
      </c>
      <c r="Q294" s="9">
        <v>7.0250000000000297</v>
      </c>
      <c r="R294" s="138">
        <f t="shared" si="35"/>
        <v>5.6939501779359194</v>
      </c>
      <c r="S294" s="136">
        <v>2.8099999999999898</v>
      </c>
      <c r="T294" s="137">
        <f t="shared" si="36"/>
        <v>0.71174377224199548</v>
      </c>
      <c r="U294" s="137">
        <f t="shared" si="37"/>
        <v>7.1174377224199548</v>
      </c>
      <c r="V294" s="136">
        <v>28.1000000000002</v>
      </c>
      <c r="W294" s="137">
        <f t="shared" si="38"/>
        <v>0.71174377224198782</v>
      </c>
      <c r="X294" s="137">
        <f t="shared" si="39"/>
        <v>7.1174377224198784</v>
      </c>
      <c r="Y294" s="136">
        <v>70.25</v>
      </c>
      <c r="Z294" s="9">
        <f t="shared" si="40"/>
        <v>0.56939501779359436</v>
      </c>
      <c r="AA294" s="139">
        <v>0.28100000000000003</v>
      </c>
      <c r="AB294" s="9">
        <f t="shared" si="41"/>
        <v>0.71174377224199281</v>
      </c>
      <c r="AC294" s="136">
        <v>70.25</v>
      </c>
      <c r="AD294" s="9">
        <f t="shared" si="42"/>
        <v>0.91103202846975095</v>
      </c>
      <c r="AE294" s="136">
        <v>70.25</v>
      </c>
      <c r="AF294" s="137">
        <f t="shared" si="43"/>
        <v>0.56939501779359436</v>
      </c>
      <c r="AG294" s="136">
        <v>70.25</v>
      </c>
      <c r="AH294" s="137">
        <f t="shared" si="44"/>
        <v>0.56939501779359436</v>
      </c>
      <c r="AI294" s="136">
        <v>70.25</v>
      </c>
      <c r="AJ294" s="138">
        <f t="shared" si="45"/>
        <v>0.56939501779359436</v>
      </c>
    </row>
    <row r="295" spans="1:36">
      <c r="A295" s="136">
        <v>70.5</v>
      </c>
      <c r="B295" s="137">
        <f t="shared" si="25"/>
        <v>0.56737588652482263</v>
      </c>
      <c r="C295" s="137">
        <f t="shared" si="26"/>
        <v>5.6737588652482263</v>
      </c>
      <c r="D295" s="9">
        <v>7.05000000000003</v>
      </c>
      <c r="E295" s="138">
        <f t="shared" si="27"/>
        <v>5.6737588652482032</v>
      </c>
      <c r="F295" s="136">
        <v>70.5</v>
      </c>
      <c r="G295" s="137">
        <f t="shared" si="28"/>
        <v>1.4184397163120566</v>
      </c>
      <c r="H295" s="137">
        <f t="shared" si="29"/>
        <v>14.184397163120565</v>
      </c>
      <c r="I295" s="9">
        <v>7.05000000000003</v>
      </c>
      <c r="J295" s="138">
        <f t="shared" si="30"/>
        <v>5.6737588652482032</v>
      </c>
      <c r="K295" s="136">
        <v>279</v>
      </c>
      <c r="L295" s="137">
        <f t="shared" si="31"/>
        <v>1.4336917562724014</v>
      </c>
      <c r="M295" s="137">
        <f t="shared" si="32"/>
        <v>14.336917562724015</v>
      </c>
      <c r="N295" s="136">
        <v>70.5</v>
      </c>
      <c r="O295" s="137">
        <f t="shared" si="33"/>
        <v>0.56737588652482263</v>
      </c>
      <c r="P295" s="137">
        <f t="shared" si="34"/>
        <v>5.6737588652482263</v>
      </c>
      <c r="Q295" s="9">
        <v>7.05000000000003</v>
      </c>
      <c r="R295" s="138">
        <f t="shared" si="35"/>
        <v>5.6737588652482032</v>
      </c>
      <c r="S295" s="136">
        <v>2.8199999999999901</v>
      </c>
      <c r="T295" s="137">
        <f t="shared" si="36"/>
        <v>0.70921985815603095</v>
      </c>
      <c r="U295" s="137">
        <f t="shared" si="37"/>
        <v>7.092198581560309</v>
      </c>
      <c r="V295" s="136">
        <v>28.200000000000198</v>
      </c>
      <c r="W295" s="137">
        <f t="shared" si="38"/>
        <v>0.7092198581560234</v>
      </c>
      <c r="X295" s="137">
        <f t="shared" si="39"/>
        <v>7.0921985815602344</v>
      </c>
      <c r="Y295" s="136">
        <v>70.5</v>
      </c>
      <c r="Z295" s="9">
        <f t="shared" si="40"/>
        <v>0.56737588652482263</v>
      </c>
      <c r="AA295" s="139">
        <v>0.28199999999999997</v>
      </c>
      <c r="AB295" s="9">
        <f t="shared" si="41"/>
        <v>0.7092198581560285</v>
      </c>
      <c r="AC295" s="136">
        <v>70.5</v>
      </c>
      <c r="AD295" s="9">
        <f t="shared" si="42"/>
        <v>0.90780141843971629</v>
      </c>
      <c r="AE295" s="136">
        <v>70.5</v>
      </c>
      <c r="AF295" s="137">
        <f t="shared" si="43"/>
        <v>0.56737588652482263</v>
      </c>
      <c r="AG295" s="136">
        <v>70.5</v>
      </c>
      <c r="AH295" s="137">
        <f t="shared" si="44"/>
        <v>0.56737588652482263</v>
      </c>
      <c r="AI295" s="136">
        <v>70.5</v>
      </c>
      <c r="AJ295" s="138">
        <f t="shared" si="45"/>
        <v>0.56737588652482263</v>
      </c>
    </row>
    <row r="296" spans="1:36">
      <c r="A296" s="136">
        <v>70.75</v>
      </c>
      <c r="B296" s="137">
        <f t="shared" si="25"/>
        <v>0.56537102473498235</v>
      </c>
      <c r="C296" s="137">
        <f t="shared" si="26"/>
        <v>5.6537102473498235</v>
      </c>
      <c r="D296" s="9">
        <v>7.0750000000000304</v>
      </c>
      <c r="E296" s="138">
        <f t="shared" si="27"/>
        <v>5.6537102473497987</v>
      </c>
      <c r="F296" s="136">
        <v>70.75</v>
      </c>
      <c r="G296" s="137">
        <f t="shared" si="28"/>
        <v>1.4134275618374557</v>
      </c>
      <c r="H296" s="137">
        <f t="shared" si="29"/>
        <v>14.134275618374556</v>
      </c>
      <c r="I296" s="9">
        <v>7.0750000000000304</v>
      </c>
      <c r="J296" s="138">
        <f t="shared" si="30"/>
        <v>5.6537102473497987</v>
      </c>
      <c r="K296" s="9">
        <v>280</v>
      </c>
      <c r="L296" s="137">
        <f t="shared" si="31"/>
        <v>1.4285714285714286</v>
      </c>
      <c r="M296" s="137">
        <f t="shared" si="32"/>
        <v>14.285714285714286</v>
      </c>
      <c r="N296" s="136">
        <v>70.75</v>
      </c>
      <c r="O296" s="137">
        <f t="shared" si="33"/>
        <v>0.56537102473498235</v>
      </c>
      <c r="P296" s="137">
        <f t="shared" si="34"/>
        <v>5.6537102473498235</v>
      </c>
      <c r="Q296" s="9">
        <v>7.0750000000000304</v>
      </c>
      <c r="R296" s="138">
        <f t="shared" si="35"/>
        <v>5.6537102473497987</v>
      </c>
      <c r="S296" s="136">
        <v>2.8299999999999899</v>
      </c>
      <c r="T296" s="137">
        <f t="shared" si="36"/>
        <v>0.70671378091873038</v>
      </c>
      <c r="U296" s="137">
        <f t="shared" si="37"/>
        <v>7.0671378091873036</v>
      </c>
      <c r="V296" s="136">
        <v>28.3000000000002</v>
      </c>
      <c r="W296" s="137">
        <f t="shared" si="38"/>
        <v>0.70671378091872294</v>
      </c>
      <c r="X296" s="137">
        <f t="shared" si="39"/>
        <v>7.0671378091872299</v>
      </c>
      <c r="Y296" s="136">
        <v>70.75</v>
      </c>
      <c r="Z296" s="9">
        <f t="shared" si="40"/>
        <v>0.56537102473498235</v>
      </c>
      <c r="AA296" s="139">
        <v>0.28299999999999997</v>
      </c>
      <c r="AB296" s="9">
        <f t="shared" si="41"/>
        <v>0.70671378091872805</v>
      </c>
      <c r="AC296" s="136">
        <v>70.75</v>
      </c>
      <c r="AD296" s="9">
        <f t="shared" si="42"/>
        <v>0.90459363957597172</v>
      </c>
      <c r="AE296" s="136">
        <v>70.75</v>
      </c>
      <c r="AF296" s="137">
        <f t="shared" si="43"/>
        <v>0.56537102473498235</v>
      </c>
      <c r="AG296" s="136">
        <v>70.75</v>
      </c>
      <c r="AH296" s="137">
        <f t="shared" si="44"/>
        <v>0.56537102473498235</v>
      </c>
      <c r="AI296" s="136">
        <v>70.75</v>
      </c>
      <c r="AJ296" s="138">
        <f t="shared" si="45"/>
        <v>0.56537102473498235</v>
      </c>
    </row>
    <row r="297" spans="1:36">
      <c r="A297" s="136">
        <v>71</v>
      </c>
      <c r="B297" s="137">
        <f t="shared" si="25"/>
        <v>0.56338028169014087</v>
      </c>
      <c r="C297" s="137">
        <f t="shared" si="26"/>
        <v>5.6338028169014089</v>
      </c>
      <c r="D297" s="9">
        <v>7.1000000000000298</v>
      </c>
      <c r="E297" s="138">
        <f t="shared" si="27"/>
        <v>5.633802816901385</v>
      </c>
      <c r="F297" s="136">
        <v>71</v>
      </c>
      <c r="G297" s="137">
        <f t="shared" si="28"/>
        <v>1.4084507042253522</v>
      </c>
      <c r="H297" s="137">
        <f t="shared" si="29"/>
        <v>14.084507042253522</v>
      </c>
      <c r="I297" s="9">
        <v>7.1000000000000298</v>
      </c>
      <c r="J297" s="138">
        <f t="shared" si="30"/>
        <v>5.633802816901385</v>
      </c>
      <c r="K297" s="136">
        <v>281</v>
      </c>
      <c r="L297" s="137">
        <f t="shared" si="31"/>
        <v>1.4234875444839858</v>
      </c>
      <c r="M297" s="137">
        <f t="shared" si="32"/>
        <v>14.234875444839858</v>
      </c>
      <c r="N297" s="136">
        <v>71</v>
      </c>
      <c r="O297" s="137">
        <f t="shared" si="33"/>
        <v>0.56338028169014087</v>
      </c>
      <c r="P297" s="137">
        <f t="shared" si="34"/>
        <v>5.6338028169014089</v>
      </c>
      <c r="Q297" s="9">
        <v>7.1000000000000298</v>
      </c>
      <c r="R297" s="138">
        <f t="shared" si="35"/>
        <v>5.633802816901385</v>
      </c>
      <c r="S297" s="136">
        <v>2.8399999999999901</v>
      </c>
      <c r="T297" s="137">
        <f t="shared" si="36"/>
        <v>0.70422535211267845</v>
      </c>
      <c r="U297" s="137">
        <f t="shared" si="37"/>
        <v>7.0422535211267849</v>
      </c>
      <c r="V297" s="136">
        <v>28.400000000000201</v>
      </c>
      <c r="W297" s="137">
        <f t="shared" si="38"/>
        <v>0.70422535211267101</v>
      </c>
      <c r="X297" s="137">
        <f t="shared" si="39"/>
        <v>7.0422535211267103</v>
      </c>
      <c r="Y297" s="136">
        <v>71</v>
      </c>
      <c r="Z297" s="9">
        <f t="shared" si="40"/>
        <v>0.56338028169014087</v>
      </c>
      <c r="AA297" s="139">
        <v>0.28399999999999997</v>
      </c>
      <c r="AB297" s="9">
        <f t="shared" si="41"/>
        <v>0.70422535211267612</v>
      </c>
      <c r="AC297" s="136">
        <v>71</v>
      </c>
      <c r="AD297" s="9">
        <f t="shared" si="42"/>
        <v>0.90140845070422537</v>
      </c>
      <c r="AE297" s="136">
        <v>71</v>
      </c>
      <c r="AF297" s="137">
        <f t="shared" si="43"/>
        <v>0.56338028169014087</v>
      </c>
      <c r="AG297" s="136">
        <v>71</v>
      </c>
      <c r="AH297" s="137">
        <f t="shared" si="44"/>
        <v>0.56338028169014087</v>
      </c>
      <c r="AI297" s="136">
        <v>71</v>
      </c>
      <c r="AJ297" s="138">
        <f t="shared" si="45"/>
        <v>0.56338028169014087</v>
      </c>
    </row>
    <row r="298" spans="1:36">
      <c r="A298" s="136">
        <v>71.25</v>
      </c>
      <c r="B298" s="137">
        <f t="shared" si="25"/>
        <v>0.56140350877192979</v>
      </c>
      <c r="C298" s="137">
        <f t="shared" si="26"/>
        <v>5.6140350877192979</v>
      </c>
      <c r="D298" s="9">
        <v>7.1250000000000302</v>
      </c>
      <c r="E298" s="138">
        <f t="shared" si="27"/>
        <v>5.6140350877192748</v>
      </c>
      <c r="F298" s="136">
        <v>71.25</v>
      </c>
      <c r="G298" s="137">
        <f t="shared" si="28"/>
        <v>1.4035087719298245</v>
      </c>
      <c r="H298" s="137">
        <f t="shared" si="29"/>
        <v>14.035087719298245</v>
      </c>
      <c r="I298" s="9">
        <v>7.1250000000000302</v>
      </c>
      <c r="J298" s="138">
        <f t="shared" si="30"/>
        <v>5.6140350877192748</v>
      </c>
      <c r="K298" s="9">
        <v>282</v>
      </c>
      <c r="L298" s="137">
        <f t="shared" si="31"/>
        <v>1.4184397163120566</v>
      </c>
      <c r="M298" s="137">
        <f t="shared" si="32"/>
        <v>14.184397163120565</v>
      </c>
      <c r="N298" s="136">
        <v>71.25</v>
      </c>
      <c r="O298" s="137">
        <f t="shared" si="33"/>
        <v>0.56140350877192979</v>
      </c>
      <c r="P298" s="137">
        <f t="shared" si="34"/>
        <v>5.6140350877192979</v>
      </c>
      <c r="Q298" s="9">
        <v>7.1250000000000302</v>
      </c>
      <c r="R298" s="138">
        <f t="shared" si="35"/>
        <v>5.6140350877192748</v>
      </c>
      <c r="S298" s="136">
        <v>2.8499999999999899</v>
      </c>
      <c r="T298" s="137">
        <f t="shared" si="36"/>
        <v>0.70175438596491468</v>
      </c>
      <c r="U298" s="137">
        <f t="shared" si="37"/>
        <v>7.0175438596491464</v>
      </c>
      <c r="V298" s="136">
        <v>28.500000000000199</v>
      </c>
      <c r="W298" s="137">
        <f t="shared" si="38"/>
        <v>0.70175438596490736</v>
      </c>
      <c r="X298" s="137">
        <f t="shared" si="39"/>
        <v>7.0175438596490736</v>
      </c>
      <c r="Y298" s="136">
        <v>71.25</v>
      </c>
      <c r="Z298" s="9">
        <f t="shared" si="40"/>
        <v>0.56140350877192979</v>
      </c>
      <c r="AA298" s="139">
        <v>0.28499999999999998</v>
      </c>
      <c r="AB298" s="9">
        <f t="shared" si="41"/>
        <v>0.70175438596491235</v>
      </c>
      <c r="AC298" s="136">
        <v>71.25</v>
      </c>
      <c r="AD298" s="9">
        <f t="shared" si="42"/>
        <v>0.89824561403508763</v>
      </c>
      <c r="AE298" s="136">
        <v>71.25</v>
      </c>
      <c r="AF298" s="137">
        <f t="shared" si="43"/>
        <v>0.56140350877192979</v>
      </c>
      <c r="AG298" s="136">
        <v>71.25</v>
      </c>
      <c r="AH298" s="137">
        <f t="shared" si="44"/>
        <v>0.56140350877192979</v>
      </c>
      <c r="AI298" s="136">
        <v>71.25</v>
      </c>
      <c r="AJ298" s="138">
        <f t="shared" si="45"/>
        <v>0.56140350877192979</v>
      </c>
    </row>
    <row r="299" spans="1:36">
      <c r="A299" s="136">
        <v>71.5</v>
      </c>
      <c r="B299" s="137">
        <f t="shared" si="25"/>
        <v>0.55944055944055948</v>
      </c>
      <c r="C299" s="137">
        <f t="shared" si="26"/>
        <v>5.594405594405595</v>
      </c>
      <c r="D299" s="9">
        <v>7.1500000000000297</v>
      </c>
      <c r="E299" s="138">
        <f t="shared" si="27"/>
        <v>5.5944055944055711</v>
      </c>
      <c r="F299" s="136">
        <v>71.5</v>
      </c>
      <c r="G299" s="137">
        <f t="shared" si="28"/>
        <v>1.3986013986013988</v>
      </c>
      <c r="H299" s="137">
        <f t="shared" si="29"/>
        <v>13.986013986013987</v>
      </c>
      <c r="I299" s="9">
        <v>7.1500000000000297</v>
      </c>
      <c r="J299" s="138">
        <f t="shared" si="30"/>
        <v>5.5944055944055711</v>
      </c>
      <c r="K299" s="136">
        <v>283</v>
      </c>
      <c r="L299" s="137">
        <f t="shared" si="31"/>
        <v>1.4134275618374557</v>
      </c>
      <c r="M299" s="137">
        <f t="shared" si="32"/>
        <v>14.134275618374556</v>
      </c>
      <c r="N299" s="136">
        <v>71.5</v>
      </c>
      <c r="O299" s="137">
        <f t="shared" si="33"/>
        <v>0.55944055944055948</v>
      </c>
      <c r="P299" s="137">
        <f t="shared" si="34"/>
        <v>5.594405594405595</v>
      </c>
      <c r="Q299" s="9">
        <v>7.1500000000000297</v>
      </c>
      <c r="R299" s="138">
        <f t="shared" si="35"/>
        <v>5.5944055944055711</v>
      </c>
      <c r="S299" s="136">
        <v>2.8599999999999901</v>
      </c>
      <c r="T299" s="137">
        <f t="shared" si="36"/>
        <v>0.69930069930070171</v>
      </c>
      <c r="U299" s="137">
        <f t="shared" si="37"/>
        <v>6.9930069930070173</v>
      </c>
      <c r="V299" s="136">
        <v>28.6000000000002</v>
      </c>
      <c r="W299" s="137">
        <f t="shared" si="38"/>
        <v>0.69930069930069438</v>
      </c>
      <c r="X299" s="137">
        <f t="shared" si="39"/>
        <v>6.9930069930069436</v>
      </c>
      <c r="Y299" s="136">
        <v>71.5</v>
      </c>
      <c r="Z299" s="9">
        <f t="shared" si="40"/>
        <v>0.55944055944055948</v>
      </c>
      <c r="AA299" s="139">
        <v>0.28599999999999998</v>
      </c>
      <c r="AB299" s="9">
        <f t="shared" si="41"/>
        <v>0.69930069930069938</v>
      </c>
      <c r="AC299" s="136">
        <v>71.5</v>
      </c>
      <c r="AD299" s="9">
        <f t="shared" si="42"/>
        <v>0.8951048951048951</v>
      </c>
      <c r="AE299" s="136">
        <v>71.5</v>
      </c>
      <c r="AF299" s="137">
        <f t="shared" si="43"/>
        <v>0.55944055944055948</v>
      </c>
      <c r="AG299" s="136">
        <v>71.5</v>
      </c>
      <c r="AH299" s="137">
        <f t="shared" si="44"/>
        <v>0.55944055944055948</v>
      </c>
      <c r="AI299" s="136">
        <v>71.5</v>
      </c>
      <c r="AJ299" s="138">
        <f t="shared" si="45"/>
        <v>0.55944055944055948</v>
      </c>
    </row>
    <row r="300" spans="1:36">
      <c r="A300" s="136">
        <v>71.75</v>
      </c>
      <c r="B300" s="137">
        <f t="shared" si="25"/>
        <v>0.55749128919860624</v>
      </c>
      <c r="C300" s="137">
        <f t="shared" si="26"/>
        <v>5.5749128919860622</v>
      </c>
      <c r="D300" s="9">
        <v>7.17500000000003</v>
      </c>
      <c r="E300" s="138">
        <f t="shared" si="27"/>
        <v>5.5749128919860391</v>
      </c>
      <c r="F300" s="136">
        <v>71.75</v>
      </c>
      <c r="G300" s="137">
        <f t="shared" si="28"/>
        <v>1.3937282229965156</v>
      </c>
      <c r="H300" s="137">
        <f t="shared" si="29"/>
        <v>13.937282229965156</v>
      </c>
      <c r="I300" s="9">
        <v>7.17500000000003</v>
      </c>
      <c r="J300" s="138">
        <f t="shared" si="30"/>
        <v>5.5749128919860391</v>
      </c>
      <c r="K300" s="9">
        <v>284</v>
      </c>
      <c r="L300" s="137">
        <f t="shared" si="31"/>
        <v>1.4084507042253522</v>
      </c>
      <c r="M300" s="137">
        <f t="shared" si="32"/>
        <v>14.084507042253522</v>
      </c>
      <c r="N300" s="136">
        <v>71.75</v>
      </c>
      <c r="O300" s="137">
        <f t="shared" si="33"/>
        <v>0.55749128919860624</v>
      </c>
      <c r="P300" s="137">
        <f t="shared" si="34"/>
        <v>5.5749128919860622</v>
      </c>
      <c r="Q300" s="9">
        <v>7.17500000000003</v>
      </c>
      <c r="R300" s="138">
        <f t="shared" si="35"/>
        <v>5.5749128919860391</v>
      </c>
      <c r="S300" s="136">
        <v>2.8699999999999899</v>
      </c>
      <c r="T300" s="137">
        <f t="shared" si="36"/>
        <v>0.69686411149826033</v>
      </c>
      <c r="U300" s="137">
        <f t="shared" si="37"/>
        <v>6.9686411149826029</v>
      </c>
      <c r="V300" s="136">
        <v>28.700000000000198</v>
      </c>
      <c r="W300" s="137">
        <f t="shared" si="38"/>
        <v>0.696864111498253</v>
      </c>
      <c r="X300" s="137">
        <f t="shared" si="39"/>
        <v>6.96864111498253</v>
      </c>
      <c r="Y300" s="136">
        <v>71.75</v>
      </c>
      <c r="Z300" s="9">
        <f t="shared" si="40"/>
        <v>0.55749128919860624</v>
      </c>
      <c r="AA300" s="139">
        <v>0.28699999999999998</v>
      </c>
      <c r="AB300" s="9">
        <f t="shared" si="41"/>
        <v>0.69686411149825789</v>
      </c>
      <c r="AC300" s="136">
        <v>71.75</v>
      </c>
      <c r="AD300" s="9">
        <f t="shared" si="42"/>
        <v>0.89198606271777003</v>
      </c>
      <c r="AE300" s="136">
        <v>71.75</v>
      </c>
      <c r="AF300" s="137">
        <f t="shared" si="43"/>
        <v>0.55749128919860624</v>
      </c>
      <c r="AG300" s="136">
        <v>71.75</v>
      </c>
      <c r="AH300" s="137">
        <f t="shared" si="44"/>
        <v>0.55749128919860624</v>
      </c>
      <c r="AI300" s="136">
        <v>71.75</v>
      </c>
      <c r="AJ300" s="138">
        <f t="shared" si="45"/>
        <v>0.55749128919860624</v>
      </c>
    </row>
    <row r="301" spans="1:36">
      <c r="A301" s="136">
        <v>72</v>
      </c>
      <c r="B301" s="137">
        <f t="shared" si="25"/>
        <v>0.55555555555555558</v>
      </c>
      <c r="C301" s="137">
        <f t="shared" si="26"/>
        <v>5.5555555555555554</v>
      </c>
      <c r="D301" s="9">
        <v>7.2000000000000304</v>
      </c>
      <c r="E301" s="138">
        <f t="shared" si="27"/>
        <v>5.5555555555555314</v>
      </c>
      <c r="F301" s="136">
        <v>72</v>
      </c>
      <c r="G301" s="137">
        <f t="shared" si="28"/>
        <v>1.3888888888888888</v>
      </c>
      <c r="H301" s="137">
        <f t="shared" si="29"/>
        <v>13.888888888888889</v>
      </c>
      <c r="I301" s="9">
        <v>7.2000000000000304</v>
      </c>
      <c r="J301" s="138">
        <f t="shared" si="30"/>
        <v>5.5555555555555314</v>
      </c>
      <c r="K301" s="136">
        <v>285</v>
      </c>
      <c r="L301" s="137">
        <f t="shared" si="31"/>
        <v>1.4035087719298245</v>
      </c>
      <c r="M301" s="137">
        <f t="shared" si="32"/>
        <v>14.035087719298245</v>
      </c>
      <c r="N301" s="136">
        <v>72</v>
      </c>
      <c r="O301" s="137">
        <f t="shared" si="33"/>
        <v>0.55555555555555558</v>
      </c>
      <c r="P301" s="137">
        <f t="shared" si="34"/>
        <v>5.5555555555555554</v>
      </c>
      <c r="Q301" s="9">
        <v>7.2000000000000304</v>
      </c>
      <c r="R301" s="138">
        <f t="shared" si="35"/>
        <v>5.5555555555555314</v>
      </c>
      <c r="S301" s="136">
        <v>2.8799999999999901</v>
      </c>
      <c r="T301" s="137">
        <f t="shared" si="36"/>
        <v>0.69444444444444686</v>
      </c>
      <c r="U301" s="137">
        <f t="shared" si="37"/>
        <v>6.9444444444444686</v>
      </c>
      <c r="V301" s="136">
        <v>28.8000000000002</v>
      </c>
      <c r="W301" s="137">
        <f t="shared" si="38"/>
        <v>0.69444444444443965</v>
      </c>
      <c r="X301" s="137">
        <f t="shared" si="39"/>
        <v>6.9444444444443967</v>
      </c>
      <c r="Y301" s="136">
        <v>72</v>
      </c>
      <c r="Z301" s="9">
        <f t="shared" si="40"/>
        <v>0.55555555555555558</v>
      </c>
      <c r="AA301" s="139">
        <v>0.28799999999999998</v>
      </c>
      <c r="AB301" s="9">
        <f t="shared" si="41"/>
        <v>0.69444444444444453</v>
      </c>
      <c r="AC301" s="136">
        <v>72</v>
      </c>
      <c r="AD301" s="9">
        <f t="shared" si="42"/>
        <v>0.88888888888888895</v>
      </c>
      <c r="AE301" s="136">
        <v>72</v>
      </c>
      <c r="AF301" s="137">
        <f t="shared" si="43"/>
        <v>0.55555555555555558</v>
      </c>
      <c r="AG301" s="136">
        <v>72</v>
      </c>
      <c r="AH301" s="137">
        <f t="shared" si="44"/>
        <v>0.55555555555555558</v>
      </c>
      <c r="AI301" s="136">
        <v>72</v>
      </c>
      <c r="AJ301" s="138">
        <f t="shared" si="45"/>
        <v>0.55555555555555558</v>
      </c>
    </row>
    <row r="302" spans="1:36">
      <c r="A302" s="136">
        <v>72.25</v>
      </c>
      <c r="B302" s="137">
        <f t="shared" si="25"/>
        <v>0.55363321799307963</v>
      </c>
      <c r="C302" s="137">
        <f t="shared" si="26"/>
        <v>5.5363321799307963</v>
      </c>
      <c r="D302" s="9">
        <v>7.2250000000000298</v>
      </c>
      <c r="E302" s="138">
        <f t="shared" si="27"/>
        <v>5.5363321799307732</v>
      </c>
      <c r="F302" s="136">
        <v>72.25</v>
      </c>
      <c r="G302" s="137">
        <f t="shared" si="28"/>
        <v>1.3840830449826991</v>
      </c>
      <c r="H302" s="137">
        <f t="shared" si="29"/>
        <v>13.84083044982699</v>
      </c>
      <c r="I302" s="9">
        <v>7.2250000000000298</v>
      </c>
      <c r="J302" s="138">
        <f t="shared" si="30"/>
        <v>5.5363321799307732</v>
      </c>
      <c r="K302" s="9">
        <v>286</v>
      </c>
      <c r="L302" s="137">
        <f t="shared" si="31"/>
        <v>1.3986013986013988</v>
      </c>
      <c r="M302" s="137">
        <f t="shared" si="32"/>
        <v>13.986013986013987</v>
      </c>
      <c r="N302" s="136">
        <v>72.25</v>
      </c>
      <c r="O302" s="137">
        <f t="shared" si="33"/>
        <v>0.55363321799307963</v>
      </c>
      <c r="P302" s="137">
        <f t="shared" si="34"/>
        <v>5.5363321799307963</v>
      </c>
      <c r="Q302" s="9">
        <v>7.2250000000000298</v>
      </c>
      <c r="R302" s="138">
        <f t="shared" si="35"/>
        <v>5.5363321799307732</v>
      </c>
      <c r="S302" s="136">
        <v>2.8899999999999899</v>
      </c>
      <c r="T302" s="137">
        <f t="shared" si="36"/>
        <v>0.69204152249135187</v>
      </c>
      <c r="U302" s="137">
        <f t="shared" si="37"/>
        <v>6.9204152249135191</v>
      </c>
      <c r="V302" s="136">
        <v>28.900000000000201</v>
      </c>
      <c r="W302" s="137">
        <f t="shared" si="38"/>
        <v>0.69204152249134465</v>
      </c>
      <c r="X302" s="137">
        <f t="shared" si="39"/>
        <v>6.9204152249134463</v>
      </c>
      <c r="Y302" s="136">
        <v>72.25</v>
      </c>
      <c r="Z302" s="9">
        <f t="shared" si="40"/>
        <v>0.55363321799307963</v>
      </c>
      <c r="AA302" s="139">
        <v>0.28899999999999998</v>
      </c>
      <c r="AB302" s="9">
        <f t="shared" si="41"/>
        <v>0.69204152249134954</v>
      </c>
      <c r="AC302" s="136">
        <v>72.25</v>
      </c>
      <c r="AD302" s="9">
        <f t="shared" si="42"/>
        <v>0.88581314878892736</v>
      </c>
      <c r="AE302" s="136">
        <v>72.25</v>
      </c>
      <c r="AF302" s="137">
        <f t="shared" si="43"/>
        <v>0.55363321799307963</v>
      </c>
      <c r="AG302" s="136">
        <v>72.25</v>
      </c>
      <c r="AH302" s="137">
        <f t="shared" si="44"/>
        <v>0.55363321799307963</v>
      </c>
      <c r="AI302" s="136">
        <v>72.25</v>
      </c>
      <c r="AJ302" s="138">
        <f t="shared" si="45"/>
        <v>0.55363321799307963</v>
      </c>
    </row>
    <row r="303" spans="1:36">
      <c r="A303" s="136">
        <v>72.5</v>
      </c>
      <c r="B303" s="137">
        <f t="shared" si="25"/>
        <v>0.55172413793103448</v>
      </c>
      <c r="C303" s="137">
        <f t="shared" si="26"/>
        <v>5.5172413793103452</v>
      </c>
      <c r="D303" s="9">
        <v>7.2500000000000302</v>
      </c>
      <c r="E303" s="138">
        <f t="shared" si="27"/>
        <v>5.5172413793103212</v>
      </c>
      <c r="F303" s="136">
        <v>72.5</v>
      </c>
      <c r="G303" s="137">
        <f t="shared" si="28"/>
        <v>1.3793103448275861</v>
      </c>
      <c r="H303" s="137">
        <f t="shared" si="29"/>
        <v>13.793103448275861</v>
      </c>
      <c r="I303" s="9">
        <v>7.2500000000000302</v>
      </c>
      <c r="J303" s="138">
        <f t="shared" si="30"/>
        <v>5.5172413793103212</v>
      </c>
      <c r="K303" s="136">
        <v>287</v>
      </c>
      <c r="L303" s="137">
        <f t="shared" si="31"/>
        <v>1.3937282229965156</v>
      </c>
      <c r="M303" s="137">
        <f t="shared" si="32"/>
        <v>13.937282229965156</v>
      </c>
      <c r="N303" s="136">
        <v>72.5</v>
      </c>
      <c r="O303" s="137">
        <f t="shared" si="33"/>
        <v>0.55172413793103448</v>
      </c>
      <c r="P303" s="137">
        <f t="shared" si="34"/>
        <v>5.5172413793103452</v>
      </c>
      <c r="Q303" s="9">
        <v>7.2500000000000302</v>
      </c>
      <c r="R303" s="138">
        <f t="shared" si="35"/>
        <v>5.5172413793103212</v>
      </c>
      <c r="S303" s="136">
        <v>2.8999999999999901</v>
      </c>
      <c r="T303" s="137">
        <f t="shared" si="36"/>
        <v>0.68965517241379537</v>
      </c>
      <c r="U303" s="137">
        <f t="shared" si="37"/>
        <v>6.8965517241379537</v>
      </c>
      <c r="V303" s="136">
        <v>29.000000000000199</v>
      </c>
      <c r="W303" s="137">
        <f t="shared" si="38"/>
        <v>0.68965517241378838</v>
      </c>
      <c r="X303" s="137">
        <f t="shared" si="39"/>
        <v>6.8965517241378835</v>
      </c>
      <c r="Y303" s="136">
        <v>72.5</v>
      </c>
      <c r="Z303" s="9">
        <f t="shared" si="40"/>
        <v>0.55172413793103448</v>
      </c>
      <c r="AA303" s="139">
        <v>0.28999999999999998</v>
      </c>
      <c r="AB303" s="9">
        <f t="shared" si="41"/>
        <v>0.68965517241379315</v>
      </c>
      <c r="AC303" s="136">
        <v>72.5</v>
      </c>
      <c r="AD303" s="9">
        <f t="shared" si="42"/>
        <v>0.88275862068965516</v>
      </c>
      <c r="AE303" s="136">
        <v>72.5</v>
      </c>
      <c r="AF303" s="137">
        <f t="shared" si="43"/>
        <v>0.55172413793103448</v>
      </c>
      <c r="AG303" s="136">
        <v>72.5</v>
      </c>
      <c r="AH303" s="137">
        <f t="shared" si="44"/>
        <v>0.55172413793103448</v>
      </c>
      <c r="AI303" s="136">
        <v>72.5</v>
      </c>
      <c r="AJ303" s="138">
        <f t="shared" si="45"/>
        <v>0.55172413793103448</v>
      </c>
    </row>
    <row r="304" spans="1:36">
      <c r="A304" s="136">
        <v>72.75</v>
      </c>
      <c r="B304" s="137">
        <f t="shared" si="25"/>
        <v>0.54982817869415801</v>
      </c>
      <c r="C304" s="137">
        <f t="shared" si="26"/>
        <v>5.4982817869415799</v>
      </c>
      <c r="D304" s="9">
        <v>7.2750000000000297</v>
      </c>
      <c r="E304" s="138">
        <f t="shared" si="27"/>
        <v>5.4982817869415577</v>
      </c>
      <c r="F304" s="136">
        <v>72.75</v>
      </c>
      <c r="G304" s="137">
        <f t="shared" si="28"/>
        <v>1.3745704467353952</v>
      </c>
      <c r="H304" s="137">
        <f t="shared" si="29"/>
        <v>13.745704467353953</v>
      </c>
      <c r="I304" s="9">
        <v>7.2750000000000297</v>
      </c>
      <c r="J304" s="138">
        <f t="shared" si="30"/>
        <v>5.4982817869415577</v>
      </c>
      <c r="K304" s="9">
        <v>288</v>
      </c>
      <c r="L304" s="137">
        <f t="shared" si="31"/>
        <v>1.3888888888888888</v>
      </c>
      <c r="M304" s="137">
        <f t="shared" si="32"/>
        <v>13.888888888888889</v>
      </c>
      <c r="N304" s="136">
        <v>72.75</v>
      </c>
      <c r="O304" s="137">
        <f t="shared" si="33"/>
        <v>0.54982817869415801</v>
      </c>
      <c r="P304" s="137">
        <f t="shared" si="34"/>
        <v>5.4982817869415799</v>
      </c>
      <c r="Q304" s="9">
        <v>7.2750000000000297</v>
      </c>
      <c r="R304" s="138">
        <f t="shared" si="35"/>
        <v>5.4982817869415577</v>
      </c>
      <c r="S304" s="136">
        <v>2.9099999999999899</v>
      </c>
      <c r="T304" s="137">
        <f t="shared" si="36"/>
        <v>0.68728522336769993</v>
      </c>
      <c r="U304" s="137">
        <f t="shared" si="37"/>
        <v>6.8728522336769995</v>
      </c>
      <c r="V304" s="136">
        <v>29.1000000000002</v>
      </c>
      <c r="W304" s="137">
        <f t="shared" si="38"/>
        <v>0.68728522336769293</v>
      </c>
      <c r="X304" s="137">
        <f t="shared" si="39"/>
        <v>6.8728522336769293</v>
      </c>
      <c r="Y304" s="136">
        <v>72.75</v>
      </c>
      <c r="Z304" s="9">
        <f t="shared" si="40"/>
        <v>0.54982817869415801</v>
      </c>
      <c r="AA304" s="139">
        <v>0.29099999999999998</v>
      </c>
      <c r="AB304" s="9">
        <f t="shared" si="41"/>
        <v>0.68728522336769771</v>
      </c>
      <c r="AC304" s="136">
        <v>72.75</v>
      </c>
      <c r="AD304" s="9">
        <f t="shared" si="42"/>
        <v>0.8797250859106529</v>
      </c>
      <c r="AE304" s="136">
        <v>72.75</v>
      </c>
      <c r="AF304" s="137">
        <f t="shared" si="43"/>
        <v>0.54982817869415801</v>
      </c>
      <c r="AG304" s="136">
        <v>72.75</v>
      </c>
      <c r="AH304" s="137">
        <f t="shared" si="44"/>
        <v>0.54982817869415801</v>
      </c>
      <c r="AI304" s="136">
        <v>72.75</v>
      </c>
      <c r="AJ304" s="138">
        <f t="shared" si="45"/>
        <v>0.54982817869415801</v>
      </c>
    </row>
    <row r="305" spans="1:36">
      <c r="A305" s="136">
        <v>73</v>
      </c>
      <c r="B305" s="137">
        <f t="shared" si="25"/>
        <v>0.54794520547945202</v>
      </c>
      <c r="C305" s="137">
        <f t="shared" si="26"/>
        <v>5.4794520547945202</v>
      </c>
      <c r="D305" s="9">
        <v>7.3000000000000398</v>
      </c>
      <c r="E305" s="138">
        <f t="shared" si="27"/>
        <v>5.4794520547944909</v>
      </c>
      <c r="F305" s="136">
        <v>73</v>
      </c>
      <c r="G305" s="137">
        <f t="shared" si="28"/>
        <v>1.3698630136986301</v>
      </c>
      <c r="H305" s="137">
        <f t="shared" si="29"/>
        <v>13.698630136986301</v>
      </c>
      <c r="I305" s="9">
        <v>7.3000000000000398</v>
      </c>
      <c r="J305" s="138">
        <f t="shared" si="30"/>
        <v>5.4794520547944909</v>
      </c>
      <c r="K305" s="136">
        <v>289</v>
      </c>
      <c r="L305" s="137">
        <f t="shared" si="31"/>
        <v>1.3840830449826991</v>
      </c>
      <c r="M305" s="137">
        <f t="shared" si="32"/>
        <v>13.84083044982699</v>
      </c>
      <c r="N305" s="136">
        <v>73</v>
      </c>
      <c r="O305" s="137">
        <f t="shared" si="33"/>
        <v>0.54794520547945202</v>
      </c>
      <c r="P305" s="137">
        <f t="shared" si="34"/>
        <v>5.4794520547945202</v>
      </c>
      <c r="Q305" s="9">
        <v>7.3000000000000398</v>
      </c>
      <c r="R305" s="138">
        <f t="shared" si="35"/>
        <v>5.4794520547944909</v>
      </c>
      <c r="S305" s="136">
        <v>2.9199999999999902</v>
      </c>
      <c r="T305" s="137">
        <f t="shared" si="36"/>
        <v>0.68493150684931747</v>
      </c>
      <c r="U305" s="137">
        <f t="shared" si="37"/>
        <v>6.8493150684931745</v>
      </c>
      <c r="V305" s="136">
        <v>29.200000000000198</v>
      </c>
      <c r="W305" s="137">
        <f t="shared" si="38"/>
        <v>0.68493150684931037</v>
      </c>
      <c r="X305" s="137">
        <f t="shared" si="39"/>
        <v>6.8493150684931035</v>
      </c>
      <c r="Y305" s="136">
        <v>73</v>
      </c>
      <c r="Z305" s="9">
        <f t="shared" si="40"/>
        <v>0.54794520547945202</v>
      </c>
      <c r="AA305" s="139">
        <v>0.29199999999999998</v>
      </c>
      <c r="AB305" s="9">
        <f t="shared" si="41"/>
        <v>0.68493150684931514</v>
      </c>
      <c r="AC305" s="136">
        <v>73</v>
      </c>
      <c r="AD305" s="9">
        <f t="shared" si="42"/>
        <v>0.87671232876712324</v>
      </c>
      <c r="AE305" s="136">
        <v>73</v>
      </c>
      <c r="AF305" s="137">
        <f t="shared" si="43"/>
        <v>0.54794520547945202</v>
      </c>
      <c r="AG305" s="136">
        <v>73</v>
      </c>
      <c r="AH305" s="137">
        <f t="shared" si="44"/>
        <v>0.54794520547945202</v>
      </c>
      <c r="AI305" s="136">
        <v>73</v>
      </c>
      <c r="AJ305" s="138">
        <f t="shared" si="45"/>
        <v>0.54794520547945202</v>
      </c>
    </row>
    <row r="306" spans="1:36">
      <c r="A306" s="136">
        <v>73.25</v>
      </c>
      <c r="B306" s="137">
        <f t="shared" si="25"/>
        <v>0.5460750853242321</v>
      </c>
      <c r="C306" s="137">
        <f t="shared" si="26"/>
        <v>5.4607508532423212</v>
      </c>
      <c r="D306" s="9">
        <v>7.3250000000000304</v>
      </c>
      <c r="E306" s="138">
        <f t="shared" si="27"/>
        <v>5.4607508532422981</v>
      </c>
      <c r="F306" s="136">
        <v>73.25</v>
      </c>
      <c r="G306" s="137">
        <f t="shared" si="28"/>
        <v>1.3651877133105803</v>
      </c>
      <c r="H306" s="137">
        <f t="shared" si="29"/>
        <v>13.651877133105803</v>
      </c>
      <c r="I306" s="9">
        <v>7.3250000000000304</v>
      </c>
      <c r="J306" s="138">
        <f t="shared" si="30"/>
        <v>5.4607508532422981</v>
      </c>
      <c r="K306" s="9">
        <v>290</v>
      </c>
      <c r="L306" s="137">
        <f t="shared" si="31"/>
        <v>1.3793103448275861</v>
      </c>
      <c r="M306" s="137">
        <f t="shared" si="32"/>
        <v>13.793103448275861</v>
      </c>
      <c r="N306" s="136">
        <v>73.25</v>
      </c>
      <c r="O306" s="137">
        <f t="shared" si="33"/>
        <v>0.5460750853242321</v>
      </c>
      <c r="P306" s="137">
        <f t="shared" si="34"/>
        <v>5.4607508532423212</v>
      </c>
      <c r="Q306" s="9">
        <v>7.3250000000000304</v>
      </c>
      <c r="R306" s="138">
        <f t="shared" si="35"/>
        <v>5.4607508532422981</v>
      </c>
      <c r="S306" s="136">
        <v>2.9299999999999899</v>
      </c>
      <c r="T306" s="137">
        <f t="shared" si="36"/>
        <v>0.68259385665529249</v>
      </c>
      <c r="U306" s="137">
        <f t="shared" si="37"/>
        <v>6.8259385665529244</v>
      </c>
      <c r="V306" s="136">
        <v>29.3000000000002</v>
      </c>
      <c r="W306" s="137">
        <f t="shared" si="38"/>
        <v>0.68259385665528538</v>
      </c>
      <c r="X306" s="137">
        <f t="shared" si="39"/>
        <v>6.8259385665528534</v>
      </c>
      <c r="Y306" s="136">
        <v>73.25</v>
      </c>
      <c r="Z306" s="9">
        <f t="shared" si="40"/>
        <v>0.5460750853242321</v>
      </c>
      <c r="AA306" s="139">
        <v>0.29299999999999998</v>
      </c>
      <c r="AB306" s="9">
        <f t="shared" si="41"/>
        <v>0.68259385665529015</v>
      </c>
      <c r="AC306" s="136">
        <v>73.25</v>
      </c>
      <c r="AD306" s="9">
        <f t="shared" si="42"/>
        <v>0.87372013651877134</v>
      </c>
      <c r="AE306" s="136">
        <v>73.25</v>
      </c>
      <c r="AF306" s="137">
        <f t="shared" si="43"/>
        <v>0.5460750853242321</v>
      </c>
      <c r="AG306" s="136">
        <v>73.25</v>
      </c>
      <c r="AH306" s="137">
        <f t="shared" si="44"/>
        <v>0.5460750853242321</v>
      </c>
      <c r="AI306" s="136">
        <v>73.25</v>
      </c>
      <c r="AJ306" s="138">
        <f t="shared" si="45"/>
        <v>0.5460750853242321</v>
      </c>
    </row>
    <row r="307" spans="1:36">
      <c r="A307" s="136">
        <v>73.5</v>
      </c>
      <c r="B307" s="137">
        <f t="shared" si="25"/>
        <v>0.54421768707482987</v>
      </c>
      <c r="C307" s="137">
        <f t="shared" si="26"/>
        <v>5.4421768707482983</v>
      </c>
      <c r="D307" s="9">
        <v>7.3500000000000298</v>
      </c>
      <c r="E307" s="138">
        <f t="shared" si="27"/>
        <v>5.4421768707482769</v>
      </c>
      <c r="F307" s="136">
        <v>73.5</v>
      </c>
      <c r="G307" s="137">
        <f t="shared" si="28"/>
        <v>1.3605442176870748</v>
      </c>
      <c r="H307" s="137">
        <f t="shared" si="29"/>
        <v>13.605442176870747</v>
      </c>
      <c r="I307" s="9">
        <v>7.3500000000000298</v>
      </c>
      <c r="J307" s="138">
        <f t="shared" si="30"/>
        <v>5.4421768707482769</v>
      </c>
      <c r="K307" s="136">
        <v>291</v>
      </c>
      <c r="L307" s="137">
        <f t="shared" si="31"/>
        <v>1.3745704467353952</v>
      </c>
      <c r="M307" s="137">
        <f t="shared" si="32"/>
        <v>13.745704467353953</v>
      </c>
      <c r="N307" s="136">
        <v>73.5</v>
      </c>
      <c r="O307" s="137">
        <f t="shared" si="33"/>
        <v>0.54421768707482987</v>
      </c>
      <c r="P307" s="137">
        <f t="shared" si="34"/>
        <v>5.4421768707482983</v>
      </c>
      <c r="Q307" s="9">
        <v>7.3500000000000298</v>
      </c>
      <c r="R307" s="138">
        <f t="shared" si="35"/>
        <v>5.4421768707482769</v>
      </c>
      <c r="S307" s="136">
        <v>2.9399999999999902</v>
      </c>
      <c r="T307" s="137">
        <f t="shared" si="36"/>
        <v>0.68027210884353972</v>
      </c>
      <c r="U307" s="137">
        <f t="shared" si="37"/>
        <v>6.8027210884353977</v>
      </c>
      <c r="V307" s="136">
        <v>29.400000000000201</v>
      </c>
      <c r="W307" s="137">
        <f t="shared" si="38"/>
        <v>0.68027210884353284</v>
      </c>
      <c r="X307" s="137">
        <f t="shared" si="39"/>
        <v>6.8027210884353284</v>
      </c>
      <c r="Y307" s="136">
        <v>73.5</v>
      </c>
      <c r="Z307" s="9">
        <f t="shared" si="40"/>
        <v>0.54421768707482987</v>
      </c>
      <c r="AA307" s="139">
        <v>0.29399999999999998</v>
      </c>
      <c r="AB307" s="9">
        <f t="shared" si="41"/>
        <v>0.68027210884353739</v>
      </c>
      <c r="AC307" s="136">
        <v>73.5</v>
      </c>
      <c r="AD307" s="9">
        <f t="shared" si="42"/>
        <v>0.87074829931972786</v>
      </c>
      <c r="AE307" s="136">
        <v>73.5</v>
      </c>
      <c r="AF307" s="137">
        <f t="shared" si="43"/>
        <v>0.54421768707482987</v>
      </c>
      <c r="AG307" s="136">
        <v>73.5</v>
      </c>
      <c r="AH307" s="137">
        <f t="shared" si="44"/>
        <v>0.54421768707482987</v>
      </c>
      <c r="AI307" s="136">
        <v>73.5</v>
      </c>
      <c r="AJ307" s="138">
        <f t="shared" si="45"/>
        <v>0.54421768707482987</v>
      </c>
    </row>
    <row r="308" spans="1:36">
      <c r="A308" s="136">
        <v>73.75</v>
      </c>
      <c r="B308" s="137">
        <f t="shared" si="25"/>
        <v>0.5423728813559322</v>
      </c>
      <c r="C308" s="137">
        <f t="shared" si="26"/>
        <v>5.4237288135593218</v>
      </c>
      <c r="D308" s="9">
        <v>7.3750000000000302</v>
      </c>
      <c r="E308" s="138">
        <f t="shared" si="27"/>
        <v>5.4237288135592996</v>
      </c>
      <c r="F308" s="136">
        <v>73.75</v>
      </c>
      <c r="G308" s="137">
        <f t="shared" si="28"/>
        <v>1.3559322033898304</v>
      </c>
      <c r="H308" s="137">
        <f t="shared" si="29"/>
        <v>13.559322033898304</v>
      </c>
      <c r="I308" s="9">
        <v>7.3750000000000302</v>
      </c>
      <c r="J308" s="138">
        <f t="shared" si="30"/>
        <v>5.4237288135592996</v>
      </c>
      <c r="K308" s="9">
        <v>292</v>
      </c>
      <c r="L308" s="137">
        <f t="shared" si="31"/>
        <v>1.3698630136986301</v>
      </c>
      <c r="M308" s="137">
        <f t="shared" si="32"/>
        <v>13.698630136986301</v>
      </c>
      <c r="N308" s="136">
        <v>73.75</v>
      </c>
      <c r="O308" s="137">
        <f t="shared" si="33"/>
        <v>0.5423728813559322</v>
      </c>
      <c r="P308" s="137">
        <f t="shared" si="34"/>
        <v>5.4237288135593218</v>
      </c>
      <c r="Q308" s="9">
        <v>7.3750000000000302</v>
      </c>
      <c r="R308" s="138">
        <f t="shared" si="35"/>
        <v>5.4237288135592996</v>
      </c>
      <c r="S308" s="136">
        <v>2.94999999999999</v>
      </c>
      <c r="T308" s="137">
        <f t="shared" si="36"/>
        <v>0.67796610169491756</v>
      </c>
      <c r="U308" s="137">
        <f t="shared" si="37"/>
        <v>6.7796610169491753</v>
      </c>
      <c r="V308" s="136">
        <v>29.500000000000199</v>
      </c>
      <c r="W308" s="137">
        <f t="shared" si="38"/>
        <v>0.67796610169491078</v>
      </c>
      <c r="X308" s="137">
        <f t="shared" si="39"/>
        <v>6.7796610169491078</v>
      </c>
      <c r="Y308" s="136">
        <v>73.75</v>
      </c>
      <c r="Z308" s="9">
        <f t="shared" si="40"/>
        <v>0.5423728813559322</v>
      </c>
      <c r="AA308" s="139">
        <v>0.29499999999999998</v>
      </c>
      <c r="AB308" s="9">
        <f t="shared" si="41"/>
        <v>0.67796610169491534</v>
      </c>
      <c r="AC308" s="136">
        <v>73.75</v>
      </c>
      <c r="AD308" s="9">
        <f t="shared" si="42"/>
        <v>0.8677966101694915</v>
      </c>
      <c r="AE308" s="136">
        <v>73.75</v>
      </c>
      <c r="AF308" s="137">
        <f t="shared" si="43"/>
        <v>0.5423728813559322</v>
      </c>
      <c r="AG308" s="136">
        <v>73.75</v>
      </c>
      <c r="AH308" s="137">
        <f t="shared" si="44"/>
        <v>0.5423728813559322</v>
      </c>
      <c r="AI308" s="136">
        <v>73.75</v>
      </c>
      <c r="AJ308" s="138">
        <f t="shared" si="45"/>
        <v>0.5423728813559322</v>
      </c>
    </row>
    <row r="309" spans="1:36">
      <c r="A309" s="136">
        <v>74</v>
      </c>
      <c r="B309" s="137">
        <f t="shared" si="25"/>
        <v>0.54054054054054057</v>
      </c>
      <c r="C309" s="137">
        <f t="shared" si="26"/>
        <v>5.4054054054054053</v>
      </c>
      <c r="D309" s="9">
        <v>7.4000000000000297</v>
      </c>
      <c r="E309" s="138">
        <f t="shared" si="27"/>
        <v>5.4054054054053839</v>
      </c>
      <c r="F309" s="136">
        <v>74</v>
      </c>
      <c r="G309" s="137">
        <f t="shared" si="28"/>
        <v>1.3513513513513513</v>
      </c>
      <c r="H309" s="137">
        <f t="shared" si="29"/>
        <v>13.513513513513512</v>
      </c>
      <c r="I309" s="9">
        <v>7.4000000000000297</v>
      </c>
      <c r="J309" s="138">
        <f t="shared" si="30"/>
        <v>5.4054054054053839</v>
      </c>
      <c r="K309" s="136">
        <v>293</v>
      </c>
      <c r="L309" s="137">
        <f t="shared" si="31"/>
        <v>1.3651877133105803</v>
      </c>
      <c r="M309" s="137">
        <f t="shared" si="32"/>
        <v>13.651877133105803</v>
      </c>
      <c r="N309" s="136">
        <v>74</v>
      </c>
      <c r="O309" s="137">
        <f t="shared" si="33"/>
        <v>0.54054054054054057</v>
      </c>
      <c r="P309" s="137">
        <f t="shared" si="34"/>
        <v>5.4054054054054053</v>
      </c>
      <c r="Q309" s="9">
        <v>7.4000000000000297</v>
      </c>
      <c r="R309" s="138">
        <f t="shared" si="35"/>
        <v>5.4054054054053839</v>
      </c>
      <c r="S309" s="136">
        <v>2.9599999999999902</v>
      </c>
      <c r="T309" s="137">
        <f t="shared" si="36"/>
        <v>0.67567567567567788</v>
      </c>
      <c r="U309" s="137">
        <f t="shared" si="37"/>
        <v>6.7567567567567792</v>
      </c>
      <c r="V309" s="136">
        <v>29.6000000000002</v>
      </c>
      <c r="W309" s="137">
        <f t="shared" si="38"/>
        <v>0.67567567567567111</v>
      </c>
      <c r="X309" s="137">
        <f t="shared" si="39"/>
        <v>6.7567567567567108</v>
      </c>
      <c r="Y309" s="136">
        <v>74</v>
      </c>
      <c r="Z309" s="9">
        <f t="shared" si="40"/>
        <v>0.54054054054054057</v>
      </c>
      <c r="AA309" s="139">
        <v>0.29599999999999999</v>
      </c>
      <c r="AB309" s="9">
        <f t="shared" si="41"/>
        <v>0.67567567567567566</v>
      </c>
      <c r="AC309" s="136">
        <v>74</v>
      </c>
      <c r="AD309" s="9">
        <f t="shared" si="42"/>
        <v>0.86486486486486491</v>
      </c>
      <c r="AE309" s="136">
        <v>74</v>
      </c>
      <c r="AF309" s="137">
        <f t="shared" si="43"/>
        <v>0.54054054054054057</v>
      </c>
      <c r="AG309" s="136">
        <v>74</v>
      </c>
      <c r="AH309" s="137">
        <f t="shared" si="44"/>
        <v>0.54054054054054057</v>
      </c>
      <c r="AI309" s="136">
        <v>74</v>
      </c>
      <c r="AJ309" s="138">
        <f t="shared" si="45"/>
        <v>0.54054054054054057</v>
      </c>
    </row>
    <row r="310" spans="1:36">
      <c r="A310" s="136">
        <v>74.25</v>
      </c>
      <c r="B310" s="137">
        <f t="shared" si="25"/>
        <v>0.53872053872053871</v>
      </c>
      <c r="C310" s="137">
        <f t="shared" si="26"/>
        <v>5.3872053872053876</v>
      </c>
      <c r="D310" s="9">
        <v>7.42500000000003</v>
      </c>
      <c r="E310" s="138">
        <f t="shared" si="27"/>
        <v>5.3872053872053653</v>
      </c>
      <c r="F310" s="136">
        <v>74.25</v>
      </c>
      <c r="G310" s="137">
        <f t="shared" si="28"/>
        <v>1.3468013468013469</v>
      </c>
      <c r="H310" s="137">
        <f t="shared" si="29"/>
        <v>13.468013468013469</v>
      </c>
      <c r="I310" s="9">
        <v>7.42500000000003</v>
      </c>
      <c r="J310" s="138">
        <f t="shared" si="30"/>
        <v>5.3872053872053653</v>
      </c>
      <c r="K310" s="9">
        <v>294</v>
      </c>
      <c r="L310" s="137">
        <f t="shared" si="31"/>
        <v>1.3605442176870748</v>
      </c>
      <c r="M310" s="137">
        <f t="shared" si="32"/>
        <v>13.605442176870747</v>
      </c>
      <c r="N310" s="136">
        <v>74.25</v>
      </c>
      <c r="O310" s="137">
        <f t="shared" si="33"/>
        <v>0.53872053872053871</v>
      </c>
      <c r="P310" s="137">
        <f t="shared" si="34"/>
        <v>5.3872053872053876</v>
      </c>
      <c r="Q310" s="9">
        <v>7.42500000000003</v>
      </c>
      <c r="R310" s="138">
        <f t="shared" si="35"/>
        <v>5.3872053872053653</v>
      </c>
      <c r="S310" s="136">
        <v>2.96999999999999</v>
      </c>
      <c r="T310" s="137">
        <f t="shared" si="36"/>
        <v>0.67340067340067566</v>
      </c>
      <c r="U310" s="137">
        <f t="shared" si="37"/>
        <v>6.7340067340067566</v>
      </c>
      <c r="V310" s="136">
        <v>29.700000000000198</v>
      </c>
      <c r="W310" s="137">
        <f t="shared" si="38"/>
        <v>0.673400673400669</v>
      </c>
      <c r="X310" s="137">
        <f t="shared" si="39"/>
        <v>6.73400673400669</v>
      </c>
      <c r="Y310" s="136">
        <v>74.25</v>
      </c>
      <c r="Z310" s="9">
        <f t="shared" si="40"/>
        <v>0.53872053872053871</v>
      </c>
      <c r="AA310" s="139">
        <v>0.29699999999999999</v>
      </c>
      <c r="AB310" s="9">
        <f t="shared" si="41"/>
        <v>0.67340067340067344</v>
      </c>
      <c r="AC310" s="136">
        <v>74.25</v>
      </c>
      <c r="AD310" s="9">
        <f t="shared" si="42"/>
        <v>0.86195286195286203</v>
      </c>
      <c r="AE310" s="136">
        <v>74.25</v>
      </c>
      <c r="AF310" s="137">
        <f t="shared" si="43"/>
        <v>0.53872053872053871</v>
      </c>
      <c r="AG310" s="136">
        <v>74.25</v>
      </c>
      <c r="AH310" s="137">
        <f t="shared" si="44"/>
        <v>0.53872053872053871</v>
      </c>
      <c r="AI310" s="136">
        <v>74.25</v>
      </c>
      <c r="AJ310" s="138">
        <f t="shared" si="45"/>
        <v>0.53872053872053871</v>
      </c>
    </row>
    <row r="311" spans="1:36">
      <c r="A311" s="136">
        <v>74.5</v>
      </c>
      <c r="B311" s="137">
        <f t="shared" si="25"/>
        <v>0.53691275167785235</v>
      </c>
      <c r="C311" s="137">
        <f t="shared" si="26"/>
        <v>5.3691275167785237</v>
      </c>
      <c r="D311" s="9">
        <v>7.4500000000000304</v>
      </c>
      <c r="E311" s="138">
        <f t="shared" si="27"/>
        <v>5.3691275167785015</v>
      </c>
      <c r="F311" s="136">
        <v>74.5</v>
      </c>
      <c r="G311" s="137">
        <f t="shared" si="28"/>
        <v>1.3422818791946309</v>
      </c>
      <c r="H311" s="137">
        <f t="shared" si="29"/>
        <v>13.422818791946309</v>
      </c>
      <c r="I311" s="9">
        <v>7.4500000000000304</v>
      </c>
      <c r="J311" s="138">
        <f t="shared" si="30"/>
        <v>5.3691275167785015</v>
      </c>
      <c r="K311" s="136">
        <v>295</v>
      </c>
      <c r="L311" s="137">
        <f t="shared" si="31"/>
        <v>1.3559322033898304</v>
      </c>
      <c r="M311" s="137">
        <f t="shared" si="32"/>
        <v>13.559322033898304</v>
      </c>
      <c r="N311" s="136">
        <v>74.5</v>
      </c>
      <c r="O311" s="137">
        <f t="shared" si="33"/>
        <v>0.53691275167785235</v>
      </c>
      <c r="P311" s="137">
        <f t="shared" si="34"/>
        <v>5.3691275167785237</v>
      </c>
      <c r="Q311" s="9">
        <v>7.4500000000000304</v>
      </c>
      <c r="R311" s="138">
        <f t="shared" si="35"/>
        <v>5.3691275167785015</v>
      </c>
      <c r="S311" s="136">
        <v>2.9799999999999902</v>
      </c>
      <c r="T311" s="137">
        <f t="shared" si="36"/>
        <v>0.67114093959731769</v>
      </c>
      <c r="U311" s="137">
        <f t="shared" si="37"/>
        <v>6.7114093959731767</v>
      </c>
      <c r="V311" s="136">
        <v>29.8000000000002</v>
      </c>
      <c r="W311" s="137">
        <f t="shared" si="38"/>
        <v>0.67114093959731091</v>
      </c>
      <c r="X311" s="137">
        <f t="shared" si="39"/>
        <v>6.7114093959731091</v>
      </c>
      <c r="Y311" s="136">
        <v>74.5</v>
      </c>
      <c r="Z311" s="9">
        <f t="shared" si="40"/>
        <v>0.53691275167785235</v>
      </c>
      <c r="AA311" s="139">
        <v>0.29799999999999999</v>
      </c>
      <c r="AB311" s="9">
        <f t="shared" si="41"/>
        <v>0.67114093959731547</v>
      </c>
      <c r="AC311" s="136">
        <v>74.5</v>
      </c>
      <c r="AD311" s="9">
        <f t="shared" si="42"/>
        <v>0.85906040268456374</v>
      </c>
      <c r="AE311" s="136">
        <v>74.5</v>
      </c>
      <c r="AF311" s="137">
        <f t="shared" si="43"/>
        <v>0.53691275167785235</v>
      </c>
      <c r="AG311" s="136">
        <v>74.5</v>
      </c>
      <c r="AH311" s="137">
        <f t="shared" si="44"/>
        <v>0.53691275167785235</v>
      </c>
      <c r="AI311" s="136">
        <v>74.5</v>
      </c>
      <c r="AJ311" s="138">
        <f t="shared" si="45"/>
        <v>0.53691275167785235</v>
      </c>
    </row>
    <row r="312" spans="1:36">
      <c r="A312" s="136">
        <v>74.75</v>
      </c>
      <c r="B312" s="137">
        <f t="shared" si="25"/>
        <v>0.53511705685618727</v>
      </c>
      <c r="C312" s="137">
        <f t="shared" si="26"/>
        <v>5.3511705685618729</v>
      </c>
      <c r="D312" s="9">
        <v>7.4750000000000298</v>
      </c>
      <c r="E312" s="138">
        <f t="shared" si="27"/>
        <v>5.3511705685618516</v>
      </c>
      <c r="F312" s="136">
        <v>74.75</v>
      </c>
      <c r="G312" s="137">
        <f t="shared" si="28"/>
        <v>1.3377926421404682</v>
      </c>
      <c r="H312" s="137">
        <f t="shared" si="29"/>
        <v>13.377926421404682</v>
      </c>
      <c r="I312" s="9">
        <v>7.4750000000000298</v>
      </c>
      <c r="J312" s="138">
        <f t="shared" si="30"/>
        <v>5.3511705685618516</v>
      </c>
      <c r="K312" s="9">
        <v>296</v>
      </c>
      <c r="L312" s="137">
        <f t="shared" si="31"/>
        <v>1.3513513513513513</v>
      </c>
      <c r="M312" s="137">
        <f t="shared" si="32"/>
        <v>13.513513513513512</v>
      </c>
      <c r="N312" s="136">
        <v>74.75</v>
      </c>
      <c r="O312" s="137">
        <f t="shared" si="33"/>
        <v>0.53511705685618727</v>
      </c>
      <c r="P312" s="137">
        <f t="shared" si="34"/>
        <v>5.3511705685618729</v>
      </c>
      <c r="Q312" s="9">
        <v>7.4750000000000298</v>
      </c>
      <c r="R312" s="138">
        <f t="shared" si="35"/>
        <v>5.3511705685618516</v>
      </c>
      <c r="S312" s="136">
        <v>2.98999999999999</v>
      </c>
      <c r="T312" s="137">
        <f t="shared" si="36"/>
        <v>0.66889632107023633</v>
      </c>
      <c r="U312" s="137">
        <f t="shared" si="37"/>
        <v>6.6889632107023633</v>
      </c>
      <c r="V312" s="136">
        <v>29.900000000000301</v>
      </c>
      <c r="W312" s="137">
        <f t="shared" si="38"/>
        <v>0.66889632107022734</v>
      </c>
      <c r="X312" s="137">
        <f t="shared" si="39"/>
        <v>6.6889632107022736</v>
      </c>
      <c r="Y312" s="136">
        <v>74.75</v>
      </c>
      <c r="Z312" s="9">
        <f t="shared" si="40"/>
        <v>0.53511705685618727</v>
      </c>
      <c r="AA312" s="139">
        <v>0.29899999999999999</v>
      </c>
      <c r="AB312" s="9">
        <f t="shared" si="41"/>
        <v>0.66889632107023422</v>
      </c>
      <c r="AC312" s="136">
        <v>74.75</v>
      </c>
      <c r="AD312" s="9">
        <f t="shared" si="42"/>
        <v>0.85618729096989965</v>
      </c>
      <c r="AE312" s="136">
        <v>74.75</v>
      </c>
      <c r="AF312" s="137">
        <f t="shared" si="43"/>
        <v>0.53511705685618727</v>
      </c>
      <c r="AG312" s="136">
        <v>74.75</v>
      </c>
      <c r="AH312" s="137">
        <f t="shared" si="44"/>
        <v>0.53511705685618727</v>
      </c>
      <c r="AI312" s="136">
        <v>74.75</v>
      </c>
      <c r="AJ312" s="138">
        <f t="shared" si="45"/>
        <v>0.53511705685618727</v>
      </c>
    </row>
    <row r="313" spans="1:36">
      <c r="A313" s="136">
        <v>75</v>
      </c>
      <c r="B313" s="137">
        <f t="shared" si="25"/>
        <v>0.53333333333333333</v>
      </c>
      <c r="C313" s="137">
        <f t="shared" si="26"/>
        <v>5.333333333333333</v>
      </c>
      <c r="D313" s="9">
        <v>7.5000000000000302</v>
      </c>
      <c r="E313" s="138">
        <f t="shared" si="27"/>
        <v>5.3333333333333117</v>
      </c>
      <c r="F313" s="136">
        <v>75</v>
      </c>
      <c r="G313" s="137">
        <f t="shared" si="28"/>
        <v>1.3333333333333335</v>
      </c>
      <c r="H313" s="137">
        <f t="shared" si="29"/>
        <v>13.333333333333336</v>
      </c>
      <c r="I313" s="9">
        <v>7.5000000000000302</v>
      </c>
      <c r="J313" s="138">
        <f t="shared" si="30"/>
        <v>5.3333333333333117</v>
      </c>
      <c r="K313" s="136">
        <v>297</v>
      </c>
      <c r="L313" s="137">
        <f t="shared" si="31"/>
        <v>1.3468013468013469</v>
      </c>
      <c r="M313" s="137">
        <f t="shared" si="32"/>
        <v>13.468013468013469</v>
      </c>
      <c r="N313" s="136">
        <v>75</v>
      </c>
      <c r="O313" s="137">
        <f t="shared" si="33"/>
        <v>0.53333333333333333</v>
      </c>
      <c r="P313" s="137">
        <f t="shared" si="34"/>
        <v>5.333333333333333</v>
      </c>
      <c r="Q313" s="9">
        <v>7.5000000000000302</v>
      </c>
      <c r="R313" s="138">
        <f t="shared" si="35"/>
        <v>5.3333333333333117</v>
      </c>
      <c r="S313" s="136">
        <v>2.9999999999999898</v>
      </c>
      <c r="T313" s="137">
        <f t="shared" si="36"/>
        <v>0.66666666666666885</v>
      </c>
      <c r="U313" s="137">
        <f t="shared" si="37"/>
        <v>6.6666666666666883</v>
      </c>
      <c r="V313" s="136">
        <v>30.000000000000298</v>
      </c>
      <c r="W313" s="137">
        <f t="shared" si="38"/>
        <v>0.66666666666666008</v>
      </c>
      <c r="X313" s="137">
        <f t="shared" si="39"/>
        <v>6.6666666666666003</v>
      </c>
      <c r="Y313" s="136">
        <v>75</v>
      </c>
      <c r="Z313" s="9">
        <f t="shared" si="40"/>
        <v>0.53333333333333333</v>
      </c>
      <c r="AA313" s="139">
        <v>0.3</v>
      </c>
      <c r="AB313" s="9">
        <f t="shared" si="41"/>
        <v>0.66666666666666674</v>
      </c>
      <c r="AC313" s="136">
        <v>75</v>
      </c>
      <c r="AD313" s="9">
        <f t="shared" si="42"/>
        <v>0.85333333333333339</v>
      </c>
      <c r="AE313" s="136">
        <v>75</v>
      </c>
      <c r="AF313" s="137">
        <f t="shared" si="43"/>
        <v>0.53333333333333333</v>
      </c>
      <c r="AG313" s="136">
        <v>75</v>
      </c>
      <c r="AH313" s="137">
        <f t="shared" si="44"/>
        <v>0.53333333333333333</v>
      </c>
      <c r="AI313" s="136">
        <v>75</v>
      </c>
      <c r="AJ313" s="138">
        <f t="shared" si="45"/>
        <v>0.53333333333333333</v>
      </c>
    </row>
    <row r="314" spans="1:36">
      <c r="A314" s="136">
        <v>75.25</v>
      </c>
      <c r="B314" s="137">
        <f t="shared" si="25"/>
        <v>0.53156146179401997</v>
      </c>
      <c r="C314" s="137">
        <f t="shared" si="26"/>
        <v>5.3156146179401995</v>
      </c>
      <c r="D314" s="9">
        <v>7.5250000000000297</v>
      </c>
      <c r="E314" s="138">
        <f t="shared" si="27"/>
        <v>5.3156146179401791</v>
      </c>
      <c r="F314" s="136">
        <v>75.25</v>
      </c>
      <c r="G314" s="137">
        <f t="shared" si="28"/>
        <v>1.3289036544850499</v>
      </c>
      <c r="H314" s="137">
        <f t="shared" si="29"/>
        <v>13.289036544850498</v>
      </c>
      <c r="I314" s="9">
        <v>7.5250000000000297</v>
      </c>
      <c r="J314" s="138">
        <f t="shared" si="30"/>
        <v>5.3156146179401791</v>
      </c>
      <c r="K314" s="9">
        <v>298</v>
      </c>
      <c r="L314" s="137">
        <f t="shared" si="31"/>
        <v>1.3422818791946309</v>
      </c>
      <c r="M314" s="137">
        <f t="shared" si="32"/>
        <v>13.422818791946309</v>
      </c>
      <c r="N314" s="136">
        <v>75.25</v>
      </c>
      <c r="O314" s="137">
        <f t="shared" si="33"/>
        <v>0.53156146179401997</v>
      </c>
      <c r="P314" s="137">
        <f t="shared" si="34"/>
        <v>5.3156146179401995</v>
      </c>
      <c r="Q314" s="9">
        <v>7.5250000000000297</v>
      </c>
      <c r="R314" s="138">
        <f t="shared" si="35"/>
        <v>5.3156146179401791</v>
      </c>
      <c r="S314" s="136">
        <v>3.00999999999999</v>
      </c>
      <c r="T314" s="137">
        <f t="shared" si="36"/>
        <v>0.66445182724252705</v>
      </c>
      <c r="U314" s="137">
        <f t="shared" si="37"/>
        <v>6.6445182724252705</v>
      </c>
      <c r="V314" s="136">
        <v>30.1000000000003</v>
      </c>
      <c r="W314" s="137">
        <f t="shared" si="38"/>
        <v>0.66445182724251839</v>
      </c>
      <c r="X314" s="137">
        <f t="shared" si="39"/>
        <v>6.6445182724251843</v>
      </c>
      <c r="Y314" s="136">
        <v>75.25</v>
      </c>
      <c r="Z314" s="9">
        <f t="shared" si="40"/>
        <v>0.53156146179401997</v>
      </c>
      <c r="AA314" s="139">
        <v>0.30099999999999999</v>
      </c>
      <c r="AB314" s="9">
        <f t="shared" si="41"/>
        <v>0.66445182724252494</v>
      </c>
      <c r="AC314" s="136">
        <v>75.25</v>
      </c>
      <c r="AD314" s="9">
        <f t="shared" si="42"/>
        <v>0.85049833887043191</v>
      </c>
      <c r="AE314" s="136">
        <v>75.25</v>
      </c>
      <c r="AF314" s="137">
        <f t="shared" si="43"/>
        <v>0.53156146179401997</v>
      </c>
      <c r="AG314" s="136">
        <v>75.25</v>
      </c>
      <c r="AH314" s="137">
        <f t="shared" si="44"/>
        <v>0.53156146179401997</v>
      </c>
      <c r="AI314" s="136">
        <v>75.25</v>
      </c>
      <c r="AJ314" s="138">
        <f t="shared" si="45"/>
        <v>0.53156146179401997</v>
      </c>
    </row>
    <row r="315" spans="1:36">
      <c r="A315" s="136">
        <v>75.5</v>
      </c>
      <c r="B315" s="137">
        <f t="shared" si="25"/>
        <v>0.5298013245033113</v>
      </c>
      <c r="C315" s="137">
        <f t="shared" si="26"/>
        <v>5.298013245033113</v>
      </c>
      <c r="D315" s="9">
        <v>7.55000000000003</v>
      </c>
      <c r="E315" s="138">
        <f t="shared" si="27"/>
        <v>5.2980132450330917</v>
      </c>
      <c r="F315" s="136">
        <v>75.5</v>
      </c>
      <c r="G315" s="137">
        <f t="shared" si="28"/>
        <v>1.3245033112582782</v>
      </c>
      <c r="H315" s="137">
        <f t="shared" si="29"/>
        <v>13.245033112582782</v>
      </c>
      <c r="I315" s="9">
        <v>7.55000000000003</v>
      </c>
      <c r="J315" s="138">
        <f t="shared" si="30"/>
        <v>5.2980132450330917</v>
      </c>
      <c r="K315" s="136">
        <v>299</v>
      </c>
      <c r="L315" s="137">
        <f t="shared" si="31"/>
        <v>1.3377926421404682</v>
      </c>
      <c r="M315" s="137">
        <f t="shared" si="32"/>
        <v>13.377926421404682</v>
      </c>
      <c r="N315" s="136">
        <v>75.5</v>
      </c>
      <c r="O315" s="137">
        <f t="shared" si="33"/>
        <v>0.5298013245033113</v>
      </c>
      <c r="P315" s="137">
        <f t="shared" si="34"/>
        <v>5.298013245033113</v>
      </c>
      <c r="Q315" s="9">
        <v>7.55000000000003</v>
      </c>
      <c r="R315" s="138">
        <f t="shared" si="35"/>
        <v>5.2980132450330917</v>
      </c>
      <c r="S315" s="136">
        <v>3.0199999999999898</v>
      </c>
      <c r="T315" s="137">
        <f t="shared" si="36"/>
        <v>0.66225165562914123</v>
      </c>
      <c r="U315" s="137">
        <f t="shared" si="37"/>
        <v>6.6225165562914121</v>
      </c>
      <c r="V315" s="136">
        <v>30.200000000000301</v>
      </c>
      <c r="W315" s="137">
        <f t="shared" si="38"/>
        <v>0.66225165562913246</v>
      </c>
      <c r="X315" s="137">
        <f t="shared" si="39"/>
        <v>6.6225165562913251</v>
      </c>
      <c r="Y315" s="136">
        <v>75.5</v>
      </c>
      <c r="Z315" s="9">
        <f t="shared" si="40"/>
        <v>0.5298013245033113</v>
      </c>
      <c r="AA315" s="139">
        <v>0.30199999999999999</v>
      </c>
      <c r="AB315" s="9">
        <f t="shared" si="41"/>
        <v>0.66225165562913912</v>
      </c>
      <c r="AC315" s="136">
        <v>75.5</v>
      </c>
      <c r="AD315" s="9">
        <f t="shared" si="42"/>
        <v>0.84768211920529801</v>
      </c>
      <c r="AE315" s="136">
        <v>75.5</v>
      </c>
      <c r="AF315" s="137">
        <f t="shared" si="43"/>
        <v>0.5298013245033113</v>
      </c>
      <c r="AG315" s="136">
        <v>75.5</v>
      </c>
      <c r="AH315" s="137">
        <f t="shared" si="44"/>
        <v>0.5298013245033113</v>
      </c>
      <c r="AI315" s="136">
        <v>75.5</v>
      </c>
      <c r="AJ315" s="138">
        <f t="shared" si="45"/>
        <v>0.5298013245033113</v>
      </c>
    </row>
    <row r="316" spans="1:36">
      <c r="A316" s="136">
        <v>75.75</v>
      </c>
      <c r="B316" s="137">
        <f t="shared" si="25"/>
        <v>0.528052805280528</v>
      </c>
      <c r="C316" s="137">
        <f t="shared" si="26"/>
        <v>5.2805280528052805</v>
      </c>
      <c r="D316" s="9">
        <v>7.5750000000000304</v>
      </c>
      <c r="E316" s="138">
        <f t="shared" si="27"/>
        <v>5.2805280528052592</v>
      </c>
      <c r="F316" s="136">
        <v>75.75</v>
      </c>
      <c r="G316" s="137">
        <f t="shared" si="28"/>
        <v>1.3201320132013201</v>
      </c>
      <c r="H316" s="137">
        <f t="shared" si="29"/>
        <v>13.201320132013201</v>
      </c>
      <c r="I316" s="9">
        <v>7.5750000000000304</v>
      </c>
      <c r="J316" s="138">
        <f t="shared" si="30"/>
        <v>5.2805280528052592</v>
      </c>
      <c r="K316" s="9">
        <v>300</v>
      </c>
      <c r="L316" s="137">
        <f t="shared" si="31"/>
        <v>1.3333333333333335</v>
      </c>
      <c r="M316" s="137">
        <f t="shared" si="32"/>
        <v>13.333333333333336</v>
      </c>
      <c r="N316" s="136">
        <v>75.75</v>
      </c>
      <c r="O316" s="137">
        <f t="shared" si="33"/>
        <v>0.528052805280528</v>
      </c>
      <c r="P316" s="137">
        <f t="shared" si="34"/>
        <v>5.2805280528052805</v>
      </c>
      <c r="Q316" s="9">
        <v>7.5750000000000304</v>
      </c>
      <c r="R316" s="138">
        <f t="shared" si="35"/>
        <v>5.2805280528052592</v>
      </c>
      <c r="S316" s="136">
        <v>3.02999999999999</v>
      </c>
      <c r="T316" s="137">
        <f t="shared" si="36"/>
        <v>0.66006600660066228</v>
      </c>
      <c r="U316" s="137">
        <f t="shared" si="37"/>
        <v>6.6006600660066228</v>
      </c>
      <c r="V316" s="136">
        <v>30.300000000000299</v>
      </c>
      <c r="W316" s="137">
        <f t="shared" si="38"/>
        <v>0.66006600660065362</v>
      </c>
      <c r="X316" s="137">
        <f t="shared" si="39"/>
        <v>6.6006600660065367</v>
      </c>
      <c r="Y316" s="136">
        <v>75.75</v>
      </c>
      <c r="Z316" s="9">
        <f t="shared" si="40"/>
        <v>0.528052805280528</v>
      </c>
      <c r="AA316" s="139">
        <v>0.30299999999999999</v>
      </c>
      <c r="AB316" s="9">
        <f t="shared" si="41"/>
        <v>0.66006600660066006</v>
      </c>
      <c r="AC316" s="136">
        <v>75.75</v>
      </c>
      <c r="AD316" s="9">
        <f t="shared" si="42"/>
        <v>0.84488448844884489</v>
      </c>
      <c r="AE316" s="136">
        <v>75.75</v>
      </c>
      <c r="AF316" s="137">
        <f t="shared" si="43"/>
        <v>0.528052805280528</v>
      </c>
      <c r="AG316" s="136">
        <v>75.75</v>
      </c>
      <c r="AH316" s="137">
        <f t="shared" si="44"/>
        <v>0.528052805280528</v>
      </c>
      <c r="AI316" s="136">
        <v>75.75</v>
      </c>
      <c r="AJ316" s="138">
        <f t="shared" si="45"/>
        <v>0.528052805280528</v>
      </c>
    </row>
    <row r="317" spans="1:36">
      <c r="A317" s="136">
        <v>76</v>
      </c>
      <c r="B317" s="137">
        <f t="shared" si="25"/>
        <v>0.52631578947368418</v>
      </c>
      <c r="C317" s="137">
        <f t="shared" si="26"/>
        <v>5.2631578947368416</v>
      </c>
      <c r="D317" s="9">
        <v>7.6000000000000298</v>
      </c>
      <c r="E317" s="138">
        <f t="shared" si="27"/>
        <v>5.2631578947368212</v>
      </c>
      <c r="F317" s="136">
        <v>76</v>
      </c>
      <c r="G317" s="137">
        <f t="shared" si="28"/>
        <v>1.3157894736842104</v>
      </c>
      <c r="H317" s="137">
        <f t="shared" si="29"/>
        <v>13.157894736842104</v>
      </c>
      <c r="I317" s="9">
        <v>7.6000000000000298</v>
      </c>
      <c r="J317" s="138">
        <f t="shared" si="30"/>
        <v>5.2631578947368212</v>
      </c>
      <c r="K317" s="136">
        <v>301</v>
      </c>
      <c r="L317" s="137">
        <f t="shared" si="31"/>
        <v>1.3289036544850499</v>
      </c>
      <c r="M317" s="137">
        <f t="shared" si="32"/>
        <v>13.289036544850498</v>
      </c>
      <c r="N317" s="136">
        <v>76</v>
      </c>
      <c r="O317" s="137">
        <f t="shared" si="33"/>
        <v>0.52631578947368418</v>
      </c>
      <c r="P317" s="137">
        <f t="shared" si="34"/>
        <v>5.2631578947368416</v>
      </c>
      <c r="Q317" s="9">
        <v>7.6000000000000298</v>
      </c>
      <c r="R317" s="138">
        <f t="shared" si="35"/>
        <v>5.2631578947368212</v>
      </c>
      <c r="S317" s="136">
        <v>3.0399999999999898</v>
      </c>
      <c r="T317" s="137">
        <f t="shared" si="36"/>
        <v>0.65789473684210753</v>
      </c>
      <c r="U317" s="137">
        <f t="shared" si="37"/>
        <v>6.5789473684210753</v>
      </c>
      <c r="V317" s="136">
        <v>30.400000000000301</v>
      </c>
      <c r="W317" s="137">
        <f t="shared" si="38"/>
        <v>0.65789473684209876</v>
      </c>
      <c r="X317" s="137">
        <f t="shared" si="39"/>
        <v>6.5789473684209874</v>
      </c>
      <c r="Y317" s="136">
        <v>76</v>
      </c>
      <c r="Z317" s="9">
        <f t="shared" si="40"/>
        <v>0.52631578947368418</v>
      </c>
      <c r="AA317" s="139">
        <v>0.30399999999999999</v>
      </c>
      <c r="AB317" s="9">
        <f t="shared" si="41"/>
        <v>0.6578947368421052</v>
      </c>
      <c r="AC317" s="136">
        <v>76</v>
      </c>
      <c r="AD317" s="9">
        <f t="shared" si="42"/>
        <v>0.84210526315789469</v>
      </c>
      <c r="AE317" s="136">
        <v>76</v>
      </c>
      <c r="AF317" s="137">
        <f t="shared" si="43"/>
        <v>0.52631578947368418</v>
      </c>
      <c r="AG317" s="136">
        <v>76</v>
      </c>
      <c r="AH317" s="137">
        <f t="shared" si="44"/>
        <v>0.52631578947368418</v>
      </c>
      <c r="AI317" s="136">
        <v>76</v>
      </c>
      <c r="AJ317" s="138">
        <f t="shared" si="45"/>
        <v>0.52631578947368418</v>
      </c>
    </row>
    <row r="318" spans="1:36">
      <c r="A318" s="136">
        <v>76.25</v>
      </c>
      <c r="B318" s="137">
        <f t="shared" si="25"/>
        <v>0.52459016393442626</v>
      </c>
      <c r="C318" s="137">
        <f t="shared" si="26"/>
        <v>5.2459016393442628</v>
      </c>
      <c r="D318" s="9">
        <v>7.6250000000000302</v>
      </c>
      <c r="E318" s="138">
        <f t="shared" si="27"/>
        <v>5.2459016393442415</v>
      </c>
      <c r="F318" s="136">
        <v>76.25</v>
      </c>
      <c r="G318" s="137">
        <f t="shared" si="28"/>
        <v>1.3114754098360657</v>
      </c>
      <c r="H318" s="137">
        <f t="shared" si="29"/>
        <v>13.114754098360656</v>
      </c>
      <c r="I318" s="9">
        <v>7.6250000000000302</v>
      </c>
      <c r="J318" s="138">
        <f t="shared" si="30"/>
        <v>5.2459016393442415</v>
      </c>
      <c r="K318" s="9">
        <v>302</v>
      </c>
      <c r="L318" s="137">
        <f t="shared" si="31"/>
        <v>1.3245033112582782</v>
      </c>
      <c r="M318" s="137">
        <f t="shared" si="32"/>
        <v>13.245033112582782</v>
      </c>
      <c r="N318" s="136">
        <v>76.25</v>
      </c>
      <c r="O318" s="137">
        <f t="shared" si="33"/>
        <v>0.52459016393442626</v>
      </c>
      <c r="P318" s="137">
        <f t="shared" si="34"/>
        <v>5.2459016393442628</v>
      </c>
      <c r="Q318" s="9">
        <v>7.6250000000000302</v>
      </c>
      <c r="R318" s="138">
        <f t="shared" si="35"/>
        <v>5.2459016393442415</v>
      </c>
      <c r="S318" s="136">
        <v>3.0499999999999901</v>
      </c>
      <c r="T318" s="137">
        <f t="shared" si="36"/>
        <v>0.65573770491803496</v>
      </c>
      <c r="U318" s="137">
        <f t="shared" si="37"/>
        <v>6.5573770491803494</v>
      </c>
      <c r="V318" s="136">
        <v>30.500000000000298</v>
      </c>
      <c r="W318" s="137">
        <f t="shared" si="38"/>
        <v>0.6557377049180263</v>
      </c>
      <c r="X318" s="137">
        <f t="shared" si="39"/>
        <v>6.5573770491802632</v>
      </c>
      <c r="Y318" s="136">
        <v>76.25</v>
      </c>
      <c r="Z318" s="9">
        <f t="shared" si="40"/>
        <v>0.52459016393442626</v>
      </c>
      <c r="AA318" s="139">
        <v>0.30499999999999999</v>
      </c>
      <c r="AB318" s="9">
        <f t="shared" si="41"/>
        <v>0.65573770491803285</v>
      </c>
      <c r="AC318" s="136">
        <v>76.25</v>
      </c>
      <c r="AD318" s="9">
        <f t="shared" si="42"/>
        <v>0.83934426229508197</v>
      </c>
      <c r="AE318" s="136">
        <v>76.25</v>
      </c>
      <c r="AF318" s="137">
        <f t="shared" si="43"/>
        <v>0.52459016393442626</v>
      </c>
      <c r="AG318" s="136">
        <v>76.25</v>
      </c>
      <c r="AH318" s="137">
        <f t="shared" si="44"/>
        <v>0.52459016393442626</v>
      </c>
      <c r="AI318" s="136">
        <v>76.25</v>
      </c>
      <c r="AJ318" s="138">
        <f t="shared" si="45"/>
        <v>0.52459016393442626</v>
      </c>
    </row>
    <row r="319" spans="1:36">
      <c r="A319" s="136">
        <v>76.5</v>
      </c>
      <c r="B319" s="137">
        <f t="shared" si="25"/>
        <v>0.52287581699346408</v>
      </c>
      <c r="C319" s="137">
        <f t="shared" si="26"/>
        <v>5.2287581699346406</v>
      </c>
      <c r="D319" s="9">
        <v>7.6500000000000297</v>
      </c>
      <c r="E319" s="138">
        <f t="shared" si="27"/>
        <v>5.2287581699346211</v>
      </c>
      <c r="F319" s="136">
        <v>76.5</v>
      </c>
      <c r="G319" s="137">
        <f t="shared" si="28"/>
        <v>1.3071895424836601</v>
      </c>
      <c r="H319" s="137">
        <f t="shared" si="29"/>
        <v>13.071895424836601</v>
      </c>
      <c r="I319" s="9">
        <v>7.6500000000000297</v>
      </c>
      <c r="J319" s="138">
        <f t="shared" si="30"/>
        <v>5.2287581699346211</v>
      </c>
      <c r="K319" s="136">
        <v>303</v>
      </c>
      <c r="L319" s="137">
        <f t="shared" si="31"/>
        <v>1.3201320132013201</v>
      </c>
      <c r="M319" s="137">
        <f t="shared" si="32"/>
        <v>13.201320132013201</v>
      </c>
      <c r="N319" s="136">
        <v>76.5</v>
      </c>
      <c r="O319" s="137">
        <f t="shared" si="33"/>
        <v>0.52287581699346408</v>
      </c>
      <c r="P319" s="137">
        <f t="shared" si="34"/>
        <v>5.2287581699346406</v>
      </c>
      <c r="Q319" s="9">
        <v>7.6500000000000297</v>
      </c>
      <c r="R319" s="138">
        <f t="shared" si="35"/>
        <v>5.2287581699346211</v>
      </c>
      <c r="S319" s="136">
        <v>3.0599999999999898</v>
      </c>
      <c r="T319" s="137">
        <f t="shared" si="36"/>
        <v>0.6535947712418323</v>
      </c>
      <c r="U319" s="137">
        <f t="shared" si="37"/>
        <v>6.5359477124183227</v>
      </c>
      <c r="V319" s="136">
        <v>30.6000000000003</v>
      </c>
      <c r="W319" s="137">
        <f t="shared" si="38"/>
        <v>0.65359477124182364</v>
      </c>
      <c r="X319" s="137">
        <f t="shared" si="39"/>
        <v>6.5359477124182366</v>
      </c>
      <c r="Y319" s="136">
        <v>76.5</v>
      </c>
      <c r="Z319" s="9">
        <f t="shared" si="40"/>
        <v>0.52287581699346408</v>
      </c>
      <c r="AA319" s="139">
        <v>0.30599999999999999</v>
      </c>
      <c r="AB319" s="9">
        <f t="shared" si="41"/>
        <v>0.65359477124183007</v>
      </c>
      <c r="AC319" s="136">
        <v>76.5</v>
      </c>
      <c r="AD319" s="9">
        <f t="shared" si="42"/>
        <v>0.83660130718954251</v>
      </c>
      <c r="AE319" s="136">
        <v>76.5</v>
      </c>
      <c r="AF319" s="137">
        <f t="shared" si="43"/>
        <v>0.52287581699346408</v>
      </c>
      <c r="AG319" s="136">
        <v>76.5</v>
      </c>
      <c r="AH319" s="137">
        <f t="shared" si="44"/>
        <v>0.52287581699346408</v>
      </c>
      <c r="AI319" s="136">
        <v>76.5</v>
      </c>
      <c r="AJ319" s="138">
        <f t="shared" si="45"/>
        <v>0.52287581699346408</v>
      </c>
    </row>
    <row r="320" spans="1:36">
      <c r="A320" s="136">
        <v>76.75</v>
      </c>
      <c r="B320" s="137">
        <f t="shared" si="25"/>
        <v>0.52117263843648209</v>
      </c>
      <c r="C320" s="137">
        <f t="shared" si="26"/>
        <v>5.2117263843648214</v>
      </c>
      <c r="D320" s="9">
        <v>7.67500000000003</v>
      </c>
      <c r="E320" s="138">
        <f t="shared" si="27"/>
        <v>5.2117263843648001</v>
      </c>
      <c r="F320" s="136">
        <v>76.75</v>
      </c>
      <c r="G320" s="137">
        <f t="shared" si="28"/>
        <v>1.3029315960912053</v>
      </c>
      <c r="H320" s="137">
        <f t="shared" si="29"/>
        <v>13.029315960912054</v>
      </c>
      <c r="I320" s="9">
        <v>7.67500000000003</v>
      </c>
      <c r="J320" s="138">
        <f t="shared" si="30"/>
        <v>5.2117263843648001</v>
      </c>
      <c r="K320" s="9">
        <v>304</v>
      </c>
      <c r="L320" s="137">
        <f t="shared" si="31"/>
        <v>1.3157894736842104</v>
      </c>
      <c r="M320" s="137">
        <f t="shared" si="32"/>
        <v>13.157894736842104</v>
      </c>
      <c r="N320" s="136">
        <v>76.75</v>
      </c>
      <c r="O320" s="137">
        <f t="shared" si="33"/>
        <v>0.52117263843648209</v>
      </c>
      <c r="P320" s="137">
        <f t="shared" si="34"/>
        <v>5.2117263843648214</v>
      </c>
      <c r="Q320" s="9">
        <v>7.67500000000003</v>
      </c>
      <c r="R320" s="138">
        <f t="shared" si="35"/>
        <v>5.2117263843648001</v>
      </c>
      <c r="S320" s="136">
        <v>3.0699999999999901</v>
      </c>
      <c r="T320" s="137">
        <f t="shared" si="36"/>
        <v>0.65146579804560478</v>
      </c>
      <c r="U320" s="137">
        <f t="shared" si="37"/>
        <v>6.5146579804560476</v>
      </c>
      <c r="V320" s="136">
        <v>30.700000000000301</v>
      </c>
      <c r="W320" s="137">
        <f t="shared" si="38"/>
        <v>0.65146579804559623</v>
      </c>
      <c r="X320" s="137">
        <f t="shared" si="39"/>
        <v>6.5146579804559623</v>
      </c>
      <c r="Y320" s="136">
        <v>76.75</v>
      </c>
      <c r="Z320" s="9">
        <f t="shared" si="40"/>
        <v>0.52117263843648209</v>
      </c>
      <c r="AA320" s="139">
        <v>0.307</v>
      </c>
      <c r="AB320" s="9">
        <f t="shared" si="41"/>
        <v>0.65146579804560256</v>
      </c>
      <c r="AC320" s="136">
        <v>76.75</v>
      </c>
      <c r="AD320" s="9">
        <f t="shared" si="42"/>
        <v>0.83387622149837137</v>
      </c>
      <c r="AE320" s="136">
        <v>76.75</v>
      </c>
      <c r="AF320" s="137">
        <f t="shared" si="43"/>
        <v>0.52117263843648209</v>
      </c>
      <c r="AG320" s="136">
        <v>76.75</v>
      </c>
      <c r="AH320" s="137">
        <f t="shared" si="44"/>
        <v>0.52117263843648209</v>
      </c>
      <c r="AI320" s="136">
        <v>76.75</v>
      </c>
      <c r="AJ320" s="138">
        <f t="shared" si="45"/>
        <v>0.52117263843648209</v>
      </c>
    </row>
    <row r="321" spans="1:36">
      <c r="A321" s="136">
        <v>77</v>
      </c>
      <c r="B321" s="137">
        <f t="shared" si="25"/>
        <v>0.51948051948051943</v>
      </c>
      <c r="C321" s="137">
        <f t="shared" si="26"/>
        <v>5.1948051948051948</v>
      </c>
      <c r="D321" s="9">
        <v>7.7000000000000304</v>
      </c>
      <c r="E321" s="138">
        <f t="shared" si="27"/>
        <v>5.1948051948051734</v>
      </c>
      <c r="F321" s="136">
        <v>77</v>
      </c>
      <c r="G321" s="137">
        <f t="shared" si="28"/>
        <v>1.2987012987012987</v>
      </c>
      <c r="H321" s="137">
        <f t="shared" si="29"/>
        <v>12.987012987012987</v>
      </c>
      <c r="I321" s="9">
        <v>7.7000000000000304</v>
      </c>
      <c r="J321" s="138">
        <f t="shared" si="30"/>
        <v>5.1948051948051734</v>
      </c>
      <c r="K321" s="136">
        <v>305</v>
      </c>
      <c r="L321" s="137">
        <f t="shared" si="31"/>
        <v>1.3114754098360657</v>
      </c>
      <c r="M321" s="137">
        <f t="shared" si="32"/>
        <v>13.114754098360656</v>
      </c>
      <c r="N321" s="136">
        <v>77</v>
      </c>
      <c r="O321" s="137">
        <f t="shared" si="33"/>
        <v>0.51948051948051943</v>
      </c>
      <c r="P321" s="137">
        <f t="shared" si="34"/>
        <v>5.1948051948051948</v>
      </c>
      <c r="Q321" s="9">
        <v>7.7000000000000304</v>
      </c>
      <c r="R321" s="138">
        <f t="shared" si="35"/>
        <v>5.1948051948051734</v>
      </c>
      <c r="S321" s="136">
        <v>3.0799999999999899</v>
      </c>
      <c r="T321" s="137">
        <f t="shared" si="36"/>
        <v>0.64935064935065145</v>
      </c>
      <c r="U321" s="137">
        <f t="shared" si="37"/>
        <v>6.4935064935065148</v>
      </c>
      <c r="V321" s="136">
        <v>30.800000000000299</v>
      </c>
      <c r="W321" s="137">
        <f t="shared" si="38"/>
        <v>0.64935064935064302</v>
      </c>
      <c r="X321" s="137">
        <f t="shared" si="39"/>
        <v>6.4935064935064304</v>
      </c>
      <c r="Y321" s="136">
        <v>77</v>
      </c>
      <c r="Z321" s="9">
        <f t="shared" si="40"/>
        <v>0.51948051948051943</v>
      </c>
      <c r="AA321" s="139">
        <v>0.308</v>
      </c>
      <c r="AB321" s="9">
        <f t="shared" si="41"/>
        <v>0.64935064935064934</v>
      </c>
      <c r="AC321" s="136">
        <v>77</v>
      </c>
      <c r="AD321" s="9">
        <f t="shared" si="42"/>
        <v>0.83116883116883111</v>
      </c>
      <c r="AE321" s="136">
        <v>77</v>
      </c>
      <c r="AF321" s="137">
        <f t="shared" si="43"/>
        <v>0.51948051948051943</v>
      </c>
      <c r="AG321" s="136">
        <v>77</v>
      </c>
      <c r="AH321" s="137">
        <f t="shared" si="44"/>
        <v>0.51948051948051943</v>
      </c>
      <c r="AI321" s="136">
        <v>77</v>
      </c>
      <c r="AJ321" s="138">
        <f t="shared" si="45"/>
        <v>0.51948051948051943</v>
      </c>
    </row>
    <row r="322" spans="1:36">
      <c r="A322" s="136">
        <v>77.25</v>
      </c>
      <c r="B322" s="137">
        <f t="shared" si="25"/>
        <v>0.51779935275080913</v>
      </c>
      <c r="C322" s="137">
        <f t="shared" si="26"/>
        <v>5.1779935275080913</v>
      </c>
      <c r="D322" s="9">
        <v>7.7250000000000298</v>
      </c>
      <c r="E322" s="138">
        <f t="shared" si="27"/>
        <v>5.1779935275080708</v>
      </c>
      <c r="F322" s="136">
        <v>77.25</v>
      </c>
      <c r="G322" s="137">
        <f t="shared" si="28"/>
        <v>1.2944983818770228</v>
      </c>
      <c r="H322" s="137">
        <f t="shared" si="29"/>
        <v>12.944983818770229</v>
      </c>
      <c r="I322" s="9">
        <v>7.7250000000000298</v>
      </c>
      <c r="J322" s="138">
        <f t="shared" si="30"/>
        <v>5.1779935275080708</v>
      </c>
      <c r="K322" s="9">
        <v>306</v>
      </c>
      <c r="L322" s="137">
        <f t="shared" si="31"/>
        <v>1.3071895424836601</v>
      </c>
      <c r="M322" s="137">
        <f t="shared" si="32"/>
        <v>13.071895424836601</v>
      </c>
      <c r="N322" s="136">
        <v>77.25</v>
      </c>
      <c r="O322" s="137">
        <f t="shared" si="33"/>
        <v>0.51779935275080913</v>
      </c>
      <c r="P322" s="137">
        <f t="shared" si="34"/>
        <v>5.1779935275080913</v>
      </c>
      <c r="Q322" s="9">
        <v>7.7250000000000298</v>
      </c>
      <c r="R322" s="138">
        <f t="shared" si="35"/>
        <v>5.1779935275080708</v>
      </c>
      <c r="S322" s="136">
        <v>3.0899999999999901</v>
      </c>
      <c r="T322" s="137">
        <f t="shared" si="36"/>
        <v>0.64724919093851341</v>
      </c>
      <c r="U322" s="137">
        <f t="shared" si="37"/>
        <v>6.4724919093851341</v>
      </c>
      <c r="V322" s="136">
        <v>30.900000000000301</v>
      </c>
      <c r="W322" s="137">
        <f t="shared" si="38"/>
        <v>0.64724919093850497</v>
      </c>
      <c r="X322" s="137">
        <f t="shared" si="39"/>
        <v>6.4724919093850497</v>
      </c>
      <c r="Y322" s="136">
        <v>77.25</v>
      </c>
      <c r="Z322" s="9">
        <f t="shared" si="40"/>
        <v>0.51779935275080913</v>
      </c>
      <c r="AA322" s="139">
        <v>0.309</v>
      </c>
      <c r="AB322" s="9">
        <f t="shared" si="41"/>
        <v>0.6472491909385113</v>
      </c>
      <c r="AC322" s="136">
        <v>77.25</v>
      </c>
      <c r="AD322" s="9">
        <f t="shared" si="42"/>
        <v>0.82847896440129454</v>
      </c>
      <c r="AE322" s="136">
        <v>77.25</v>
      </c>
      <c r="AF322" s="137">
        <f t="shared" si="43"/>
        <v>0.51779935275080913</v>
      </c>
      <c r="AG322" s="136">
        <v>77.25</v>
      </c>
      <c r="AH322" s="137">
        <f t="shared" si="44"/>
        <v>0.51779935275080913</v>
      </c>
      <c r="AI322" s="136">
        <v>77.25</v>
      </c>
      <c r="AJ322" s="138">
        <f t="shared" si="45"/>
        <v>0.51779935275080913</v>
      </c>
    </row>
    <row r="323" spans="1:36">
      <c r="A323" s="136">
        <v>77.5</v>
      </c>
      <c r="B323" s="137">
        <f t="shared" si="25"/>
        <v>0.5161290322580645</v>
      </c>
      <c r="C323" s="137">
        <f t="shared" si="26"/>
        <v>5.161290322580645</v>
      </c>
      <c r="D323" s="9">
        <v>7.7500000000000302</v>
      </c>
      <c r="E323" s="138">
        <f t="shared" si="27"/>
        <v>5.1612903225806246</v>
      </c>
      <c r="F323" s="136">
        <v>77.5</v>
      </c>
      <c r="G323" s="137">
        <f t="shared" si="28"/>
        <v>1.2903225806451613</v>
      </c>
      <c r="H323" s="137">
        <f t="shared" si="29"/>
        <v>12.903225806451612</v>
      </c>
      <c r="I323" s="9">
        <v>7.7500000000000302</v>
      </c>
      <c r="J323" s="138">
        <f t="shared" si="30"/>
        <v>5.1612903225806246</v>
      </c>
      <c r="K323" s="136">
        <v>307</v>
      </c>
      <c r="L323" s="137">
        <f t="shared" si="31"/>
        <v>1.3029315960912053</v>
      </c>
      <c r="M323" s="137">
        <f t="shared" si="32"/>
        <v>13.029315960912054</v>
      </c>
      <c r="N323" s="136">
        <v>77.5</v>
      </c>
      <c r="O323" s="137">
        <f t="shared" si="33"/>
        <v>0.5161290322580645</v>
      </c>
      <c r="P323" s="137">
        <f t="shared" si="34"/>
        <v>5.161290322580645</v>
      </c>
      <c r="Q323" s="9">
        <v>7.7500000000000302</v>
      </c>
      <c r="R323" s="138">
        <f t="shared" si="35"/>
        <v>5.1612903225806246</v>
      </c>
      <c r="S323" s="136">
        <v>3.0999999999999899</v>
      </c>
      <c r="T323" s="137">
        <f t="shared" si="36"/>
        <v>0.64516129032258274</v>
      </c>
      <c r="U323" s="137">
        <f t="shared" si="37"/>
        <v>6.4516129032258274</v>
      </c>
      <c r="V323" s="136">
        <v>31.000000000000298</v>
      </c>
      <c r="W323" s="137">
        <f t="shared" si="38"/>
        <v>0.64516129032257441</v>
      </c>
      <c r="X323" s="137">
        <f t="shared" si="39"/>
        <v>6.4516129032257439</v>
      </c>
      <c r="Y323" s="136">
        <v>77.5</v>
      </c>
      <c r="Z323" s="9">
        <f t="shared" si="40"/>
        <v>0.5161290322580645</v>
      </c>
      <c r="AA323" s="139">
        <v>0.31</v>
      </c>
      <c r="AB323" s="9">
        <f t="shared" si="41"/>
        <v>0.64516129032258063</v>
      </c>
      <c r="AC323" s="136">
        <v>77.5</v>
      </c>
      <c r="AD323" s="9">
        <f t="shared" si="42"/>
        <v>0.82580645161290323</v>
      </c>
      <c r="AE323" s="136">
        <v>77.5</v>
      </c>
      <c r="AF323" s="137">
        <f t="shared" si="43"/>
        <v>0.5161290322580645</v>
      </c>
      <c r="AG323" s="136">
        <v>77.5</v>
      </c>
      <c r="AH323" s="137">
        <f t="shared" si="44"/>
        <v>0.5161290322580645</v>
      </c>
      <c r="AI323" s="136">
        <v>77.5</v>
      </c>
      <c r="AJ323" s="138">
        <f t="shared" si="45"/>
        <v>0.5161290322580645</v>
      </c>
    </row>
    <row r="324" spans="1:36">
      <c r="A324" s="136">
        <v>77.75</v>
      </c>
      <c r="B324" s="137">
        <f t="shared" si="25"/>
        <v>0.51446945337620575</v>
      </c>
      <c r="C324" s="137">
        <f t="shared" si="26"/>
        <v>5.144694533762058</v>
      </c>
      <c r="D324" s="9">
        <v>7.7750000000000297</v>
      </c>
      <c r="E324" s="138">
        <f t="shared" si="27"/>
        <v>5.1446945337620376</v>
      </c>
      <c r="F324" s="136">
        <v>77.75</v>
      </c>
      <c r="G324" s="137">
        <f t="shared" si="28"/>
        <v>1.2861736334405145</v>
      </c>
      <c r="H324" s="137">
        <f t="shared" si="29"/>
        <v>12.861736334405144</v>
      </c>
      <c r="I324" s="9">
        <v>7.7750000000000297</v>
      </c>
      <c r="J324" s="138">
        <f t="shared" si="30"/>
        <v>5.1446945337620376</v>
      </c>
      <c r="K324" s="9">
        <v>308</v>
      </c>
      <c r="L324" s="137">
        <f t="shared" si="31"/>
        <v>1.2987012987012987</v>
      </c>
      <c r="M324" s="137">
        <f t="shared" si="32"/>
        <v>12.987012987012987</v>
      </c>
      <c r="N324" s="136">
        <v>77.75</v>
      </c>
      <c r="O324" s="137">
        <f t="shared" si="33"/>
        <v>0.51446945337620575</v>
      </c>
      <c r="P324" s="137">
        <f t="shared" si="34"/>
        <v>5.144694533762058</v>
      </c>
      <c r="Q324" s="9">
        <v>7.7750000000000297</v>
      </c>
      <c r="R324" s="138">
        <f t="shared" si="35"/>
        <v>5.1446945337620376</v>
      </c>
      <c r="S324" s="136">
        <v>3.1099999999999901</v>
      </c>
      <c r="T324" s="137">
        <f t="shared" si="36"/>
        <v>0.64308681672025936</v>
      </c>
      <c r="U324" s="137">
        <f t="shared" si="37"/>
        <v>6.4308681672025934</v>
      </c>
      <c r="V324" s="136">
        <v>31.1000000000003</v>
      </c>
      <c r="W324" s="137">
        <f t="shared" si="38"/>
        <v>0.64308681672025103</v>
      </c>
      <c r="X324" s="137">
        <f t="shared" si="39"/>
        <v>6.4308681672025099</v>
      </c>
      <c r="Y324" s="136">
        <v>77.75</v>
      </c>
      <c r="Z324" s="9">
        <f t="shared" si="40"/>
        <v>0.51446945337620575</v>
      </c>
      <c r="AA324" s="139">
        <v>0.311</v>
      </c>
      <c r="AB324" s="9">
        <f t="shared" si="41"/>
        <v>0.64308681672025725</v>
      </c>
      <c r="AC324" s="136">
        <v>77.75</v>
      </c>
      <c r="AD324" s="9">
        <f t="shared" si="42"/>
        <v>0.82315112540192925</v>
      </c>
      <c r="AE324" s="136">
        <v>77.75</v>
      </c>
      <c r="AF324" s="137">
        <f t="shared" si="43"/>
        <v>0.51446945337620575</v>
      </c>
      <c r="AG324" s="136">
        <v>77.75</v>
      </c>
      <c r="AH324" s="137">
        <f t="shared" si="44"/>
        <v>0.51446945337620575</v>
      </c>
      <c r="AI324" s="136">
        <v>77.75</v>
      </c>
      <c r="AJ324" s="138">
        <f t="shared" si="45"/>
        <v>0.51446945337620575</v>
      </c>
    </row>
    <row r="325" spans="1:36">
      <c r="A325" s="136">
        <v>78</v>
      </c>
      <c r="B325" s="137">
        <f t="shared" si="25"/>
        <v>0.51282051282051289</v>
      </c>
      <c r="C325" s="137">
        <f t="shared" si="26"/>
        <v>5.1282051282051286</v>
      </c>
      <c r="D325" s="9">
        <v>7.80000000000003</v>
      </c>
      <c r="E325" s="138">
        <f t="shared" si="27"/>
        <v>5.1282051282051091</v>
      </c>
      <c r="F325" s="136">
        <v>78</v>
      </c>
      <c r="G325" s="137">
        <f t="shared" si="28"/>
        <v>1.2820512820512822</v>
      </c>
      <c r="H325" s="137">
        <f t="shared" si="29"/>
        <v>12.820512820512821</v>
      </c>
      <c r="I325" s="9">
        <v>7.80000000000003</v>
      </c>
      <c r="J325" s="138">
        <f t="shared" si="30"/>
        <v>5.1282051282051091</v>
      </c>
      <c r="K325" s="136">
        <v>309</v>
      </c>
      <c r="L325" s="137">
        <f t="shared" si="31"/>
        <v>1.2944983818770228</v>
      </c>
      <c r="M325" s="137">
        <f t="shared" si="32"/>
        <v>12.944983818770229</v>
      </c>
      <c r="N325" s="136">
        <v>78</v>
      </c>
      <c r="O325" s="137">
        <f t="shared" si="33"/>
        <v>0.51282051282051289</v>
      </c>
      <c r="P325" s="137">
        <f t="shared" si="34"/>
        <v>5.1282051282051286</v>
      </c>
      <c r="Q325" s="9">
        <v>7.80000000000003</v>
      </c>
      <c r="R325" s="138">
        <f t="shared" si="35"/>
        <v>5.1282051282051091</v>
      </c>
      <c r="S325" s="136">
        <v>3.1199999999999899</v>
      </c>
      <c r="T325" s="137">
        <f t="shared" si="36"/>
        <v>0.64102564102564319</v>
      </c>
      <c r="U325" s="137">
        <f t="shared" si="37"/>
        <v>6.4102564102564319</v>
      </c>
      <c r="V325" s="136">
        <v>31.200000000000301</v>
      </c>
      <c r="W325" s="137">
        <f t="shared" si="38"/>
        <v>0.64102564102563475</v>
      </c>
      <c r="X325" s="137">
        <f t="shared" si="39"/>
        <v>6.4102564102563475</v>
      </c>
      <c r="Y325" s="136">
        <v>78</v>
      </c>
      <c r="Z325" s="9">
        <f t="shared" si="40"/>
        <v>0.51282051282051289</v>
      </c>
      <c r="AA325" s="139">
        <v>0.312</v>
      </c>
      <c r="AB325" s="9">
        <f t="shared" si="41"/>
        <v>0.64102564102564097</v>
      </c>
      <c r="AC325" s="136">
        <v>78</v>
      </c>
      <c r="AD325" s="9">
        <f t="shared" si="42"/>
        <v>0.8205128205128206</v>
      </c>
      <c r="AE325" s="136">
        <v>78</v>
      </c>
      <c r="AF325" s="137">
        <f t="shared" si="43"/>
        <v>0.51282051282051289</v>
      </c>
      <c r="AG325" s="136">
        <v>78</v>
      </c>
      <c r="AH325" s="137">
        <f t="shared" si="44"/>
        <v>0.51282051282051289</v>
      </c>
      <c r="AI325" s="136">
        <v>78</v>
      </c>
      <c r="AJ325" s="138">
        <f t="shared" si="45"/>
        <v>0.51282051282051289</v>
      </c>
    </row>
    <row r="326" spans="1:36">
      <c r="A326" s="136">
        <v>78.25</v>
      </c>
      <c r="B326" s="137">
        <f t="shared" si="25"/>
        <v>0.51118210862619806</v>
      </c>
      <c r="C326" s="137">
        <f t="shared" si="26"/>
        <v>5.1118210862619806</v>
      </c>
      <c r="D326" s="9">
        <v>7.8250000000000304</v>
      </c>
      <c r="E326" s="138">
        <f t="shared" si="27"/>
        <v>5.1118210862619611</v>
      </c>
      <c r="F326" s="136">
        <v>78.25</v>
      </c>
      <c r="G326" s="137">
        <f t="shared" si="28"/>
        <v>1.2779552715654954</v>
      </c>
      <c r="H326" s="137">
        <f t="shared" si="29"/>
        <v>12.779552715654955</v>
      </c>
      <c r="I326" s="9">
        <v>7.8250000000000304</v>
      </c>
      <c r="J326" s="138">
        <f t="shared" si="30"/>
        <v>5.1118210862619611</v>
      </c>
      <c r="K326" s="9">
        <v>310</v>
      </c>
      <c r="L326" s="137">
        <f t="shared" si="31"/>
        <v>1.2903225806451613</v>
      </c>
      <c r="M326" s="137">
        <f t="shared" si="32"/>
        <v>12.903225806451612</v>
      </c>
      <c r="N326" s="136">
        <v>78.25</v>
      </c>
      <c r="O326" s="137">
        <f t="shared" si="33"/>
        <v>0.51118210862619806</v>
      </c>
      <c r="P326" s="137">
        <f t="shared" si="34"/>
        <v>5.1118210862619806</v>
      </c>
      <c r="Q326" s="9">
        <v>7.8250000000000304</v>
      </c>
      <c r="R326" s="138">
        <f t="shared" si="35"/>
        <v>5.1118210862619611</v>
      </c>
      <c r="S326" s="136">
        <v>3.1299999999999901</v>
      </c>
      <c r="T326" s="137">
        <f t="shared" si="36"/>
        <v>0.63897763578274969</v>
      </c>
      <c r="U326" s="137">
        <f t="shared" si="37"/>
        <v>6.3897763578274969</v>
      </c>
      <c r="V326" s="136">
        <v>31.300000000000299</v>
      </c>
      <c r="W326" s="137">
        <f t="shared" si="38"/>
        <v>0.63897763578274147</v>
      </c>
      <c r="X326" s="137">
        <f t="shared" si="39"/>
        <v>6.3897763578274152</v>
      </c>
      <c r="Y326" s="136">
        <v>78.25</v>
      </c>
      <c r="Z326" s="9">
        <f t="shared" si="40"/>
        <v>0.51118210862619806</v>
      </c>
      <c r="AA326" s="139">
        <v>0.313</v>
      </c>
      <c r="AB326" s="9">
        <f t="shared" si="41"/>
        <v>0.63897763578274758</v>
      </c>
      <c r="AC326" s="136">
        <v>78.25</v>
      </c>
      <c r="AD326" s="9">
        <f t="shared" si="42"/>
        <v>0.81789137380191701</v>
      </c>
      <c r="AE326" s="136">
        <v>78.25</v>
      </c>
      <c r="AF326" s="137">
        <f t="shared" si="43"/>
        <v>0.51118210862619806</v>
      </c>
      <c r="AG326" s="136">
        <v>78.25</v>
      </c>
      <c r="AH326" s="137">
        <f t="shared" si="44"/>
        <v>0.51118210862619806</v>
      </c>
      <c r="AI326" s="136">
        <v>78.25</v>
      </c>
      <c r="AJ326" s="138">
        <f t="shared" si="45"/>
        <v>0.51118210862619806</v>
      </c>
    </row>
    <row r="327" spans="1:36">
      <c r="A327" s="136">
        <v>78.5</v>
      </c>
      <c r="B327" s="137">
        <f t="shared" si="25"/>
        <v>0.50955414012738853</v>
      </c>
      <c r="C327" s="137">
        <f t="shared" si="26"/>
        <v>5.0955414012738851</v>
      </c>
      <c r="D327" s="9">
        <v>7.8500000000000298</v>
      </c>
      <c r="E327" s="138">
        <f t="shared" si="27"/>
        <v>5.0955414012738656</v>
      </c>
      <c r="F327" s="136">
        <v>78.5</v>
      </c>
      <c r="G327" s="137">
        <f t="shared" si="28"/>
        <v>1.2738853503184715</v>
      </c>
      <c r="H327" s="137">
        <f t="shared" si="29"/>
        <v>12.738853503184714</v>
      </c>
      <c r="I327" s="9">
        <v>7.8500000000000298</v>
      </c>
      <c r="J327" s="138">
        <f t="shared" si="30"/>
        <v>5.0955414012738656</v>
      </c>
      <c r="K327" s="136">
        <v>311</v>
      </c>
      <c r="L327" s="137">
        <f t="shared" si="31"/>
        <v>1.2861736334405145</v>
      </c>
      <c r="M327" s="137">
        <f t="shared" si="32"/>
        <v>12.861736334405144</v>
      </c>
      <c r="N327" s="136">
        <v>78.5</v>
      </c>
      <c r="O327" s="137">
        <f t="shared" si="33"/>
        <v>0.50955414012738853</v>
      </c>
      <c r="P327" s="137">
        <f t="shared" si="34"/>
        <v>5.0955414012738851</v>
      </c>
      <c r="Q327" s="9">
        <v>7.8500000000000298</v>
      </c>
      <c r="R327" s="138">
        <f t="shared" si="35"/>
        <v>5.0955414012738656</v>
      </c>
      <c r="S327" s="136">
        <v>3.1399999999999899</v>
      </c>
      <c r="T327" s="137">
        <f t="shared" si="36"/>
        <v>0.63694267515923775</v>
      </c>
      <c r="U327" s="137">
        <f t="shared" si="37"/>
        <v>6.3694267515923775</v>
      </c>
      <c r="V327" s="136">
        <v>31.400000000000301</v>
      </c>
      <c r="W327" s="137">
        <f t="shared" si="38"/>
        <v>0.63694267515922964</v>
      </c>
      <c r="X327" s="137">
        <f t="shared" si="39"/>
        <v>6.3694267515922967</v>
      </c>
      <c r="Y327" s="136">
        <v>78.5</v>
      </c>
      <c r="Z327" s="9">
        <f t="shared" si="40"/>
        <v>0.50955414012738853</v>
      </c>
      <c r="AA327" s="139">
        <v>0.314</v>
      </c>
      <c r="AB327" s="9">
        <f t="shared" si="41"/>
        <v>0.63694267515923564</v>
      </c>
      <c r="AC327" s="136">
        <v>78.5</v>
      </c>
      <c r="AD327" s="9">
        <f t="shared" si="42"/>
        <v>0.8152866242038217</v>
      </c>
      <c r="AE327" s="136">
        <v>78.5</v>
      </c>
      <c r="AF327" s="137">
        <f t="shared" si="43"/>
        <v>0.50955414012738853</v>
      </c>
      <c r="AG327" s="136">
        <v>78.5</v>
      </c>
      <c r="AH327" s="137">
        <f t="shared" si="44"/>
        <v>0.50955414012738853</v>
      </c>
      <c r="AI327" s="136">
        <v>78.5</v>
      </c>
      <c r="AJ327" s="138">
        <f t="shared" si="45"/>
        <v>0.50955414012738853</v>
      </c>
    </row>
    <row r="328" spans="1:36">
      <c r="A328" s="136">
        <v>78.75</v>
      </c>
      <c r="B328" s="137">
        <f t="shared" si="25"/>
        <v>0.50793650793650791</v>
      </c>
      <c r="C328" s="137">
        <f t="shared" si="26"/>
        <v>5.0793650793650791</v>
      </c>
      <c r="D328" s="9">
        <v>7.8750000000000302</v>
      </c>
      <c r="E328" s="138">
        <f t="shared" si="27"/>
        <v>5.0793650793650595</v>
      </c>
      <c r="F328" s="136">
        <v>78.75</v>
      </c>
      <c r="G328" s="137">
        <f t="shared" si="28"/>
        <v>1.2698412698412698</v>
      </c>
      <c r="H328" s="137">
        <f t="shared" si="29"/>
        <v>12.698412698412698</v>
      </c>
      <c r="I328" s="9">
        <v>7.8750000000000302</v>
      </c>
      <c r="J328" s="138">
        <f t="shared" si="30"/>
        <v>5.0793650793650595</v>
      </c>
      <c r="K328" s="9">
        <v>312</v>
      </c>
      <c r="L328" s="137">
        <f t="shared" si="31"/>
        <v>1.2820512820512822</v>
      </c>
      <c r="M328" s="137">
        <f t="shared" si="32"/>
        <v>12.820512820512821</v>
      </c>
      <c r="N328" s="136">
        <v>78.75</v>
      </c>
      <c r="O328" s="137">
        <f t="shared" si="33"/>
        <v>0.50793650793650791</v>
      </c>
      <c r="P328" s="137">
        <f t="shared" si="34"/>
        <v>5.0793650793650791</v>
      </c>
      <c r="Q328" s="9">
        <v>7.8750000000000302</v>
      </c>
      <c r="R328" s="138">
        <f t="shared" si="35"/>
        <v>5.0793650793650595</v>
      </c>
      <c r="S328" s="136">
        <v>3.1499999999999901</v>
      </c>
      <c r="T328" s="137">
        <f t="shared" si="36"/>
        <v>0.63492063492063688</v>
      </c>
      <c r="U328" s="137">
        <f t="shared" si="37"/>
        <v>6.3492063492063693</v>
      </c>
      <c r="V328" s="136">
        <v>31.500000000000298</v>
      </c>
      <c r="W328" s="137">
        <f t="shared" si="38"/>
        <v>0.63492063492062889</v>
      </c>
      <c r="X328" s="137">
        <f t="shared" si="39"/>
        <v>6.3492063492062893</v>
      </c>
      <c r="Y328" s="136">
        <v>78.75</v>
      </c>
      <c r="Z328" s="9">
        <f t="shared" si="40"/>
        <v>0.50793650793650791</v>
      </c>
      <c r="AA328" s="139">
        <v>0.315</v>
      </c>
      <c r="AB328" s="9">
        <f t="shared" si="41"/>
        <v>0.63492063492063489</v>
      </c>
      <c r="AC328" s="136">
        <v>78.75</v>
      </c>
      <c r="AD328" s="9">
        <f t="shared" si="42"/>
        <v>0.8126984126984127</v>
      </c>
      <c r="AE328" s="136">
        <v>78.75</v>
      </c>
      <c r="AF328" s="137">
        <f t="shared" si="43"/>
        <v>0.50793650793650791</v>
      </c>
      <c r="AG328" s="136">
        <v>78.75</v>
      </c>
      <c r="AH328" s="137">
        <f t="shared" si="44"/>
        <v>0.50793650793650791</v>
      </c>
      <c r="AI328" s="136">
        <v>78.75</v>
      </c>
      <c r="AJ328" s="138">
        <f t="shared" si="45"/>
        <v>0.50793650793650791</v>
      </c>
    </row>
    <row r="329" spans="1:36">
      <c r="A329" s="136">
        <v>79</v>
      </c>
      <c r="B329" s="137">
        <f t="shared" si="25"/>
        <v>0.50632911392405067</v>
      </c>
      <c r="C329" s="137">
        <f t="shared" si="26"/>
        <v>5.0632911392405067</v>
      </c>
      <c r="D329" s="9">
        <v>7.9000000000000297</v>
      </c>
      <c r="E329" s="138">
        <f t="shared" si="27"/>
        <v>5.0632911392404871</v>
      </c>
      <c r="F329" s="136">
        <v>79</v>
      </c>
      <c r="G329" s="137">
        <f t="shared" si="28"/>
        <v>1.2658227848101267</v>
      </c>
      <c r="H329" s="137">
        <f t="shared" si="29"/>
        <v>12.658227848101266</v>
      </c>
      <c r="I329" s="9">
        <v>7.9000000000000297</v>
      </c>
      <c r="J329" s="138">
        <f t="shared" si="30"/>
        <v>5.0632911392404871</v>
      </c>
      <c r="K329" s="136">
        <v>313</v>
      </c>
      <c r="L329" s="137">
        <f t="shared" si="31"/>
        <v>1.2779552715654954</v>
      </c>
      <c r="M329" s="137">
        <f t="shared" si="32"/>
        <v>12.779552715654955</v>
      </c>
      <c r="N329" s="136">
        <v>79</v>
      </c>
      <c r="O329" s="137">
        <f t="shared" si="33"/>
        <v>0.50632911392405067</v>
      </c>
      <c r="P329" s="137">
        <f t="shared" si="34"/>
        <v>5.0632911392405067</v>
      </c>
      <c r="Q329" s="9">
        <v>7.9000000000000297</v>
      </c>
      <c r="R329" s="138">
        <f t="shared" si="35"/>
        <v>5.0632911392404871</v>
      </c>
      <c r="S329" s="136">
        <v>3.1599999999999899</v>
      </c>
      <c r="T329" s="137">
        <f t="shared" si="36"/>
        <v>0.63291139240506522</v>
      </c>
      <c r="U329" s="137">
        <f t="shared" si="37"/>
        <v>6.3291139240506524</v>
      </c>
      <c r="V329" s="136">
        <v>31.6000000000003</v>
      </c>
      <c r="W329" s="137">
        <f t="shared" si="38"/>
        <v>0.63291139240505734</v>
      </c>
      <c r="X329" s="137">
        <f t="shared" si="39"/>
        <v>6.3291139240505734</v>
      </c>
      <c r="Y329" s="136">
        <v>79</v>
      </c>
      <c r="Z329" s="9">
        <f t="shared" si="40"/>
        <v>0.50632911392405067</v>
      </c>
      <c r="AA329" s="139">
        <v>0.316</v>
      </c>
      <c r="AB329" s="9">
        <f t="shared" si="41"/>
        <v>0.63291139240506322</v>
      </c>
      <c r="AC329" s="136">
        <v>79</v>
      </c>
      <c r="AD329" s="9">
        <f t="shared" si="42"/>
        <v>0.810126582278481</v>
      </c>
      <c r="AE329" s="136">
        <v>79</v>
      </c>
      <c r="AF329" s="137">
        <f t="shared" si="43"/>
        <v>0.50632911392405067</v>
      </c>
      <c r="AG329" s="136">
        <v>79</v>
      </c>
      <c r="AH329" s="137">
        <f t="shared" si="44"/>
        <v>0.50632911392405067</v>
      </c>
      <c r="AI329" s="136">
        <v>79</v>
      </c>
      <c r="AJ329" s="138">
        <f t="shared" si="45"/>
        <v>0.50632911392405067</v>
      </c>
    </row>
    <row r="330" spans="1:36">
      <c r="A330" s="136">
        <v>79.25</v>
      </c>
      <c r="B330" s="137">
        <f t="shared" si="25"/>
        <v>0.50473186119873814</v>
      </c>
      <c r="C330" s="137">
        <f t="shared" si="26"/>
        <v>5.0473186119873814</v>
      </c>
      <c r="D330" s="9">
        <v>7.9250000000000203</v>
      </c>
      <c r="E330" s="138">
        <f t="shared" si="27"/>
        <v>5.047318611987369</v>
      </c>
      <c r="F330" s="136">
        <v>79.25</v>
      </c>
      <c r="G330" s="137">
        <f t="shared" si="28"/>
        <v>1.2618296529968454</v>
      </c>
      <c r="H330" s="137">
        <f t="shared" si="29"/>
        <v>12.618296529968454</v>
      </c>
      <c r="I330" s="9">
        <v>7.9250000000000203</v>
      </c>
      <c r="J330" s="138">
        <f t="shared" si="30"/>
        <v>5.047318611987369</v>
      </c>
      <c r="K330" s="9">
        <v>314</v>
      </c>
      <c r="L330" s="137">
        <f t="shared" si="31"/>
        <v>1.2738853503184715</v>
      </c>
      <c r="M330" s="137">
        <f t="shared" si="32"/>
        <v>12.738853503184714</v>
      </c>
      <c r="N330" s="136">
        <v>79.25</v>
      </c>
      <c r="O330" s="137">
        <f t="shared" si="33"/>
        <v>0.50473186119873814</v>
      </c>
      <c r="P330" s="137">
        <f t="shared" si="34"/>
        <v>5.0473186119873814</v>
      </c>
      <c r="Q330" s="9">
        <v>7.9250000000000203</v>
      </c>
      <c r="R330" s="138">
        <f t="shared" si="35"/>
        <v>5.047318611987369</v>
      </c>
      <c r="S330" s="136">
        <v>3.1699999999999902</v>
      </c>
      <c r="T330" s="137">
        <f t="shared" si="36"/>
        <v>0.63091482649842467</v>
      </c>
      <c r="U330" s="137">
        <f t="shared" si="37"/>
        <v>6.3091482649842465</v>
      </c>
      <c r="V330" s="136">
        <v>31.700000000000301</v>
      </c>
      <c r="W330" s="137">
        <f t="shared" si="38"/>
        <v>0.63091482649841668</v>
      </c>
      <c r="X330" s="137">
        <f t="shared" si="39"/>
        <v>6.3091482649841666</v>
      </c>
      <c r="Y330" s="136">
        <v>79.25</v>
      </c>
      <c r="Z330" s="9">
        <f t="shared" si="40"/>
        <v>0.50473186119873814</v>
      </c>
      <c r="AA330" s="139">
        <v>0.317</v>
      </c>
      <c r="AB330" s="9">
        <f t="shared" si="41"/>
        <v>0.63091482649842279</v>
      </c>
      <c r="AC330" s="136">
        <v>79.25</v>
      </c>
      <c r="AD330" s="9">
        <f t="shared" si="42"/>
        <v>0.80757097791798105</v>
      </c>
      <c r="AE330" s="136">
        <v>79.25</v>
      </c>
      <c r="AF330" s="137">
        <f t="shared" si="43"/>
        <v>0.50473186119873814</v>
      </c>
      <c r="AG330" s="136">
        <v>79.25</v>
      </c>
      <c r="AH330" s="137">
        <f t="shared" si="44"/>
        <v>0.50473186119873814</v>
      </c>
      <c r="AI330" s="136">
        <v>79.25</v>
      </c>
      <c r="AJ330" s="138">
        <f t="shared" si="45"/>
        <v>0.50473186119873814</v>
      </c>
    </row>
    <row r="331" spans="1:36">
      <c r="A331" s="136">
        <v>79.5</v>
      </c>
      <c r="B331" s="137">
        <f t="shared" si="25"/>
        <v>0.50314465408805031</v>
      </c>
      <c r="C331" s="137">
        <f t="shared" si="26"/>
        <v>5.0314465408805029</v>
      </c>
      <c r="D331" s="9">
        <v>7.9500000000000197</v>
      </c>
      <c r="E331" s="138">
        <f t="shared" si="27"/>
        <v>5.0314465408804914</v>
      </c>
      <c r="F331" s="136">
        <v>79.5</v>
      </c>
      <c r="G331" s="137">
        <f t="shared" si="28"/>
        <v>1.257861635220126</v>
      </c>
      <c r="H331" s="137">
        <f t="shared" si="29"/>
        <v>12.578616352201259</v>
      </c>
      <c r="I331" s="9">
        <v>7.9500000000000197</v>
      </c>
      <c r="J331" s="138">
        <f t="shared" si="30"/>
        <v>5.0314465408804914</v>
      </c>
      <c r="K331" s="136">
        <v>315</v>
      </c>
      <c r="L331" s="137">
        <f t="shared" si="31"/>
        <v>1.2698412698412698</v>
      </c>
      <c r="M331" s="137">
        <f t="shared" si="32"/>
        <v>12.698412698412698</v>
      </c>
      <c r="N331" s="136">
        <v>79.5</v>
      </c>
      <c r="O331" s="137">
        <f t="shared" si="33"/>
        <v>0.50314465408805031</v>
      </c>
      <c r="P331" s="137">
        <f t="shared" si="34"/>
        <v>5.0314465408805029</v>
      </c>
      <c r="Q331" s="9">
        <v>7.9500000000000197</v>
      </c>
      <c r="R331" s="138">
        <f t="shared" si="35"/>
        <v>5.0314465408804914</v>
      </c>
      <c r="S331" s="136">
        <v>3.1799999999999899</v>
      </c>
      <c r="T331" s="137">
        <f t="shared" si="36"/>
        <v>0.62893081761006486</v>
      </c>
      <c r="U331" s="137">
        <f t="shared" si="37"/>
        <v>6.2893081761006489</v>
      </c>
      <c r="V331" s="136">
        <v>31.800000000000299</v>
      </c>
      <c r="W331" s="137">
        <f t="shared" si="38"/>
        <v>0.62893081761005698</v>
      </c>
      <c r="X331" s="137">
        <f t="shared" si="39"/>
        <v>6.2893081761005698</v>
      </c>
      <c r="Y331" s="136">
        <v>79.5</v>
      </c>
      <c r="Z331" s="9">
        <f t="shared" si="40"/>
        <v>0.50314465408805031</v>
      </c>
      <c r="AA331" s="139">
        <v>0.318</v>
      </c>
      <c r="AB331" s="9">
        <f t="shared" si="41"/>
        <v>0.62893081761006286</v>
      </c>
      <c r="AC331" s="136">
        <v>79.5</v>
      </c>
      <c r="AD331" s="9">
        <f t="shared" si="42"/>
        <v>0.80503144654088055</v>
      </c>
      <c r="AE331" s="136">
        <v>79.5</v>
      </c>
      <c r="AF331" s="137">
        <f t="shared" si="43"/>
        <v>0.50314465408805031</v>
      </c>
      <c r="AG331" s="136">
        <v>79.5</v>
      </c>
      <c r="AH331" s="137">
        <f t="shared" si="44"/>
        <v>0.50314465408805031</v>
      </c>
      <c r="AI331" s="136">
        <v>79.5</v>
      </c>
      <c r="AJ331" s="138">
        <f t="shared" si="45"/>
        <v>0.50314465408805031</v>
      </c>
    </row>
    <row r="332" spans="1:36">
      <c r="A332" s="136">
        <v>79.75</v>
      </c>
      <c r="B332" s="137">
        <f t="shared" si="25"/>
        <v>0.50156739811912221</v>
      </c>
      <c r="C332" s="137">
        <f t="shared" si="26"/>
        <v>5.0156739811912221</v>
      </c>
      <c r="D332" s="9">
        <v>7.9750000000000298</v>
      </c>
      <c r="E332" s="138">
        <f t="shared" si="27"/>
        <v>5.0156739811912034</v>
      </c>
      <c r="F332" s="136">
        <v>79.75</v>
      </c>
      <c r="G332" s="137">
        <f t="shared" si="28"/>
        <v>1.2539184952978055</v>
      </c>
      <c r="H332" s="137">
        <f t="shared" si="29"/>
        <v>12.539184952978054</v>
      </c>
      <c r="I332" s="9">
        <v>7.9750000000000298</v>
      </c>
      <c r="J332" s="138">
        <f t="shared" si="30"/>
        <v>5.0156739811912034</v>
      </c>
      <c r="K332" s="9">
        <v>316</v>
      </c>
      <c r="L332" s="137">
        <f t="shared" si="31"/>
        <v>1.2658227848101267</v>
      </c>
      <c r="M332" s="137">
        <f t="shared" si="32"/>
        <v>12.658227848101266</v>
      </c>
      <c r="N332" s="136">
        <v>79.75</v>
      </c>
      <c r="O332" s="137">
        <f t="shared" si="33"/>
        <v>0.50156739811912221</v>
      </c>
      <c r="P332" s="137">
        <f t="shared" si="34"/>
        <v>5.0156739811912221</v>
      </c>
      <c r="Q332" s="9">
        <v>7.9750000000000298</v>
      </c>
      <c r="R332" s="138">
        <f t="shared" si="35"/>
        <v>5.0156739811912034</v>
      </c>
      <c r="S332" s="136">
        <v>3.1899999999999902</v>
      </c>
      <c r="T332" s="137">
        <f t="shared" si="36"/>
        <v>0.62695924764890476</v>
      </c>
      <c r="U332" s="137">
        <f t="shared" si="37"/>
        <v>6.2695924764890476</v>
      </c>
      <c r="V332" s="136">
        <v>31.900000000000301</v>
      </c>
      <c r="W332" s="137">
        <f t="shared" si="38"/>
        <v>0.62695924764889688</v>
      </c>
      <c r="X332" s="137">
        <f t="shared" si="39"/>
        <v>6.2695924764889686</v>
      </c>
      <c r="Y332" s="136">
        <v>79.75</v>
      </c>
      <c r="Z332" s="9">
        <f t="shared" si="40"/>
        <v>0.50156739811912221</v>
      </c>
      <c r="AA332" s="139">
        <v>0.31900000000000001</v>
      </c>
      <c r="AB332" s="9">
        <f t="shared" si="41"/>
        <v>0.62695924764890276</v>
      </c>
      <c r="AC332" s="136">
        <v>79.75</v>
      </c>
      <c r="AD332" s="9">
        <f t="shared" si="42"/>
        <v>0.80250783699059558</v>
      </c>
      <c r="AE332" s="136">
        <v>79.75</v>
      </c>
      <c r="AF332" s="137">
        <f t="shared" si="43"/>
        <v>0.50156739811912221</v>
      </c>
      <c r="AG332" s="136">
        <v>79.75</v>
      </c>
      <c r="AH332" s="137">
        <f t="shared" si="44"/>
        <v>0.50156739811912221</v>
      </c>
      <c r="AI332" s="136">
        <v>79.75</v>
      </c>
      <c r="AJ332" s="138">
        <f t="shared" si="45"/>
        <v>0.50156739811912221</v>
      </c>
    </row>
    <row r="333" spans="1:36">
      <c r="A333" s="136">
        <v>80</v>
      </c>
      <c r="B333" s="137">
        <f t="shared" si="25"/>
        <v>0.5</v>
      </c>
      <c r="C333" s="137">
        <f t="shared" si="26"/>
        <v>5</v>
      </c>
      <c r="D333" s="9">
        <v>8.0000000000000302</v>
      </c>
      <c r="E333" s="138">
        <f t="shared" si="27"/>
        <v>4.9999999999999813</v>
      </c>
      <c r="F333" s="136">
        <v>80</v>
      </c>
      <c r="G333" s="137">
        <f t="shared" si="28"/>
        <v>1.25</v>
      </c>
      <c r="H333" s="137">
        <f t="shared" si="29"/>
        <v>12.5</v>
      </c>
      <c r="I333" s="9">
        <v>8.0000000000000302</v>
      </c>
      <c r="J333" s="138">
        <f t="shared" si="30"/>
        <v>4.9999999999999813</v>
      </c>
      <c r="K333" s="136">
        <v>317</v>
      </c>
      <c r="L333" s="137">
        <f t="shared" si="31"/>
        <v>1.2618296529968454</v>
      </c>
      <c r="M333" s="137">
        <f t="shared" si="32"/>
        <v>12.618296529968454</v>
      </c>
      <c r="N333" s="136">
        <v>80</v>
      </c>
      <c r="O333" s="137">
        <f t="shared" si="33"/>
        <v>0.5</v>
      </c>
      <c r="P333" s="137">
        <f t="shared" si="34"/>
        <v>5</v>
      </c>
      <c r="Q333" s="9">
        <v>8.0000000000000302</v>
      </c>
      <c r="R333" s="138">
        <f t="shared" si="35"/>
        <v>4.9999999999999813</v>
      </c>
      <c r="S333" s="136">
        <v>3.19999999999999</v>
      </c>
      <c r="T333" s="137">
        <f t="shared" si="36"/>
        <v>0.62500000000000189</v>
      </c>
      <c r="U333" s="137">
        <f t="shared" si="37"/>
        <v>6.2500000000000187</v>
      </c>
      <c r="V333" s="136">
        <v>32.000000000000298</v>
      </c>
      <c r="W333" s="137">
        <f t="shared" si="38"/>
        <v>0.62499999999999423</v>
      </c>
      <c r="X333" s="137">
        <f t="shared" si="39"/>
        <v>6.2499999999999423</v>
      </c>
      <c r="Y333" s="136">
        <v>80</v>
      </c>
      <c r="Z333" s="9">
        <f t="shared" si="40"/>
        <v>0.5</v>
      </c>
      <c r="AA333" s="139">
        <v>0.32</v>
      </c>
      <c r="AB333" s="9">
        <f t="shared" si="41"/>
        <v>0.625</v>
      </c>
      <c r="AC333" s="136">
        <v>80</v>
      </c>
      <c r="AD333" s="9">
        <f t="shared" si="42"/>
        <v>0.8</v>
      </c>
      <c r="AE333" s="136">
        <v>80</v>
      </c>
      <c r="AF333" s="137">
        <f t="shared" si="43"/>
        <v>0.5</v>
      </c>
      <c r="AG333" s="136">
        <v>80</v>
      </c>
      <c r="AH333" s="137">
        <f t="shared" si="44"/>
        <v>0.5</v>
      </c>
      <c r="AI333" s="136">
        <v>80</v>
      </c>
      <c r="AJ333" s="138">
        <f t="shared" si="45"/>
        <v>0.5</v>
      </c>
    </row>
    <row r="334" spans="1:36">
      <c r="A334" s="136">
        <v>80.25</v>
      </c>
      <c r="B334" s="137">
        <f t="shared" si="25"/>
        <v>0.49844236760124611</v>
      </c>
      <c r="C334" s="137">
        <f t="shared" si="26"/>
        <v>4.9844236760124607</v>
      </c>
      <c r="D334" s="9">
        <v>8.0250000000000306</v>
      </c>
      <c r="E334" s="138">
        <f t="shared" si="27"/>
        <v>4.9844236760124421</v>
      </c>
      <c r="F334" s="136">
        <v>80.25</v>
      </c>
      <c r="G334" s="137">
        <f t="shared" si="28"/>
        <v>1.2461059190031152</v>
      </c>
      <c r="H334" s="137">
        <f t="shared" si="29"/>
        <v>12.461059190031152</v>
      </c>
      <c r="I334" s="9">
        <v>8.0250000000000306</v>
      </c>
      <c r="J334" s="138">
        <f t="shared" si="30"/>
        <v>4.9844236760124421</v>
      </c>
      <c r="K334" s="9">
        <v>318</v>
      </c>
      <c r="L334" s="137">
        <f t="shared" si="31"/>
        <v>1.257861635220126</v>
      </c>
      <c r="M334" s="137">
        <f t="shared" si="32"/>
        <v>12.578616352201259</v>
      </c>
      <c r="N334" s="136">
        <v>80.25</v>
      </c>
      <c r="O334" s="137">
        <f t="shared" si="33"/>
        <v>0.49844236760124611</v>
      </c>
      <c r="P334" s="137">
        <f t="shared" si="34"/>
        <v>4.9844236760124607</v>
      </c>
      <c r="Q334" s="9">
        <v>8.0250000000000306</v>
      </c>
      <c r="R334" s="138">
        <f t="shared" si="35"/>
        <v>4.9844236760124421</v>
      </c>
      <c r="S334" s="136">
        <v>3.2099999999999902</v>
      </c>
      <c r="T334" s="137">
        <f t="shared" si="36"/>
        <v>0.62305295950155948</v>
      </c>
      <c r="U334" s="137">
        <f t="shared" si="37"/>
        <v>6.2305295950155948</v>
      </c>
      <c r="V334" s="136">
        <v>32.1000000000003</v>
      </c>
      <c r="W334" s="137">
        <f t="shared" si="38"/>
        <v>0.62305295950155182</v>
      </c>
      <c r="X334" s="137">
        <f t="shared" si="39"/>
        <v>6.2305295950155184</v>
      </c>
      <c r="Y334" s="136">
        <v>80.25</v>
      </c>
      <c r="Z334" s="9">
        <f t="shared" si="40"/>
        <v>0.49844236760124611</v>
      </c>
      <c r="AA334" s="139">
        <v>0.32100000000000001</v>
      </c>
      <c r="AB334" s="9">
        <f t="shared" si="41"/>
        <v>0.62305295950155759</v>
      </c>
      <c r="AC334" s="136">
        <v>80.25</v>
      </c>
      <c r="AD334" s="9">
        <f t="shared" si="42"/>
        <v>0.79750778816199375</v>
      </c>
      <c r="AE334" s="136">
        <v>80.25</v>
      </c>
      <c r="AF334" s="137">
        <f t="shared" si="43"/>
        <v>0.49844236760124611</v>
      </c>
      <c r="AG334" s="136">
        <v>80.25</v>
      </c>
      <c r="AH334" s="137">
        <f t="shared" si="44"/>
        <v>0.49844236760124611</v>
      </c>
      <c r="AI334" s="136">
        <v>80.25</v>
      </c>
      <c r="AJ334" s="138">
        <f t="shared" si="45"/>
        <v>0.49844236760124611</v>
      </c>
    </row>
    <row r="335" spans="1:36">
      <c r="A335" s="136">
        <v>80.5</v>
      </c>
      <c r="B335" s="137">
        <f t="shared" si="25"/>
        <v>0.49689440993788819</v>
      </c>
      <c r="C335" s="137">
        <f t="shared" si="26"/>
        <v>4.9689440993788816</v>
      </c>
      <c r="D335" s="9">
        <v>8.0500000000000291</v>
      </c>
      <c r="E335" s="138">
        <f t="shared" si="27"/>
        <v>4.9689440993788638</v>
      </c>
      <c r="F335" s="136">
        <v>80.5</v>
      </c>
      <c r="G335" s="137">
        <f t="shared" si="28"/>
        <v>1.2422360248447206</v>
      </c>
      <c r="H335" s="137">
        <f t="shared" si="29"/>
        <v>12.422360248447205</v>
      </c>
      <c r="I335" s="9">
        <v>8.0500000000000291</v>
      </c>
      <c r="J335" s="138">
        <f t="shared" si="30"/>
        <v>4.9689440993788638</v>
      </c>
      <c r="K335" s="136">
        <v>319</v>
      </c>
      <c r="L335" s="137">
        <f t="shared" si="31"/>
        <v>1.2539184952978055</v>
      </c>
      <c r="M335" s="137">
        <f t="shared" si="32"/>
        <v>12.539184952978054</v>
      </c>
      <c r="N335" s="136">
        <v>80.5</v>
      </c>
      <c r="O335" s="137">
        <f t="shared" si="33"/>
        <v>0.49689440993788819</v>
      </c>
      <c r="P335" s="137">
        <f t="shared" si="34"/>
        <v>4.9689440993788816</v>
      </c>
      <c r="Q335" s="9">
        <v>8.0500000000000291</v>
      </c>
      <c r="R335" s="138">
        <f t="shared" si="35"/>
        <v>4.9689440993788638</v>
      </c>
      <c r="S335" s="136">
        <v>3.21999999999999</v>
      </c>
      <c r="T335" s="137">
        <f t="shared" si="36"/>
        <v>0.6211180124223622</v>
      </c>
      <c r="U335" s="137">
        <f t="shared" si="37"/>
        <v>6.2111801242236222</v>
      </c>
      <c r="V335" s="136">
        <v>32.200000000000301</v>
      </c>
      <c r="W335" s="137">
        <f t="shared" si="38"/>
        <v>0.62111801242235443</v>
      </c>
      <c r="X335" s="137">
        <f t="shared" si="39"/>
        <v>6.211180124223544</v>
      </c>
      <c r="Y335" s="136">
        <v>80.5</v>
      </c>
      <c r="Z335" s="9">
        <f t="shared" si="40"/>
        <v>0.49689440993788819</v>
      </c>
      <c r="AA335" s="139">
        <v>0.32200000000000001</v>
      </c>
      <c r="AB335" s="9">
        <f t="shared" si="41"/>
        <v>0.6211180124223602</v>
      </c>
      <c r="AC335" s="136">
        <v>80.5</v>
      </c>
      <c r="AD335" s="9">
        <f t="shared" si="42"/>
        <v>0.79503105590062118</v>
      </c>
      <c r="AE335" s="136">
        <v>80.5</v>
      </c>
      <c r="AF335" s="137">
        <f t="shared" si="43"/>
        <v>0.49689440993788819</v>
      </c>
      <c r="AG335" s="136">
        <v>80.5</v>
      </c>
      <c r="AH335" s="137">
        <f t="shared" si="44"/>
        <v>0.49689440993788819</v>
      </c>
      <c r="AI335" s="136">
        <v>80.5</v>
      </c>
      <c r="AJ335" s="138">
        <f t="shared" si="45"/>
        <v>0.49689440993788819</v>
      </c>
    </row>
    <row r="336" spans="1:36">
      <c r="A336" s="136">
        <v>80.75</v>
      </c>
      <c r="B336" s="137">
        <f t="shared" si="25"/>
        <v>0.49535603715170284</v>
      </c>
      <c r="C336" s="137">
        <f t="shared" si="26"/>
        <v>4.9535603715170282</v>
      </c>
      <c r="D336" s="9">
        <v>8.0750000000000206</v>
      </c>
      <c r="E336" s="138">
        <f t="shared" si="27"/>
        <v>4.9535603715170149</v>
      </c>
      <c r="F336" s="136">
        <v>80.75</v>
      </c>
      <c r="G336" s="137">
        <f t="shared" si="28"/>
        <v>1.2383900928792571</v>
      </c>
      <c r="H336" s="137">
        <f t="shared" si="29"/>
        <v>12.383900928792571</v>
      </c>
      <c r="I336" s="9">
        <v>8.0750000000000206</v>
      </c>
      <c r="J336" s="138">
        <f t="shared" si="30"/>
        <v>4.9535603715170149</v>
      </c>
      <c r="K336" s="9">
        <v>320</v>
      </c>
      <c r="L336" s="137">
        <f t="shared" si="31"/>
        <v>1.25</v>
      </c>
      <c r="M336" s="137">
        <f t="shared" si="32"/>
        <v>12.5</v>
      </c>
      <c r="N336" s="136">
        <v>80.75</v>
      </c>
      <c r="O336" s="137">
        <f t="shared" si="33"/>
        <v>0.49535603715170284</v>
      </c>
      <c r="P336" s="137">
        <f t="shared" si="34"/>
        <v>4.9535603715170282</v>
      </c>
      <c r="Q336" s="9">
        <v>8.0750000000000206</v>
      </c>
      <c r="R336" s="138">
        <f t="shared" si="35"/>
        <v>4.9535603715170149</v>
      </c>
      <c r="S336" s="136">
        <v>3.2299999999999902</v>
      </c>
      <c r="T336" s="137">
        <f t="shared" si="36"/>
        <v>0.6191950464396303</v>
      </c>
      <c r="U336" s="137">
        <f t="shared" si="37"/>
        <v>6.191950464396303</v>
      </c>
      <c r="V336" s="136">
        <v>32.300000000000303</v>
      </c>
      <c r="W336" s="137">
        <f t="shared" si="38"/>
        <v>0.61919504643962275</v>
      </c>
      <c r="X336" s="137">
        <f t="shared" si="39"/>
        <v>6.1919504643962275</v>
      </c>
      <c r="Y336" s="136">
        <v>80.75</v>
      </c>
      <c r="Z336" s="9">
        <f t="shared" si="40"/>
        <v>0.49535603715170284</v>
      </c>
      <c r="AA336" s="139">
        <v>0.32300000000000001</v>
      </c>
      <c r="AB336" s="9">
        <f t="shared" si="41"/>
        <v>0.61919504643962842</v>
      </c>
      <c r="AC336" s="136">
        <v>80.75</v>
      </c>
      <c r="AD336" s="9">
        <f t="shared" si="42"/>
        <v>0.79256965944272451</v>
      </c>
      <c r="AE336" s="136">
        <v>80.75</v>
      </c>
      <c r="AF336" s="137">
        <f t="shared" si="43"/>
        <v>0.49535603715170284</v>
      </c>
      <c r="AG336" s="136">
        <v>80.75</v>
      </c>
      <c r="AH336" s="137">
        <f t="shared" si="44"/>
        <v>0.49535603715170284</v>
      </c>
      <c r="AI336" s="136">
        <v>80.75</v>
      </c>
      <c r="AJ336" s="138">
        <f t="shared" si="45"/>
        <v>0.49535603715170284</v>
      </c>
    </row>
    <row r="337" spans="1:36">
      <c r="A337" s="136">
        <v>81</v>
      </c>
      <c r="B337" s="137">
        <f t="shared" si="25"/>
        <v>0.49382716049382713</v>
      </c>
      <c r="C337" s="137">
        <f t="shared" si="26"/>
        <v>4.9382716049382713</v>
      </c>
      <c r="D337" s="9">
        <v>8.1000000000000298</v>
      </c>
      <c r="E337" s="138">
        <f t="shared" si="27"/>
        <v>4.9382716049382536</v>
      </c>
      <c r="F337" s="136">
        <v>81</v>
      </c>
      <c r="G337" s="137">
        <f t="shared" si="28"/>
        <v>1.2345679012345678</v>
      </c>
      <c r="H337" s="137">
        <f t="shared" si="29"/>
        <v>12.345679012345679</v>
      </c>
      <c r="I337" s="9">
        <v>8.1000000000000298</v>
      </c>
      <c r="J337" s="138">
        <f t="shared" si="30"/>
        <v>4.9382716049382536</v>
      </c>
      <c r="K337" s="136">
        <v>321</v>
      </c>
      <c r="L337" s="137">
        <f t="shared" si="31"/>
        <v>1.2461059190031152</v>
      </c>
      <c r="M337" s="137">
        <f t="shared" si="32"/>
        <v>12.461059190031152</v>
      </c>
      <c r="N337" s="136">
        <v>81</v>
      </c>
      <c r="O337" s="137">
        <f t="shared" si="33"/>
        <v>0.49382716049382713</v>
      </c>
      <c r="P337" s="137">
        <f t="shared" si="34"/>
        <v>4.9382716049382713</v>
      </c>
      <c r="Q337" s="9">
        <v>8.1000000000000298</v>
      </c>
      <c r="R337" s="138">
        <f t="shared" si="35"/>
        <v>4.9382716049382536</v>
      </c>
      <c r="S337" s="136">
        <v>3.23999999999999</v>
      </c>
      <c r="T337" s="137">
        <f t="shared" si="36"/>
        <v>0.61728395061728591</v>
      </c>
      <c r="U337" s="137">
        <f t="shared" si="37"/>
        <v>6.1728395061728589</v>
      </c>
      <c r="V337" s="136">
        <v>32.400000000000297</v>
      </c>
      <c r="W337" s="137">
        <f t="shared" si="38"/>
        <v>0.61728395061727825</v>
      </c>
      <c r="X337" s="137">
        <f t="shared" si="39"/>
        <v>6.1728395061727825</v>
      </c>
      <c r="Y337" s="136">
        <v>81</v>
      </c>
      <c r="Z337" s="9">
        <f t="shared" si="40"/>
        <v>0.49382716049382713</v>
      </c>
      <c r="AA337" s="139">
        <v>0.32400000000000001</v>
      </c>
      <c r="AB337" s="9">
        <f t="shared" si="41"/>
        <v>0.61728395061728403</v>
      </c>
      <c r="AC337" s="136">
        <v>81</v>
      </c>
      <c r="AD337" s="9">
        <f t="shared" si="42"/>
        <v>0.79012345679012341</v>
      </c>
      <c r="AE337" s="136">
        <v>81</v>
      </c>
      <c r="AF337" s="137">
        <f t="shared" si="43"/>
        <v>0.49382716049382713</v>
      </c>
      <c r="AG337" s="136">
        <v>81</v>
      </c>
      <c r="AH337" s="137">
        <f t="shared" si="44"/>
        <v>0.49382716049382713</v>
      </c>
      <c r="AI337" s="136">
        <v>81</v>
      </c>
      <c r="AJ337" s="138">
        <f t="shared" si="45"/>
        <v>0.49382716049382713</v>
      </c>
    </row>
    <row r="338" spans="1:36">
      <c r="A338" s="136">
        <v>81.25</v>
      </c>
      <c r="B338" s="137">
        <f t="shared" si="25"/>
        <v>0.49230769230769234</v>
      </c>
      <c r="C338" s="137">
        <f t="shared" si="26"/>
        <v>4.9230769230769234</v>
      </c>
      <c r="D338" s="9">
        <v>8.1250000000000302</v>
      </c>
      <c r="E338" s="138">
        <f t="shared" si="27"/>
        <v>4.9230769230769047</v>
      </c>
      <c r="F338" s="136">
        <v>81.25</v>
      </c>
      <c r="G338" s="137">
        <f t="shared" si="28"/>
        <v>1.2307692307692308</v>
      </c>
      <c r="H338" s="137">
        <f t="shared" si="29"/>
        <v>12.307692307692308</v>
      </c>
      <c r="I338" s="9">
        <v>8.1250000000000302</v>
      </c>
      <c r="J338" s="138">
        <f t="shared" si="30"/>
        <v>4.9230769230769047</v>
      </c>
      <c r="K338" s="9">
        <v>322</v>
      </c>
      <c r="L338" s="137">
        <f t="shared" si="31"/>
        <v>1.2422360248447206</v>
      </c>
      <c r="M338" s="137">
        <f t="shared" si="32"/>
        <v>12.422360248447205</v>
      </c>
      <c r="N338" s="136">
        <v>81.25</v>
      </c>
      <c r="O338" s="137">
        <f t="shared" si="33"/>
        <v>0.49230769230769234</v>
      </c>
      <c r="P338" s="137">
        <f t="shared" si="34"/>
        <v>4.9230769230769234</v>
      </c>
      <c r="Q338" s="9">
        <v>8.1250000000000302</v>
      </c>
      <c r="R338" s="138">
        <f t="shared" si="35"/>
        <v>4.9230769230769047</v>
      </c>
      <c r="S338" s="136">
        <v>3.2499999999999898</v>
      </c>
      <c r="T338" s="137">
        <f t="shared" si="36"/>
        <v>0.61538461538461731</v>
      </c>
      <c r="U338" s="137">
        <f t="shared" si="37"/>
        <v>6.1538461538461728</v>
      </c>
      <c r="V338" s="136">
        <v>32.500000000000398</v>
      </c>
      <c r="W338" s="137">
        <f t="shared" si="38"/>
        <v>0.61538461538460787</v>
      </c>
      <c r="X338" s="137">
        <f t="shared" si="39"/>
        <v>6.1538461538460787</v>
      </c>
      <c r="Y338" s="136">
        <v>81.25</v>
      </c>
      <c r="Z338" s="9">
        <f t="shared" si="40"/>
        <v>0.49230769230769234</v>
      </c>
      <c r="AA338" s="139">
        <v>0.32500000000000001</v>
      </c>
      <c r="AB338" s="9">
        <f t="shared" si="41"/>
        <v>0.61538461538461531</v>
      </c>
      <c r="AC338" s="136">
        <v>81.25</v>
      </c>
      <c r="AD338" s="9">
        <f t="shared" si="42"/>
        <v>0.78769230769230769</v>
      </c>
      <c r="AE338" s="136">
        <v>81.25</v>
      </c>
      <c r="AF338" s="137">
        <f t="shared" si="43"/>
        <v>0.49230769230769234</v>
      </c>
      <c r="AG338" s="136">
        <v>81.25</v>
      </c>
      <c r="AH338" s="137">
        <f t="shared" si="44"/>
        <v>0.49230769230769234</v>
      </c>
      <c r="AI338" s="136">
        <v>81.25</v>
      </c>
      <c r="AJ338" s="138">
        <f t="shared" si="45"/>
        <v>0.49230769230769234</v>
      </c>
    </row>
    <row r="339" spans="1:36">
      <c r="A339" s="136">
        <v>81.5</v>
      </c>
      <c r="B339" s="137">
        <f t="shared" si="25"/>
        <v>0.49079754601226994</v>
      </c>
      <c r="C339" s="137">
        <f t="shared" si="26"/>
        <v>4.9079754601226995</v>
      </c>
      <c r="D339" s="9">
        <v>8.1500000000000306</v>
      </c>
      <c r="E339" s="138">
        <f t="shared" si="27"/>
        <v>4.9079754601226808</v>
      </c>
      <c r="F339" s="136">
        <v>81.5</v>
      </c>
      <c r="G339" s="137">
        <f t="shared" si="28"/>
        <v>1.2269938650306749</v>
      </c>
      <c r="H339" s="137">
        <f t="shared" si="29"/>
        <v>12.269938650306749</v>
      </c>
      <c r="I339" s="9">
        <v>8.1500000000000306</v>
      </c>
      <c r="J339" s="138">
        <f t="shared" si="30"/>
        <v>4.9079754601226808</v>
      </c>
      <c r="K339" s="136">
        <v>323</v>
      </c>
      <c r="L339" s="137">
        <f t="shared" si="31"/>
        <v>1.2383900928792571</v>
      </c>
      <c r="M339" s="137">
        <f t="shared" si="32"/>
        <v>12.383900928792571</v>
      </c>
      <c r="N339" s="136">
        <v>81.5</v>
      </c>
      <c r="O339" s="137">
        <f t="shared" si="33"/>
        <v>0.49079754601226994</v>
      </c>
      <c r="P339" s="137">
        <f t="shared" si="34"/>
        <v>4.9079754601226995</v>
      </c>
      <c r="Q339" s="9">
        <v>8.1500000000000306</v>
      </c>
      <c r="R339" s="138">
        <f t="shared" si="35"/>
        <v>4.9079754601226808</v>
      </c>
      <c r="S339" s="136">
        <v>3.25999999999999</v>
      </c>
      <c r="T339" s="137">
        <f t="shared" si="36"/>
        <v>0.61349693251533932</v>
      </c>
      <c r="U339" s="137">
        <f t="shared" si="37"/>
        <v>6.134969325153393</v>
      </c>
      <c r="V339" s="136">
        <v>32.600000000000399</v>
      </c>
      <c r="W339" s="137">
        <f t="shared" si="38"/>
        <v>0.61349693251532988</v>
      </c>
      <c r="X339" s="137">
        <f t="shared" si="39"/>
        <v>6.1349693251532988</v>
      </c>
      <c r="Y339" s="136">
        <v>81.5</v>
      </c>
      <c r="Z339" s="9">
        <f t="shared" si="40"/>
        <v>0.49079754601226994</v>
      </c>
      <c r="AA339" s="139">
        <v>0.32600000000000001</v>
      </c>
      <c r="AB339" s="9">
        <f t="shared" si="41"/>
        <v>0.61349693251533732</v>
      </c>
      <c r="AC339" s="136">
        <v>81.5</v>
      </c>
      <c r="AD339" s="9">
        <f t="shared" si="42"/>
        <v>0.78527607361963192</v>
      </c>
      <c r="AE339" s="136">
        <v>81.5</v>
      </c>
      <c r="AF339" s="137">
        <f t="shared" si="43"/>
        <v>0.49079754601226994</v>
      </c>
      <c r="AG339" s="136">
        <v>81.5</v>
      </c>
      <c r="AH339" s="137">
        <f t="shared" si="44"/>
        <v>0.49079754601226994</v>
      </c>
      <c r="AI339" s="136">
        <v>81.5</v>
      </c>
      <c r="AJ339" s="138">
        <f t="shared" si="45"/>
        <v>0.49079754601226994</v>
      </c>
    </row>
    <row r="340" spans="1:36">
      <c r="A340" s="136">
        <v>81.75</v>
      </c>
      <c r="B340" s="137">
        <f t="shared" si="25"/>
        <v>0.4892966360856269</v>
      </c>
      <c r="C340" s="137">
        <f t="shared" si="26"/>
        <v>4.8929663608562688</v>
      </c>
      <c r="D340" s="9">
        <v>8.1750000000000291</v>
      </c>
      <c r="E340" s="138">
        <f t="shared" si="27"/>
        <v>4.8929663608562519</v>
      </c>
      <c r="F340" s="136">
        <v>81.75</v>
      </c>
      <c r="G340" s="137">
        <f t="shared" si="28"/>
        <v>1.2232415902140672</v>
      </c>
      <c r="H340" s="137">
        <f t="shared" si="29"/>
        <v>12.232415902140673</v>
      </c>
      <c r="I340" s="9">
        <v>8.1750000000000291</v>
      </c>
      <c r="J340" s="138">
        <f t="shared" si="30"/>
        <v>4.8929663608562519</v>
      </c>
      <c r="K340" s="9">
        <v>324</v>
      </c>
      <c r="L340" s="137">
        <f t="shared" si="31"/>
        <v>1.2345679012345678</v>
      </c>
      <c r="M340" s="137">
        <f t="shared" si="32"/>
        <v>12.345679012345679</v>
      </c>
      <c r="N340" s="136">
        <v>81.75</v>
      </c>
      <c r="O340" s="137">
        <f t="shared" si="33"/>
        <v>0.4892966360856269</v>
      </c>
      <c r="P340" s="137">
        <f t="shared" si="34"/>
        <v>4.8929663608562688</v>
      </c>
      <c r="Q340" s="9">
        <v>8.1750000000000291</v>
      </c>
      <c r="R340" s="138">
        <f t="shared" si="35"/>
        <v>4.8929663608562519</v>
      </c>
      <c r="S340" s="136">
        <v>3.2699999999999898</v>
      </c>
      <c r="T340" s="137">
        <f t="shared" si="36"/>
        <v>0.61162079510703549</v>
      </c>
      <c r="U340" s="137">
        <f t="shared" si="37"/>
        <v>6.1162079510703551</v>
      </c>
      <c r="V340" s="136">
        <v>32.700000000000401</v>
      </c>
      <c r="W340" s="137">
        <f t="shared" si="38"/>
        <v>0.61162079510702616</v>
      </c>
      <c r="X340" s="137">
        <f t="shared" si="39"/>
        <v>6.1162079510702618</v>
      </c>
      <c r="Y340" s="136">
        <v>81.75</v>
      </c>
      <c r="Z340" s="9">
        <f t="shared" si="40"/>
        <v>0.4892966360856269</v>
      </c>
      <c r="AA340" s="139">
        <v>0.32700000000000001</v>
      </c>
      <c r="AB340" s="9">
        <f t="shared" si="41"/>
        <v>0.6116207951070336</v>
      </c>
      <c r="AC340" s="136">
        <v>81.75</v>
      </c>
      <c r="AD340" s="9">
        <f t="shared" si="42"/>
        <v>0.78287461773700306</v>
      </c>
      <c r="AE340" s="136">
        <v>81.75</v>
      </c>
      <c r="AF340" s="137">
        <f t="shared" si="43"/>
        <v>0.4892966360856269</v>
      </c>
      <c r="AG340" s="136">
        <v>81.75</v>
      </c>
      <c r="AH340" s="137">
        <f t="shared" si="44"/>
        <v>0.4892966360856269</v>
      </c>
      <c r="AI340" s="136">
        <v>81.75</v>
      </c>
      <c r="AJ340" s="138">
        <f t="shared" si="45"/>
        <v>0.4892966360856269</v>
      </c>
    </row>
    <row r="341" spans="1:36">
      <c r="A341" s="136">
        <v>82</v>
      </c>
      <c r="B341" s="137">
        <f t="shared" si="25"/>
        <v>0.48780487804878048</v>
      </c>
      <c r="C341" s="137">
        <f t="shared" si="26"/>
        <v>4.8780487804878048</v>
      </c>
      <c r="D341" s="9">
        <v>8.2000000000000295</v>
      </c>
      <c r="E341" s="138">
        <f t="shared" si="27"/>
        <v>4.878048780487787</v>
      </c>
      <c r="F341" s="136">
        <v>82</v>
      </c>
      <c r="G341" s="137">
        <f t="shared" si="28"/>
        <v>1.2195121951219512</v>
      </c>
      <c r="H341" s="137">
        <f t="shared" si="29"/>
        <v>12.195121951219512</v>
      </c>
      <c r="I341" s="9">
        <v>8.2000000000000295</v>
      </c>
      <c r="J341" s="138">
        <f t="shared" si="30"/>
        <v>4.878048780487787</v>
      </c>
      <c r="K341" s="136">
        <v>325</v>
      </c>
      <c r="L341" s="137">
        <f t="shared" si="31"/>
        <v>1.2307692307692308</v>
      </c>
      <c r="M341" s="137">
        <f t="shared" si="32"/>
        <v>12.307692307692308</v>
      </c>
      <c r="N341" s="136">
        <v>82</v>
      </c>
      <c r="O341" s="137">
        <f t="shared" si="33"/>
        <v>0.48780487804878048</v>
      </c>
      <c r="P341" s="137">
        <f t="shared" si="34"/>
        <v>4.8780487804878048</v>
      </c>
      <c r="Q341" s="9">
        <v>8.2000000000000295</v>
      </c>
      <c r="R341" s="138">
        <f t="shared" si="35"/>
        <v>4.878048780487787</v>
      </c>
      <c r="S341" s="136">
        <v>3.27999999999999</v>
      </c>
      <c r="T341" s="137">
        <f t="shared" si="36"/>
        <v>0.60975609756097737</v>
      </c>
      <c r="U341" s="137">
        <f t="shared" si="37"/>
        <v>6.0975609756097739</v>
      </c>
      <c r="V341" s="136">
        <v>32.800000000000402</v>
      </c>
      <c r="W341" s="137">
        <f t="shared" si="38"/>
        <v>0.60975609756096816</v>
      </c>
      <c r="X341" s="137">
        <f t="shared" si="39"/>
        <v>6.0975609756096816</v>
      </c>
      <c r="Y341" s="136">
        <v>82</v>
      </c>
      <c r="Z341" s="9">
        <f t="shared" si="40"/>
        <v>0.48780487804878048</v>
      </c>
      <c r="AA341" s="139">
        <v>0.32800000000000001</v>
      </c>
      <c r="AB341" s="9">
        <f t="shared" si="41"/>
        <v>0.6097560975609756</v>
      </c>
      <c r="AC341" s="136">
        <v>82</v>
      </c>
      <c r="AD341" s="9">
        <f t="shared" si="42"/>
        <v>0.78048780487804881</v>
      </c>
      <c r="AE341" s="136">
        <v>82</v>
      </c>
      <c r="AF341" s="137">
        <f t="shared" si="43"/>
        <v>0.48780487804878048</v>
      </c>
      <c r="AG341" s="136">
        <v>82</v>
      </c>
      <c r="AH341" s="137">
        <f t="shared" si="44"/>
        <v>0.48780487804878048</v>
      </c>
      <c r="AI341" s="136">
        <v>82</v>
      </c>
      <c r="AJ341" s="138">
        <f t="shared" si="45"/>
        <v>0.48780487804878048</v>
      </c>
    </row>
    <row r="342" spans="1:36">
      <c r="A342" s="136">
        <v>82.25</v>
      </c>
      <c r="B342" s="137">
        <f t="shared" si="25"/>
        <v>0.48632218844984804</v>
      </c>
      <c r="C342" s="137">
        <f t="shared" si="26"/>
        <v>4.86322188449848</v>
      </c>
      <c r="D342" s="9">
        <v>8.2250000000000298</v>
      </c>
      <c r="E342" s="138">
        <f t="shared" si="27"/>
        <v>4.8632218844984623</v>
      </c>
      <c r="F342" s="136">
        <v>82.25</v>
      </c>
      <c r="G342" s="137">
        <f t="shared" si="28"/>
        <v>1.2158054711246202</v>
      </c>
      <c r="H342" s="137">
        <f t="shared" si="29"/>
        <v>12.158054711246201</v>
      </c>
      <c r="I342" s="9">
        <v>8.2250000000000298</v>
      </c>
      <c r="J342" s="138">
        <f t="shared" si="30"/>
        <v>4.8632218844984623</v>
      </c>
      <c r="K342" s="9">
        <v>326</v>
      </c>
      <c r="L342" s="137">
        <f t="shared" si="31"/>
        <v>1.2269938650306749</v>
      </c>
      <c r="M342" s="137">
        <f t="shared" si="32"/>
        <v>12.269938650306749</v>
      </c>
      <c r="N342" s="136">
        <v>82.25</v>
      </c>
      <c r="O342" s="137">
        <f t="shared" si="33"/>
        <v>0.48632218844984804</v>
      </c>
      <c r="P342" s="137">
        <f t="shared" si="34"/>
        <v>4.86322188449848</v>
      </c>
      <c r="Q342" s="9">
        <v>8.2250000000000298</v>
      </c>
      <c r="R342" s="138">
        <f t="shared" si="35"/>
        <v>4.8632218844984623</v>
      </c>
      <c r="S342" s="136">
        <v>3.2899999999999898</v>
      </c>
      <c r="T342" s="137">
        <f t="shared" si="36"/>
        <v>0.60790273556231189</v>
      </c>
      <c r="U342" s="137">
        <f t="shared" si="37"/>
        <v>6.0790273556231185</v>
      </c>
      <c r="V342" s="136">
        <v>32.900000000000396</v>
      </c>
      <c r="W342" s="137">
        <f t="shared" si="38"/>
        <v>0.60790273556230268</v>
      </c>
      <c r="X342" s="137">
        <f t="shared" si="39"/>
        <v>6.079027355623027</v>
      </c>
      <c r="Y342" s="136">
        <v>82.25</v>
      </c>
      <c r="Z342" s="9">
        <f t="shared" si="40"/>
        <v>0.48632218844984804</v>
      </c>
      <c r="AA342" s="139">
        <v>0.32900000000000001</v>
      </c>
      <c r="AB342" s="9">
        <f t="shared" si="41"/>
        <v>0.60790273556231</v>
      </c>
      <c r="AC342" s="136">
        <v>82.25</v>
      </c>
      <c r="AD342" s="9">
        <f t="shared" si="42"/>
        <v>0.77811550151975684</v>
      </c>
      <c r="AE342" s="136">
        <v>82.25</v>
      </c>
      <c r="AF342" s="137">
        <f t="shared" si="43"/>
        <v>0.48632218844984804</v>
      </c>
      <c r="AG342" s="136">
        <v>82.25</v>
      </c>
      <c r="AH342" s="137">
        <f t="shared" si="44"/>
        <v>0.48632218844984804</v>
      </c>
      <c r="AI342" s="136">
        <v>82.25</v>
      </c>
      <c r="AJ342" s="138">
        <f t="shared" si="45"/>
        <v>0.48632218844984804</v>
      </c>
    </row>
    <row r="343" spans="1:36">
      <c r="A343" s="136">
        <v>82.5</v>
      </c>
      <c r="B343" s="137">
        <f t="shared" si="25"/>
        <v>0.48484848484848486</v>
      </c>
      <c r="C343" s="137">
        <f t="shared" si="26"/>
        <v>4.8484848484848486</v>
      </c>
      <c r="D343" s="9">
        <v>8.2500000000000302</v>
      </c>
      <c r="E343" s="138">
        <f t="shared" si="27"/>
        <v>4.8484848484848309</v>
      </c>
      <c r="F343" s="136">
        <v>82.5</v>
      </c>
      <c r="G343" s="137">
        <f t="shared" si="28"/>
        <v>1.2121212121212122</v>
      </c>
      <c r="H343" s="137">
        <f t="shared" si="29"/>
        <v>12.121212121212121</v>
      </c>
      <c r="I343" s="9">
        <v>8.2500000000000302</v>
      </c>
      <c r="J343" s="138">
        <f t="shared" si="30"/>
        <v>4.8484848484848309</v>
      </c>
      <c r="K343" s="136">
        <v>327</v>
      </c>
      <c r="L343" s="137">
        <f t="shared" si="31"/>
        <v>1.2232415902140672</v>
      </c>
      <c r="M343" s="137">
        <f t="shared" si="32"/>
        <v>12.232415902140673</v>
      </c>
      <c r="N343" s="136">
        <v>82.5</v>
      </c>
      <c r="O343" s="137">
        <f t="shared" si="33"/>
        <v>0.48484848484848486</v>
      </c>
      <c r="P343" s="137">
        <f t="shared" si="34"/>
        <v>4.8484848484848486</v>
      </c>
      <c r="Q343" s="9">
        <v>8.2500000000000302</v>
      </c>
      <c r="R343" s="138">
        <f t="shared" si="35"/>
        <v>4.8484848484848309</v>
      </c>
      <c r="S343" s="136">
        <v>3.2999999999999901</v>
      </c>
      <c r="T343" s="137">
        <f t="shared" si="36"/>
        <v>0.60606060606060796</v>
      </c>
      <c r="U343" s="137">
        <f t="shared" si="37"/>
        <v>6.0606060606060801</v>
      </c>
      <c r="V343" s="136">
        <v>33.000000000000398</v>
      </c>
      <c r="W343" s="137">
        <f t="shared" si="38"/>
        <v>0.60606060606059875</v>
      </c>
      <c r="X343" s="137">
        <f t="shared" si="39"/>
        <v>6.0606060606059877</v>
      </c>
      <c r="Y343" s="136">
        <v>82.5</v>
      </c>
      <c r="Z343" s="9">
        <f t="shared" si="40"/>
        <v>0.48484848484848486</v>
      </c>
      <c r="AA343" s="139">
        <v>0.33</v>
      </c>
      <c r="AB343" s="9">
        <f t="shared" si="41"/>
        <v>0.60606060606060597</v>
      </c>
      <c r="AC343" s="136">
        <v>82.5</v>
      </c>
      <c r="AD343" s="9">
        <f t="shared" si="42"/>
        <v>0.77575757575757576</v>
      </c>
      <c r="AE343" s="136">
        <v>82.5</v>
      </c>
      <c r="AF343" s="137">
        <f t="shared" si="43"/>
        <v>0.48484848484848486</v>
      </c>
      <c r="AG343" s="136">
        <v>82.5</v>
      </c>
      <c r="AH343" s="137">
        <f t="shared" si="44"/>
        <v>0.48484848484848486</v>
      </c>
      <c r="AI343" s="136">
        <v>82.5</v>
      </c>
      <c r="AJ343" s="138">
        <f t="shared" si="45"/>
        <v>0.48484848484848486</v>
      </c>
    </row>
    <row r="344" spans="1:36">
      <c r="A344" s="136">
        <v>82.75</v>
      </c>
      <c r="B344" s="137">
        <f t="shared" si="25"/>
        <v>0.48338368580060426</v>
      </c>
      <c r="C344" s="137">
        <f t="shared" si="26"/>
        <v>4.8338368580060429</v>
      </c>
      <c r="D344" s="9">
        <v>8.2750000000000306</v>
      </c>
      <c r="E344" s="138">
        <f t="shared" si="27"/>
        <v>4.8338368580060243</v>
      </c>
      <c r="F344" s="136">
        <v>82.75</v>
      </c>
      <c r="G344" s="137">
        <f t="shared" si="28"/>
        <v>1.2084592145015107</v>
      </c>
      <c r="H344" s="137">
        <f t="shared" si="29"/>
        <v>12.084592145015108</v>
      </c>
      <c r="I344" s="9">
        <v>8.2750000000000306</v>
      </c>
      <c r="J344" s="138">
        <f t="shared" si="30"/>
        <v>4.8338368580060243</v>
      </c>
      <c r="K344" s="9">
        <v>328</v>
      </c>
      <c r="L344" s="137">
        <f t="shared" si="31"/>
        <v>1.2195121951219512</v>
      </c>
      <c r="M344" s="137">
        <f t="shared" si="32"/>
        <v>12.195121951219512</v>
      </c>
      <c r="N344" s="136">
        <v>82.75</v>
      </c>
      <c r="O344" s="137">
        <f t="shared" si="33"/>
        <v>0.48338368580060426</v>
      </c>
      <c r="P344" s="137">
        <f t="shared" si="34"/>
        <v>4.8338368580060429</v>
      </c>
      <c r="Q344" s="9">
        <v>8.2750000000000306</v>
      </c>
      <c r="R344" s="138">
        <f t="shared" si="35"/>
        <v>4.8338368580060243</v>
      </c>
      <c r="S344" s="136">
        <v>3.3099999999999898</v>
      </c>
      <c r="T344" s="137">
        <f t="shared" si="36"/>
        <v>0.60422960725075714</v>
      </c>
      <c r="U344" s="137">
        <f t="shared" si="37"/>
        <v>6.0422960725075718</v>
      </c>
      <c r="V344" s="136">
        <v>33.100000000000399</v>
      </c>
      <c r="W344" s="137">
        <f t="shared" si="38"/>
        <v>0.60422960725074804</v>
      </c>
      <c r="X344" s="137">
        <f t="shared" si="39"/>
        <v>6.0422960725074804</v>
      </c>
      <c r="Y344" s="136">
        <v>82.75</v>
      </c>
      <c r="Z344" s="9">
        <f t="shared" si="40"/>
        <v>0.48338368580060426</v>
      </c>
      <c r="AA344" s="139">
        <v>0.33100000000000002</v>
      </c>
      <c r="AB344" s="9">
        <f t="shared" si="41"/>
        <v>0.60422960725075525</v>
      </c>
      <c r="AC344" s="136">
        <v>82.75</v>
      </c>
      <c r="AD344" s="9">
        <f t="shared" si="42"/>
        <v>0.77341389728096677</v>
      </c>
      <c r="AE344" s="136">
        <v>82.75</v>
      </c>
      <c r="AF344" s="137">
        <f t="shared" si="43"/>
        <v>0.48338368580060426</v>
      </c>
      <c r="AG344" s="136">
        <v>82.75</v>
      </c>
      <c r="AH344" s="137">
        <f t="shared" si="44"/>
        <v>0.48338368580060426</v>
      </c>
      <c r="AI344" s="136">
        <v>82.75</v>
      </c>
      <c r="AJ344" s="138">
        <f t="shared" si="45"/>
        <v>0.48338368580060426</v>
      </c>
    </row>
    <row r="345" spans="1:36">
      <c r="A345" s="136">
        <v>83</v>
      </c>
      <c r="B345" s="137">
        <f t="shared" si="25"/>
        <v>0.48192771084337349</v>
      </c>
      <c r="C345" s="137">
        <f t="shared" si="26"/>
        <v>4.8192771084337345</v>
      </c>
      <c r="D345" s="9">
        <v>8.3000000000000291</v>
      </c>
      <c r="E345" s="138">
        <f t="shared" si="27"/>
        <v>4.8192771084337185</v>
      </c>
      <c r="F345" s="136">
        <v>83</v>
      </c>
      <c r="G345" s="137">
        <f t="shared" si="28"/>
        <v>1.2048192771084338</v>
      </c>
      <c r="H345" s="137">
        <f t="shared" si="29"/>
        <v>12.048192771084338</v>
      </c>
      <c r="I345" s="9">
        <v>8.3000000000000291</v>
      </c>
      <c r="J345" s="138">
        <f t="shared" si="30"/>
        <v>4.8192771084337185</v>
      </c>
      <c r="K345" s="136">
        <v>329</v>
      </c>
      <c r="L345" s="137">
        <f t="shared" si="31"/>
        <v>1.2158054711246202</v>
      </c>
      <c r="M345" s="137">
        <f t="shared" si="32"/>
        <v>12.158054711246201</v>
      </c>
      <c r="N345" s="136">
        <v>83</v>
      </c>
      <c r="O345" s="137">
        <f t="shared" si="33"/>
        <v>0.48192771084337349</v>
      </c>
      <c r="P345" s="137">
        <f t="shared" si="34"/>
        <v>4.8192771084337345</v>
      </c>
      <c r="Q345" s="9">
        <v>8.3000000000000291</v>
      </c>
      <c r="R345" s="138">
        <f t="shared" si="35"/>
        <v>4.8192771084337185</v>
      </c>
      <c r="S345" s="136">
        <v>3.3199999999999901</v>
      </c>
      <c r="T345" s="137">
        <f t="shared" si="36"/>
        <v>0.6024096385542187</v>
      </c>
      <c r="U345" s="137">
        <f t="shared" si="37"/>
        <v>6.0240963855421867</v>
      </c>
      <c r="V345" s="136">
        <v>33.200000000000401</v>
      </c>
      <c r="W345" s="137">
        <f t="shared" si="38"/>
        <v>0.60240963855420959</v>
      </c>
      <c r="X345" s="137">
        <f t="shared" si="39"/>
        <v>6.0240963855420961</v>
      </c>
      <c r="Y345" s="136">
        <v>83</v>
      </c>
      <c r="Z345" s="9">
        <f t="shared" si="40"/>
        <v>0.48192771084337349</v>
      </c>
      <c r="AA345" s="139">
        <v>0.33200000000000002</v>
      </c>
      <c r="AB345" s="9">
        <f t="shared" si="41"/>
        <v>0.60240963855421692</v>
      </c>
      <c r="AC345" s="136">
        <v>83</v>
      </c>
      <c r="AD345" s="9">
        <f t="shared" si="42"/>
        <v>0.77108433734939763</v>
      </c>
      <c r="AE345" s="136">
        <v>83</v>
      </c>
      <c r="AF345" s="137">
        <f t="shared" si="43"/>
        <v>0.48192771084337349</v>
      </c>
      <c r="AG345" s="136">
        <v>83</v>
      </c>
      <c r="AH345" s="137">
        <f t="shared" si="44"/>
        <v>0.48192771084337349</v>
      </c>
      <c r="AI345" s="136">
        <v>83</v>
      </c>
      <c r="AJ345" s="138">
        <f t="shared" si="45"/>
        <v>0.48192771084337349</v>
      </c>
    </row>
    <row r="346" spans="1:36">
      <c r="A346" s="136">
        <v>83.25</v>
      </c>
      <c r="B346" s="137">
        <f t="shared" si="25"/>
        <v>0.48048048048048048</v>
      </c>
      <c r="C346" s="137">
        <f t="shared" si="26"/>
        <v>4.8048048048048049</v>
      </c>
      <c r="D346" s="9">
        <v>8.3250000000000295</v>
      </c>
      <c r="E346" s="138">
        <f t="shared" si="27"/>
        <v>4.804804804804788</v>
      </c>
      <c r="F346" s="136">
        <v>83.25</v>
      </c>
      <c r="G346" s="137">
        <f t="shared" si="28"/>
        <v>1.2012012012012012</v>
      </c>
      <c r="H346" s="137">
        <f t="shared" si="29"/>
        <v>12.012012012012011</v>
      </c>
      <c r="I346" s="9">
        <v>8.3250000000000295</v>
      </c>
      <c r="J346" s="138">
        <f t="shared" si="30"/>
        <v>4.804804804804788</v>
      </c>
      <c r="K346" s="9">
        <v>330</v>
      </c>
      <c r="L346" s="137">
        <f t="shared" si="31"/>
        <v>1.2121212121212122</v>
      </c>
      <c r="M346" s="137">
        <f t="shared" si="32"/>
        <v>12.121212121212121</v>
      </c>
      <c r="N346" s="136">
        <v>83.25</v>
      </c>
      <c r="O346" s="137">
        <f t="shared" si="33"/>
        <v>0.48048048048048048</v>
      </c>
      <c r="P346" s="137">
        <f t="shared" si="34"/>
        <v>4.8048048048048049</v>
      </c>
      <c r="Q346" s="9">
        <v>8.3250000000000295</v>
      </c>
      <c r="R346" s="138">
        <f t="shared" si="35"/>
        <v>4.804804804804788</v>
      </c>
      <c r="S346" s="136">
        <v>3.3299999999999899</v>
      </c>
      <c r="T346" s="137">
        <f t="shared" si="36"/>
        <v>0.60060060060060239</v>
      </c>
      <c r="U346" s="137">
        <f t="shared" si="37"/>
        <v>6.0060060060060234</v>
      </c>
      <c r="V346" s="136">
        <v>33.300000000000402</v>
      </c>
      <c r="W346" s="137">
        <f t="shared" si="38"/>
        <v>0.60060060060059339</v>
      </c>
      <c r="X346" s="137">
        <f t="shared" si="39"/>
        <v>6.0060060060059337</v>
      </c>
      <c r="Y346" s="136">
        <v>83.25</v>
      </c>
      <c r="Z346" s="9">
        <f t="shared" si="40"/>
        <v>0.48048048048048048</v>
      </c>
      <c r="AA346" s="139">
        <v>0.33300000000000002</v>
      </c>
      <c r="AB346" s="9">
        <f t="shared" si="41"/>
        <v>0.60060060060060061</v>
      </c>
      <c r="AC346" s="136">
        <v>83.25</v>
      </c>
      <c r="AD346" s="9">
        <f t="shared" si="42"/>
        <v>0.76876876876876876</v>
      </c>
      <c r="AE346" s="136">
        <v>83.25</v>
      </c>
      <c r="AF346" s="137">
        <f t="shared" si="43"/>
        <v>0.48048048048048048</v>
      </c>
      <c r="AG346" s="136">
        <v>83.25</v>
      </c>
      <c r="AH346" s="137">
        <f t="shared" si="44"/>
        <v>0.48048048048048048</v>
      </c>
      <c r="AI346" s="136">
        <v>83.25</v>
      </c>
      <c r="AJ346" s="138">
        <f t="shared" si="45"/>
        <v>0.48048048048048048</v>
      </c>
    </row>
    <row r="347" spans="1:36">
      <c r="A347" s="136">
        <v>83.5</v>
      </c>
      <c r="B347" s="137">
        <f t="shared" si="25"/>
        <v>0.47904191616766467</v>
      </c>
      <c r="C347" s="137">
        <f t="shared" si="26"/>
        <v>4.7904191616766472</v>
      </c>
      <c r="D347" s="9">
        <v>8.3500000000000298</v>
      </c>
      <c r="E347" s="138">
        <f t="shared" si="27"/>
        <v>4.7904191616766294</v>
      </c>
      <c r="F347" s="136">
        <v>83.5</v>
      </c>
      <c r="G347" s="137">
        <f t="shared" si="28"/>
        <v>1.1976047904191618</v>
      </c>
      <c r="H347" s="137">
        <f t="shared" si="29"/>
        <v>11.976047904191617</v>
      </c>
      <c r="I347" s="9">
        <v>8.3500000000000298</v>
      </c>
      <c r="J347" s="138">
        <f t="shared" si="30"/>
        <v>4.7904191616766294</v>
      </c>
      <c r="K347" s="136">
        <v>331</v>
      </c>
      <c r="L347" s="137">
        <f t="shared" si="31"/>
        <v>1.2084592145015107</v>
      </c>
      <c r="M347" s="137">
        <f t="shared" si="32"/>
        <v>12.084592145015108</v>
      </c>
      <c r="N347" s="136">
        <v>83.5</v>
      </c>
      <c r="O347" s="137">
        <f t="shared" si="33"/>
        <v>0.47904191616766467</v>
      </c>
      <c r="P347" s="137">
        <f t="shared" si="34"/>
        <v>4.7904191616766472</v>
      </c>
      <c r="Q347" s="9">
        <v>8.3500000000000298</v>
      </c>
      <c r="R347" s="138">
        <f t="shared" si="35"/>
        <v>4.7904191616766294</v>
      </c>
      <c r="S347" s="136">
        <v>3.3399999999999799</v>
      </c>
      <c r="T347" s="137">
        <f t="shared" si="36"/>
        <v>0.59880239520958445</v>
      </c>
      <c r="U347" s="137">
        <f t="shared" si="37"/>
        <v>5.988023952095844</v>
      </c>
      <c r="V347" s="136">
        <v>33.400000000000396</v>
      </c>
      <c r="W347" s="137">
        <f t="shared" si="38"/>
        <v>0.59880239520957379</v>
      </c>
      <c r="X347" s="137">
        <f t="shared" si="39"/>
        <v>5.9880239520957375</v>
      </c>
      <c r="Y347" s="136">
        <v>83.5</v>
      </c>
      <c r="Z347" s="9">
        <f t="shared" si="40"/>
        <v>0.47904191616766467</v>
      </c>
      <c r="AA347" s="139">
        <v>0.33400000000000002</v>
      </c>
      <c r="AB347" s="9">
        <f t="shared" si="41"/>
        <v>0.5988023952095809</v>
      </c>
      <c r="AC347" s="136">
        <v>83.5</v>
      </c>
      <c r="AD347" s="9">
        <f t="shared" si="42"/>
        <v>0.76646706586826352</v>
      </c>
      <c r="AE347" s="136">
        <v>83.5</v>
      </c>
      <c r="AF347" s="137">
        <f t="shared" si="43"/>
        <v>0.47904191616766467</v>
      </c>
      <c r="AG347" s="136">
        <v>83.5</v>
      </c>
      <c r="AH347" s="137">
        <f t="shared" si="44"/>
        <v>0.47904191616766467</v>
      </c>
      <c r="AI347" s="136">
        <v>83.5</v>
      </c>
      <c r="AJ347" s="138">
        <f t="shared" si="45"/>
        <v>0.47904191616766467</v>
      </c>
    </row>
    <row r="348" spans="1:36">
      <c r="A348" s="136">
        <v>83.75</v>
      </c>
      <c r="B348" s="137">
        <f t="shared" si="25"/>
        <v>0.47761194029850751</v>
      </c>
      <c r="C348" s="137">
        <f t="shared" si="26"/>
        <v>4.7761194029850751</v>
      </c>
      <c r="D348" s="9">
        <v>8.3750000000000302</v>
      </c>
      <c r="E348" s="138">
        <f t="shared" si="27"/>
        <v>4.7761194029850573</v>
      </c>
      <c r="F348" s="136">
        <v>83.75</v>
      </c>
      <c r="G348" s="137">
        <f t="shared" si="28"/>
        <v>1.1940298507462688</v>
      </c>
      <c r="H348" s="137">
        <f t="shared" si="29"/>
        <v>11.940298507462687</v>
      </c>
      <c r="I348" s="9">
        <v>8.3750000000000302</v>
      </c>
      <c r="J348" s="138">
        <f t="shared" si="30"/>
        <v>4.7761194029850573</v>
      </c>
      <c r="K348" s="9">
        <v>332</v>
      </c>
      <c r="L348" s="137">
        <f t="shared" si="31"/>
        <v>1.2048192771084338</v>
      </c>
      <c r="M348" s="137">
        <f t="shared" si="32"/>
        <v>12.048192771084338</v>
      </c>
      <c r="N348" s="136">
        <v>83.75</v>
      </c>
      <c r="O348" s="137">
        <f t="shared" si="33"/>
        <v>0.47761194029850751</v>
      </c>
      <c r="P348" s="137">
        <f t="shared" si="34"/>
        <v>4.7761194029850751</v>
      </c>
      <c r="Q348" s="9">
        <v>8.3750000000000302</v>
      </c>
      <c r="R348" s="138">
        <f t="shared" si="35"/>
        <v>4.7761194029850573</v>
      </c>
      <c r="S348" s="136">
        <v>3.3499999999999801</v>
      </c>
      <c r="T348" s="137">
        <f t="shared" si="36"/>
        <v>0.59701492537313794</v>
      </c>
      <c r="U348" s="137">
        <f t="shared" si="37"/>
        <v>5.9701492537313792</v>
      </c>
      <c r="V348" s="136">
        <v>33.500000000000398</v>
      </c>
      <c r="W348" s="137">
        <f t="shared" si="38"/>
        <v>0.59701492537312728</v>
      </c>
      <c r="X348" s="137">
        <f t="shared" si="39"/>
        <v>5.9701492537312726</v>
      </c>
      <c r="Y348" s="136">
        <v>83.75</v>
      </c>
      <c r="Z348" s="9">
        <f t="shared" si="40"/>
        <v>0.47761194029850751</v>
      </c>
      <c r="AA348" s="139">
        <v>0.33500000000000002</v>
      </c>
      <c r="AB348" s="9">
        <f t="shared" si="41"/>
        <v>0.59701492537313439</v>
      </c>
      <c r="AC348" s="136">
        <v>83.75</v>
      </c>
      <c r="AD348" s="9">
        <f t="shared" si="42"/>
        <v>0.76417910447761195</v>
      </c>
      <c r="AE348" s="136">
        <v>83.75</v>
      </c>
      <c r="AF348" s="137">
        <f t="shared" si="43"/>
        <v>0.47761194029850751</v>
      </c>
      <c r="AG348" s="136">
        <v>83.75</v>
      </c>
      <c r="AH348" s="137">
        <f t="shared" si="44"/>
        <v>0.47761194029850751</v>
      </c>
      <c r="AI348" s="136">
        <v>83.75</v>
      </c>
      <c r="AJ348" s="138">
        <f t="shared" si="45"/>
        <v>0.47761194029850751</v>
      </c>
    </row>
    <row r="349" spans="1:36">
      <c r="A349" s="136">
        <v>84</v>
      </c>
      <c r="B349" s="137">
        <f t="shared" si="25"/>
        <v>0.47619047619047622</v>
      </c>
      <c r="C349" s="137">
        <f t="shared" si="26"/>
        <v>4.7619047619047619</v>
      </c>
      <c r="D349" s="9">
        <v>8.4000000000000306</v>
      </c>
      <c r="E349" s="138">
        <f t="shared" si="27"/>
        <v>4.7619047619047441</v>
      </c>
      <c r="F349" s="136">
        <v>84</v>
      </c>
      <c r="G349" s="137">
        <f t="shared" si="28"/>
        <v>1.1904761904761905</v>
      </c>
      <c r="H349" s="137">
        <f t="shared" si="29"/>
        <v>11.904761904761905</v>
      </c>
      <c r="I349" s="9">
        <v>8.4000000000000306</v>
      </c>
      <c r="J349" s="138">
        <f t="shared" si="30"/>
        <v>4.7619047619047441</v>
      </c>
      <c r="K349" s="136">
        <v>333</v>
      </c>
      <c r="L349" s="137">
        <f t="shared" si="31"/>
        <v>1.2012012012012012</v>
      </c>
      <c r="M349" s="137">
        <f t="shared" si="32"/>
        <v>12.012012012012011</v>
      </c>
      <c r="N349" s="136">
        <v>84</v>
      </c>
      <c r="O349" s="137">
        <f t="shared" si="33"/>
        <v>0.47619047619047622</v>
      </c>
      <c r="P349" s="137">
        <f t="shared" si="34"/>
        <v>4.7619047619047619</v>
      </c>
      <c r="Q349" s="9">
        <v>8.4000000000000306</v>
      </c>
      <c r="R349" s="138">
        <f t="shared" si="35"/>
        <v>4.7619047619047441</v>
      </c>
      <c r="S349" s="136">
        <v>3.3599999999999799</v>
      </c>
      <c r="T349" s="137">
        <f t="shared" si="36"/>
        <v>0.59523809523809879</v>
      </c>
      <c r="U349" s="137">
        <f t="shared" si="37"/>
        <v>5.9523809523809881</v>
      </c>
      <c r="V349" s="136">
        <v>33.600000000000399</v>
      </c>
      <c r="W349" s="137">
        <f t="shared" si="38"/>
        <v>0.59523809523808813</v>
      </c>
      <c r="X349" s="137">
        <f t="shared" si="39"/>
        <v>5.9523809523808815</v>
      </c>
      <c r="Y349" s="136">
        <v>84</v>
      </c>
      <c r="Z349" s="9">
        <f t="shared" si="40"/>
        <v>0.47619047619047622</v>
      </c>
      <c r="AA349" s="139">
        <v>0.33600000000000002</v>
      </c>
      <c r="AB349" s="9">
        <f t="shared" si="41"/>
        <v>0.59523809523809523</v>
      </c>
      <c r="AC349" s="136">
        <v>84</v>
      </c>
      <c r="AD349" s="9">
        <f t="shared" si="42"/>
        <v>0.76190476190476197</v>
      </c>
      <c r="AE349" s="136">
        <v>84</v>
      </c>
      <c r="AF349" s="137">
        <f t="shared" si="43"/>
        <v>0.47619047619047622</v>
      </c>
      <c r="AG349" s="136">
        <v>84</v>
      </c>
      <c r="AH349" s="137">
        <f t="shared" si="44"/>
        <v>0.47619047619047622</v>
      </c>
      <c r="AI349" s="136">
        <v>84</v>
      </c>
      <c r="AJ349" s="138">
        <f t="shared" si="45"/>
        <v>0.47619047619047622</v>
      </c>
    </row>
    <row r="350" spans="1:36">
      <c r="A350" s="136">
        <v>84.25</v>
      </c>
      <c r="B350" s="137">
        <f t="shared" si="25"/>
        <v>0.47477744807121658</v>
      </c>
      <c r="C350" s="137">
        <f t="shared" si="26"/>
        <v>4.7477744807121658</v>
      </c>
      <c r="D350" s="9">
        <v>8.4250000000000291</v>
      </c>
      <c r="E350" s="138">
        <f t="shared" si="27"/>
        <v>4.7477744807121498</v>
      </c>
      <c r="F350" s="136">
        <v>84.25</v>
      </c>
      <c r="G350" s="137">
        <f t="shared" si="28"/>
        <v>1.1869436201780414</v>
      </c>
      <c r="H350" s="137">
        <f t="shared" si="29"/>
        <v>11.869436201780415</v>
      </c>
      <c r="I350" s="9">
        <v>8.4250000000000291</v>
      </c>
      <c r="J350" s="138">
        <f t="shared" si="30"/>
        <v>4.7477744807121498</v>
      </c>
      <c r="K350" s="9">
        <v>334</v>
      </c>
      <c r="L350" s="137">
        <f t="shared" si="31"/>
        <v>1.1976047904191618</v>
      </c>
      <c r="M350" s="137">
        <f t="shared" si="32"/>
        <v>11.976047904191617</v>
      </c>
      <c r="N350" s="136">
        <v>84.25</v>
      </c>
      <c r="O350" s="137">
        <f t="shared" si="33"/>
        <v>0.47477744807121658</v>
      </c>
      <c r="P350" s="137">
        <f t="shared" si="34"/>
        <v>4.7477744807121658</v>
      </c>
      <c r="Q350" s="9">
        <v>8.4250000000000291</v>
      </c>
      <c r="R350" s="138">
        <f t="shared" si="35"/>
        <v>4.7477744807121498</v>
      </c>
      <c r="S350" s="136">
        <v>3.3699999999999801</v>
      </c>
      <c r="T350" s="137">
        <f t="shared" si="36"/>
        <v>0.59347181008902428</v>
      </c>
      <c r="U350" s="137">
        <f t="shared" si="37"/>
        <v>5.934718100890243</v>
      </c>
      <c r="V350" s="136">
        <v>33.700000000000401</v>
      </c>
      <c r="W350" s="137">
        <f t="shared" si="38"/>
        <v>0.59347181008901373</v>
      </c>
      <c r="X350" s="137">
        <f t="shared" si="39"/>
        <v>5.9347181008901373</v>
      </c>
      <c r="Y350" s="136">
        <v>84.25</v>
      </c>
      <c r="Z350" s="9">
        <f t="shared" si="40"/>
        <v>0.47477744807121658</v>
      </c>
      <c r="AA350" s="139">
        <v>0.33700000000000002</v>
      </c>
      <c r="AB350" s="9">
        <f t="shared" si="41"/>
        <v>0.59347181008902072</v>
      </c>
      <c r="AC350" s="136">
        <v>84.25</v>
      </c>
      <c r="AD350" s="9">
        <f t="shared" si="42"/>
        <v>0.7596439169139465</v>
      </c>
      <c r="AE350" s="136">
        <v>84.25</v>
      </c>
      <c r="AF350" s="137">
        <f t="shared" si="43"/>
        <v>0.47477744807121658</v>
      </c>
      <c r="AG350" s="136">
        <v>84.25</v>
      </c>
      <c r="AH350" s="137">
        <f t="shared" si="44"/>
        <v>0.47477744807121658</v>
      </c>
      <c r="AI350" s="136">
        <v>84.25</v>
      </c>
      <c r="AJ350" s="138">
        <f t="shared" si="45"/>
        <v>0.47477744807121658</v>
      </c>
    </row>
    <row r="351" spans="1:36">
      <c r="A351" s="136">
        <v>84.5</v>
      </c>
      <c r="B351" s="137">
        <f t="shared" si="25"/>
        <v>0.47337278106508873</v>
      </c>
      <c r="C351" s="137">
        <f t="shared" si="26"/>
        <v>4.7337278106508869</v>
      </c>
      <c r="D351" s="9">
        <v>8.4500000000000295</v>
      </c>
      <c r="E351" s="138">
        <f t="shared" si="27"/>
        <v>4.7337278106508709</v>
      </c>
      <c r="F351" s="136">
        <v>84.5</v>
      </c>
      <c r="G351" s="137">
        <f t="shared" si="28"/>
        <v>1.1834319526627219</v>
      </c>
      <c r="H351" s="137">
        <f t="shared" si="29"/>
        <v>11.834319526627219</v>
      </c>
      <c r="I351" s="9">
        <v>8.4500000000000295</v>
      </c>
      <c r="J351" s="138">
        <f t="shared" si="30"/>
        <v>4.7337278106508709</v>
      </c>
      <c r="K351" s="136">
        <v>335</v>
      </c>
      <c r="L351" s="137">
        <f t="shared" si="31"/>
        <v>1.1940298507462688</v>
      </c>
      <c r="M351" s="137">
        <f t="shared" si="32"/>
        <v>11.940298507462687</v>
      </c>
      <c r="N351" s="136">
        <v>84.5</v>
      </c>
      <c r="O351" s="137">
        <f t="shared" si="33"/>
        <v>0.47337278106508873</v>
      </c>
      <c r="P351" s="137">
        <f t="shared" si="34"/>
        <v>4.7337278106508869</v>
      </c>
      <c r="Q351" s="9">
        <v>8.4500000000000295</v>
      </c>
      <c r="R351" s="138">
        <f t="shared" si="35"/>
        <v>4.7337278106508709</v>
      </c>
      <c r="S351" s="136">
        <v>3.3799999999999799</v>
      </c>
      <c r="T351" s="137">
        <f t="shared" si="36"/>
        <v>0.59171597633136441</v>
      </c>
      <c r="U351" s="137">
        <f t="shared" si="37"/>
        <v>5.9171597633136441</v>
      </c>
      <c r="V351" s="136">
        <v>33.800000000000402</v>
      </c>
      <c r="W351" s="137">
        <f t="shared" si="38"/>
        <v>0.59171597633135387</v>
      </c>
      <c r="X351" s="137">
        <f t="shared" si="39"/>
        <v>5.9171597633135384</v>
      </c>
      <c r="Y351" s="136">
        <v>84.5</v>
      </c>
      <c r="Z351" s="9">
        <f t="shared" si="40"/>
        <v>0.47337278106508873</v>
      </c>
      <c r="AA351" s="139">
        <v>0.33800000000000002</v>
      </c>
      <c r="AB351" s="9">
        <f t="shared" si="41"/>
        <v>0.59171597633136086</v>
      </c>
      <c r="AC351" s="136">
        <v>84.5</v>
      </c>
      <c r="AD351" s="9">
        <f t="shared" si="42"/>
        <v>0.75739644970414199</v>
      </c>
      <c r="AE351" s="136">
        <v>84.5</v>
      </c>
      <c r="AF351" s="137">
        <f t="shared" si="43"/>
        <v>0.47337278106508873</v>
      </c>
      <c r="AG351" s="136">
        <v>84.5</v>
      </c>
      <c r="AH351" s="137">
        <f t="shared" si="44"/>
        <v>0.47337278106508873</v>
      </c>
      <c r="AI351" s="136">
        <v>84.5</v>
      </c>
      <c r="AJ351" s="138">
        <f t="shared" si="45"/>
        <v>0.47337278106508873</v>
      </c>
    </row>
    <row r="352" spans="1:36">
      <c r="A352" s="136">
        <v>84.75</v>
      </c>
      <c r="B352" s="137">
        <f t="shared" si="25"/>
        <v>0.471976401179941</v>
      </c>
      <c r="C352" s="137">
        <f t="shared" si="26"/>
        <v>4.71976401179941</v>
      </c>
      <c r="D352" s="9">
        <v>8.4750000000000298</v>
      </c>
      <c r="E352" s="138">
        <f t="shared" si="27"/>
        <v>4.7197640117993931</v>
      </c>
      <c r="F352" s="136">
        <v>84.75</v>
      </c>
      <c r="G352" s="137">
        <f t="shared" si="28"/>
        <v>1.1799410029498525</v>
      </c>
      <c r="H352" s="137">
        <f t="shared" si="29"/>
        <v>11.799410029498524</v>
      </c>
      <c r="I352" s="9">
        <v>8.4750000000000298</v>
      </c>
      <c r="J352" s="138">
        <f t="shared" si="30"/>
        <v>4.7197640117993931</v>
      </c>
      <c r="K352" s="9">
        <v>336</v>
      </c>
      <c r="L352" s="137">
        <f t="shared" si="31"/>
        <v>1.1904761904761905</v>
      </c>
      <c r="M352" s="137">
        <f t="shared" si="32"/>
        <v>11.904761904761905</v>
      </c>
      <c r="N352" s="136">
        <v>84.75</v>
      </c>
      <c r="O352" s="137">
        <f t="shared" si="33"/>
        <v>0.471976401179941</v>
      </c>
      <c r="P352" s="137">
        <f t="shared" si="34"/>
        <v>4.71976401179941</v>
      </c>
      <c r="Q352" s="9">
        <v>8.4750000000000298</v>
      </c>
      <c r="R352" s="138">
        <f t="shared" si="35"/>
        <v>4.7197640117993931</v>
      </c>
      <c r="S352" s="136">
        <v>3.3899999999999801</v>
      </c>
      <c r="T352" s="137">
        <f t="shared" si="36"/>
        <v>0.58997050147492969</v>
      </c>
      <c r="U352" s="137">
        <f t="shared" si="37"/>
        <v>5.8997050147492969</v>
      </c>
      <c r="V352" s="136">
        <v>33.900000000000396</v>
      </c>
      <c r="W352" s="137">
        <f t="shared" si="38"/>
        <v>0.58997050147491936</v>
      </c>
      <c r="X352" s="137">
        <f t="shared" si="39"/>
        <v>5.8997050147491938</v>
      </c>
      <c r="Y352" s="136">
        <v>84.75</v>
      </c>
      <c r="Z352" s="9">
        <f t="shared" si="40"/>
        <v>0.471976401179941</v>
      </c>
      <c r="AA352" s="139">
        <v>0.33900000000000002</v>
      </c>
      <c r="AB352" s="9">
        <f t="shared" si="41"/>
        <v>0.58997050147492613</v>
      </c>
      <c r="AC352" s="136">
        <v>84.75</v>
      </c>
      <c r="AD352" s="9">
        <f t="shared" si="42"/>
        <v>0.75516224188790559</v>
      </c>
      <c r="AE352" s="136">
        <v>84.75</v>
      </c>
      <c r="AF352" s="137">
        <f t="shared" si="43"/>
        <v>0.471976401179941</v>
      </c>
      <c r="AG352" s="136">
        <v>84.75</v>
      </c>
      <c r="AH352" s="137">
        <f t="shared" si="44"/>
        <v>0.471976401179941</v>
      </c>
      <c r="AI352" s="136">
        <v>84.75</v>
      </c>
      <c r="AJ352" s="138">
        <f t="shared" si="45"/>
        <v>0.471976401179941</v>
      </c>
    </row>
    <row r="353" spans="1:36">
      <c r="A353" s="136">
        <v>85</v>
      </c>
      <c r="B353" s="137">
        <f t="shared" si="25"/>
        <v>0.4705882352941177</v>
      </c>
      <c r="C353" s="137">
        <f t="shared" si="26"/>
        <v>4.7058823529411766</v>
      </c>
      <c r="D353" s="9">
        <v>8.5000000000000302</v>
      </c>
      <c r="E353" s="138">
        <f t="shared" si="27"/>
        <v>4.7058823529411598</v>
      </c>
      <c r="F353" s="136">
        <v>85</v>
      </c>
      <c r="G353" s="137">
        <f t="shared" si="28"/>
        <v>1.1764705882352942</v>
      </c>
      <c r="H353" s="137">
        <f t="shared" si="29"/>
        <v>11.764705882352942</v>
      </c>
      <c r="I353" s="9">
        <v>8.5000000000000302</v>
      </c>
      <c r="J353" s="138">
        <f t="shared" si="30"/>
        <v>4.7058823529411598</v>
      </c>
      <c r="K353" s="136">
        <v>337</v>
      </c>
      <c r="L353" s="137">
        <f t="shared" si="31"/>
        <v>1.1869436201780414</v>
      </c>
      <c r="M353" s="137">
        <f t="shared" si="32"/>
        <v>11.869436201780415</v>
      </c>
      <c r="N353" s="136">
        <v>85</v>
      </c>
      <c r="O353" s="137">
        <f t="shared" si="33"/>
        <v>0.4705882352941177</v>
      </c>
      <c r="P353" s="137">
        <f t="shared" si="34"/>
        <v>4.7058823529411766</v>
      </c>
      <c r="Q353" s="9">
        <v>8.5000000000000302</v>
      </c>
      <c r="R353" s="138">
        <f t="shared" si="35"/>
        <v>4.7058823529411598</v>
      </c>
      <c r="S353" s="136">
        <v>3.3999999999999799</v>
      </c>
      <c r="T353" s="137">
        <f t="shared" si="36"/>
        <v>0.58823529411765052</v>
      </c>
      <c r="U353" s="137">
        <f t="shared" si="37"/>
        <v>5.8823529411765048</v>
      </c>
      <c r="V353" s="136">
        <v>34.000000000000398</v>
      </c>
      <c r="W353" s="137">
        <f t="shared" si="38"/>
        <v>0.5882352941176402</v>
      </c>
      <c r="X353" s="137">
        <f t="shared" si="39"/>
        <v>5.8823529411764017</v>
      </c>
      <c r="Y353" s="136">
        <v>85</v>
      </c>
      <c r="Z353" s="9">
        <f t="shared" si="40"/>
        <v>0.4705882352941177</v>
      </c>
      <c r="AA353" s="139">
        <v>0.34</v>
      </c>
      <c r="AB353" s="9">
        <f t="shared" si="41"/>
        <v>0.58823529411764708</v>
      </c>
      <c r="AC353" s="136">
        <v>85</v>
      </c>
      <c r="AD353" s="9">
        <f t="shared" si="42"/>
        <v>0.75294117647058834</v>
      </c>
      <c r="AE353" s="136">
        <v>85</v>
      </c>
      <c r="AF353" s="137">
        <f t="shared" si="43"/>
        <v>0.4705882352941177</v>
      </c>
      <c r="AG353" s="136">
        <v>85</v>
      </c>
      <c r="AH353" s="137">
        <f t="shared" si="44"/>
        <v>0.4705882352941177</v>
      </c>
      <c r="AI353" s="136">
        <v>85</v>
      </c>
      <c r="AJ353" s="138">
        <f t="shared" si="45"/>
        <v>0.4705882352941177</v>
      </c>
    </row>
    <row r="354" spans="1:36">
      <c r="A354" s="136">
        <v>85.25</v>
      </c>
      <c r="B354" s="137">
        <f t="shared" si="25"/>
        <v>0.46920821114369504</v>
      </c>
      <c r="C354" s="137">
        <f t="shared" si="26"/>
        <v>4.6920821114369504</v>
      </c>
      <c r="D354" s="9">
        <v>8.5250000000000306</v>
      </c>
      <c r="E354" s="138">
        <f t="shared" si="27"/>
        <v>4.6920821114369335</v>
      </c>
      <c r="F354" s="136">
        <v>85.25</v>
      </c>
      <c r="G354" s="137">
        <f t="shared" si="28"/>
        <v>1.1730205278592376</v>
      </c>
      <c r="H354" s="137">
        <f t="shared" si="29"/>
        <v>11.730205278592376</v>
      </c>
      <c r="I354" s="9">
        <v>8.5250000000000306</v>
      </c>
      <c r="J354" s="138">
        <f t="shared" si="30"/>
        <v>4.6920821114369335</v>
      </c>
      <c r="K354" s="9">
        <v>338</v>
      </c>
      <c r="L354" s="137">
        <f t="shared" si="31"/>
        <v>1.1834319526627219</v>
      </c>
      <c r="M354" s="137">
        <f t="shared" si="32"/>
        <v>11.834319526627219</v>
      </c>
      <c r="N354" s="136">
        <v>85.25</v>
      </c>
      <c r="O354" s="137">
        <f t="shared" si="33"/>
        <v>0.46920821114369504</v>
      </c>
      <c r="P354" s="137">
        <f t="shared" si="34"/>
        <v>4.6920821114369504</v>
      </c>
      <c r="Q354" s="9">
        <v>8.5250000000000306</v>
      </c>
      <c r="R354" s="138">
        <f t="shared" si="35"/>
        <v>4.6920821114369335</v>
      </c>
      <c r="S354" s="136">
        <v>3.4099999999999802</v>
      </c>
      <c r="T354" s="137">
        <f t="shared" si="36"/>
        <v>0.58651026392962213</v>
      </c>
      <c r="U354" s="137">
        <f t="shared" si="37"/>
        <v>5.8651026392962216</v>
      </c>
      <c r="V354" s="136">
        <v>34.100000000000399</v>
      </c>
      <c r="W354" s="137">
        <f t="shared" si="38"/>
        <v>0.58651026392961192</v>
      </c>
      <c r="X354" s="137">
        <f t="shared" si="39"/>
        <v>5.8651026392961194</v>
      </c>
      <c r="Y354" s="136">
        <v>85.25</v>
      </c>
      <c r="Z354" s="9">
        <f t="shared" si="40"/>
        <v>0.46920821114369504</v>
      </c>
      <c r="AA354" s="139">
        <v>0.34100000000000003</v>
      </c>
      <c r="AB354" s="9">
        <f t="shared" si="41"/>
        <v>0.5865102639296188</v>
      </c>
      <c r="AC354" s="136">
        <v>85.25</v>
      </c>
      <c r="AD354" s="9">
        <f t="shared" si="42"/>
        <v>0.75073313782991202</v>
      </c>
      <c r="AE354" s="136">
        <v>85.25</v>
      </c>
      <c r="AF354" s="137">
        <f t="shared" si="43"/>
        <v>0.46920821114369504</v>
      </c>
      <c r="AG354" s="136">
        <v>85.25</v>
      </c>
      <c r="AH354" s="137">
        <f t="shared" si="44"/>
        <v>0.46920821114369504</v>
      </c>
      <c r="AI354" s="136">
        <v>85.25</v>
      </c>
      <c r="AJ354" s="138">
        <f t="shared" si="45"/>
        <v>0.46920821114369504</v>
      </c>
    </row>
    <row r="355" spans="1:36">
      <c r="A355" s="136">
        <v>85.5</v>
      </c>
      <c r="B355" s="137">
        <f t="shared" si="25"/>
        <v>0.46783625730994155</v>
      </c>
      <c r="C355" s="137">
        <f t="shared" si="26"/>
        <v>4.6783625730994158</v>
      </c>
      <c r="D355" s="9">
        <v>8.5500000000000291</v>
      </c>
      <c r="E355" s="138">
        <f t="shared" si="27"/>
        <v>4.678362573099399</v>
      </c>
      <c r="F355" s="136">
        <v>85.5</v>
      </c>
      <c r="G355" s="137">
        <f t="shared" si="28"/>
        <v>1.1695906432748537</v>
      </c>
      <c r="H355" s="137">
        <f t="shared" si="29"/>
        <v>11.695906432748536</v>
      </c>
      <c r="I355" s="9">
        <v>8.5500000000000291</v>
      </c>
      <c r="J355" s="138">
        <f t="shared" si="30"/>
        <v>4.678362573099399</v>
      </c>
      <c r="K355" s="136">
        <v>339</v>
      </c>
      <c r="L355" s="137">
        <f t="shared" si="31"/>
        <v>1.1799410029498525</v>
      </c>
      <c r="M355" s="137">
        <f t="shared" si="32"/>
        <v>11.799410029498524</v>
      </c>
      <c r="N355" s="136">
        <v>85.5</v>
      </c>
      <c r="O355" s="137">
        <f t="shared" si="33"/>
        <v>0.46783625730994155</v>
      </c>
      <c r="P355" s="137">
        <f t="shared" si="34"/>
        <v>4.6783625730994158</v>
      </c>
      <c r="Q355" s="9">
        <v>8.5500000000000291</v>
      </c>
      <c r="R355" s="138">
        <f t="shared" si="35"/>
        <v>4.678362573099399</v>
      </c>
      <c r="S355" s="136">
        <v>3.4199999999999799</v>
      </c>
      <c r="T355" s="137">
        <f t="shared" si="36"/>
        <v>0.58479532163743031</v>
      </c>
      <c r="U355" s="137">
        <f t="shared" si="37"/>
        <v>5.8479532163743029</v>
      </c>
      <c r="V355" s="136">
        <v>34.200000000000401</v>
      </c>
      <c r="W355" s="137">
        <f t="shared" si="38"/>
        <v>0.5847953216374201</v>
      </c>
      <c r="X355" s="137">
        <f t="shared" si="39"/>
        <v>5.8479532163742007</v>
      </c>
      <c r="Y355" s="136">
        <v>85.5</v>
      </c>
      <c r="Z355" s="9">
        <f t="shared" si="40"/>
        <v>0.46783625730994155</v>
      </c>
      <c r="AA355" s="139">
        <v>0.34200000000000003</v>
      </c>
      <c r="AB355" s="9">
        <f t="shared" si="41"/>
        <v>0.58479532163742687</v>
      </c>
      <c r="AC355" s="136">
        <v>85.5</v>
      </c>
      <c r="AD355" s="9">
        <f t="shared" si="42"/>
        <v>0.7485380116959065</v>
      </c>
      <c r="AE355" s="136">
        <v>85.5</v>
      </c>
      <c r="AF355" s="137">
        <f t="shared" si="43"/>
        <v>0.46783625730994155</v>
      </c>
      <c r="AG355" s="136">
        <v>85.5</v>
      </c>
      <c r="AH355" s="137">
        <f t="shared" si="44"/>
        <v>0.46783625730994155</v>
      </c>
      <c r="AI355" s="136">
        <v>85.5</v>
      </c>
      <c r="AJ355" s="138">
        <f t="shared" si="45"/>
        <v>0.46783625730994155</v>
      </c>
    </row>
    <row r="356" spans="1:36">
      <c r="A356" s="136">
        <v>85.75</v>
      </c>
      <c r="B356" s="137">
        <f t="shared" si="25"/>
        <v>0.46647230320699706</v>
      </c>
      <c r="C356" s="137">
        <f t="shared" si="26"/>
        <v>4.6647230320699702</v>
      </c>
      <c r="D356" s="9">
        <v>8.5750000000000295</v>
      </c>
      <c r="E356" s="138">
        <f t="shared" si="27"/>
        <v>4.6647230320699551</v>
      </c>
      <c r="F356" s="136">
        <v>85.75</v>
      </c>
      <c r="G356" s="137">
        <f t="shared" si="28"/>
        <v>1.1661807580174925</v>
      </c>
      <c r="H356" s="137">
        <f t="shared" si="29"/>
        <v>11.661807580174926</v>
      </c>
      <c r="I356" s="9">
        <v>8.5750000000000295</v>
      </c>
      <c r="J356" s="138">
        <f t="shared" si="30"/>
        <v>4.6647230320699551</v>
      </c>
      <c r="K356" s="9">
        <v>340</v>
      </c>
      <c r="L356" s="137">
        <f t="shared" si="31"/>
        <v>1.1764705882352942</v>
      </c>
      <c r="M356" s="137">
        <f t="shared" si="32"/>
        <v>11.764705882352942</v>
      </c>
      <c r="N356" s="136">
        <v>85.75</v>
      </c>
      <c r="O356" s="137">
        <f t="shared" si="33"/>
        <v>0.46647230320699706</v>
      </c>
      <c r="P356" s="137">
        <f t="shared" si="34"/>
        <v>4.6647230320699702</v>
      </c>
      <c r="Q356" s="9">
        <v>8.5750000000000295</v>
      </c>
      <c r="R356" s="138">
        <f t="shared" si="35"/>
        <v>4.6647230320699551</v>
      </c>
      <c r="S356" s="136">
        <v>3.4299999999999802</v>
      </c>
      <c r="T356" s="137">
        <f t="shared" si="36"/>
        <v>0.58309037900874983</v>
      </c>
      <c r="U356" s="137">
        <f t="shared" si="37"/>
        <v>5.8309037900874987</v>
      </c>
      <c r="V356" s="136">
        <v>34.300000000000402</v>
      </c>
      <c r="W356" s="137">
        <f t="shared" si="38"/>
        <v>0.5830903790087395</v>
      </c>
      <c r="X356" s="137">
        <f t="shared" si="39"/>
        <v>5.8309037900873948</v>
      </c>
      <c r="Y356" s="136">
        <v>85.75</v>
      </c>
      <c r="Z356" s="9">
        <f t="shared" si="40"/>
        <v>0.46647230320699706</v>
      </c>
      <c r="AA356" s="139">
        <v>0.34300000000000003</v>
      </c>
      <c r="AB356" s="9">
        <f t="shared" si="41"/>
        <v>0.58309037900874627</v>
      </c>
      <c r="AC356" s="136">
        <v>85.75</v>
      </c>
      <c r="AD356" s="9">
        <f t="shared" si="42"/>
        <v>0.74635568513119532</v>
      </c>
      <c r="AE356" s="136">
        <v>85.75</v>
      </c>
      <c r="AF356" s="137">
        <f t="shared" si="43"/>
        <v>0.46647230320699706</v>
      </c>
      <c r="AG356" s="136">
        <v>85.75</v>
      </c>
      <c r="AH356" s="137">
        <f t="shared" si="44"/>
        <v>0.46647230320699706</v>
      </c>
      <c r="AI356" s="136">
        <v>85.75</v>
      </c>
      <c r="AJ356" s="138">
        <f t="shared" si="45"/>
        <v>0.46647230320699706</v>
      </c>
    </row>
    <row r="357" spans="1:36">
      <c r="A357" s="136">
        <v>86</v>
      </c>
      <c r="B357" s="137">
        <f t="shared" si="25"/>
        <v>0.46511627906976744</v>
      </c>
      <c r="C357" s="137">
        <f t="shared" si="26"/>
        <v>4.6511627906976747</v>
      </c>
      <c r="D357" s="9">
        <v>8.6000000000000298</v>
      </c>
      <c r="E357" s="138">
        <f t="shared" si="27"/>
        <v>4.6511627906976578</v>
      </c>
      <c r="F357" s="136">
        <v>86</v>
      </c>
      <c r="G357" s="137">
        <f t="shared" si="28"/>
        <v>1.1627906976744184</v>
      </c>
      <c r="H357" s="137">
        <f t="shared" si="29"/>
        <v>11.627906976744185</v>
      </c>
      <c r="I357" s="9">
        <v>8.6000000000000298</v>
      </c>
      <c r="J357" s="138">
        <f t="shared" si="30"/>
        <v>4.6511627906976578</v>
      </c>
      <c r="K357" s="136">
        <v>341</v>
      </c>
      <c r="L357" s="137">
        <f t="shared" si="31"/>
        <v>1.1730205278592376</v>
      </c>
      <c r="M357" s="137">
        <f t="shared" si="32"/>
        <v>11.730205278592376</v>
      </c>
      <c r="N357" s="136">
        <v>86</v>
      </c>
      <c r="O357" s="137">
        <f t="shared" si="33"/>
        <v>0.46511627906976744</v>
      </c>
      <c r="P357" s="137">
        <f t="shared" si="34"/>
        <v>4.6511627906976747</v>
      </c>
      <c r="Q357" s="9">
        <v>8.6000000000000298</v>
      </c>
      <c r="R357" s="138">
        <f t="shared" si="35"/>
        <v>4.6511627906976578</v>
      </c>
      <c r="S357" s="136">
        <v>3.43999999999998</v>
      </c>
      <c r="T357" s="137">
        <f t="shared" si="36"/>
        <v>0.58139534883721278</v>
      </c>
      <c r="U357" s="137">
        <f t="shared" si="37"/>
        <v>5.8139534883721282</v>
      </c>
      <c r="V357" s="136">
        <v>34.400000000000396</v>
      </c>
      <c r="W357" s="137">
        <f t="shared" si="38"/>
        <v>0.58139534883720256</v>
      </c>
      <c r="X357" s="137">
        <f t="shared" si="39"/>
        <v>5.8139534883720252</v>
      </c>
      <c r="Y357" s="136">
        <v>86</v>
      </c>
      <c r="Z357" s="9">
        <f t="shared" si="40"/>
        <v>0.46511627906976744</v>
      </c>
      <c r="AA357" s="139">
        <v>0.34399999999999997</v>
      </c>
      <c r="AB357" s="9">
        <f t="shared" si="41"/>
        <v>0.58139534883720934</v>
      </c>
      <c r="AC357" s="136">
        <v>86</v>
      </c>
      <c r="AD357" s="9">
        <f t="shared" si="42"/>
        <v>0.7441860465116279</v>
      </c>
      <c r="AE357" s="136">
        <v>86</v>
      </c>
      <c r="AF357" s="137">
        <f t="shared" si="43"/>
        <v>0.46511627906976744</v>
      </c>
      <c r="AG357" s="136">
        <v>86</v>
      </c>
      <c r="AH357" s="137">
        <f t="shared" si="44"/>
        <v>0.46511627906976744</v>
      </c>
      <c r="AI357" s="136">
        <v>86</v>
      </c>
      <c r="AJ357" s="138">
        <f t="shared" si="45"/>
        <v>0.46511627906976744</v>
      </c>
    </row>
    <row r="358" spans="1:36">
      <c r="A358" s="136">
        <v>86.25</v>
      </c>
      <c r="B358" s="137">
        <f t="shared" si="25"/>
        <v>0.46376811594202899</v>
      </c>
      <c r="C358" s="137">
        <f t="shared" si="26"/>
        <v>4.63768115942029</v>
      </c>
      <c r="D358" s="9">
        <v>8.6250000000000302</v>
      </c>
      <c r="E358" s="138">
        <f t="shared" si="27"/>
        <v>4.6376811594202731</v>
      </c>
      <c r="F358" s="136">
        <v>86.25</v>
      </c>
      <c r="G358" s="137">
        <f t="shared" si="28"/>
        <v>1.1594202898550725</v>
      </c>
      <c r="H358" s="137">
        <f t="shared" si="29"/>
        <v>11.594202898550725</v>
      </c>
      <c r="I358" s="9">
        <v>8.6250000000000302</v>
      </c>
      <c r="J358" s="138">
        <f t="shared" si="30"/>
        <v>4.6376811594202731</v>
      </c>
      <c r="K358" s="9">
        <v>342</v>
      </c>
      <c r="L358" s="137">
        <f t="shared" si="31"/>
        <v>1.1695906432748537</v>
      </c>
      <c r="M358" s="137">
        <f t="shared" si="32"/>
        <v>11.695906432748536</v>
      </c>
      <c r="N358" s="136">
        <v>86.25</v>
      </c>
      <c r="O358" s="137">
        <f t="shared" si="33"/>
        <v>0.46376811594202899</v>
      </c>
      <c r="P358" s="137">
        <f t="shared" si="34"/>
        <v>4.63768115942029</v>
      </c>
      <c r="Q358" s="9">
        <v>8.6250000000000302</v>
      </c>
      <c r="R358" s="138">
        <f t="shared" si="35"/>
        <v>4.6376811594202731</v>
      </c>
      <c r="S358" s="136">
        <v>3.4499999999999802</v>
      </c>
      <c r="T358" s="137">
        <f t="shared" si="36"/>
        <v>0.57971014492753958</v>
      </c>
      <c r="U358" s="137">
        <f t="shared" si="37"/>
        <v>5.7971014492753961</v>
      </c>
      <c r="V358" s="136">
        <v>34.500000000000398</v>
      </c>
      <c r="W358" s="137">
        <f t="shared" si="38"/>
        <v>0.57971014492752959</v>
      </c>
      <c r="X358" s="137">
        <f t="shared" si="39"/>
        <v>5.7971014492752957</v>
      </c>
      <c r="Y358" s="136">
        <v>86.25</v>
      </c>
      <c r="Z358" s="9">
        <f t="shared" si="40"/>
        <v>0.46376811594202899</v>
      </c>
      <c r="AA358" s="139">
        <v>0.34499999999999997</v>
      </c>
      <c r="AB358" s="9">
        <f t="shared" si="41"/>
        <v>0.57971014492753625</v>
      </c>
      <c r="AC358" s="136">
        <v>86.25</v>
      </c>
      <c r="AD358" s="9">
        <f t="shared" si="42"/>
        <v>0.74202898550724639</v>
      </c>
      <c r="AE358" s="136">
        <v>86.25</v>
      </c>
      <c r="AF358" s="137">
        <f t="shared" si="43"/>
        <v>0.46376811594202899</v>
      </c>
      <c r="AG358" s="136">
        <v>86.25</v>
      </c>
      <c r="AH358" s="137">
        <f t="shared" si="44"/>
        <v>0.46376811594202899</v>
      </c>
      <c r="AI358" s="136">
        <v>86.25</v>
      </c>
      <c r="AJ358" s="138">
        <f t="shared" si="45"/>
        <v>0.46376811594202899</v>
      </c>
    </row>
    <row r="359" spans="1:36">
      <c r="A359" s="136">
        <v>86.5</v>
      </c>
      <c r="B359" s="137">
        <f t="shared" si="25"/>
        <v>0.46242774566473988</v>
      </c>
      <c r="C359" s="137">
        <f t="shared" si="26"/>
        <v>4.6242774566473983</v>
      </c>
      <c r="D359" s="9">
        <v>8.6500000000000306</v>
      </c>
      <c r="E359" s="138">
        <f t="shared" si="27"/>
        <v>4.6242774566473823</v>
      </c>
      <c r="F359" s="136">
        <v>86.5</v>
      </c>
      <c r="G359" s="137">
        <f t="shared" si="28"/>
        <v>1.1560693641618498</v>
      </c>
      <c r="H359" s="137">
        <f t="shared" si="29"/>
        <v>11.560693641618498</v>
      </c>
      <c r="I359" s="9">
        <v>8.6500000000000306</v>
      </c>
      <c r="J359" s="138">
        <f t="shared" si="30"/>
        <v>4.6242774566473823</v>
      </c>
      <c r="K359" s="136">
        <v>343</v>
      </c>
      <c r="L359" s="137">
        <f t="shared" si="31"/>
        <v>1.1661807580174925</v>
      </c>
      <c r="M359" s="137">
        <f t="shared" si="32"/>
        <v>11.661807580174926</v>
      </c>
      <c r="N359" s="136">
        <v>86.5</v>
      </c>
      <c r="O359" s="137">
        <f t="shared" si="33"/>
        <v>0.46242774566473988</v>
      </c>
      <c r="P359" s="137">
        <f t="shared" si="34"/>
        <v>4.6242774566473983</v>
      </c>
      <c r="Q359" s="9">
        <v>8.6500000000000306</v>
      </c>
      <c r="R359" s="138">
        <f t="shared" si="35"/>
        <v>4.6242774566473823</v>
      </c>
      <c r="S359" s="136">
        <v>3.45999999999998</v>
      </c>
      <c r="T359" s="137">
        <f t="shared" si="36"/>
        <v>0.57803468208092823</v>
      </c>
      <c r="U359" s="137">
        <f t="shared" si="37"/>
        <v>5.7803468208092825</v>
      </c>
      <c r="V359" s="136">
        <v>34.600000000000399</v>
      </c>
      <c r="W359" s="137">
        <f t="shared" si="38"/>
        <v>0.57803468208091824</v>
      </c>
      <c r="X359" s="137">
        <f t="shared" si="39"/>
        <v>5.7803468208091822</v>
      </c>
      <c r="Y359" s="136">
        <v>86.5</v>
      </c>
      <c r="Z359" s="9">
        <f t="shared" si="40"/>
        <v>0.46242774566473988</v>
      </c>
      <c r="AA359" s="139">
        <v>0.34599999999999997</v>
      </c>
      <c r="AB359" s="9">
        <f t="shared" si="41"/>
        <v>0.5780346820809249</v>
      </c>
      <c r="AC359" s="136">
        <v>86.5</v>
      </c>
      <c r="AD359" s="9">
        <f t="shared" si="42"/>
        <v>0.73988439306358389</v>
      </c>
      <c r="AE359" s="136">
        <v>86.5</v>
      </c>
      <c r="AF359" s="137">
        <f t="shared" si="43"/>
        <v>0.46242774566473988</v>
      </c>
      <c r="AG359" s="136">
        <v>86.5</v>
      </c>
      <c r="AH359" s="137">
        <f t="shared" si="44"/>
        <v>0.46242774566473988</v>
      </c>
      <c r="AI359" s="136">
        <v>86.5</v>
      </c>
      <c r="AJ359" s="138">
        <f t="shared" si="45"/>
        <v>0.46242774566473988</v>
      </c>
    </row>
    <row r="360" spans="1:36">
      <c r="A360" s="136">
        <v>86.75</v>
      </c>
      <c r="B360" s="137">
        <f t="shared" si="25"/>
        <v>0.4610951008645533</v>
      </c>
      <c r="C360" s="137">
        <f t="shared" si="26"/>
        <v>4.6109510086455332</v>
      </c>
      <c r="D360" s="9">
        <v>8.6750000000000291</v>
      </c>
      <c r="E360" s="138">
        <f t="shared" si="27"/>
        <v>4.6109510086455172</v>
      </c>
      <c r="F360" s="136">
        <v>86.75</v>
      </c>
      <c r="G360" s="137">
        <f t="shared" si="28"/>
        <v>1.1527377521613833</v>
      </c>
      <c r="H360" s="137">
        <f t="shared" si="29"/>
        <v>11.527377521613833</v>
      </c>
      <c r="I360" s="9">
        <v>8.6750000000000291</v>
      </c>
      <c r="J360" s="138">
        <f t="shared" si="30"/>
        <v>4.6109510086455172</v>
      </c>
      <c r="K360" s="9">
        <v>344</v>
      </c>
      <c r="L360" s="137">
        <f t="shared" si="31"/>
        <v>1.1627906976744184</v>
      </c>
      <c r="M360" s="137">
        <f t="shared" si="32"/>
        <v>11.627906976744185</v>
      </c>
      <c r="N360" s="136">
        <v>86.75</v>
      </c>
      <c r="O360" s="137">
        <f t="shared" si="33"/>
        <v>0.4610951008645533</v>
      </c>
      <c r="P360" s="137">
        <f t="shared" si="34"/>
        <v>4.6109510086455332</v>
      </c>
      <c r="Q360" s="9">
        <v>8.6750000000000291</v>
      </c>
      <c r="R360" s="138">
        <f t="shared" si="35"/>
        <v>4.6109510086455172</v>
      </c>
      <c r="S360" s="136">
        <v>3.4699999999999802</v>
      </c>
      <c r="T360" s="137">
        <f t="shared" si="36"/>
        <v>0.57636887608069487</v>
      </c>
      <c r="U360" s="137">
        <f t="shared" si="37"/>
        <v>5.7636887608069483</v>
      </c>
      <c r="V360" s="136">
        <v>34.700000000000401</v>
      </c>
      <c r="W360" s="137">
        <f t="shared" si="38"/>
        <v>0.57636887608068499</v>
      </c>
      <c r="X360" s="137">
        <f t="shared" si="39"/>
        <v>5.7636887608068497</v>
      </c>
      <c r="Y360" s="136">
        <v>86.75</v>
      </c>
      <c r="Z360" s="9">
        <f t="shared" si="40"/>
        <v>0.4610951008645533</v>
      </c>
      <c r="AA360" s="139">
        <v>0.34699999999999998</v>
      </c>
      <c r="AB360" s="9">
        <f t="shared" si="41"/>
        <v>0.57636887608069165</v>
      </c>
      <c r="AC360" s="136">
        <v>86.75</v>
      </c>
      <c r="AD360" s="9">
        <f t="shared" si="42"/>
        <v>0.73775216138328525</v>
      </c>
      <c r="AE360" s="136">
        <v>86.75</v>
      </c>
      <c r="AF360" s="137">
        <f t="shared" si="43"/>
        <v>0.4610951008645533</v>
      </c>
      <c r="AG360" s="136">
        <v>86.75</v>
      </c>
      <c r="AH360" s="137">
        <f t="shared" si="44"/>
        <v>0.4610951008645533</v>
      </c>
      <c r="AI360" s="136">
        <v>86.75</v>
      </c>
      <c r="AJ360" s="138">
        <f t="shared" si="45"/>
        <v>0.4610951008645533</v>
      </c>
    </row>
    <row r="361" spans="1:36">
      <c r="A361" s="136">
        <v>87</v>
      </c>
      <c r="B361" s="137">
        <f t="shared" si="25"/>
        <v>0.45977011494252873</v>
      </c>
      <c r="C361" s="137">
        <f t="shared" si="26"/>
        <v>4.5977011494252871</v>
      </c>
      <c r="D361" s="9">
        <v>8.7000000000000295</v>
      </c>
      <c r="E361" s="138">
        <f t="shared" si="27"/>
        <v>4.597701149425272</v>
      </c>
      <c r="F361" s="136">
        <v>87</v>
      </c>
      <c r="G361" s="137">
        <f t="shared" si="28"/>
        <v>1.1494252873563218</v>
      </c>
      <c r="H361" s="137">
        <f t="shared" si="29"/>
        <v>11.494252873563218</v>
      </c>
      <c r="I361" s="9">
        <v>8.7000000000000295</v>
      </c>
      <c r="J361" s="138">
        <f t="shared" si="30"/>
        <v>4.597701149425272</v>
      </c>
      <c r="K361" s="136">
        <v>345</v>
      </c>
      <c r="L361" s="137">
        <f t="shared" si="31"/>
        <v>1.1594202898550725</v>
      </c>
      <c r="M361" s="137">
        <f t="shared" si="32"/>
        <v>11.594202898550725</v>
      </c>
      <c r="N361" s="136">
        <v>87</v>
      </c>
      <c r="O361" s="137">
        <f t="shared" si="33"/>
        <v>0.45977011494252873</v>
      </c>
      <c r="P361" s="137">
        <f t="shared" si="34"/>
        <v>4.5977011494252871</v>
      </c>
      <c r="Q361" s="9">
        <v>8.7000000000000295</v>
      </c>
      <c r="R361" s="138">
        <f t="shared" si="35"/>
        <v>4.597701149425272</v>
      </c>
      <c r="S361" s="136">
        <v>3.47999999999998</v>
      </c>
      <c r="T361" s="137">
        <f t="shared" si="36"/>
        <v>0.57471264367816421</v>
      </c>
      <c r="U361" s="137">
        <f t="shared" si="37"/>
        <v>5.7471264367816417</v>
      </c>
      <c r="V361" s="136">
        <v>34.800000000000402</v>
      </c>
      <c r="W361" s="137">
        <f t="shared" si="38"/>
        <v>0.57471264367815433</v>
      </c>
      <c r="X361" s="137">
        <f t="shared" si="39"/>
        <v>5.7471264367815431</v>
      </c>
      <c r="Y361" s="136">
        <v>87</v>
      </c>
      <c r="Z361" s="9">
        <f t="shared" si="40"/>
        <v>0.45977011494252873</v>
      </c>
      <c r="AA361" s="139">
        <v>0.34799999999999998</v>
      </c>
      <c r="AB361" s="9">
        <f t="shared" si="41"/>
        <v>0.57471264367816088</v>
      </c>
      <c r="AC361" s="136">
        <v>87</v>
      </c>
      <c r="AD361" s="9">
        <f t="shared" si="42"/>
        <v>0.73563218390804597</v>
      </c>
      <c r="AE361" s="136">
        <v>87</v>
      </c>
      <c r="AF361" s="137">
        <f t="shared" si="43"/>
        <v>0.45977011494252873</v>
      </c>
      <c r="AG361" s="136">
        <v>87</v>
      </c>
      <c r="AH361" s="137">
        <f t="shared" si="44"/>
        <v>0.45977011494252873</v>
      </c>
      <c r="AI361" s="136">
        <v>87</v>
      </c>
      <c r="AJ361" s="138">
        <f t="shared" si="45"/>
        <v>0.45977011494252873</v>
      </c>
    </row>
    <row r="362" spans="1:36">
      <c r="A362" s="136">
        <v>87.25</v>
      </c>
      <c r="B362" s="137">
        <f t="shared" si="25"/>
        <v>0.45845272206303728</v>
      </c>
      <c r="C362" s="137">
        <f t="shared" si="26"/>
        <v>4.5845272206303731</v>
      </c>
      <c r="D362" s="9">
        <v>8.7250000000000298</v>
      </c>
      <c r="E362" s="138">
        <f t="shared" si="27"/>
        <v>4.5845272206303571</v>
      </c>
      <c r="F362" s="136">
        <v>87.25</v>
      </c>
      <c r="G362" s="137">
        <f t="shared" si="28"/>
        <v>1.1461318051575931</v>
      </c>
      <c r="H362" s="137">
        <f t="shared" si="29"/>
        <v>11.46131805157593</v>
      </c>
      <c r="I362" s="9">
        <v>8.7250000000000298</v>
      </c>
      <c r="J362" s="138">
        <f t="shared" si="30"/>
        <v>4.5845272206303571</v>
      </c>
      <c r="K362" s="9">
        <v>346</v>
      </c>
      <c r="L362" s="137">
        <f t="shared" si="31"/>
        <v>1.1560693641618498</v>
      </c>
      <c r="M362" s="137">
        <f t="shared" si="32"/>
        <v>11.560693641618498</v>
      </c>
      <c r="N362" s="136">
        <v>87.25</v>
      </c>
      <c r="O362" s="137">
        <f t="shared" si="33"/>
        <v>0.45845272206303728</v>
      </c>
      <c r="P362" s="137">
        <f t="shared" si="34"/>
        <v>4.5845272206303731</v>
      </c>
      <c r="Q362" s="9">
        <v>8.7250000000000298</v>
      </c>
      <c r="R362" s="138">
        <f t="shared" si="35"/>
        <v>4.5845272206303571</v>
      </c>
      <c r="S362" s="136">
        <v>3.4899999999999798</v>
      </c>
      <c r="T362" s="137">
        <f t="shared" si="36"/>
        <v>0.57306590257879986</v>
      </c>
      <c r="U362" s="137">
        <f t="shared" si="37"/>
        <v>5.7306590257879986</v>
      </c>
      <c r="V362" s="136">
        <v>34.900000000000396</v>
      </c>
      <c r="W362" s="137">
        <f t="shared" si="38"/>
        <v>0.57306590257878998</v>
      </c>
      <c r="X362" s="137">
        <f t="shared" si="39"/>
        <v>5.7306590257879</v>
      </c>
      <c r="Y362" s="136">
        <v>87.25</v>
      </c>
      <c r="Z362" s="9">
        <f t="shared" si="40"/>
        <v>0.45845272206303728</v>
      </c>
      <c r="AA362" s="139">
        <v>0.34899999999999998</v>
      </c>
      <c r="AB362" s="9">
        <f t="shared" si="41"/>
        <v>0.57306590257879664</v>
      </c>
      <c r="AC362" s="136">
        <v>87.25</v>
      </c>
      <c r="AD362" s="9">
        <f t="shared" si="42"/>
        <v>0.73352435530085958</v>
      </c>
      <c r="AE362" s="136">
        <v>87.25</v>
      </c>
      <c r="AF362" s="137">
        <f t="shared" si="43"/>
        <v>0.45845272206303728</v>
      </c>
      <c r="AG362" s="136">
        <v>87.25</v>
      </c>
      <c r="AH362" s="137">
        <f t="shared" si="44"/>
        <v>0.45845272206303728</v>
      </c>
      <c r="AI362" s="136">
        <v>87.25</v>
      </c>
      <c r="AJ362" s="138">
        <f t="shared" si="45"/>
        <v>0.45845272206303728</v>
      </c>
    </row>
    <row r="363" spans="1:36">
      <c r="A363" s="136">
        <v>87.5</v>
      </c>
      <c r="B363" s="137">
        <f t="shared" si="25"/>
        <v>0.45714285714285713</v>
      </c>
      <c r="C363" s="137">
        <f t="shared" si="26"/>
        <v>4.5714285714285712</v>
      </c>
      <c r="D363" s="9">
        <v>8.7500000000000302</v>
      </c>
      <c r="E363" s="138">
        <f t="shared" si="27"/>
        <v>4.5714285714285561</v>
      </c>
      <c r="F363" s="136">
        <v>87.5</v>
      </c>
      <c r="G363" s="137">
        <f t="shared" si="28"/>
        <v>1.1428571428571428</v>
      </c>
      <c r="H363" s="137">
        <f t="shared" si="29"/>
        <v>11.428571428571427</v>
      </c>
      <c r="I363" s="9">
        <v>8.7500000000000302</v>
      </c>
      <c r="J363" s="138">
        <f t="shared" si="30"/>
        <v>4.5714285714285561</v>
      </c>
      <c r="K363" s="136">
        <v>347</v>
      </c>
      <c r="L363" s="137">
        <f t="shared" si="31"/>
        <v>1.1527377521613833</v>
      </c>
      <c r="M363" s="137">
        <f t="shared" si="32"/>
        <v>11.527377521613833</v>
      </c>
      <c r="N363" s="136">
        <v>87.5</v>
      </c>
      <c r="O363" s="137">
        <f t="shared" si="33"/>
        <v>0.45714285714285713</v>
      </c>
      <c r="P363" s="137">
        <f t="shared" si="34"/>
        <v>4.5714285714285712</v>
      </c>
      <c r="Q363" s="9">
        <v>8.7500000000000302</v>
      </c>
      <c r="R363" s="138">
        <f t="shared" si="35"/>
        <v>4.5714285714285561</v>
      </c>
      <c r="S363" s="136">
        <v>3.49999999999998</v>
      </c>
      <c r="T363" s="137">
        <f t="shared" si="36"/>
        <v>0.57142857142857473</v>
      </c>
      <c r="U363" s="137">
        <f t="shared" si="37"/>
        <v>5.7142857142857473</v>
      </c>
      <c r="V363" s="136">
        <v>35.000000000000398</v>
      </c>
      <c r="W363" s="137">
        <f t="shared" si="38"/>
        <v>0.57142857142856496</v>
      </c>
      <c r="X363" s="137">
        <f t="shared" si="39"/>
        <v>5.7142857142856496</v>
      </c>
      <c r="Y363" s="136">
        <v>87.5</v>
      </c>
      <c r="Z363" s="9">
        <f t="shared" si="40"/>
        <v>0.45714285714285713</v>
      </c>
      <c r="AA363" s="139">
        <v>0.35</v>
      </c>
      <c r="AB363" s="9">
        <f t="shared" si="41"/>
        <v>0.57142857142857151</v>
      </c>
      <c r="AC363" s="136">
        <v>87.5</v>
      </c>
      <c r="AD363" s="9">
        <f t="shared" si="42"/>
        <v>0.73142857142857143</v>
      </c>
      <c r="AE363" s="136">
        <v>87.5</v>
      </c>
      <c r="AF363" s="137">
        <f t="shared" si="43"/>
        <v>0.45714285714285713</v>
      </c>
      <c r="AG363" s="136">
        <v>87.5</v>
      </c>
      <c r="AH363" s="137">
        <f t="shared" si="44"/>
        <v>0.45714285714285713</v>
      </c>
      <c r="AI363" s="136">
        <v>87.5</v>
      </c>
      <c r="AJ363" s="138">
        <f t="shared" si="45"/>
        <v>0.45714285714285713</v>
      </c>
    </row>
    <row r="364" spans="1:36">
      <c r="A364" s="136">
        <v>87.75</v>
      </c>
      <c r="B364" s="137">
        <f t="shared" si="25"/>
        <v>0.45584045584045585</v>
      </c>
      <c r="C364" s="137">
        <f t="shared" si="26"/>
        <v>4.5584045584045585</v>
      </c>
      <c r="D364" s="9">
        <v>8.7750000000000306</v>
      </c>
      <c r="E364" s="138">
        <f t="shared" si="27"/>
        <v>4.5584045584045425</v>
      </c>
      <c r="F364" s="136">
        <v>87.75</v>
      </c>
      <c r="G364" s="137">
        <f t="shared" si="28"/>
        <v>1.1396011396011396</v>
      </c>
      <c r="H364" s="137">
        <f t="shared" si="29"/>
        <v>11.396011396011396</v>
      </c>
      <c r="I364" s="9">
        <v>8.7750000000000306</v>
      </c>
      <c r="J364" s="138">
        <f t="shared" si="30"/>
        <v>4.5584045584045425</v>
      </c>
      <c r="K364" s="9">
        <v>348</v>
      </c>
      <c r="L364" s="137">
        <f t="shared" si="31"/>
        <v>1.1494252873563218</v>
      </c>
      <c r="M364" s="137">
        <f t="shared" si="32"/>
        <v>11.494252873563218</v>
      </c>
      <c r="N364" s="136">
        <v>87.75</v>
      </c>
      <c r="O364" s="137">
        <f t="shared" si="33"/>
        <v>0.45584045584045585</v>
      </c>
      <c r="P364" s="137">
        <f t="shared" si="34"/>
        <v>4.5584045584045585</v>
      </c>
      <c r="Q364" s="9">
        <v>8.7750000000000306</v>
      </c>
      <c r="R364" s="138">
        <f t="shared" si="35"/>
        <v>4.5584045584045425</v>
      </c>
      <c r="S364" s="136">
        <v>3.5099999999999798</v>
      </c>
      <c r="T364" s="137">
        <f t="shared" si="36"/>
        <v>0.56980056980057303</v>
      </c>
      <c r="U364" s="137">
        <f t="shared" si="37"/>
        <v>5.6980056980057299</v>
      </c>
      <c r="V364" s="136">
        <v>35.100000000000399</v>
      </c>
      <c r="W364" s="137">
        <f t="shared" si="38"/>
        <v>0.56980056980056337</v>
      </c>
      <c r="X364" s="137">
        <f t="shared" si="39"/>
        <v>5.6980056980056339</v>
      </c>
      <c r="Y364" s="136">
        <v>87.75</v>
      </c>
      <c r="Z364" s="9">
        <f t="shared" si="40"/>
        <v>0.45584045584045585</v>
      </c>
      <c r="AA364" s="139">
        <v>0.35099999999999998</v>
      </c>
      <c r="AB364" s="9">
        <f t="shared" si="41"/>
        <v>0.56980056980056981</v>
      </c>
      <c r="AC364" s="136">
        <v>87.75</v>
      </c>
      <c r="AD364" s="9">
        <f t="shared" si="42"/>
        <v>0.72934472934472938</v>
      </c>
      <c r="AE364" s="136">
        <v>87.75</v>
      </c>
      <c r="AF364" s="137">
        <f t="shared" si="43"/>
        <v>0.45584045584045585</v>
      </c>
      <c r="AG364" s="136">
        <v>87.75</v>
      </c>
      <c r="AH364" s="137">
        <f t="shared" si="44"/>
        <v>0.45584045584045585</v>
      </c>
      <c r="AI364" s="136">
        <v>87.75</v>
      </c>
      <c r="AJ364" s="138">
        <f t="shared" si="45"/>
        <v>0.45584045584045585</v>
      </c>
    </row>
    <row r="365" spans="1:36">
      <c r="A365" s="136">
        <v>88</v>
      </c>
      <c r="B365" s="137">
        <f t="shared" si="25"/>
        <v>0.45454545454545453</v>
      </c>
      <c r="C365" s="137">
        <f t="shared" si="26"/>
        <v>4.545454545454545</v>
      </c>
      <c r="D365" s="9">
        <v>8.8000000000000291</v>
      </c>
      <c r="E365" s="138">
        <f t="shared" si="27"/>
        <v>4.5454545454545299</v>
      </c>
      <c r="F365" s="136">
        <v>88</v>
      </c>
      <c r="G365" s="137">
        <f t="shared" si="28"/>
        <v>1.1363636363636362</v>
      </c>
      <c r="H365" s="137">
        <f t="shared" si="29"/>
        <v>11.363636363636363</v>
      </c>
      <c r="I365" s="9">
        <v>8.8000000000000291</v>
      </c>
      <c r="J365" s="138">
        <f t="shared" si="30"/>
        <v>4.5454545454545299</v>
      </c>
      <c r="K365" s="136">
        <v>349</v>
      </c>
      <c r="L365" s="137">
        <f t="shared" si="31"/>
        <v>1.1461318051575931</v>
      </c>
      <c r="M365" s="137">
        <f t="shared" si="32"/>
        <v>11.46131805157593</v>
      </c>
      <c r="N365" s="136">
        <v>88</v>
      </c>
      <c r="O365" s="137">
        <f t="shared" si="33"/>
        <v>0.45454545454545453</v>
      </c>
      <c r="P365" s="137">
        <f t="shared" si="34"/>
        <v>4.545454545454545</v>
      </c>
      <c r="Q365" s="9">
        <v>8.8000000000000291</v>
      </c>
      <c r="R365" s="138">
        <f t="shared" si="35"/>
        <v>4.5454545454545299</v>
      </c>
      <c r="S365" s="136">
        <v>3.51999999999998</v>
      </c>
      <c r="T365" s="137">
        <f t="shared" si="36"/>
        <v>0.56818181818182145</v>
      </c>
      <c r="U365" s="137">
        <f t="shared" si="37"/>
        <v>5.6818181818182145</v>
      </c>
      <c r="V365" s="136">
        <v>35.200000000000401</v>
      </c>
      <c r="W365" s="137">
        <f t="shared" si="38"/>
        <v>0.56818181818181168</v>
      </c>
      <c r="X365" s="137">
        <f t="shared" si="39"/>
        <v>5.6818181818181168</v>
      </c>
      <c r="Y365" s="136">
        <v>88</v>
      </c>
      <c r="Z365" s="9">
        <f t="shared" si="40"/>
        <v>0.45454545454545453</v>
      </c>
      <c r="AA365" s="139">
        <v>0.35199999999999998</v>
      </c>
      <c r="AB365" s="9">
        <f t="shared" si="41"/>
        <v>0.56818181818181823</v>
      </c>
      <c r="AC365" s="136">
        <v>88</v>
      </c>
      <c r="AD365" s="9">
        <f t="shared" si="42"/>
        <v>0.72727272727272729</v>
      </c>
      <c r="AE365" s="136">
        <v>88</v>
      </c>
      <c r="AF365" s="137">
        <f t="shared" si="43"/>
        <v>0.45454545454545453</v>
      </c>
      <c r="AG365" s="136">
        <v>88</v>
      </c>
      <c r="AH365" s="137">
        <f t="shared" si="44"/>
        <v>0.45454545454545453</v>
      </c>
      <c r="AI365" s="136">
        <v>88</v>
      </c>
      <c r="AJ365" s="138">
        <f t="shared" si="45"/>
        <v>0.45454545454545453</v>
      </c>
    </row>
    <row r="366" spans="1:36">
      <c r="A366" s="136">
        <v>88.25</v>
      </c>
      <c r="B366" s="137">
        <f t="shared" si="25"/>
        <v>0.45325779036827191</v>
      </c>
      <c r="C366" s="137">
        <f t="shared" si="26"/>
        <v>4.5325779036827187</v>
      </c>
      <c r="D366" s="9">
        <v>8.8250000000000295</v>
      </c>
      <c r="E366" s="138">
        <f t="shared" si="27"/>
        <v>4.5325779036827045</v>
      </c>
      <c r="F366" s="136">
        <v>88.25</v>
      </c>
      <c r="G366" s="137">
        <f t="shared" si="28"/>
        <v>1.1331444759206799</v>
      </c>
      <c r="H366" s="137">
        <f t="shared" si="29"/>
        <v>11.3314447592068</v>
      </c>
      <c r="I366" s="9">
        <v>8.8250000000000295</v>
      </c>
      <c r="J366" s="138">
        <f t="shared" si="30"/>
        <v>4.5325779036827045</v>
      </c>
      <c r="K366" s="9">
        <v>350</v>
      </c>
      <c r="L366" s="137">
        <f t="shared" si="31"/>
        <v>1.1428571428571428</v>
      </c>
      <c r="M366" s="137">
        <f t="shared" si="32"/>
        <v>11.428571428571427</v>
      </c>
      <c r="N366" s="136">
        <v>88.25</v>
      </c>
      <c r="O366" s="137">
        <f t="shared" si="33"/>
        <v>0.45325779036827191</v>
      </c>
      <c r="P366" s="137">
        <f t="shared" si="34"/>
        <v>4.5325779036827187</v>
      </c>
      <c r="Q366" s="9">
        <v>8.8250000000000295</v>
      </c>
      <c r="R366" s="138">
        <f t="shared" si="35"/>
        <v>4.5325779036827045</v>
      </c>
      <c r="S366" s="136">
        <v>3.5299999999999798</v>
      </c>
      <c r="T366" s="137">
        <f t="shared" si="36"/>
        <v>0.56657223796034317</v>
      </c>
      <c r="U366" s="137">
        <f t="shared" si="37"/>
        <v>5.6657223796034319</v>
      </c>
      <c r="V366" s="136">
        <v>35.300000000000402</v>
      </c>
      <c r="W366" s="137">
        <f t="shared" si="38"/>
        <v>0.56657223796033351</v>
      </c>
      <c r="X366" s="137">
        <f t="shared" si="39"/>
        <v>5.6657223796033351</v>
      </c>
      <c r="Y366" s="136">
        <v>88.25</v>
      </c>
      <c r="Z366" s="9">
        <f t="shared" si="40"/>
        <v>0.45325779036827191</v>
      </c>
      <c r="AA366" s="139">
        <v>0.35299999999999998</v>
      </c>
      <c r="AB366" s="9">
        <f t="shared" si="41"/>
        <v>0.56657223796033995</v>
      </c>
      <c r="AC366" s="136">
        <v>88.25</v>
      </c>
      <c r="AD366" s="9">
        <f t="shared" si="42"/>
        <v>0.72521246458923505</v>
      </c>
      <c r="AE366" s="136">
        <v>88.25</v>
      </c>
      <c r="AF366" s="137">
        <f t="shared" si="43"/>
        <v>0.45325779036827191</v>
      </c>
      <c r="AG366" s="136">
        <v>88.25</v>
      </c>
      <c r="AH366" s="137">
        <f t="shared" si="44"/>
        <v>0.45325779036827191</v>
      </c>
      <c r="AI366" s="136">
        <v>88.25</v>
      </c>
      <c r="AJ366" s="138">
        <f t="shared" si="45"/>
        <v>0.45325779036827191</v>
      </c>
    </row>
    <row r="367" spans="1:36">
      <c r="A367" s="136">
        <v>88.5</v>
      </c>
      <c r="B367" s="137">
        <f t="shared" si="25"/>
        <v>0.45197740112994356</v>
      </c>
      <c r="C367" s="137">
        <f t="shared" si="26"/>
        <v>4.519774011299436</v>
      </c>
      <c r="D367" s="9">
        <v>8.8500000000000298</v>
      </c>
      <c r="E367" s="138">
        <f t="shared" si="27"/>
        <v>4.51977401129942</v>
      </c>
      <c r="F367" s="136">
        <v>88.5</v>
      </c>
      <c r="G367" s="137">
        <f t="shared" si="28"/>
        <v>1.1299435028248588</v>
      </c>
      <c r="H367" s="137">
        <f t="shared" si="29"/>
        <v>11.299435028248588</v>
      </c>
      <c r="I367" s="9">
        <v>8.8500000000000298</v>
      </c>
      <c r="J367" s="138">
        <f t="shared" si="30"/>
        <v>4.51977401129942</v>
      </c>
      <c r="K367" s="136">
        <v>351</v>
      </c>
      <c r="L367" s="137">
        <f t="shared" si="31"/>
        <v>1.1396011396011396</v>
      </c>
      <c r="M367" s="137">
        <f t="shared" si="32"/>
        <v>11.396011396011396</v>
      </c>
      <c r="N367" s="136">
        <v>88.5</v>
      </c>
      <c r="O367" s="137">
        <f t="shared" si="33"/>
        <v>0.45197740112994356</v>
      </c>
      <c r="P367" s="137">
        <f t="shared" si="34"/>
        <v>4.519774011299436</v>
      </c>
      <c r="Q367" s="9">
        <v>8.8500000000000298</v>
      </c>
      <c r="R367" s="138">
        <f t="shared" si="35"/>
        <v>4.51977401129942</v>
      </c>
      <c r="S367" s="136">
        <v>3.5399999999999801</v>
      </c>
      <c r="T367" s="137">
        <f t="shared" si="36"/>
        <v>0.56497175141243261</v>
      </c>
      <c r="U367" s="137">
        <f t="shared" si="37"/>
        <v>5.6497175141243261</v>
      </c>
      <c r="V367" s="136">
        <v>35.400000000000396</v>
      </c>
      <c r="W367" s="137">
        <f t="shared" si="38"/>
        <v>0.56497175141242306</v>
      </c>
      <c r="X367" s="137">
        <f t="shared" si="39"/>
        <v>5.6497175141242302</v>
      </c>
      <c r="Y367" s="136">
        <v>88.5</v>
      </c>
      <c r="Z367" s="9">
        <f t="shared" si="40"/>
        <v>0.45197740112994356</v>
      </c>
      <c r="AA367" s="139">
        <v>0.35399999999999998</v>
      </c>
      <c r="AB367" s="9">
        <f t="shared" si="41"/>
        <v>0.56497175141242939</v>
      </c>
      <c r="AC367" s="136">
        <v>88.5</v>
      </c>
      <c r="AD367" s="9">
        <f t="shared" si="42"/>
        <v>0.7231638418079096</v>
      </c>
      <c r="AE367" s="136">
        <v>88.5</v>
      </c>
      <c r="AF367" s="137">
        <f t="shared" si="43"/>
        <v>0.45197740112994356</v>
      </c>
      <c r="AG367" s="136">
        <v>88.5</v>
      </c>
      <c r="AH367" s="137">
        <f t="shared" si="44"/>
        <v>0.45197740112994356</v>
      </c>
      <c r="AI367" s="136">
        <v>88.5</v>
      </c>
      <c r="AJ367" s="138">
        <f t="shared" si="45"/>
        <v>0.45197740112994356</v>
      </c>
    </row>
    <row r="368" spans="1:36">
      <c r="A368" s="136">
        <v>88.75</v>
      </c>
      <c r="B368" s="137">
        <f t="shared" si="25"/>
        <v>0.45070422535211263</v>
      </c>
      <c r="C368" s="137">
        <f t="shared" si="26"/>
        <v>4.5070422535211261</v>
      </c>
      <c r="D368" s="9">
        <v>8.8750000000000302</v>
      </c>
      <c r="E368" s="138">
        <f t="shared" si="27"/>
        <v>4.5070422535211119</v>
      </c>
      <c r="F368" s="136">
        <v>88.75</v>
      </c>
      <c r="G368" s="137">
        <f t="shared" si="28"/>
        <v>1.1267605633802815</v>
      </c>
      <c r="H368" s="137">
        <f t="shared" si="29"/>
        <v>11.267605633802816</v>
      </c>
      <c r="I368" s="9">
        <v>8.8750000000000302</v>
      </c>
      <c r="J368" s="138">
        <f t="shared" si="30"/>
        <v>4.5070422535211119</v>
      </c>
      <c r="K368" s="9">
        <v>352</v>
      </c>
      <c r="L368" s="137">
        <f t="shared" si="31"/>
        <v>1.1363636363636362</v>
      </c>
      <c r="M368" s="137">
        <f t="shared" si="32"/>
        <v>11.363636363636363</v>
      </c>
      <c r="N368" s="136">
        <v>88.75</v>
      </c>
      <c r="O368" s="137">
        <f t="shared" si="33"/>
        <v>0.45070422535211263</v>
      </c>
      <c r="P368" s="137">
        <f t="shared" si="34"/>
        <v>4.5070422535211261</v>
      </c>
      <c r="Q368" s="9">
        <v>8.8750000000000302</v>
      </c>
      <c r="R368" s="138">
        <f t="shared" si="35"/>
        <v>4.5070422535211119</v>
      </c>
      <c r="S368" s="136">
        <v>3.5499999999999798</v>
      </c>
      <c r="T368" s="137">
        <f t="shared" si="36"/>
        <v>0.56338028169014398</v>
      </c>
      <c r="U368" s="137">
        <f t="shared" si="37"/>
        <v>5.63380281690144</v>
      </c>
      <c r="V368" s="136">
        <v>35.500000000000398</v>
      </c>
      <c r="W368" s="137">
        <f t="shared" si="38"/>
        <v>0.56338028169013454</v>
      </c>
      <c r="X368" s="137">
        <f t="shared" si="39"/>
        <v>5.6338028169013459</v>
      </c>
      <c r="Y368" s="136">
        <v>88.75</v>
      </c>
      <c r="Z368" s="9">
        <f t="shared" si="40"/>
        <v>0.45070422535211263</v>
      </c>
      <c r="AA368" s="139">
        <v>0.35499999999999998</v>
      </c>
      <c r="AB368" s="9">
        <f t="shared" si="41"/>
        <v>0.56338028169014087</v>
      </c>
      <c r="AC368" s="136">
        <v>88.75</v>
      </c>
      <c r="AD368" s="9">
        <f t="shared" si="42"/>
        <v>0.72112676056338021</v>
      </c>
      <c r="AE368" s="136">
        <v>88.75</v>
      </c>
      <c r="AF368" s="137">
        <f t="shared" si="43"/>
        <v>0.45070422535211263</v>
      </c>
      <c r="AG368" s="136">
        <v>88.75</v>
      </c>
      <c r="AH368" s="137">
        <f t="shared" si="44"/>
        <v>0.45070422535211263</v>
      </c>
      <c r="AI368" s="136">
        <v>88.75</v>
      </c>
      <c r="AJ368" s="138">
        <f t="shared" si="45"/>
        <v>0.45070422535211263</v>
      </c>
    </row>
    <row r="369" spans="1:36">
      <c r="A369" s="136">
        <v>89</v>
      </c>
      <c r="B369" s="137">
        <f t="shared" si="25"/>
        <v>0.44943820224719105</v>
      </c>
      <c r="C369" s="137">
        <f t="shared" si="26"/>
        <v>4.4943820224719104</v>
      </c>
      <c r="D369" s="9">
        <v>8.9000000000000306</v>
      </c>
      <c r="E369" s="138">
        <f t="shared" si="27"/>
        <v>4.4943820224718944</v>
      </c>
      <c r="F369" s="136">
        <v>89</v>
      </c>
      <c r="G369" s="137">
        <f t="shared" si="28"/>
        <v>1.1235955056179776</v>
      </c>
      <c r="H369" s="137">
        <f t="shared" si="29"/>
        <v>11.235955056179776</v>
      </c>
      <c r="I369" s="9">
        <v>8.9000000000000306</v>
      </c>
      <c r="J369" s="138">
        <f t="shared" si="30"/>
        <v>4.4943820224718944</v>
      </c>
      <c r="K369" s="136">
        <v>353</v>
      </c>
      <c r="L369" s="137">
        <f t="shared" si="31"/>
        <v>1.1331444759206799</v>
      </c>
      <c r="M369" s="137">
        <f t="shared" si="32"/>
        <v>11.3314447592068</v>
      </c>
      <c r="N369" s="136">
        <v>89</v>
      </c>
      <c r="O369" s="137">
        <f t="shared" si="33"/>
        <v>0.44943820224719105</v>
      </c>
      <c r="P369" s="137">
        <f t="shared" si="34"/>
        <v>4.4943820224719104</v>
      </c>
      <c r="Q369" s="9">
        <v>8.9000000000000306</v>
      </c>
      <c r="R369" s="138">
        <f t="shared" si="35"/>
        <v>4.4943820224718944</v>
      </c>
      <c r="S369" s="136">
        <v>3.5599999999999801</v>
      </c>
      <c r="T369" s="137">
        <f t="shared" si="36"/>
        <v>0.56179775280899191</v>
      </c>
      <c r="U369" s="137">
        <f t="shared" si="37"/>
        <v>5.6179775280899191</v>
      </c>
      <c r="V369" s="136">
        <v>35.600000000000499</v>
      </c>
      <c r="W369" s="137">
        <f t="shared" si="38"/>
        <v>0.56179775280898092</v>
      </c>
      <c r="X369" s="137">
        <f t="shared" si="39"/>
        <v>5.617977528089809</v>
      </c>
      <c r="Y369" s="136">
        <v>89</v>
      </c>
      <c r="Z369" s="9">
        <f t="shared" si="40"/>
        <v>0.44943820224719105</v>
      </c>
      <c r="AA369" s="139">
        <v>0.35599999999999998</v>
      </c>
      <c r="AB369" s="9">
        <f t="shared" si="41"/>
        <v>0.5617977528089888</v>
      </c>
      <c r="AC369" s="136">
        <v>89</v>
      </c>
      <c r="AD369" s="9">
        <f t="shared" si="42"/>
        <v>0.71910112359550571</v>
      </c>
      <c r="AE369" s="136">
        <v>89</v>
      </c>
      <c r="AF369" s="137">
        <f t="shared" si="43"/>
        <v>0.44943820224719105</v>
      </c>
      <c r="AG369" s="136">
        <v>89</v>
      </c>
      <c r="AH369" s="137">
        <f t="shared" si="44"/>
        <v>0.44943820224719105</v>
      </c>
      <c r="AI369" s="136">
        <v>89</v>
      </c>
      <c r="AJ369" s="138">
        <f t="shared" si="45"/>
        <v>0.44943820224719105</v>
      </c>
    </row>
    <row r="370" spans="1:36">
      <c r="A370" s="136">
        <v>89.25</v>
      </c>
      <c r="B370" s="137">
        <f t="shared" si="25"/>
        <v>0.44817927170868344</v>
      </c>
      <c r="C370" s="137">
        <f t="shared" si="26"/>
        <v>4.4817927170868348</v>
      </c>
      <c r="D370" s="9">
        <v>8.9250000000000291</v>
      </c>
      <c r="E370" s="138">
        <f t="shared" si="27"/>
        <v>4.4817927170868197</v>
      </c>
      <c r="F370" s="136">
        <v>89.25</v>
      </c>
      <c r="G370" s="137">
        <f t="shared" si="28"/>
        <v>1.1204481792717087</v>
      </c>
      <c r="H370" s="137">
        <f t="shared" si="29"/>
        <v>11.204481792717086</v>
      </c>
      <c r="I370" s="9">
        <v>8.9250000000000291</v>
      </c>
      <c r="J370" s="138">
        <f t="shared" si="30"/>
        <v>4.4817927170868197</v>
      </c>
      <c r="K370" s="9">
        <v>354</v>
      </c>
      <c r="L370" s="137">
        <f t="shared" si="31"/>
        <v>1.1299435028248588</v>
      </c>
      <c r="M370" s="137">
        <f t="shared" si="32"/>
        <v>11.299435028248588</v>
      </c>
      <c r="N370" s="136">
        <v>89.25</v>
      </c>
      <c r="O370" s="137">
        <f t="shared" si="33"/>
        <v>0.44817927170868344</v>
      </c>
      <c r="P370" s="137">
        <f t="shared" si="34"/>
        <v>4.4817927170868348</v>
      </c>
      <c r="Q370" s="9">
        <v>8.9250000000000291</v>
      </c>
      <c r="R370" s="138">
        <f t="shared" si="35"/>
        <v>4.4817927170868197</v>
      </c>
      <c r="S370" s="136">
        <v>3.5699999999999799</v>
      </c>
      <c r="T370" s="137">
        <f t="shared" si="36"/>
        <v>0.56022408963585746</v>
      </c>
      <c r="U370" s="137">
        <f t="shared" si="37"/>
        <v>5.602240896358575</v>
      </c>
      <c r="V370" s="136">
        <v>35.700000000000401</v>
      </c>
      <c r="W370" s="137">
        <f t="shared" si="38"/>
        <v>0.56022408963584813</v>
      </c>
      <c r="X370" s="137">
        <f t="shared" si="39"/>
        <v>5.6022408963584809</v>
      </c>
      <c r="Y370" s="136">
        <v>89.25</v>
      </c>
      <c r="Z370" s="9">
        <f t="shared" si="40"/>
        <v>0.44817927170868344</v>
      </c>
      <c r="AA370" s="139">
        <v>0.35699999999999998</v>
      </c>
      <c r="AB370" s="9">
        <f t="shared" si="41"/>
        <v>0.56022408963585435</v>
      </c>
      <c r="AC370" s="136">
        <v>89.25</v>
      </c>
      <c r="AD370" s="9">
        <f t="shared" si="42"/>
        <v>0.71708683473389356</v>
      </c>
      <c r="AE370" s="136">
        <v>89.25</v>
      </c>
      <c r="AF370" s="137">
        <f t="shared" si="43"/>
        <v>0.44817927170868344</v>
      </c>
      <c r="AG370" s="136">
        <v>89.25</v>
      </c>
      <c r="AH370" s="137">
        <f t="shared" si="44"/>
        <v>0.44817927170868344</v>
      </c>
      <c r="AI370" s="136">
        <v>89.25</v>
      </c>
      <c r="AJ370" s="138">
        <f t="shared" si="45"/>
        <v>0.44817927170868344</v>
      </c>
    </row>
    <row r="371" spans="1:36">
      <c r="A371" s="136">
        <v>89.5</v>
      </c>
      <c r="B371" s="137">
        <f t="shared" si="25"/>
        <v>0.44692737430167595</v>
      </c>
      <c r="C371" s="137">
        <f t="shared" si="26"/>
        <v>4.4692737430167595</v>
      </c>
      <c r="D371" s="9">
        <v>8.9500000000000295</v>
      </c>
      <c r="E371" s="138">
        <f t="shared" si="27"/>
        <v>4.4692737430167453</v>
      </c>
      <c r="F371" s="136">
        <v>89.5</v>
      </c>
      <c r="G371" s="137">
        <f t="shared" si="28"/>
        <v>1.1173184357541899</v>
      </c>
      <c r="H371" s="137">
        <f t="shared" si="29"/>
        <v>11.173184357541899</v>
      </c>
      <c r="I371" s="9">
        <v>8.9500000000000295</v>
      </c>
      <c r="J371" s="138">
        <f t="shared" si="30"/>
        <v>4.4692737430167453</v>
      </c>
      <c r="K371" s="136">
        <v>355</v>
      </c>
      <c r="L371" s="137">
        <f t="shared" si="31"/>
        <v>1.1267605633802815</v>
      </c>
      <c r="M371" s="137">
        <f t="shared" si="32"/>
        <v>11.267605633802816</v>
      </c>
      <c r="N371" s="136">
        <v>89.5</v>
      </c>
      <c r="O371" s="137">
        <f t="shared" si="33"/>
        <v>0.44692737430167595</v>
      </c>
      <c r="P371" s="137">
        <f t="shared" si="34"/>
        <v>4.4692737430167595</v>
      </c>
      <c r="Q371" s="9">
        <v>8.9500000000000295</v>
      </c>
      <c r="R371" s="138">
        <f t="shared" si="35"/>
        <v>4.4692737430167453</v>
      </c>
      <c r="S371" s="136">
        <v>3.5799999999999801</v>
      </c>
      <c r="T371" s="137">
        <f t="shared" si="36"/>
        <v>0.55865921787709805</v>
      </c>
      <c r="U371" s="137">
        <f t="shared" si="37"/>
        <v>5.5865921787709807</v>
      </c>
      <c r="V371" s="136">
        <v>35.800000000000502</v>
      </c>
      <c r="W371" s="137">
        <f t="shared" si="38"/>
        <v>0.55865921787708717</v>
      </c>
      <c r="X371" s="137">
        <f t="shared" si="39"/>
        <v>5.5865921787708714</v>
      </c>
      <c r="Y371" s="136">
        <v>89.5</v>
      </c>
      <c r="Z371" s="9">
        <f t="shared" si="40"/>
        <v>0.44692737430167595</v>
      </c>
      <c r="AA371" s="139">
        <v>0.35799999999999998</v>
      </c>
      <c r="AB371" s="9">
        <f t="shared" si="41"/>
        <v>0.55865921787709505</v>
      </c>
      <c r="AC371" s="136">
        <v>89.5</v>
      </c>
      <c r="AD371" s="9">
        <f t="shared" si="42"/>
        <v>0.71508379888268159</v>
      </c>
      <c r="AE371" s="136">
        <v>89.5</v>
      </c>
      <c r="AF371" s="137">
        <f t="shared" si="43"/>
        <v>0.44692737430167595</v>
      </c>
      <c r="AG371" s="136">
        <v>89.5</v>
      </c>
      <c r="AH371" s="137">
        <f t="shared" si="44"/>
        <v>0.44692737430167595</v>
      </c>
      <c r="AI371" s="136">
        <v>89.5</v>
      </c>
      <c r="AJ371" s="138">
        <f t="shared" si="45"/>
        <v>0.44692737430167595</v>
      </c>
    </row>
    <row r="372" spans="1:36">
      <c r="A372" s="136">
        <v>89.75</v>
      </c>
      <c r="B372" s="137">
        <f t="shared" si="25"/>
        <v>0.44568245125348194</v>
      </c>
      <c r="C372" s="137">
        <f t="shared" si="26"/>
        <v>4.4568245125348191</v>
      </c>
      <c r="D372" s="9">
        <v>8.9750000000000298</v>
      </c>
      <c r="E372" s="138">
        <f t="shared" si="27"/>
        <v>4.4568245125348041</v>
      </c>
      <c r="F372" s="136">
        <v>89.75</v>
      </c>
      <c r="G372" s="137">
        <f t="shared" si="28"/>
        <v>1.1142061281337048</v>
      </c>
      <c r="H372" s="137">
        <f t="shared" si="29"/>
        <v>11.142061281337048</v>
      </c>
      <c r="I372" s="9">
        <v>8.9750000000000298</v>
      </c>
      <c r="J372" s="138">
        <f t="shared" si="30"/>
        <v>4.4568245125348041</v>
      </c>
      <c r="K372" s="9">
        <v>356</v>
      </c>
      <c r="L372" s="137">
        <f t="shared" si="31"/>
        <v>1.1235955056179776</v>
      </c>
      <c r="M372" s="137">
        <f t="shared" si="32"/>
        <v>11.235955056179776</v>
      </c>
      <c r="N372" s="136">
        <v>89.75</v>
      </c>
      <c r="O372" s="137">
        <f t="shared" si="33"/>
        <v>0.44568245125348194</v>
      </c>
      <c r="P372" s="137">
        <f t="shared" si="34"/>
        <v>4.4568245125348191</v>
      </c>
      <c r="Q372" s="9">
        <v>8.9750000000000298</v>
      </c>
      <c r="R372" s="138">
        <f t="shared" si="35"/>
        <v>4.4568245125348041</v>
      </c>
      <c r="S372" s="136">
        <v>3.5899999999999799</v>
      </c>
      <c r="T372" s="137">
        <f t="shared" si="36"/>
        <v>0.5571030640668555</v>
      </c>
      <c r="U372" s="137">
        <f t="shared" si="37"/>
        <v>5.571030640668555</v>
      </c>
      <c r="V372" s="136">
        <v>35.900000000000503</v>
      </c>
      <c r="W372" s="137">
        <f t="shared" si="38"/>
        <v>0.55710306406684462</v>
      </c>
      <c r="X372" s="137">
        <f t="shared" si="39"/>
        <v>5.5710306406684467</v>
      </c>
      <c r="Y372" s="136">
        <v>89.75</v>
      </c>
      <c r="Z372" s="9">
        <f t="shared" si="40"/>
        <v>0.44568245125348194</v>
      </c>
      <c r="AA372" s="139">
        <v>0.35899999999999999</v>
      </c>
      <c r="AB372" s="9">
        <f t="shared" si="41"/>
        <v>0.55710306406685239</v>
      </c>
      <c r="AC372" s="136">
        <v>89.75</v>
      </c>
      <c r="AD372" s="9">
        <f t="shared" si="42"/>
        <v>0.71309192200557103</v>
      </c>
      <c r="AE372" s="136">
        <v>89.75</v>
      </c>
      <c r="AF372" s="137">
        <f t="shared" si="43"/>
        <v>0.44568245125348194</v>
      </c>
      <c r="AG372" s="136">
        <v>89.75</v>
      </c>
      <c r="AH372" s="137">
        <f t="shared" si="44"/>
        <v>0.44568245125348194</v>
      </c>
      <c r="AI372" s="136">
        <v>89.75</v>
      </c>
      <c r="AJ372" s="138">
        <f t="shared" si="45"/>
        <v>0.44568245125348194</v>
      </c>
    </row>
    <row r="373" spans="1:36">
      <c r="A373" s="136">
        <v>90</v>
      </c>
      <c r="B373" s="137">
        <f t="shared" si="25"/>
        <v>0.44444444444444442</v>
      </c>
      <c r="C373" s="137">
        <f t="shared" si="26"/>
        <v>4.4444444444444446</v>
      </c>
      <c r="D373" s="9">
        <v>9.0000000000000302</v>
      </c>
      <c r="E373" s="138">
        <f t="shared" si="27"/>
        <v>4.4444444444444295</v>
      </c>
      <c r="F373" s="136">
        <v>90</v>
      </c>
      <c r="G373" s="137">
        <f t="shared" si="28"/>
        <v>1.1111111111111112</v>
      </c>
      <c r="H373" s="137">
        <f t="shared" si="29"/>
        <v>11.111111111111111</v>
      </c>
      <c r="I373" s="9">
        <v>9.0000000000000302</v>
      </c>
      <c r="J373" s="138">
        <f t="shared" si="30"/>
        <v>4.4444444444444295</v>
      </c>
      <c r="K373" s="136">
        <v>357</v>
      </c>
      <c r="L373" s="137">
        <f t="shared" si="31"/>
        <v>1.1204481792717087</v>
      </c>
      <c r="M373" s="137">
        <f t="shared" si="32"/>
        <v>11.204481792717086</v>
      </c>
      <c r="N373" s="136">
        <v>90</v>
      </c>
      <c r="O373" s="137">
        <f t="shared" si="33"/>
        <v>0.44444444444444442</v>
      </c>
      <c r="P373" s="137">
        <f t="shared" si="34"/>
        <v>4.4444444444444446</v>
      </c>
      <c r="Q373" s="9">
        <v>9.0000000000000302</v>
      </c>
      <c r="R373" s="138">
        <f t="shared" si="35"/>
        <v>4.4444444444444295</v>
      </c>
      <c r="S373" s="136">
        <v>3.5999999999999801</v>
      </c>
      <c r="T373" s="137">
        <f t="shared" si="36"/>
        <v>0.55555555555555858</v>
      </c>
      <c r="U373" s="137">
        <f t="shared" si="37"/>
        <v>5.5555555555555856</v>
      </c>
      <c r="V373" s="136">
        <v>36.000000000000497</v>
      </c>
      <c r="W373" s="137">
        <f t="shared" si="38"/>
        <v>0.55555555555554792</v>
      </c>
      <c r="X373" s="137">
        <f t="shared" si="39"/>
        <v>5.555555555555479</v>
      </c>
      <c r="Y373" s="136">
        <v>90</v>
      </c>
      <c r="Z373" s="9">
        <f t="shared" si="40"/>
        <v>0.44444444444444442</v>
      </c>
      <c r="AA373" s="139">
        <v>0.36</v>
      </c>
      <c r="AB373" s="9">
        <f t="shared" si="41"/>
        <v>0.55555555555555558</v>
      </c>
      <c r="AC373" s="136">
        <v>90</v>
      </c>
      <c r="AD373" s="9">
        <f t="shared" si="42"/>
        <v>0.71111111111111114</v>
      </c>
      <c r="AE373" s="136">
        <v>90</v>
      </c>
      <c r="AF373" s="137">
        <f t="shared" si="43"/>
        <v>0.44444444444444442</v>
      </c>
      <c r="AG373" s="136">
        <v>90</v>
      </c>
      <c r="AH373" s="137">
        <f t="shared" si="44"/>
        <v>0.44444444444444442</v>
      </c>
      <c r="AI373" s="136">
        <v>90</v>
      </c>
      <c r="AJ373" s="138">
        <f t="shared" si="45"/>
        <v>0.44444444444444442</v>
      </c>
    </row>
    <row r="374" spans="1:36">
      <c r="A374" s="136">
        <v>90.25</v>
      </c>
      <c r="B374" s="137">
        <f t="shared" si="25"/>
        <v>0.44321329639889201</v>
      </c>
      <c r="C374" s="137">
        <f t="shared" si="26"/>
        <v>4.43213296398892</v>
      </c>
      <c r="D374" s="9">
        <v>9.0250000000000306</v>
      </c>
      <c r="E374" s="138">
        <f t="shared" si="27"/>
        <v>4.4321329639889049</v>
      </c>
      <c r="F374" s="136">
        <v>90.25</v>
      </c>
      <c r="G374" s="137">
        <f t="shared" si="28"/>
        <v>1.10803324099723</v>
      </c>
      <c r="H374" s="137">
        <f t="shared" si="29"/>
        <v>11.0803324099723</v>
      </c>
      <c r="I374" s="9">
        <v>9.0250000000000306</v>
      </c>
      <c r="J374" s="138">
        <f t="shared" si="30"/>
        <v>4.4321329639889049</v>
      </c>
      <c r="K374" s="9">
        <v>358</v>
      </c>
      <c r="L374" s="137">
        <f t="shared" si="31"/>
        <v>1.1173184357541899</v>
      </c>
      <c r="M374" s="137">
        <f t="shared" si="32"/>
        <v>11.173184357541899</v>
      </c>
      <c r="N374" s="136">
        <v>90.25</v>
      </c>
      <c r="O374" s="137">
        <f t="shared" si="33"/>
        <v>0.44321329639889201</v>
      </c>
      <c r="P374" s="137">
        <f t="shared" si="34"/>
        <v>4.43213296398892</v>
      </c>
      <c r="Q374" s="9">
        <v>9.0250000000000306</v>
      </c>
      <c r="R374" s="138">
        <f t="shared" si="35"/>
        <v>4.4321329639889049</v>
      </c>
      <c r="S374" s="136">
        <v>3.6099999999999799</v>
      </c>
      <c r="T374" s="137">
        <f t="shared" si="36"/>
        <v>0.55401662049861811</v>
      </c>
      <c r="U374" s="137">
        <f t="shared" si="37"/>
        <v>5.5401662049861811</v>
      </c>
      <c r="V374" s="136">
        <v>36.100000000000499</v>
      </c>
      <c r="W374" s="137">
        <f t="shared" si="38"/>
        <v>0.55401662049860734</v>
      </c>
      <c r="X374" s="137">
        <f t="shared" si="39"/>
        <v>5.5401662049860736</v>
      </c>
      <c r="Y374" s="136">
        <v>90.25</v>
      </c>
      <c r="Z374" s="9">
        <f t="shared" si="40"/>
        <v>0.44321329639889201</v>
      </c>
      <c r="AA374" s="139">
        <v>0.36099999999999999</v>
      </c>
      <c r="AB374" s="9">
        <f t="shared" si="41"/>
        <v>0.554016620498615</v>
      </c>
      <c r="AC374" s="136">
        <v>90.25</v>
      </c>
      <c r="AD374" s="9">
        <f t="shared" si="42"/>
        <v>0.70914127423822715</v>
      </c>
      <c r="AE374" s="136">
        <v>90.25</v>
      </c>
      <c r="AF374" s="137">
        <f t="shared" si="43"/>
        <v>0.44321329639889201</v>
      </c>
      <c r="AG374" s="136">
        <v>90.25</v>
      </c>
      <c r="AH374" s="137">
        <f t="shared" si="44"/>
        <v>0.44321329639889201</v>
      </c>
      <c r="AI374" s="136">
        <v>90.25</v>
      </c>
      <c r="AJ374" s="138">
        <f t="shared" si="45"/>
        <v>0.44321329639889201</v>
      </c>
    </row>
    <row r="375" spans="1:36">
      <c r="A375" s="136">
        <v>90.5</v>
      </c>
      <c r="B375" s="137">
        <f t="shared" si="25"/>
        <v>0.44198895027624308</v>
      </c>
      <c r="C375" s="137">
        <f t="shared" si="26"/>
        <v>4.4198895027624303</v>
      </c>
      <c r="D375" s="9">
        <v>9.0500000000000291</v>
      </c>
      <c r="E375" s="138">
        <f t="shared" si="27"/>
        <v>4.419889502762417</v>
      </c>
      <c r="F375" s="136">
        <v>90.5</v>
      </c>
      <c r="G375" s="137">
        <f t="shared" si="28"/>
        <v>1.1049723756906078</v>
      </c>
      <c r="H375" s="137">
        <f t="shared" si="29"/>
        <v>11.049723756906078</v>
      </c>
      <c r="I375" s="9">
        <v>9.0500000000000291</v>
      </c>
      <c r="J375" s="138">
        <f t="shared" si="30"/>
        <v>4.419889502762417</v>
      </c>
      <c r="K375" s="136">
        <v>359</v>
      </c>
      <c r="L375" s="137">
        <f t="shared" si="31"/>
        <v>1.1142061281337048</v>
      </c>
      <c r="M375" s="137">
        <f t="shared" si="32"/>
        <v>11.142061281337048</v>
      </c>
      <c r="N375" s="136">
        <v>90.5</v>
      </c>
      <c r="O375" s="137">
        <f t="shared" si="33"/>
        <v>0.44198895027624308</v>
      </c>
      <c r="P375" s="137">
        <f t="shared" si="34"/>
        <v>4.4198895027624303</v>
      </c>
      <c r="Q375" s="9">
        <v>9.0500000000000291</v>
      </c>
      <c r="R375" s="138">
        <f t="shared" si="35"/>
        <v>4.419889502762417</v>
      </c>
      <c r="S375" s="136">
        <v>3.6199999999999801</v>
      </c>
      <c r="T375" s="137">
        <f t="shared" si="36"/>
        <v>0.5524861878453069</v>
      </c>
      <c r="U375" s="137">
        <f t="shared" si="37"/>
        <v>5.524861878453069</v>
      </c>
      <c r="V375" s="136">
        <v>36.2000000000005</v>
      </c>
      <c r="W375" s="137">
        <f t="shared" si="38"/>
        <v>0.55248618784529624</v>
      </c>
      <c r="X375" s="137">
        <f t="shared" si="39"/>
        <v>5.5248618784529624</v>
      </c>
      <c r="Y375" s="136">
        <v>90.5</v>
      </c>
      <c r="Z375" s="9">
        <f t="shared" si="40"/>
        <v>0.44198895027624308</v>
      </c>
      <c r="AA375" s="139">
        <v>0.36199999999999999</v>
      </c>
      <c r="AB375" s="9">
        <f t="shared" si="41"/>
        <v>0.5524861878453039</v>
      </c>
      <c r="AC375" s="136">
        <v>90.5</v>
      </c>
      <c r="AD375" s="9">
        <f t="shared" si="42"/>
        <v>0.70718232044198892</v>
      </c>
      <c r="AE375" s="136">
        <v>90.5</v>
      </c>
      <c r="AF375" s="137">
        <f t="shared" si="43"/>
        <v>0.44198895027624308</v>
      </c>
      <c r="AG375" s="136">
        <v>90.5</v>
      </c>
      <c r="AH375" s="137">
        <f t="shared" si="44"/>
        <v>0.44198895027624308</v>
      </c>
      <c r="AI375" s="136">
        <v>90.5</v>
      </c>
      <c r="AJ375" s="138">
        <f t="shared" si="45"/>
        <v>0.44198895027624308</v>
      </c>
    </row>
    <row r="376" spans="1:36">
      <c r="A376" s="136">
        <v>90.75</v>
      </c>
      <c r="B376" s="137">
        <f t="shared" si="25"/>
        <v>0.44077134986225891</v>
      </c>
      <c r="C376" s="137">
        <f t="shared" si="26"/>
        <v>4.4077134986225888</v>
      </c>
      <c r="D376" s="9">
        <v>9.0750000000000295</v>
      </c>
      <c r="E376" s="138">
        <f t="shared" si="27"/>
        <v>4.4077134986225754</v>
      </c>
      <c r="F376" s="136">
        <v>90.75</v>
      </c>
      <c r="G376" s="137">
        <f t="shared" si="28"/>
        <v>1.1019283746556474</v>
      </c>
      <c r="H376" s="137">
        <f t="shared" si="29"/>
        <v>11.019283746556475</v>
      </c>
      <c r="I376" s="9">
        <v>9.0750000000000295</v>
      </c>
      <c r="J376" s="138">
        <f t="shared" si="30"/>
        <v>4.4077134986225754</v>
      </c>
      <c r="K376" s="9">
        <v>360</v>
      </c>
      <c r="L376" s="137">
        <f t="shared" si="31"/>
        <v>1.1111111111111112</v>
      </c>
      <c r="M376" s="137">
        <f t="shared" si="32"/>
        <v>11.111111111111111</v>
      </c>
      <c r="N376" s="136">
        <v>90.75</v>
      </c>
      <c r="O376" s="137">
        <f t="shared" si="33"/>
        <v>0.44077134986225891</v>
      </c>
      <c r="P376" s="137">
        <f t="shared" si="34"/>
        <v>4.4077134986225888</v>
      </c>
      <c r="Q376" s="9">
        <v>9.0750000000000295</v>
      </c>
      <c r="R376" s="138">
        <f t="shared" si="35"/>
        <v>4.4077134986225754</v>
      </c>
      <c r="S376" s="136">
        <v>3.6299999999999799</v>
      </c>
      <c r="T376" s="137">
        <f t="shared" si="36"/>
        <v>0.5509641873278267</v>
      </c>
      <c r="U376" s="137">
        <f t="shared" si="37"/>
        <v>5.5096418732782668</v>
      </c>
      <c r="V376" s="136">
        <v>36.300000000000502</v>
      </c>
      <c r="W376" s="137">
        <f t="shared" si="38"/>
        <v>0.55096418732781605</v>
      </c>
      <c r="X376" s="137">
        <f t="shared" si="39"/>
        <v>5.5096418732781602</v>
      </c>
      <c r="Y376" s="136">
        <v>90.75</v>
      </c>
      <c r="Z376" s="9">
        <f t="shared" si="40"/>
        <v>0.44077134986225891</v>
      </c>
      <c r="AA376" s="139">
        <v>0.36299999999999999</v>
      </c>
      <c r="AB376" s="9">
        <f t="shared" si="41"/>
        <v>0.55096418732782371</v>
      </c>
      <c r="AC376" s="136">
        <v>90.75</v>
      </c>
      <c r="AD376" s="9">
        <f t="shared" si="42"/>
        <v>0.70523415977961423</v>
      </c>
      <c r="AE376" s="136">
        <v>90.75</v>
      </c>
      <c r="AF376" s="137">
        <f t="shared" si="43"/>
        <v>0.44077134986225891</v>
      </c>
      <c r="AG376" s="136">
        <v>90.75</v>
      </c>
      <c r="AH376" s="137">
        <f t="shared" si="44"/>
        <v>0.44077134986225891</v>
      </c>
      <c r="AI376" s="136">
        <v>90.75</v>
      </c>
      <c r="AJ376" s="138">
        <f t="shared" si="45"/>
        <v>0.44077134986225891</v>
      </c>
    </row>
    <row r="377" spans="1:36">
      <c r="A377" s="136">
        <v>91</v>
      </c>
      <c r="B377" s="137">
        <f t="shared" si="25"/>
        <v>0.43956043956043955</v>
      </c>
      <c r="C377" s="137">
        <f t="shared" si="26"/>
        <v>4.395604395604396</v>
      </c>
      <c r="D377" s="9">
        <v>9.1000000000000298</v>
      </c>
      <c r="E377" s="138">
        <f t="shared" si="27"/>
        <v>4.3956043956043809</v>
      </c>
      <c r="F377" s="136">
        <v>91</v>
      </c>
      <c r="G377" s="137">
        <f t="shared" si="28"/>
        <v>1.098901098901099</v>
      </c>
      <c r="H377" s="137">
        <f t="shared" si="29"/>
        <v>10.989010989010989</v>
      </c>
      <c r="I377" s="9">
        <v>9.1000000000000298</v>
      </c>
      <c r="J377" s="138">
        <f t="shared" si="30"/>
        <v>4.3956043956043809</v>
      </c>
      <c r="K377" s="136">
        <v>361</v>
      </c>
      <c r="L377" s="137">
        <f t="shared" si="31"/>
        <v>1.10803324099723</v>
      </c>
      <c r="M377" s="137">
        <f t="shared" si="32"/>
        <v>11.0803324099723</v>
      </c>
      <c r="N377" s="136">
        <v>91</v>
      </c>
      <c r="O377" s="137">
        <f t="shared" si="33"/>
        <v>0.43956043956043955</v>
      </c>
      <c r="P377" s="137">
        <f t="shared" si="34"/>
        <v>4.395604395604396</v>
      </c>
      <c r="Q377" s="9">
        <v>9.1000000000000298</v>
      </c>
      <c r="R377" s="138">
        <f t="shared" si="35"/>
        <v>4.3956043956043809</v>
      </c>
      <c r="S377" s="136">
        <v>3.6399999999999801</v>
      </c>
      <c r="T377" s="137">
        <f t="shared" si="36"/>
        <v>0.54945054945055249</v>
      </c>
      <c r="U377" s="137">
        <f t="shared" si="37"/>
        <v>5.4945054945055247</v>
      </c>
      <c r="V377" s="136">
        <v>36.400000000000503</v>
      </c>
      <c r="W377" s="137">
        <f t="shared" si="38"/>
        <v>0.54945054945054184</v>
      </c>
      <c r="X377" s="137">
        <f t="shared" si="39"/>
        <v>5.4945054945054181</v>
      </c>
      <c r="Y377" s="136">
        <v>91</v>
      </c>
      <c r="Z377" s="9">
        <f t="shared" si="40"/>
        <v>0.43956043956043955</v>
      </c>
      <c r="AA377" s="139">
        <v>0.36399999999999999</v>
      </c>
      <c r="AB377" s="9">
        <f t="shared" si="41"/>
        <v>0.5494505494505495</v>
      </c>
      <c r="AC377" s="136">
        <v>91</v>
      </c>
      <c r="AD377" s="9">
        <f t="shared" si="42"/>
        <v>0.70329670329670335</v>
      </c>
      <c r="AE377" s="136">
        <v>91</v>
      </c>
      <c r="AF377" s="137">
        <f t="shared" si="43"/>
        <v>0.43956043956043955</v>
      </c>
      <c r="AG377" s="136">
        <v>91</v>
      </c>
      <c r="AH377" s="137">
        <f t="shared" si="44"/>
        <v>0.43956043956043955</v>
      </c>
      <c r="AI377" s="136">
        <v>91</v>
      </c>
      <c r="AJ377" s="138">
        <f t="shared" si="45"/>
        <v>0.43956043956043955</v>
      </c>
    </row>
    <row r="378" spans="1:36">
      <c r="A378" s="136">
        <v>91.25</v>
      </c>
      <c r="B378" s="137">
        <f t="shared" si="25"/>
        <v>0.43835616438356162</v>
      </c>
      <c r="C378" s="137">
        <f t="shared" si="26"/>
        <v>4.3835616438356162</v>
      </c>
      <c r="D378" s="9">
        <v>9.1250000000000302</v>
      </c>
      <c r="E378" s="138">
        <f t="shared" si="27"/>
        <v>4.383561643835602</v>
      </c>
      <c r="F378" s="136">
        <v>91.25</v>
      </c>
      <c r="G378" s="137">
        <f t="shared" si="28"/>
        <v>1.095890410958904</v>
      </c>
      <c r="H378" s="137">
        <f t="shared" si="29"/>
        <v>10.95890410958904</v>
      </c>
      <c r="I378" s="9">
        <v>9.1250000000000302</v>
      </c>
      <c r="J378" s="138">
        <f t="shared" si="30"/>
        <v>4.383561643835602</v>
      </c>
      <c r="K378" s="9">
        <v>362</v>
      </c>
      <c r="L378" s="137">
        <f t="shared" si="31"/>
        <v>1.1049723756906078</v>
      </c>
      <c r="M378" s="137">
        <f t="shared" si="32"/>
        <v>11.049723756906078</v>
      </c>
      <c r="N378" s="136">
        <v>91.25</v>
      </c>
      <c r="O378" s="137">
        <f t="shared" si="33"/>
        <v>0.43835616438356162</v>
      </c>
      <c r="P378" s="137">
        <f t="shared" si="34"/>
        <v>4.3835616438356162</v>
      </c>
      <c r="Q378" s="9">
        <v>9.1250000000000302</v>
      </c>
      <c r="R378" s="138">
        <f t="shared" si="35"/>
        <v>4.383561643835602</v>
      </c>
      <c r="S378" s="136">
        <v>3.6499999999999799</v>
      </c>
      <c r="T378" s="137">
        <f t="shared" si="36"/>
        <v>0.54794520547945502</v>
      </c>
      <c r="U378" s="137">
        <f t="shared" si="37"/>
        <v>5.4794520547945504</v>
      </c>
      <c r="V378" s="136">
        <v>36.500000000000497</v>
      </c>
      <c r="W378" s="137">
        <f t="shared" si="38"/>
        <v>0.54794520547944459</v>
      </c>
      <c r="X378" s="137">
        <f t="shared" si="39"/>
        <v>5.4794520547944456</v>
      </c>
      <c r="Y378" s="136">
        <v>91.25</v>
      </c>
      <c r="Z378" s="9">
        <f t="shared" si="40"/>
        <v>0.43835616438356162</v>
      </c>
      <c r="AA378" s="139">
        <v>0.36499999999999999</v>
      </c>
      <c r="AB378" s="9">
        <f t="shared" si="41"/>
        <v>0.54794520547945202</v>
      </c>
      <c r="AC378" s="136">
        <v>91.25</v>
      </c>
      <c r="AD378" s="9">
        <f t="shared" si="42"/>
        <v>0.70136986301369864</v>
      </c>
      <c r="AE378" s="136">
        <v>91.25</v>
      </c>
      <c r="AF378" s="137">
        <f t="shared" si="43"/>
        <v>0.43835616438356162</v>
      </c>
      <c r="AG378" s="136">
        <v>91.25</v>
      </c>
      <c r="AH378" s="137">
        <f t="shared" si="44"/>
        <v>0.43835616438356162</v>
      </c>
      <c r="AI378" s="136">
        <v>91.25</v>
      </c>
      <c r="AJ378" s="138">
        <f t="shared" si="45"/>
        <v>0.43835616438356162</v>
      </c>
    </row>
    <row r="379" spans="1:36">
      <c r="A379" s="136">
        <v>91.5</v>
      </c>
      <c r="B379" s="137">
        <f t="shared" si="25"/>
        <v>0.43715846994535518</v>
      </c>
      <c r="C379" s="137">
        <f t="shared" si="26"/>
        <v>4.3715846994535514</v>
      </c>
      <c r="D379" s="9">
        <v>9.1500000000000306</v>
      </c>
      <c r="E379" s="138">
        <f t="shared" si="27"/>
        <v>4.3715846994535372</v>
      </c>
      <c r="F379" s="136">
        <v>91.5</v>
      </c>
      <c r="G379" s="137">
        <f t="shared" si="28"/>
        <v>1.0928961748633879</v>
      </c>
      <c r="H379" s="137">
        <f t="shared" si="29"/>
        <v>10.928961748633878</v>
      </c>
      <c r="I379" s="9">
        <v>9.1500000000000306</v>
      </c>
      <c r="J379" s="138">
        <f t="shared" si="30"/>
        <v>4.3715846994535372</v>
      </c>
      <c r="K379" s="136">
        <v>363</v>
      </c>
      <c r="L379" s="137">
        <f t="shared" si="31"/>
        <v>1.1019283746556474</v>
      </c>
      <c r="M379" s="137">
        <f t="shared" si="32"/>
        <v>11.019283746556475</v>
      </c>
      <c r="N379" s="136">
        <v>91.5</v>
      </c>
      <c r="O379" s="137">
        <f t="shared" si="33"/>
        <v>0.43715846994535518</v>
      </c>
      <c r="P379" s="137">
        <f t="shared" si="34"/>
        <v>4.3715846994535514</v>
      </c>
      <c r="Q379" s="9">
        <v>9.1500000000000306</v>
      </c>
      <c r="R379" s="138">
        <f t="shared" si="35"/>
        <v>4.3715846994535372</v>
      </c>
      <c r="S379" s="136">
        <v>3.6599999999999802</v>
      </c>
      <c r="T379" s="137">
        <f t="shared" si="36"/>
        <v>0.54644808743169704</v>
      </c>
      <c r="U379" s="137">
        <f t="shared" si="37"/>
        <v>5.4644808743169708</v>
      </c>
      <c r="V379" s="136">
        <v>36.600000000000499</v>
      </c>
      <c r="W379" s="137">
        <f t="shared" si="38"/>
        <v>0.54644808743168649</v>
      </c>
      <c r="X379" s="137">
        <f t="shared" si="39"/>
        <v>5.4644808743168651</v>
      </c>
      <c r="Y379" s="136">
        <v>91.5</v>
      </c>
      <c r="Z379" s="9">
        <f t="shared" si="40"/>
        <v>0.43715846994535518</v>
      </c>
      <c r="AA379" s="139">
        <v>0.36599999999999999</v>
      </c>
      <c r="AB379" s="9">
        <f t="shared" si="41"/>
        <v>0.54644808743169393</v>
      </c>
      <c r="AC379" s="136">
        <v>91.5</v>
      </c>
      <c r="AD379" s="9">
        <f t="shared" si="42"/>
        <v>0.69945355191256831</v>
      </c>
      <c r="AE379" s="136">
        <v>91.5</v>
      </c>
      <c r="AF379" s="137">
        <f t="shared" si="43"/>
        <v>0.43715846994535518</v>
      </c>
      <c r="AG379" s="136">
        <v>91.5</v>
      </c>
      <c r="AH379" s="137">
        <f t="shared" si="44"/>
        <v>0.43715846994535518</v>
      </c>
      <c r="AI379" s="136">
        <v>91.5</v>
      </c>
      <c r="AJ379" s="138">
        <f t="shared" si="45"/>
        <v>0.43715846994535518</v>
      </c>
    </row>
    <row r="380" spans="1:36">
      <c r="A380" s="136">
        <v>91.75</v>
      </c>
      <c r="B380" s="137">
        <f t="shared" si="25"/>
        <v>0.43596730245231607</v>
      </c>
      <c r="C380" s="137">
        <f t="shared" si="26"/>
        <v>4.3596730245231612</v>
      </c>
      <c r="D380" s="9">
        <v>9.1750000000000291</v>
      </c>
      <c r="E380" s="138">
        <f t="shared" si="27"/>
        <v>4.359673024523147</v>
      </c>
      <c r="F380" s="136">
        <v>91.75</v>
      </c>
      <c r="G380" s="137">
        <f t="shared" si="28"/>
        <v>1.0899182561307901</v>
      </c>
      <c r="H380" s="137">
        <f t="shared" si="29"/>
        <v>10.899182561307901</v>
      </c>
      <c r="I380" s="9">
        <v>9.1750000000000291</v>
      </c>
      <c r="J380" s="138">
        <f t="shared" si="30"/>
        <v>4.359673024523147</v>
      </c>
      <c r="K380" s="9">
        <v>364</v>
      </c>
      <c r="L380" s="137">
        <f t="shared" si="31"/>
        <v>1.098901098901099</v>
      </c>
      <c r="M380" s="137">
        <f t="shared" si="32"/>
        <v>10.989010989010989</v>
      </c>
      <c r="N380" s="136">
        <v>91.75</v>
      </c>
      <c r="O380" s="137">
        <f t="shared" si="33"/>
        <v>0.43596730245231607</v>
      </c>
      <c r="P380" s="137">
        <f t="shared" si="34"/>
        <v>4.3596730245231612</v>
      </c>
      <c r="Q380" s="9">
        <v>9.1750000000000291</v>
      </c>
      <c r="R380" s="138">
        <f t="shared" si="35"/>
        <v>4.359673024523147</v>
      </c>
      <c r="S380" s="136">
        <v>3.6699999999999799</v>
      </c>
      <c r="T380" s="137">
        <f t="shared" si="36"/>
        <v>0.54495912806539804</v>
      </c>
      <c r="U380" s="137">
        <f t="shared" si="37"/>
        <v>5.4495912806539799</v>
      </c>
      <c r="V380" s="136">
        <v>36.7000000000005</v>
      </c>
      <c r="W380" s="137">
        <f t="shared" si="38"/>
        <v>0.54495912806538771</v>
      </c>
      <c r="X380" s="137">
        <f t="shared" si="39"/>
        <v>5.4495912806538769</v>
      </c>
      <c r="Y380" s="136">
        <v>91.75</v>
      </c>
      <c r="Z380" s="9">
        <f t="shared" si="40"/>
        <v>0.43596730245231607</v>
      </c>
      <c r="AA380" s="139">
        <v>0.36699999999999999</v>
      </c>
      <c r="AB380" s="9">
        <f t="shared" si="41"/>
        <v>0.54495912806539504</v>
      </c>
      <c r="AC380" s="136">
        <v>91.75</v>
      </c>
      <c r="AD380" s="9">
        <f t="shared" si="42"/>
        <v>0.6975476839237057</v>
      </c>
      <c r="AE380" s="136">
        <v>91.75</v>
      </c>
      <c r="AF380" s="137">
        <f t="shared" si="43"/>
        <v>0.43596730245231607</v>
      </c>
      <c r="AG380" s="136">
        <v>91.75</v>
      </c>
      <c r="AH380" s="137">
        <f t="shared" si="44"/>
        <v>0.43596730245231607</v>
      </c>
      <c r="AI380" s="136">
        <v>91.75</v>
      </c>
      <c r="AJ380" s="138">
        <f t="shared" si="45"/>
        <v>0.43596730245231607</v>
      </c>
    </row>
    <row r="381" spans="1:36">
      <c r="A381" s="136">
        <v>92</v>
      </c>
      <c r="B381" s="137">
        <f t="shared" si="25"/>
        <v>0.43478260869565216</v>
      </c>
      <c r="C381" s="137">
        <f t="shared" si="26"/>
        <v>4.3478260869565215</v>
      </c>
      <c r="D381" s="9">
        <v>9.2000000000000295</v>
      </c>
      <c r="E381" s="138">
        <f t="shared" si="27"/>
        <v>4.3478260869565073</v>
      </c>
      <c r="F381" s="136">
        <v>92</v>
      </c>
      <c r="G381" s="137">
        <f t="shared" si="28"/>
        <v>1.0869565217391304</v>
      </c>
      <c r="H381" s="137">
        <f t="shared" si="29"/>
        <v>10.869565217391305</v>
      </c>
      <c r="I381" s="9">
        <v>9.2000000000000295</v>
      </c>
      <c r="J381" s="138">
        <f t="shared" si="30"/>
        <v>4.3478260869565073</v>
      </c>
      <c r="K381" s="136">
        <v>365</v>
      </c>
      <c r="L381" s="137">
        <f t="shared" si="31"/>
        <v>1.095890410958904</v>
      </c>
      <c r="M381" s="137">
        <f t="shared" si="32"/>
        <v>10.95890410958904</v>
      </c>
      <c r="N381" s="136">
        <v>92</v>
      </c>
      <c r="O381" s="137">
        <f t="shared" si="33"/>
        <v>0.43478260869565216</v>
      </c>
      <c r="P381" s="137">
        <f t="shared" si="34"/>
        <v>4.3478260869565215</v>
      </c>
      <c r="Q381" s="9">
        <v>9.2000000000000295</v>
      </c>
      <c r="R381" s="138">
        <f t="shared" si="35"/>
        <v>4.3478260869565073</v>
      </c>
      <c r="S381" s="136">
        <v>3.6799999999999802</v>
      </c>
      <c r="T381" s="137">
        <f t="shared" si="36"/>
        <v>0.54347826086956808</v>
      </c>
      <c r="U381" s="137">
        <f t="shared" si="37"/>
        <v>5.4347826086956808</v>
      </c>
      <c r="V381" s="136">
        <v>36.800000000000502</v>
      </c>
      <c r="W381" s="137">
        <f t="shared" si="38"/>
        <v>0.54347826086955786</v>
      </c>
      <c r="X381" s="137">
        <f t="shared" si="39"/>
        <v>5.4347826086955786</v>
      </c>
      <c r="Y381" s="136">
        <v>92</v>
      </c>
      <c r="Z381" s="9">
        <f t="shared" si="40"/>
        <v>0.43478260869565216</v>
      </c>
      <c r="AA381" s="139">
        <v>0.36799999999999999</v>
      </c>
      <c r="AB381" s="9">
        <f t="shared" si="41"/>
        <v>0.54347826086956519</v>
      </c>
      <c r="AC381" s="136">
        <v>92</v>
      </c>
      <c r="AD381" s="9">
        <f t="shared" si="42"/>
        <v>0.69565217391304346</v>
      </c>
      <c r="AE381" s="136">
        <v>92</v>
      </c>
      <c r="AF381" s="137">
        <f t="shared" si="43"/>
        <v>0.43478260869565216</v>
      </c>
      <c r="AG381" s="136">
        <v>92</v>
      </c>
      <c r="AH381" s="137">
        <f t="shared" si="44"/>
        <v>0.43478260869565216</v>
      </c>
      <c r="AI381" s="136">
        <v>92</v>
      </c>
      <c r="AJ381" s="138">
        <f t="shared" si="45"/>
        <v>0.43478260869565216</v>
      </c>
    </row>
    <row r="382" spans="1:36">
      <c r="A382" s="136">
        <v>92.25</v>
      </c>
      <c r="B382" s="137">
        <f t="shared" si="25"/>
        <v>0.43360433604336046</v>
      </c>
      <c r="C382" s="137">
        <f t="shared" si="26"/>
        <v>4.3360433604336048</v>
      </c>
      <c r="D382" s="9">
        <v>9.2250000000000298</v>
      </c>
      <c r="E382" s="138">
        <f t="shared" si="27"/>
        <v>4.3360433604335897</v>
      </c>
      <c r="F382" s="136">
        <v>92.25</v>
      </c>
      <c r="G382" s="137">
        <f t="shared" si="28"/>
        <v>1.0840108401084012</v>
      </c>
      <c r="H382" s="137">
        <f t="shared" si="29"/>
        <v>10.840108401084013</v>
      </c>
      <c r="I382" s="9">
        <v>9.2250000000000298</v>
      </c>
      <c r="J382" s="138">
        <f t="shared" si="30"/>
        <v>4.3360433604335897</v>
      </c>
      <c r="K382" s="9">
        <v>366</v>
      </c>
      <c r="L382" s="137">
        <f t="shared" si="31"/>
        <v>1.0928961748633879</v>
      </c>
      <c r="M382" s="137">
        <f t="shared" si="32"/>
        <v>10.928961748633878</v>
      </c>
      <c r="N382" s="136">
        <v>92.25</v>
      </c>
      <c r="O382" s="137">
        <f t="shared" si="33"/>
        <v>0.43360433604336046</v>
      </c>
      <c r="P382" s="137">
        <f t="shared" si="34"/>
        <v>4.3360433604336048</v>
      </c>
      <c r="Q382" s="9">
        <v>9.2250000000000298</v>
      </c>
      <c r="R382" s="138">
        <f t="shared" si="35"/>
        <v>4.3360433604335897</v>
      </c>
      <c r="S382" s="136">
        <v>3.68999999999998</v>
      </c>
      <c r="T382" s="137">
        <f t="shared" si="36"/>
        <v>0.54200542005420349</v>
      </c>
      <c r="U382" s="137">
        <f t="shared" si="37"/>
        <v>5.4200542005420349</v>
      </c>
      <c r="V382" s="136">
        <v>36.900000000000503</v>
      </c>
      <c r="W382" s="137">
        <f t="shared" si="38"/>
        <v>0.54200542005419317</v>
      </c>
      <c r="X382" s="137">
        <f t="shared" si="39"/>
        <v>5.4200542005419319</v>
      </c>
      <c r="Y382" s="136">
        <v>92.25</v>
      </c>
      <c r="Z382" s="9">
        <f t="shared" si="40"/>
        <v>0.43360433604336046</v>
      </c>
      <c r="AA382" s="139">
        <v>0.36899999999999999</v>
      </c>
      <c r="AB382" s="9">
        <f t="shared" si="41"/>
        <v>0.5420054200542006</v>
      </c>
      <c r="AC382" s="136">
        <v>92.25</v>
      </c>
      <c r="AD382" s="9">
        <f t="shared" si="42"/>
        <v>0.69376693766937669</v>
      </c>
      <c r="AE382" s="136">
        <v>92.25</v>
      </c>
      <c r="AF382" s="137">
        <f t="shared" si="43"/>
        <v>0.43360433604336046</v>
      </c>
      <c r="AG382" s="136">
        <v>92.25</v>
      </c>
      <c r="AH382" s="137">
        <f t="shared" si="44"/>
        <v>0.43360433604336046</v>
      </c>
      <c r="AI382" s="136">
        <v>92.25</v>
      </c>
      <c r="AJ382" s="138">
        <f t="shared" si="45"/>
        <v>0.43360433604336046</v>
      </c>
    </row>
    <row r="383" spans="1:36">
      <c r="A383" s="136">
        <v>92.5</v>
      </c>
      <c r="B383" s="137">
        <f t="shared" si="25"/>
        <v>0.4324324324324324</v>
      </c>
      <c r="C383" s="137">
        <f t="shared" si="26"/>
        <v>4.3243243243243237</v>
      </c>
      <c r="D383" s="9">
        <v>9.2500000000000302</v>
      </c>
      <c r="E383" s="138">
        <f t="shared" si="27"/>
        <v>4.3243243243243104</v>
      </c>
      <c r="F383" s="136">
        <v>92.5</v>
      </c>
      <c r="G383" s="137">
        <f t="shared" si="28"/>
        <v>1.0810810810810811</v>
      </c>
      <c r="H383" s="137">
        <f t="shared" si="29"/>
        <v>10.810810810810811</v>
      </c>
      <c r="I383" s="9">
        <v>9.2500000000000302</v>
      </c>
      <c r="J383" s="138">
        <f t="shared" si="30"/>
        <v>4.3243243243243104</v>
      </c>
      <c r="K383" s="136">
        <v>367</v>
      </c>
      <c r="L383" s="137">
        <f t="shared" si="31"/>
        <v>1.0899182561307901</v>
      </c>
      <c r="M383" s="137">
        <f t="shared" si="32"/>
        <v>10.899182561307901</v>
      </c>
      <c r="N383" s="136">
        <v>92.5</v>
      </c>
      <c r="O383" s="137">
        <f t="shared" si="33"/>
        <v>0.4324324324324324</v>
      </c>
      <c r="P383" s="137">
        <f t="shared" si="34"/>
        <v>4.3243243243243237</v>
      </c>
      <c r="Q383" s="9">
        <v>9.2500000000000302</v>
      </c>
      <c r="R383" s="138">
        <f t="shared" si="35"/>
        <v>4.3243243243243104</v>
      </c>
      <c r="S383" s="136">
        <v>3.6999999999999802</v>
      </c>
      <c r="T383" s="137">
        <f t="shared" si="36"/>
        <v>0.54054054054054346</v>
      </c>
      <c r="U383" s="137">
        <f t="shared" si="37"/>
        <v>5.4054054054054346</v>
      </c>
      <c r="V383" s="136">
        <v>37.000000000000497</v>
      </c>
      <c r="W383" s="137">
        <f t="shared" si="38"/>
        <v>0.54054054054053324</v>
      </c>
      <c r="X383" s="137">
        <f t="shared" si="39"/>
        <v>5.4054054054053324</v>
      </c>
      <c r="Y383" s="136">
        <v>92.5</v>
      </c>
      <c r="Z383" s="9">
        <f t="shared" si="40"/>
        <v>0.4324324324324324</v>
      </c>
      <c r="AA383" s="139">
        <v>0.37</v>
      </c>
      <c r="AB383" s="9">
        <f t="shared" si="41"/>
        <v>0.54054054054054057</v>
      </c>
      <c r="AC383" s="136">
        <v>92.5</v>
      </c>
      <c r="AD383" s="9">
        <f t="shared" si="42"/>
        <v>0.69189189189189182</v>
      </c>
      <c r="AE383" s="136">
        <v>92.5</v>
      </c>
      <c r="AF383" s="137">
        <f t="shared" si="43"/>
        <v>0.4324324324324324</v>
      </c>
      <c r="AG383" s="136">
        <v>92.5</v>
      </c>
      <c r="AH383" s="137">
        <f t="shared" si="44"/>
        <v>0.4324324324324324</v>
      </c>
      <c r="AI383" s="136">
        <v>92.5</v>
      </c>
      <c r="AJ383" s="138">
        <f t="shared" si="45"/>
        <v>0.4324324324324324</v>
      </c>
    </row>
    <row r="384" spans="1:36">
      <c r="A384" s="136">
        <v>92.75</v>
      </c>
      <c r="B384" s="137">
        <f t="shared" si="25"/>
        <v>0.43126684636118595</v>
      </c>
      <c r="C384" s="137">
        <f t="shared" si="26"/>
        <v>4.3126684636118595</v>
      </c>
      <c r="D384" s="9">
        <v>9.2750000000000306</v>
      </c>
      <c r="E384" s="138">
        <f t="shared" si="27"/>
        <v>4.3126684636118453</v>
      </c>
      <c r="F384" s="136">
        <v>92.75</v>
      </c>
      <c r="G384" s="137">
        <f t="shared" si="28"/>
        <v>1.0781671159029649</v>
      </c>
      <c r="H384" s="137">
        <f t="shared" si="29"/>
        <v>10.781671159029649</v>
      </c>
      <c r="I384" s="9">
        <v>9.2750000000000306</v>
      </c>
      <c r="J384" s="138">
        <f t="shared" si="30"/>
        <v>4.3126684636118453</v>
      </c>
      <c r="K384" s="9">
        <v>368</v>
      </c>
      <c r="L384" s="137">
        <f t="shared" si="31"/>
        <v>1.0869565217391304</v>
      </c>
      <c r="M384" s="137">
        <f t="shared" si="32"/>
        <v>10.869565217391305</v>
      </c>
      <c r="N384" s="136">
        <v>92.75</v>
      </c>
      <c r="O384" s="137">
        <f t="shared" si="33"/>
        <v>0.43126684636118595</v>
      </c>
      <c r="P384" s="137">
        <f t="shared" si="34"/>
        <v>4.3126684636118595</v>
      </c>
      <c r="Q384" s="9">
        <v>9.2750000000000306</v>
      </c>
      <c r="R384" s="138">
        <f t="shared" si="35"/>
        <v>4.3126684636118453</v>
      </c>
      <c r="S384" s="136">
        <v>3.70999999999998</v>
      </c>
      <c r="T384" s="137">
        <f t="shared" si="36"/>
        <v>0.53908355795148544</v>
      </c>
      <c r="U384" s="137">
        <f t="shared" si="37"/>
        <v>5.3908355795148548</v>
      </c>
      <c r="V384" s="136">
        <v>37.100000000000499</v>
      </c>
      <c r="W384" s="137">
        <f t="shared" si="38"/>
        <v>0.53908355795147522</v>
      </c>
      <c r="X384" s="137">
        <f t="shared" si="39"/>
        <v>5.3908355795147518</v>
      </c>
      <c r="Y384" s="136">
        <v>92.75</v>
      </c>
      <c r="Z384" s="9">
        <f t="shared" si="40"/>
        <v>0.43126684636118595</v>
      </c>
      <c r="AA384" s="139">
        <v>0.371</v>
      </c>
      <c r="AB384" s="9">
        <f t="shared" si="41"/>
        <v>0.53908355795148244</v>
      </c>
      <c r="AC384" s="136">
        <v>92.75</v>
      </c>
      <c r="AD384" s="9">
        <f t="shared" si="42"/>
        <v>0.6900269541778975</v>
      </c>
      <c r="AE384" s="136">
        <v>92.75</v>
      </c>
      <c r="AF384" s="137">
        <f t="shared" si="43"/>
        <v>0.43126684636118595</v>
      </c>
      <c r="AG384" s="136">
        <v>92.75</v>
      </c>
      <c r="AH384" s="137">
        <f t="shared" si="44"/>
        <v>0.43126684636118595</v>
      </c>
      <c r="AI384" s="136">
        <v>92.75</v>
      </c>
      <c r="AJ384" s="138">
        <f t="shared" si="45"/>
        <v>0.43126684636118595</v>
      </c>
    </row>
    <row r="385" spans="1:36">
      <c r="A385" s="136">
        <v>93</v>
      </c>
      <c r="B385" s="137">
        <f t="shared" si="25"/>
        <v>0.43010752688172038</v>
      </c>
      <c r="C385" s="137">
        <f t="shared" si="26"/>
        <v>4.301075268817204</v>
      </c>
      <c r="D385" s="9">
        <v>9.3000000000000291</v>
      </c>
      <c r="E385" s="138">
        <f t="shared" si="27"/>
        <v>4.3010752688171907</v>
      </c>
      <c r="F385" s="136">
        <v>93</v>
      </c>
      <c r="G385" s="137">
        <f t="shared" si="28"/>
        <v>1.075268817204301</v>
      </c>
      <c r="H385" s="137">
        <f t="shared" si="29"/>
        <v>10.75268817204301</v>
      </c>
      <c r="I385" s="9">
        <v>9.3000000000000291</v>
      </c>
      <c r="J385" s="138">
        <f t="shared" si="30"/>
        <v>4.3010752688171907</v>
      </c>
      <c r="K385" s="136">
        <v>369</v>
      </c>
      <c r="L385" s="137">
        <f t="shared" si="31"/>
        <v>1.0840108401084012</v>
      </c>
      <c r="M385" s="137">
        <f t="shared" si="32"/>
        <v>10.840108401084013</v>
      </c>
      <c r="N385" s="136">
        <v>93</v>
      </c>
      <c r="O385" s="137">
        <f t="shared" si="33"/>
        <v>0.43010752688172038</v>
      </c>
      <c r="P385" s="137">
        <f t="shared" si="34"/>
        <v>4.301075268817204</v>
      </c>
      <c r="Q385" s="9">
        <v>9.3000000000000291</v>
      </c>
      <c r="R385" s="138">
        <f t="shared" si="35"/>
        <v>4.3010752688171907</v>
      </c>
      <c r="S385" s="136">
        <v>3.7199999999999802</v>
      </c>
      <c r="T385" s="137">
        <f t="shared" si="36"/>
        <v>0.53763440860215339</v>
      </c>
      <c r="U385" s="137">
        <f t="shared" si="37"/>
        <v>5.3763440860215344</v>
      </c>
      <c r="V385" s="136">
        <v>37.2000000000005</v>
      </c>
      <c r="W385" s="137">
        <f t="shared" si="38"/>
        <v>0.53763440860214329</v>
      </c>
      <c r="X385" s="137">
        <f t="shared" si="39"/>
        <v>5.3763440860214331</v>
      </c>
      <c r="Y385" s="136">
        <v>93</v>
      </c>
      <c r="Z385" s="9">
        <f t="shared" si="40"/>
        <v>0.43010752688172038</v>
      </c>
      <c r="AA385" s="139">
        <v>0.372</v>
      </c>
      <c r="AB385" s="9">
        <f t="shared" si="41"/>
        <v>0.5376344086021505</v>
      </c>
      <c r="AC385" s="136">
        <v>93</v>
      </c>
      <c r="AD385" s="9">
        <f t="shared" si="42"/>
        <v>0.68817204301075263</v>
      </c>
      <c r="AE385" s="136">
        <v>93</v>
      </c>
      <c r="AF385" s="137">
        <f t="shared" si="43"/>
        <v>0.43010752688172038</v>
      </c>
      <c r="AG385" s="136">
        <v>93</v>
      </c>
      <c r="AH385" s="137">
        <f t="shared" si="44"/>
        <v>0.43010752688172038</v>
      </c>
      <c r="AI385" s="136">
        <v>93</v>
      </c>
      <c r="AJ385" s="138">
        <f t="shared" si="45"/>
        <v>0.43010752688172038</v>
      </c>
    </row>
    <row r="386" spans="1:36">
      <c r="A386" s="136">
        <v>93.25</v>
      </c>
      <c r="B386" s="137">
        <f t="shared" si="25"/>
        <v>0.42895442359249331</v>
      </c>
      <c r="C386" s="137">
        <f t="shared" si="26"/>
        <v>4.2895442359249332</v>
      </c>
      <c r="D386" s="9">
        <v>9.3250000000000295</v>
      </c>
      <c r="E386" s="138">
        <f t="shared" si="27"/>
        <v>4.289544235924919</v>
      </c>
      <c r="F386" s="136">
        <v>93.25</v>
      </c>
      <c r="G386" s="137">
        <f t="shared" si="28"/>
        <v>1.0723860589812333</v>
      </c>
      <c r="H386" s="137">
        <f t="shared" si="29"/>
        <v>10.723860589812332</v>
      </c>
      <c r="I386" s="9">
        <v>9.3250000000000295</v>
      </c>
      <c r="J386" s="138">
        <f t="shared" si="30"/>
        <v>4.289544235924919</v>
      </c>
      <c r="K386" s="9">
        <v>370</v>
      </c>
      <c r="L386" s="137">
        <f t="shared" si="31"/>
        <v>1.0810810810810811</v>
      </c>
      <c r="M386" s="137">
        <f t="shared" si="32"/>
        <v>10.810810810810811</v>
      </c>
      <c r="N386" s="136">
        <v>93.25</v>
      </c>
      <c r="O386" s="137">
        <f t="shared" si="33"/>
        <v>0.42895442359249331</v>
      </c>
      <c r="P386" s="137">
        <f t="shared" si="34"/>
        <v>4.2895442359249332</v>
      </c>
      <c r="Q386" s="9">
        <v>9.3250000000000295</v>
      </c>
      <c r="R386" s="138">
        <f t="shared" si="35"/>
        <v>4.289544235924919</v>
      </c>
      <c r="S386" s="136">
        <v>3.72999999999998</v>
      </c>
      <c r="T386" s="137">
        <f t="shared" si="36"/>
        <v>0.53619302949061953</v>
      </c>
      <c r="U386" s="137">
        <f t="shared" si="37"/>
        <v>5.3619302949061955</v>
      </c>
      <c r="V386" s="136">
        <v>37.300000000000502</v>
      </c>
      <c r="W386" s="137">
        <f t="shared" si="38"/>
        <v>0.53619302949060943</v>
      </c>
      <c r="X386" s="137">
        <f t="shared" si="39"/>
        <v>5.3619302949060943</v>
      </c>
      <c r="Y386" s="136">
        <v>93.25</v>
      </c>
      <c r="Z386" s="9">
        <f t="shared" si="40"/>
        <v>0.42895442359249331</v>
      </c>
      <c r="AA386" s="139">
        <v>0.373</v>
      </c>
      <c r="AB386" s="9">
        <f t="shared" si="41"/>
        <v>0.53619302949061665</v>
      </c>
      <c r="AC386" s="136">
        <v>93.25</v>
      </c>
      <c r="AD386" s="9">
        <f t="shared" si="42"/>
        <v>0.68632707774798929</v>
      </c>
      <c r="AE386" s="136">
        <v>93.25</v>
      </c>
      <c r="AF386" s="137">
        <f t="shared" si="43"/>
        <v>0.42895442359249331</v>
      </c>
      <c r="AG386" s="136">
        <v>93.25</v>
      </c>
      <c r="AH386" s="137">
        <f t="shared" si="44"/>
        <v>0.42895442359249331</v>
      </c>
      <c r="AI386" s="136">
        <v>93.25</v>
      </c>
      <c r="AJ386" s="138">
        <f t="shared" si="45"/>
        <v>0.42895442359249331</v>
      </c>
    </row>
    <row r="387" spans="1:36">
      <c r="A387" s="136">
        <v>93.5</v>
      </c>
      <c r="B387" s="137">
        <f t="shared" si="25"/>
        <v>0.42780748663101603</v>
      </c>
      <c r="C387" s="137">
        <f t="shared" si="26"/>
        <v>4.2780748663101607</v>
      </c>
      <c r="D387" s="9">
        <v>9.3500000000000298</v>
      </c>
      <c r="E387" s="138">
        <f t="shared" si="27"/>
        <v>4.2780748663101464</v>
      </c>
      <c r="F387" s="136">
        <v>93.5</v>
      </c>
      <c r="G387" s="137">
        <f t="shared" si="28"/>
        <v>1.0695187165775402</v>
      </c>
      <c r="H387" s="137">
        <f t="shared" si="29"/>
        <v>10.695187165775401</v>
      </c>
      <c r="I387" s="9">
        <v>9.3500000000000298</v>
      </c>
      <c r="J387" s="138">
        <f t="shared" si="30"/>
        <v>4.2780748663101464</v>
      </c>
      <c r="K387" s="136">
        <v>371</v>
      </c>
      <c r="L387" s="137">
        <f t="shared" si="31"/>
        <v>1.0781671159029649</v>
      </c>
      <c r="M387" s="137">
        <f t="shared" si="32"/>
        <v>10.781671159029649</v>
      </c>
      <c r="N387" s="136">
        <v>93.5</v>
      </c>
      <c r="O387" s="137">
        <f t="shared" si="33"/>
        <v>0.42780748663101603</v>
      </c>
      <c r="P387" s="137">
        <f t="shared" si="34"/>
        <v>4.2780748663101607</v>
      </c>
      <c r="Q387" s="9">
        <v>9.3500000000000298</v>
      </c>
      <c r="R387" s="138">
        <f t="shared" si="35"/>
        <v>4.2780748663101464</v>
      </c>
      <c r="S387" s="136">
        <v>3.7399999999999798</v>
      </c>
      <c r="T387" s="137">
        <f t="shared" si="36"/>
        <v>0.53475935828877286</v>
      </c>
      <c r="U387" s="137">
        <f t="shared" si="37"/>
        <v>5.347593582887729</v>
      </c>
      <c r="V387" s="136">
        <v>37.400000000000503</v>
      </c>
      <c r="W387" s="137">
        <f t="shared" si="38"/>
        <v>0.53475935828876286</v>
      </c>
      <c r="X387" s="137">
        <f t="shared" si="39"/>
        <v>5.3475935828876286</v>
      </c>
      <c r="Y387" s="136">
        <v>93.5</v>
      </c>
      <c r="Z387" s="9">
        <f t="shared" si="40"/>
        <v>0.42780748663101603</v>
      </c>
      <c r="AA387" s="139">
        <v>0.374</v>
      </c>
      <c r="AB387" s="9">
        <f t="shared" si="41"/>
        <v>0.53475935828877008</v>
      </c>
      <c r="AC387" s="136">
        <v>93.5</v>
      </c>
      <c r="AD387" s="9">
        <f t="shared" si="42"/>
        <v>0.68449197860962563</v>
      </c>
      <c r="AE387" s="136">
        <v>93.5</v>
      </c>
      <c r="AF387" s="137">
        <f t="shared" si="43"/>
        <v>0.42780748663101603</v>
      </c>
      <c r="AG387" s="136">
        <v>93.5</v>
      </c>
      <c r="AH387" s="137">
        <f t="shared" si="44"/>
        <v>0.42780748663101603</v>
      </c>
      <c r="AI387" s="136">
        <v>93.5</v>
      </c>
      <c r="AJ387" s="138">
        <f t="shared" si="45"/>
        <v>0.42780748663101603</v>
      </c>
    </row>
    <row r="388" spans="1:36">
      <c r="A388" s="136">
        <v>93.75</v>
      </c>
      <c r="B388" s="137">
        <f t="shared" si="25"/>
        <v>0.42666666666666664</v>
      </c>
      <c r="C388" s="137">
        <f t="shared" si="26"/>
        <v>4.2666666666666666</v>
      </c>
      <c r="D388" s="9">
        <v>9.3750000000000302</v>
      </c>
      <c r="E388" s="138">
        <f t="shared" si="27"/>
        <v>4.2666666666666524</v>
      </c>
      <c r="F388" s="136">
        <v>93.75</v>
      </c>
      <c r="G388" s="137">
        <f t="shared" si="28"/>
        <v>1.0666666666666667</v>
      </c>
      <c r="H388" s="137">
        <f t="shared" si="29"/>
        <v>10.666666666666666</v>
      </c>
      <c r="I388" s="9">
        <v>9.3750000000000302</v>
      </c>
      <c r="J388" s="138">
        <f t="shared" si="30"/>
        <v>4.2666666666666524</v>
      </c>
      <c r="K388" s="9">
        <v>372</v>
      </c>
      <c r="L388" s="137">
        <f t="shared" si="31"/>
        <v>1.075268817204301</v>
      </c>
      <c r="M388" s="137">
        <f t="shared" si="32"/>
        <v>10.75268817204301</v>
      </c>
      <c r="N388" s="136">
        <v>93.75</v>
      </c>
      <c r="O388" s="137">
        <f t="shared" si="33"/>
        <v>0.42666666666666664</v>
      </c>
      <c r="P388" s="137">
        <f t="shared" si="34"/>
        <v>4.2666666666666666</v>
      </c>
      <c r="Q388" s="9">
        <v>9.3750000000000302</v>
      </c>
      <c r="R388" s="138">
        <f t="shared" si="35"/>
        <v>4.2666666666666524</v>
      </c>
      <c r="S388" s="136">
        <v>3.74999999999998</v>
      </c>
      <c r="T388" s="137">
        <f t="shared" si="36"/>
        <v>0.53333333333333621</v>
      </c>
      <c r="U388" s="137">
        <f t="shared" si="37"/>
        <v>5.3333333333333623</v>
      </c>
      <c r="V388" s="136">
        <v>37.500000000000497</v>
      </c>
      <c r="W388" s="137">
        <f t="shared" si="38"/>
        <v>0.53333333333332622</v>
      </c>
      <c r="X388" s="137">
        <f t="shared" si="39"/>
        <v>5.333333333333262</v>
      </c>
      <c r="Y388" s="136">
        <v>93.75</v>
      </c>
      <c r="Z388" s="9">
        <f t="shared" si="40"/>
        <v>0.42666666666666664</v>
      </c>
      <c r="AA388" s="139">
        <v>0.375</v>
      </c>
      <c r="AB388" s="9">
        <f t="shared" si="41"/>
        <v>0.53333333333333333</v>
      </c>
      <c r="AC388" s="136">
        <v>93.75</v>
      </c>
      <c r="AD388" s="9">
        <f t="shared" si="42"/>
        <v>0.68266666666666664</v>
      </c>
      <c r="AE388" s="136">
        <v>93.75</v>
      </c>
      <c r="AF388" s="137">
        <f t="shared" si="43"/>
        <v>0.42666666666666664</v>
      </c>
      <c r="AG388" s="136">
        <v>93.75</v>
      </c>
      <c r="AH388" s="137">
        <f t="shared" si="44"/>
        <v>0.42666666666666664</v>
      </c>
      <c r="AI388" s="136">
        <v>93.75</v>
      </c>
      <c r="AJ388" s="138">
        <f t="shared" si="45"/>
        <v>0.42666666666666664</v>
      </c>
    </row>
    <row r="389" spans="1:36">
      <c r="A389" s="136">
        <v>94</v>
      </c>
      <c r="B389" s="137">
        <f t="shared" si="25"/>
        <v>0.42553191489361702</v>
      </c>
      <c r="C389" s="137">
        <f t="shared" si="26"/>
        <v>4.2553191489361701</v>
      </c>
      <c r="D389" s="9">
        <v>9.4000000000000306</v>
      </c>
      <c r="E389" s="138">
        <f t="shared" si="27"/>
        <v>4.2553191489361559</v>
      </c>
      <c r="F389" s="136">
        <v>94</v>
      </c>
      <c r="G389" s="137">
        <f t="shared" si="28"/>
        <v>1.0638297872340425</v>
      </c>
      <c r="H389" s="137">
        <f t="shared" si="29"/>
        <v>10.638297872340425</v>
      </c>
      <c r="I389" s="9">
        <v>9.4000000000000306</v>
      </c>
      <c r="J389" s="138">
        <f t="shared" si="30"/>
        <v>4.2553191489361559</v>
      </c>
      <c r="K389" s="136">
        <v>373</v>
      </c>
      <c r="L389" s="137">
        <f t="shared" si="31"/>
        <v>1.0723860589812333</v>
      </c>
      <c r="M389" s="137">
        <f t="shared" si="32"/>
        <v>10.723860589812332</v>
      </c>
      <c r="N389" s="136">
        <v>94</v>
      </c>
      <c r="O389" s="137">
        <f t="shared" si="33"/>
        <v>0.42553191489361702</v>
      </c>
      <c r="P389" s="137">
        <f t="shared" si="34"/>
        <v>4.2553191489361701</v>
      </c>
      <c r="Q389" s="9">
        <v>9.4000000000000306</v>
      </c>
      <c r="R389" s="138">
        <f t="shared" si="35"/>
        <v>4.2553191489361559</v>
      </c>
      <c r="S389" s="136">
        <v>3.7599999999999798</v>
      </c>
      <c r="T389" s="137">
        <f t="shared" si="36"/>
        <v>0.53191489361702415</v>
      </c>
      <c r="U389" s="137">
        <f t="shared" si="37"/>
        <v>5.319148936170242</v>
      </c>
      <c r="V389" s="136">
        <v>37.600000000000499</v>
      </c>
      <c r="W389" s="137">
        <f t="shared" si="38"/>
        <v>0.53191489361701416</v>
      </c>
      <c r="X389" s="137">
        <f t="shared" si="39"/>
        <v>5.3191489361701416</v>
      </c>
      <c r="Y389" s="136">
        <v>94</v>
      </c>
      <c r="Z389" s="9">
        <f t="shared" si="40"/>
        <v>0.42553191489361702</v>
      </c>
      <c r="AA389" s="139">
        <v>0.376</v>
      </c>
      <c r="AB389" s="9">
        <f t="shared" si="41"/>
        <v>0.53191489361702127</v>
      </c>
      <c r="AC389" s="136">
        <v>94</v>
      </c>
      <c r="AD389" s="9">
        <f t="shared" si="42"/>
        <v>0.68085106382978722</v>
      </c>
      <c r="AE389" s="136">
        <v>94</v>
      </c>
      <c r="AF389" s="137">
        <f t="shared" si="43"/>
        <v>0.42553191489361702</v>
      </c>
      <c r="AG389" s="136">
        <v>94</v>
      </c>
      <c r="AH389" s="137">
        <f t="shared" si="44"/>
        <v>0.42553191489361702</v>
      </c>
      <c r="AI389" s="136">
        <v>94</v>
      </c>
      <c r="AJ389" s="138">
        <f t="shared" si="45"/>
        <v>0.42553191489361702</v>
      </c>
    </row>
    <row r="390" spans="1:36">
      <c r="A390" s="136">
        <v>94.25</v>
      </c>
      <c r="B390" s="137">
        <f t="shared" si="25"/>
        <v>0.4244031830238727</v>
      </c>
      <c r="C390" s="137">
        <f t="shared" si="26"/>
        <v>4.2440318302387272</v>
      </c>
      <c r="D390" s="9">
        <v>9.4250000000000291</v>
      </c>
      <c r="E390" s="138">
        <f t="shared" si="27"/>
        <v>4.2440318302387139</v>
      </c>
      <c r="F390" s="136">
        <v>94.25</v>
      </c>
      <c r="G390" s="137">
        <f t="shared" si="28"/>
        <v>1.0610079575596818</v>
      </c>
      <c r="H390" s="137">
        <f t="shared" si="29"/>
        <v>10.610079575596817</v>
      </c>
      <c r="I390" s="9">
        <v>9.4250000000000291</v>
      </c>
      <c r="J390" s="138">
        <f t="shared" si="30"/>
        <v>4.2440318302387139</v>
      </c>
      <c r="K390" s="9">
        <v>374</v>
      </c>
      <c r="L390" s="137">
        <f t="shared" si="31"/>
        <v>1.0695187165775402</v>
      </c>
      <c r="M390" s="137">
        <f t="shared" si="32"/>
        <v>10.695187165775401</v>
      </c>
      <c r="N390" s="136">
        <v>94.25</v>
      </c>
      <c r="O390" s="137">
        <f t="shared" si="33"/>
        <v>0.4244031830238727</v>
      </c>
      <c r="P390" s="137">
        <f t="shared" si="34"/>
        <v>4.2440318302387272</v>
      </c>
      <c r="Q390" s="9">
        <v>9.4250000000000291</v>
      </c>
      <c r="R390" s="138">
        <f t="shared" si="35"/>
        <v>4.2440318302387139</v>
      </c>
      <c r="S390" s="136">
        <v>3.76999999999998</v>
      </c>
      <c r="T390" s="137">
        <f t="shared" si="36"/>
        <v>0.53050397877984368</v>
      </c>
      <c r="U390" s="137">
        <f t="shared" si="37"/>
        <v>5.305039787798437</v>
      </c>
      <c r="V390" s="136">
        <v>37.7000000000005</v>
      </c>
      <c r="W390" s="137">
        <f t="shared" si="38"/>
        <v>0.5305039787798338</v>
      </c>
      <c r="X390" s="137">
        <f t="shared" si="39"/>
        <v>5.3050397877983375</v>
      </c>
      <c r="Y390" s="136">
        <v>94.25</v>
      </c>
      <c r="Z390" s="9">
        <f t="shared" si="40"/>
        <v>0.4244031830238727</v>
      </c>
      <c r="AA390" s="139">
        <v>0.377</v>
      </c>
      <c r="AB390" s="9">
        <f t="shared" si="41"/>
        <v>0.5305039787798409</v>
      </c>
      <c r="AC390" s="136">
        <v>94.25</v>
      </c>
      <c r="AD390" s="9">
        <f t="shared" si="42"/>
        <v>0.67904509283819625</v>
      </c>
      <c r="AE390" s="136">
        <v>94.25</v>
      </c>
      <c r="AF390" s="137">
        <f t="shared" si="43"/>
        <v>0.4244031830238727</v>
      </c>
      <c r="AG390" s="136">
        <v>94.25</v>
      </c>
      <c r="AH390" s="137">
        <f t="shared" si="44"/>
        <v>0.4244031830238727</v>
      </c>
      <c r="AI390" s="136">
        <v>94.25</v>
      </c>
      <c r="AJ390" s="138">
        <f t="shared" si="45"/>
        <v>0.4244031830238727</v>
      </c>
    </row>
    <row r="391" spans="1:36">
      <c r="A391" s="136">
        <v>94.5</v>
      </c>
      <c r="B391" s="137">
        <f t="shared" si="25"/>
        <v>0.42328042328042331</v>
      </c>
      <c r="C391" s="137">
        <f t="shared" si="26"/>
        <v>4.2328042328042335</v>
      </c>
      <c r="D391" s="9">
        <v>9.4500000000000295</v>
      </c>
      <c r="E391" s="138">
        <f t="shared" si="27"/>
        <v>4.2328042328042201</v>
      </c>
      <c r="F391" s="136">
        <v>94.5</v>
      </c>
      <c r="G391" s="137">
        <f t="shared" si="28"/>
        <v>1.0582010582010581</v>
      </c>
      <c r="H391" s="137">
        <f t="shared" si="29"/>
        <v>10.582010582010582</v>
      </c>
      <c r="I391" s="9">
        <v>9.4500000000000295</v>
      </c>
      <c r="J391" s="138">
        <f t="shared" si="30"/>
        <v>4.2328042328042201</v>
      </c>
      <c r="K391" s="136">
        <v>375</v>
      </c>
      <c r="L391" s="137">
        <f t="shared" si="31"/>
        <v>1.0666666666666667</v>
      </c>
      <c r="M391" s="137">
        <f t="shared" si="32"/>
        <v>10.666666666666666</v>
      </c>
      <c r="N391" s="136">
        <v>94.5</v>
      </c>
      <c r="O391" s="137">
        <f t="shared" si="33"/>
        <v>0.42328042328042331</v>
      </c>
      <c r="P391" s="137">
        <f t="shared" si="34"/>
        <v>4.2328042328042335</v>
      </c>
      <c r="Q391" s="9">
        <v>9.4500000000000295</v>
      </c>
      <c r="R391" s="138">
        <f t="shared" si="35"/>
        <v>4.2328042328042201</v>
      </c>
      <c r="S391" s="136">
        <v>3.7799999999999798</v>
      </c>
      <c r="T391" s="137">
        <f t="shared" si="36"/>
        <v>0.52910052910053196</v>
      </c>
      <c r="U391" s="137">
        <f t="shared" si="37"/>
        <v>5.2910052910053196</v>
      </c>
      <c r="V391" s="136">
        <v>37.800000000000502</v>
      </c>
      <c r="W391" s="137">
        <f t="shared" si="38"/>
        <v>0.52910052910052208</v>
      </c>
      <c r="X391" s="137">
        <f t="shared" si="39"/>
        <v>5.291005291005221</v>
      </c>
      <c r="Y391" s="136">
        <v>94.5</v>
      </c>
      <c r="Z391" s="9">
        <f t="shared" si="40"/>
        <v>0.42328042328042331</v>
      </c>
      <c r="AA391" s="139">
        <v>0.378</v>
      </c>
      <c r="AB391" s="9">
        <f t="shared" si="41"/>
        <v>0.52910052910052907</v>
      </c>
      <c r="AC391" s="136">
        <v>94.5</v>
      </c>
      <c r="AD391" s="9">
        <f t="shared" si="42"/>
        <v>0.67724867724867732</v>
      </c>
      <c r="AE391" s="136">
        <v>94.5</v>
      </c>
      <c r="AF391" s="137">
        <f t="shared" si="43"/>
        <v>0.42328042328042331</v>
      </c>
      <c r="AG391" s="136">
        <v>94.5</v>
      </c>
      <c r="AH391" s="137">
        <f t="shared" si="44"/>
        <v>0.42328042328042331</v>
      </c>
      <c r="AI391" s="136">
        <v>94.5</v>
      </c>
      <c r="AJ391" s="138">
        <f t="shared" si="45"/>
        <v>0.42328042328042331</v>
      </c>
    </row>
    <row r="392" spans="1:36">
      <c r="A392" s="136">
        <v>94.75</v>
      </c>
      <c r="B392" s="137">
        <f t="shared" si="25"/>
        <v>0.42216358839050128</v>
      </c>
      <c r="C392" s="137">
        <f t="shared" si="26"/>
        <v>4.2216358839050123</v>
      </c>
      <c r="D392" s="9">
        <v>9.4750000000000298</v>
      </c>
      <c r="E392" s="138">
        <f t="shared" si="27"/>
        <v>4.2216358839049999</v>
      </c>
      <c r="F392" s="136">
        <v>94.75</v>
      </c>
      <c r="G392" s="137">
        <f t="shared" si="28"/>
        <v>1.0554089709762533</v>
      </c>
      <c r="H392" s="137">
        <f t="shared" si="29"/>
        <v>10.554089709762533</v>
      </c>
      <c r="I392" s="9">
        <v>9.4750000000000298</v>
      </c>
      <c r="J392" s="138">
        <f t="shared" si="30"/>
        <v>4.2216358839049999</v>
      </c>
      <c r="K392" s="9">
        <v>376</v>
      </c>
      <c r="L392" s="137">
        <f t="shared" si="31"/>
        <v>1.0638297872340425</v>
      </c>
      <c r="M392" s="137">
        <f t="shared" si="32"/>
        <v>10.638297872340425</v>
      </c>
      <c r="N392" s="136">
        <v>94.75</v>
      </c>
      <c r="O392" s="137">
        <f t="shared" si="33"/>
        <v>0.42216358839050128</v>
      </c>
      <c r="P392" s="137">
        <f t="shared" si="34"/>
        <v>4.2216358839050123</v>
      </c>
      <c r="Q392" s="9">
        <v>9.4750000000000298</v>
      </c>
      <c r="R392" s="138">
        <f t="shared" si="35"/>
        <v>4.2216358839049999</v>
      </c>
      <c r="S392" s="136">
        <v>3.7899999999999801</v>
      </c>
      <c r="T392" s="137">
        <f t="shared" si="36"/>
        <v>0.52770448548812943</v>
      </c>
      <c r="U392" s="137">
        <f t="shared" si="37"/>
        <v>5.2770448548812947</v>
      </c>
      <c r="V392" s="136">
        <v>37.900000000000503</v>
      </c>
      <c r="W392" s="137">
        <f t="shared" si="38"/>
        <v>0.52770448548811966</v>
      </c>
      <c r="X392" s="137">
        <f t="shared" si="39"/>
        <v>5.277044854881197</v>
      </c>
      <c r="Y392" s="136">
        <v>94.75</v>
      </c>
      <c r="Z392" s="9">
        <f t="shared" si="40"/>
        <v>0.42216358839050128</v>
      </c>
      <c r="AA392" s="139">
        <v>0.379</v>
      </c>
      <c r="AB392" s="9">
        <f t="shared" si="41"/>
        <v>0.52770448548812665</v>
      </c>
      <c r="AC392" s="136">
        <v>94.75</v>
      </c>
      <c r="AD392" s="9">
        <f t="shared" si="42"/>
        <v>0.67546174142480209</v>
      </c>
      <c r="AE392" s="136">
        <v>94.75</v>
      </c>
      <c r="AF392" s="137">
        <f t="shared" si="43"/>
        <v>0.42216358839050128</v>
      </c>
      <c r="AG392" s="136">
        <v>94.75</v>
      </c>
      <c r="AH392" s="137">
        <f t="shared" si="44"/>
        <v>0.42216358839050128</v>
      </c>
      <c r="AI392" s="136">
        <v>94.75</v>
      </c>
      <c r="AJ392" s="138">
        <f t="shared" si="45"/>
        <v>0.42216358839050128</v>
      </c>
    </row>
    <row r="393" spans="1:36">
      <c r="A393" s="136">
        <v>95</v>
      </c>
      <c r="B393" s="137">
        <f t="shared" si="25"/>
        <v>0.4210526315789474</v>
      </c>
      <c r="C393" s="137">
        <f t="shared" si="26"/>
        <v>4.2105263157894743</v>
      </c>
      <c r="D393" s="9">
        <v>9.5000000000000302</v>
      </c>
      <c r="E393" s="138">
        <f t="shared" si="27"/>
        <v>4.2105263157894601</v>
      </c>
      <c r="F393" s="136">
        <v>95</v>
      </c>
      <c r="G393" s="137">
        <f t="shared" si="28"/>
        <v>1.0526315789473686</v>
      </c>
      <c r="H393" s="137">
        <f t="shared" si="29"/>
        <v>10.526315789473685</v>
      </c>
      <c r="I393" s="9">
        <v>9.5000000000000302</v>
      </c>
      <c r="J393" s="138">
        <f t="shared" si="30"/>
        <v>4.2105263157894601</v>
      </c>
      <c r="K393" s="136">
        <v>377</v>
      </c>
      <c r="L393" s="137">
        <f t="shared" si="31"/>
        <v>1.0610079575596818</v>
      </c>
      <c r="M393" s="137">
        <f t="shared" si="32"/>
        <v>10.610079575596817</v>
      </c>
      <c r="N393" s="136">
        <v>95</v>
      </c>
      <c r="O393" s="137">
        <f t="shared" si="33"/>
        <v>0.4210526315789474</v>
      </c>
      <c r="P393" s="137">
        <f t="shared" si="34"/>
        <v>4.2105263157894743</v>
      </c>
      <c r="Q393" s="9">
        <v>9.5000000000000302</v>
      </c>
      <c r="R393" s="138">
        <f t="shared" si="35"/>
        <v>4.2105263157894601</v>
      </c>
      <c r="S393" s="136">
        <v>3.7999999999999798</v>
      </c>
      <c r="T393" s="137">
        <f t="shared" si="36"/>
        <v>0.52631578947368696</v>
      </c>
      <c r="U393" s="137">
        <f t="shared" si="37"/>
        <v>5.2631578947368691</v>
      </c>
      <c r="V393" s="136">
        <v>38.000000000000497</v>
      </c>
      <c r="W393" s="137">
        <f t="shared" si="38"/>
        <v>0.52631578947367741</v>
      </c>
      <c r="X393" s="137">
        <f t="shared" si="39"/>
        <v>5.2631578947367741</v>
      </c>
      <c r="Y393" s="136">
        <v>95</v>
      </c>
      <c r="Z393" s="9">
        <f t="shared" si="40"/>
        <v>0.4210526315789474</v>
      </c>
      <c r="AA393" s="139">
        <v>0.38</v>
      </c>
      <c r="AB393" s="9">
        <f t="shared" si="41"/>
        <v>0.52631578947368418</v>
      </c>
      <c r="AC393" s="136">
        <v>95</v>
      </c>
      <c r="AD393" s="9">
        <f t="shared" si="42"/>
        <v>0.67368421052631589</v>
      </c>
      <c r="AE393" s="136">
        <v>95</v>
      </c>
      <c r="AF393" s="137">
        <f t="shared" si="43"/>
        <v>0.4210526315789474</v>
      </c>
      <c r="AG393" s="136">
        <v>95</v>
      </c>
      <c r="AH393" s="137">
        <f t="shared" si="44"/>
        <v>0.4210526315789474</v>
      </c>
      <c r="AI393" s="136">
        <v>95</v>
      </c>
      <c r="AJ393" s="138">
        <f t="shared" si="45"/>
        <v>0.4210526315789474</v>
      </c>
    </row>
    <row r="394" spans="1:36">
      <c r="A394" s="136">
        <v>95.25</v>
      </c>
      <c r="B394" s="137">
        <f t="shared" si="25"/>
        <v>0.41994750656167978</v>
      </c>
      <c r="C394" s="137">
        <f t="shared" si="26"/>
        <v>4.1994750656167978</v>
      </c>
      <c r="D394" s="9">
        <v>9.5250000000000306</v>
      </c>
      <c r="E394" s="138">
        <f t="shared" si="27"/>
        <v>4.1994750656167845</v>
      </c>
      <c r="F394" s="136">
        <v>95.25</v>
      </c>
      <c r="G394" s="137">
        <f t="shared" si="28"/>
        <v>1.0498687664041995</v>
      </c>
      <c r="H394" s="137">
        <f t="shared" si="29"/>
        <v>10.498687664041995</v>
      </c>
      <c r="I394" s="9">
        <v>9.5250000000000306</v>
      </c>
      <c r="J394" s="138">
        <f t="shared" si="30"/>
        <v>4.1994750656167845</v>
      </c>
      <c r="K394" s="9">
        <v>378</v>
      </c>
      <c r="L394" s="137">
        <f t="shared" si="31"/>
        <v>1.0582010582010581</v>
      </c>
      <c r="M394" s="137">
        <f t="shared" si="32"/>
        <v>10.582010582010582</v>
      </c>
      <c r="N394" s="136">
        <v>95.25</v>
      </c>
      <c r="O394" s="137">
        <f t="shared" si="33"/>
        <v>0.41994750656167978</v>
      </c>
      <c r="P394" s="137">
        <f t="shared" si="34"/>
        <v>4.1994750656167978</v>
      </c>
      <c r="Q394" s="9">
        <v>9.5250000000000306</v>
      </c>
      <c r="R394" s="138">
        <f t="shared" si="35"/>
        <v>4.1994750656167845</v>
      </c>
      <c r="S394" s="136">
        <v>3.8099999999999801</v>
      </c>
      <c r="T394" s="137">
        <f t="shared" si="36"/>
        <v>0.52493438320210251</v>
      </c>
      <c r="U394" s="137">
        <f t="shared" si="37"/>
        <v>5.2493438320210251</v>
      </c>
      <c r="V394" s="136">
        <v>38.100000000000499</v>
      </c>
      <c r="W394" s="137">
        <f t="shared" si="38"/>
        <v>0.52493438320209285</v>
      </c>
      <c r="X394" s="137">
        <f t="shared" si="39"/>
        <v>5.2493438320209282</v>
      </c>
      <c r="Y394" s="136">
        <v>95.25</v>
      </c>
      <c r="Z394" s="9">
        <f t="shared" si="40"/>
        <v>0.41994750656167978</v>
      </c>
      <c r="AA394" s="139">
        <v>0.38100000000000001</v>
      </c>
      <c r="AB394" s="9">
        <f t="shared" si="41"/>
        <v>0.52493438320209973</v>
      </c>
      <c r="AC394" s="136">
        <v>95.25</v>
      </c>
      <c r="AD394" s="9">
        <f t="shared" si="42"/>
        <v>0.67191601049868765</v>
      </c>
      <c r="AE394" s="136">
        <v>95.25</v>
      </c>
      <c r="AF394" s="137">
        <f t="shared" si="43"/>
        <v>0.41994750656167978</v>
      </c>
      <c r="AG394" s="136">
        <v>95.25</v>
      </c>
      <c r="AH394" s="137">
        <f t="shared" si="44"/>
        <v>0.41994750656167978</v>
      </c>
      <c r="AI394" s="136">
        <v>95.25</v>
      </c>
      <c r="AJ394" s="138">
        <f t="shared" si="45"/>
        <v>0.41994750656167978</v>
      </c>
    </row>
    <row r="395" spans="1:36">
      <c r="A395" s="136">
        <v>95.5</v>
      </c>
      <c r="B395" s="137">
        <f t="shared" si="25"/>
        <v>0.41884816753926701</v>
      </c>
      <c r="C395" s="137">
        <f t="shared" si="26"/>
        <v>4.1884816753926701</v>
      </c>
      <c r="D395" s="9">
        <v>9.5500000000000291</v>
      </c>
      <c r="E395" s="138">
        <f t="shared" si="27"/>
        <v>4.1884816753926568</v>
      </c>
      <c r="F395" s="136">
        <v>95.5</v>
      </c>
      <c r="G395" s="137">
        <f t="shared" si="28"/>
        <v>1.0471204188481675</v>
      </c>
      <c r="H395" s="137">
        <f t="shared" si="29"/>
        <v>10.471204188481675</v>
      </c>
      <c r="I395" s="9">
        <v>9.5500000000000291</v>
      </c>
      <c r="J395" s="138">
        <f t="shared" si="30"/>
        <v>4.1884816753926568</v>
      </c>
      <c r="K395" s="136">
        <v>379</v>
      </c>
      <c r="L395" s="137">
        <f t="shared" si="31"/>
        <v>1.0554089709762533</v>
      </c>
      <c r="M395" s="137">
        <f t="shared" si="32"/>
        <v>10.554089709762533</v>
      </c>
      <c r="N395" s="136">
        <v>95.5</v>
      </c>
      <c r="O395" s="137">
        <f t="shared" si="33"/>
        <v>0.41884816753926701</v>
      </c>
      <c r="P395" s="137">
        <f t="shared" si="34"/>
        <v>4.1884816753926701</v>
      </c>
      <c r="Q395" s="9">
        <v>9.5500000000000291</v>
      </c>
      <c r="R395" s="138">
        <f t="shared" si="35"/>
        <v>4.1884816753926568</v>
      </c>
      <c r="S395" s="136">
        <v>3.8199999999999799</v>
      </c>
      <c r="T395" s="137">
        <f t="shared" si="36"/>
        <v>0.52356020942408654</v>
      </c>
      <c r="U395" s="137">
        <f t="shared" si="37"/>
        <v>5.2356020942408659</v>
      </c>
      <c r="V395" s="136">
        <v>38.2000000000005</v>
      </c>
      <c r="W395" s="137">
        <f t="shared" si="38"/>
        <v>0.52356020942407688</v>
      </c>
      <c r="X395" s="137">
        <f t="shared" si="39"/>
        <v>5.2356020942407691</v>
      </c>
      <c r="Y395" s="136">
        <v>95.5</v>
      </c>
      <c r="Z395" s="9">
        <f t="shared" si="40"/>
        <v>0.41884816753926701</v>
      </c>
      <c r="AA395" s="139">
        <v>0.38200000000000001</v>
      </c>
      <c r="AB395" s="9">
        <f t="shared" si="41"/>
        <v>0.52356020942408377</v>
      </c>
      <c r="AC395" s="136">
        <v>95.5</v>
      </c>
      <c r="AD395" s="9">
        <f t="shared" si="42"/>
        <v>0.67015706806282715</v>
      </c>
      <c r="AE395" s="136">
        <v>95.5</v>
      </c>
      <c r="AF395" s="137">
        <f t="shared" si="43"/>
        <v>0.41884816753926701</v>
      </c>
      <c r="AG395" s="136">
        <v>95.5</v>
      </c>
      <c r="AH395" s="137">
        <f t="shared" si="44"/>
        <v>0.41884816753926701</v>
      </c>
      <c r="AI395" s="136">
        <v>95.5</v>
      </c>
      <c r="AJ395" s="138">
        <f t="shared" si="45"/>
        <v>0.41884816753926701</v>
      </c>
    </row>
    <row r="396" spans="1:36">
      <c r="A396" s="136">
        <v>95.75</v>
      </c>
      <c r="B396" s="137">
        <f t="shared" si="25"/>
        <v>0.41775456919060056</v>
      </c>
      <c r="C396" s="137">
        <f t="shared" si="26"/>
        <v>4.1775456919060057</v>
      </c>
      <c r="D396" s="9">
        <v>9.5750000000000295</v>
      </c>
      <c r="E396" s="138">
        <f t="shared" si="27"/>
        <v>4.1775456919059923</v>
      </c>
      <c r="F396" s="136">
        <v>95.75</v>
      </c>
      <c r="G396" s="137">
        <f t="shared" si="28"/>
        <v>1.0443864229765014</v>
      </c>
      <c r="H396" s="137">
        <f t="shared" si="29"/>
        <v>10.443864229765014</v>
      </c>
      <c r="I396" s="9">
        <v>9.5750000000000295</v>
      </c>
      <c r="J396" s="138">
        <f t="shared" si="30"/>
        <v>4.1775456919059923</v>
      </c>
      <c r="K396" s="9">
        <v>380</v>
      </c>
      <c r="L396" s="137">
        <f t="shared" si="31"/>
        <v>1.0526315789473686</v>
      </c>
      <c r="M396" s="137">
        <f t="shared" si="32"/>
        <v>10.526315789473685</v>
      </c>
      <c r="N396" s="136">
        <v>95.75</v>
      </c>
      <c r="O396" s="137">
        <f t="shared" si="33"/>
        <v>0.41775456919060056</v>
      </c>
      <c r="P396" s="137">
        <f t="shared" si="34"/>
        <v>4.1775456919060057</v>
      </c>
      <c r="Q396" s="9">
        <v>9.5750000000000295</v>
      </c>
      <c r="R396" s="138">
        <f t="shared" si="35"/>
        <v>4.1775456919059923</v>
      </c>
      <c r="S396" s="136">
        <v>3.8299999999999801</v>
      </c>
      <c r="T396" s="137">
        <f t="shared" si="36"/>
        <v>0.52219321148825337</v>
      </c>
      <c r="U396" s="137">
        <f t="shared" si="37"/>
        <v>5.2219321148825335</v>
      </c>
      <c r="V396" s="136">
        <v>38.300000000000502</v>
      </c>
      <c r="W396" s="137">
        <f t="shared" si="38"/>
        <v>0.52219321148824382</v>
      </c>
      <c r="X396" s="137">
        <f t="shared" si="39"/>
        <v>5.2219321148824385</v>
      </c>
      <c r="Y396" s="136">
        <v>95.75</v>
      </c>
      <c r="Z396" s="9">
        <f t="shared" si="40"/>
        <v>0.41775456919060056</v>
      </c>
      <c r="AA396" s="139">
        <v>0.38300000000000001</v>
      </c>
      <c r="AB396" s="9">
        <f t="shared" si="41"/>
        <v>0.52219321148825071</v>
      </c>
      <c r="AC396" s="136">
        <v>95.75</v>
      </c>
      <c r="AD396" s="9">
        <f t="shared" si="42"/>
        <v>0.66840731070496084</v>
      </c>
      <c r="AE396" s="136">
        <v>95.75</v>
      </c>
      <c r="AF396" s="137">
        <f t="shared" si="43"/>
        <v>0.41775456919060056</v>
      </c>
      <c r="AG396" s="136">
        <v>95.75</v>
      </c>
      <c r="AH396" s="137">
        <f t="shared" si="44"/>
        <v>0.41775456919060056</v>
      </c>
      <c r="AI396" s="136">
        <v>95.75</v>
      </c>
      <c r="AJ396" s="138">
        <f t="shared" si="45"/>
        <v>0.41775456919060056</v>
      </c>
    </row>
    <row r="397" spans="1:36">
      <c r="A397" s="136">
        <v>96</v>
      </c>
      <c r="B397" s="137">
        <f t="shared" si="25"/>
        <v>0.41666666666666663</v>
      </c>
      <c r="C397" s="137">
        <f t="shared" si="26"/>
        <v>4.1666666666666661</v>
      </c>
      <c r="D397" s="9">
        <v>9.6000000000000298</v>
      </c>
      <c r="E397" s="138">
        <f t="shared" si="27"/>
        <v>4.1666666666666536</v>
      </c>
      <c r="F397" s="136">
        <v>96</v>
      </c>
      <c r="G397" s="137">
        <f t="shared" si="28"/>
        <v>1.0416666666666665</v>
      </c>
      <c r="H397" s="137">
        <f t="shared" si="29"/>
        <v>10.416666666666664</v>
      </c>
      <c r="I397" s="9">
        <v>9.6000000000000298</v>
      </c>
      <c r="J397" s="138">
        <f t="shared" si="30"/>
        <v>4.1666666666666536</v>
      </c>
      <c r="K397" s="136">
        <v>381</v>
      </c>
      <c r="L397" s="137">
        <f t="shared" si="31"/>
        <v>1.0498687664041995</v>
      </c>
      <c r="M397" s="137">
        <f t="shared" si="32"/>
        <v>10.498687664041995</v>
      </c>
      <c r="N397" s="136">
        <v>96</v>
      </c>
      <c r="O397" s="137">
        <f t="shared" si="33"/>
        <v>0.41666666666666663</v>
      </c>
      <c r="P397" s="137">
        <f t="shared" si="34"/>
        <v>4.1666666666666661</v>
      </c>
      <c r="Q397" s="9">
        <v>9.6000000000000298</v>
      </c>
      <c r="R397" s="138">
        <f t="shared" si="35"/>
        <v>4.1666666666666536</v>
      </c>
      <c r="S397" s="136">
        <v>3.8399999999999799</v>
      </c>
      <c r="T397" s="137">
        <f t="shared" si="36"/>
        <v>0.52083333333333615</v>
      </c>
      <c r="U397" s="137">
        <f t="shared" si="37"/>
        <v>5.2083333333333615</v>
      </c>
      <c r="V397" s="136">
        <v>38.400000000000503</v>
      </c>
      <c r="W397" s="137">
        <f t="shared" si="38"/>
        <v>0.52083333333332649</v>
      </c>
      <c r="X397" s="137">
        <f t="shared" si="39"/>
        <v>5.2083333333332646</v>
      </c>
      <c r="Y397" s="136">
        <v>96</v>
      </c>
      <c r="Z397" s="9">
        <f t="shared" si="40"/>
        <v>0.41666666666666663</v>
      </c>
      <c r="AA397" s="139">
        <v>0.38400000000000001</v>
      </c>
      <c r="AB397" s="9">
        <f t="shared" si="41"/>
        <v>0.52083333333333326</v>
      </c>
      <c r="AC397" s="136">
        <v>96</v>
      </c>
      <c r="AD397" s="9">
        <f t="shared" si="42"/>
        <v>0.66666666666666663</v>
      </c>
      <c r="AE397" s="136">
        <v>96</v>
      </c>
      <c r="AF397" s="137">
        <f t="shared" si="43"/>
        <v>0.41666666666666663</v>
      </c>
      <c r="AG397" s="136">
        <v>96</v>
      </c>
      <c r="AH397" s="137">
        <f t="shared" si="44"/>
        <v>0.41666666666666663</v>
      </c>
      <c r="AI397" s="136">
        <v>96</v>
      </c>
      <c r="AJ397" s="138">
        <f t="shared" si="45"/>
        <v>0.41666666666666663</v>
      </c>
    </row>
    <row r="398" spans="1:36">
      <c r="A398" s="136">
        <v>96.25</v>
      </c>
      <c r="B398" s="137">
        <f t="shared" si="25"/>
        <v>0.41558441558441556</v>
      </c>
      <c r="C398" s="137">
        <f t="shared" si="26"/>
        <v>4.1558441558441555</v>
      </c>
      <c r="D398" s="9">
        <v>9.6250000000000302</v>
      </c>
      <c r="E398" s="138">
        <f t="shared" si="27"/>
        <v>4.155844155844143</v>
      </c>
      <c r="F398" s="136">
        <v>96.25</v>
      </c>
      <c r="G398" s="137">
        <f t="shared" si="28"/>
        <v>1.0389610389610389</v>
      </c>
      <c r="H398" s="137">
        <f t="shared" si="29"/>
        <v>10.38961038961039</v>
      </c>
      <c r="I398" s="9">
        <v>9.6250000000000302</v>
      </c>
      <c r="J398" s="138">
        <f t="shared" si="30"/>
        <v>4.155844155844143</v>
      </c>
      <c r="K398" s="9">
        <v>382</v>
      </c>
      <c r="L398" s="137">
        <f t="shared" si="31"/>
        <v>1.0471204188481675</v>
      </c>
      <c r="M398" s="137">
        <f t="shared" si="32"/>
        <v>10.471204188481675</v>
      </c>
      <c r="N398" s="136">
        <v>96.25</v>
      </c>
      <c r="O398" s="137">
        <f t="shared" si="33"/>
        <v>0.41558441558441556</v>
      </c>
      <c r="P398" s="137">
        <f t="shared" si="34"/>
        <v>4.1558441558441555</v>
      </c>
      <c r="Q398" s="9">
        <v>9.6250000000000302</v>
      </c>
      <c r="R398" s="138">
        <f t="shared" si="35"/>
        <v>4.155844155844143</v>
      </c>
      <c r="S398" s="136">
        <v>3.8499999999999801</v>
      </c>
      <c r="T398" s="137">
        <f t="shared" si="36"/>
        <v>0.51948051948052221</v>
      </c>
      <c r="U398" s="137">
        <f t="shared" si="37"/>
        <v>5.1948051948052223</v>
      </c>
      <c r="V398" s="136">
        <v>38.500000000000497</v>
      </c>
      <c r="W398" s="137">
        <f t="shared" si="38"/>
        <v>0.51948051948051277</v>
      </c>
      <c r="X398" s="137">
        <f t="shared" si="39"/>
        <v>5.1948051948051273</v>
      </c>
      <c r="Y398" s="136">
        <v>96.25</v>
      </c>
      <c r="Z398" s="9">
        <f t="shared" si="40"/>
        <v>0.41558441558441556</v>
      </c>
      <c r="AA398" s="139">
        <v>0.38500000000000001</v>
      </c>
      <c r="AB398" s="9">
        <f t="shared" si="41"/>
        <v>0.51948051948051943</v>
      </c>
      <c r="AC398" s="136">
        <v>96.25</v>
      </c>
      <c r="AD398" s="9">
        <f t="shared" si="42"/>
        <v>0.66493506493506493</v>
      </c>
      <c r="AE398" s="136">
        <v>96.25</v>
      </c>
      <c r="AF398" s="137">
        <f t="shared" si="43"/>
        <v>0.41558441558441556</v>
      </c>
      <c r="AG398" s="136">
        <v>96.25</v>
      </c>
      <c r="AH398" s="137">
        <f t="shared" si="44"/>
        <v>0.41558441558441556</v>
      </c>
      <c r="AI398" s="136">
        <v>96.25</v>
      </c>
      <c r="AJ398" s="138">
        <f t="shared" si="45"/>
        <v>0.41558441558441556</v>
      </c>
    </row>
    <row r="399" spans="1:36">
      <c r="A399" s="136">
        <v>96.5</v>
      </c>
      <c r="B399" s="137">
        <f t="shared" si="25"/>
        <v>0.41450777202072536</v>
      </c>
      <c r="C399" s="137">
        <f t="shared" si="26"/>
        <v>4.1450777202072535</v>
      </c>
      <c r="D399" s="9">
        <v>9.6500000000000306</v>
      </c>
      <c r="E399" s="138">
        <f t="shared" si="27"/>
        <v>4.1450777202072411</v>
      </c>
      <c r="F399" s="136">
        <v>96.5</v>
      </c>
      <c r="G399" s="137">
        <f t="shared" si="28"/>
        <v>1.0362694300518134</v>
      </c>
      <c r="H399" s="137">
        <f t="shared" si="29"/>
        <v>10.362694300518134</v>
      </c>
      <c r="I399" s="9">
        <v>9.6500000000000306</v>
      </c>
      <c r="J399" s="138">
        <f t="shared" si="30"/>
        <v>4.1450777202072411</v>
      </c>
      <c r="K399" s="136">
        <v>383</v>
      </c>
      <c r="L399" s="137">
        <f t="shared" si="31"/>
        <v>1.0443864229765014</v>
      </c>
      <c r="M399" s="137">
        <f t="shared" si="32"/>
        <v>10.443864229765014</v>
      </c>
      <c r="N399" s="136">
        <v>96.5</v>
      </c>
      <c r="O399" s="137">
        <f t="shared" si="33"/>
        <v>0.41450777202072536</v>
      </c>
      <c r="P399" s="137">
        <f t="shared" si="34"/>
        <v>4.1450777202072535</v>
      </c>
      <c r="Q399" s="9">
        <v>9.6500000000000306</v>
      </c>
      <c r="R399" s="138">
        <f t="shared" si="35"/>
        <v>4.1450777202072411</v>
      </c>
      <c r="S399" s="136">
        <v>3.8599999999999799</v>
      </c>
      <c r="T399" s="137">
        <f t="shared" si="36"/>
        <v>0.51813471502590946</v>
      </c>
      <c r="U399" s="137">
        <f t="shared" si="37"/>
        <v>5.1813471502590946</v>
      </c>
      <c r="V399" s="136">
        <v>38.600000000000499</v>
      </c>
      <c r="W399" s="137">
        <f t="shared" si="38"/>
        <v>0.51813471502590003</v>
      </c>
      <c r="X399" s="137">
        <f t="shared" si="39"/>
        <v>5.1813471502590005</v>
      </c>
      <c r="Y399" s="136">
        <v>96.5</v>
      </c>
      <c r="Z399" s="9">
        <f t="shared" si="40"/>
        <v>0.41450777202072536</v>
      </c>
      <c r="AA399" s="139">
        <v>0.38600000000000001</v>
      </c>
      <c r="AB399" s="9">
        <f t="shared" si="41"/>
        <v>0.51813471502590669</v>
      </c>
      <c r="AC399" s="136">
        <v>96.5</v>
      </c>
      <c r="AD399" s="9">
        <f t="shared" si="42"/>
        <v>0.66321243523316054</v>
      </c>
      <c r="AE399" s="136">
        <v>96.5</v>
      </c>
      <c r="AF399" s="137">
        <f t="shared" si="43"/>
        <v>0.41450777202072536</v>
      </c>
      <c r="AG399" s="136">
        <v>96.5</v>
      </c>
      <c r="AH399" s="137">
        <f t="shared" si="44"/>
        <v>0.41450777202072536</v>
      </c>
      <c r="AI399" s="136">
        <v>96.5</v>
      </c>
      <c r="AJ399" s="138">
        <f t="shared" si="45"/>
        <v>0.41450777202072536</v>
      </c>
    </row>
    <row r="400" spans="1:36">
      <c r="A400" s="136">
        <v>96.75</v>
      </c>
      <c r="B400" s="137">
        <f t="shared" si="25"/>
        <v>0.41343669250645992</v>
      </c>
      <c r="C400" s="137">
        <f t="shared" si="26"/>
        <v>4.1343669250645991</v>
      </c>
      <c r="D400" s="9">
        <v>9.6750000000000291</v>
      </c>
      <c r="E400" s="138">
        <f t="shared" si="27"/>
        <v>4.1343669250645867</v>
      </c>
      <c r="F400" s="136">
        <v>96.75</v>
      </c>
      <c r="G400" s="137">
        <f t="shared" si="28"/>
        <v>1.0335917312661498</v>
      </c>
      <c r="H400" s="137">
        <f t="shared" si="29"/>
        <v>10.335917312661497</v>
      </c>
      <c r="I400" s="9">
        <v>9.6750000000000291</v>
      </c>
      <c r="J400" s="138">
        <f t="shared" si="30"/>
        <v>4.1343669250645867</v>
      </c>
      <c r="K400" s="9">
        <v>384</v>
      </c>
      <c r="L400" s="137">
        <f t="shared" si="31"/>
        <v>1.0416666666666665</v>
      </c>
      <c r="M400" s="137">
        <f t="shared" si="32"/>
        <v>10.416666666666664</v>
      </c>
      <c r="N400" s="136">
        <v>96.75</v>
      </c>
      <c r="O400" s="137">
        <f t="shared" si="33"/>
        <v>0.41343669250645992</v>
      </c>
      <c r="P400" s="137">
        <f t="shared" si="34"/>
        <v>4.1343669250645991</v>
      </c>
      <c r="Q400" s="9">
        <v>9.6750000000000291</v>
      </c>
      <c r="R400" s="138">
        <f t="shared" si="35"/>
        <v>4.1343669250645867</v>
      </c>
      <c r="S400" s="136">
        <v>3.8699999999999801</v>
      </c>
      <c r="T400" s="137">
        <f t="shared" si="36"/>
        <v>0.51679586563307756</v>
      </c>
      <c r="U400" s="137">
        <f t="shared" si="37"/>
        <v>5.1679586563307751</v>
      </c>
      <c r="V400" s="136">
        <v>38.7000000000005</v>
      </c>
      <c r="W400" s="137">
        <f t="shared" si="38"/>
        <v>0.51679586563306823</v>
      </c>
      <c r="X400" s="137">
        <f t="shared" si="39"/>
        <v>5.1679586563306827</v>
      </c>
      <c r="Y400" s="136">
        <v>96.75</v>
      </c>
      <c r="Z400" s="9">
        <f t="shared" si="40"/>
        <v>0.41343669250645992</v>
      </c>
      <c r="AA400" s="139">
        <v>0.38700000000000001</v>
      </c>
      <c r="AB400" s="9">
        <f t="shared" si="41"/>
        <v>0.51679586563307489</v>
      </c>
      <c r="AC400" s="136">
        <v>96.75</v>
      </c>
      <c r="AD400" s="9">
        <f t="shared" si="42"/>
        <v>0.66149870801033595</v>
      </c>
      <c r="AE400" s="136">
        <v>96.75</v>
      </c>
      <c r="AF400" s="137">
        <f t="shared" si="43"/>
        <v>0.41343669250645992</v>
      </c>
      <c r="AG400" s="136">
        <v>96.75</v>
      </c>
      <c r="AH400" s="137">
        <f t="shared" si="44"/>
        <v>0.41343669250645992</v>
      </c>
      <c r="AI400" s="136">
        <v>96.75</v>
      </c>
      <c r="AJ400" s="138">
        <f t="shared" si="45"/>
        <v>0.41343669250645992</v>
      </c>
    </row>
    <row r="401" spans="1:36">
      <c r="A401" s="136">
        <v>97</v>
      </c>
      <c r="B401" s="137">
        <f t="shared" si="25"/>
        <v>0.41237113402061859</v>
      </c>
      <c r="C401" s="137">
        <f t="shared" si="26"/>
        <v>4.123711340206186</v>
      </c>
      <c r="D401" s="9">
        <v>9.7000000000000295</v>
      </c>
      <c r="E401" s="138">
        <f t="shared" si="27"/>
        <v>4.1237113402061736</v>
      </c>
      <c r="F401" s="136">
        <v>97</v>
      </c>
      <c r="G401" s="137">
        <f t="shared" si="28"/>
        <v>1.0309278350515465</v>
      </c>
      <c r="H401" s="137">
        <f t="shared" si="29"/>
        <v>10.309278350515465</v>
      </c>
      <c r="I401" s="9">
        <v>9.7000000000000295</v>
      </c>
      <c r="J401" s="138">
        <f t="shared" si="30"/>
        <v>4.1237113402061736</v>
      </c>
      <c r="K401" s="136">
        <v>385</v>
      </c>
      <c r="L401" s="137">
        <f t="shared" si="31"/>
        <v>1.0389610389610389</v>
      </c>
      <c r="M401" s="137">
        <f t="shared" si="32"/>
        <v>10.38961038961039</v>
      </c>
      <c r="N401" s="136">
        <v>97</v>
      </c>
      <c r="O401" s="137">
        <f t="shared" si="33"/>
        <v>0.41237113402061859</v>
      </c>
      <c r="P401" s="137">
        <f t="shared" si="34"/>
        <v>4.123711340206186</v>
      </c>
      <c r="Q401" s="9">
        <v>9.7000000000000295</v>
      </c>
      <c r="R401" s="138">
        <f t="shared" si="35"/>
        <v>4.1237113402061736</v>
      </c>
      <c r="S401" s="136">
        <v>3.8799999999999799</v>
      </c>
      <c r="T401" s="137">
        <f t="shared" si="36"/>
        <v>0.51546391752577581</v>
      </c>
      <c r="U401" s="137">
        <f t="shared" si="37"/>
        <v>5.1546391752577581</v>
      </c>
      <c r="V401" s="136">
        <v>38.800000000000502</v>
      </c>
      <c r="W401" s="137">
        <f t="shared" si="38"/>
        <v>0.51546391752576648</v>
      </c>
      <c r="X401" s="137">
        <f t="shared" si="39"/>
        <v>5.1546391752576648</v>
      </c>
      <c r="Y401" s="136">
        <v>97</v>
      </c>
      <c r="Z401" s="9">
        <f t="shared" si="40"/>
        <v>0.41237113402061859</v>
      </c>
      <c r="AA401" s="139">
        <v>0.38800000000000001</v>
      </c>
      <c r="AB401" s="9">
        <f t="shared" si="41"/>
        <v>0.51546391752577314</v>
      </c>
      <c r="AC401" s="136">
        <v>97</v>
      </c>
      <c r="AD401" s="9">
        <f t="shared" si="42"/>
        <v>0.65979381443298979</v>
      </c>
      <c r="AE401" s="136">
        <v>97</v>
      </c>
      <c r="AF401" s="137">
        <f t="shared" si="43"/>
        <v>0.41237113402061859</v>
      </c>
      <c r="AG401" s="136">
        <v>97</v>
      </c>
      <c r="AH401" s="137">
        <f t="shared" si="44"/>
        <v>0.41237113402061859</v>
      </c>
      <c r="AI401" s="136">
        <v>97</v>
      </c>
      <c r="AJ401" s="138">
        <f t="shared" si="45"/>
        <v>0.41237113402061859</v>
      </c>
    </row>
    <row r="402" spans="1:36">
      <c r="A402" s="136">
        <v>97.25</v>
      </c>
      <c r="B402" s="137">
        <f t="shared" si="25"/>
        <v>0.41131105398457585</v>
      </c>
      <c r="C402" s="137">
        <f t="shared" si="26"/>
        <v>4.1131105398457581</v>
      </c>
      <c r="D402" s="9">
        <v>9.7250000000000298</v>
      </c>
      <c r="E402" s="138">
        <f t="shared" si="27"/>
        <v>4.1131105398457457</v>
      </c>
      <c r="F402" s="136">
        <v>97.25</v>
      </c>
      <c r="G402" s="137">
        <f t="shared" si="28"/>
        <v>1.0282776349614395</v>
      </c>
      <c r="H402" s="137">
        <f t="shared" si="29"/>
        <v>10.282776349614394</v>
      </c>
      <c r="I402" s="9">
        <v>9.7250000000000298</v>
      </c>
      <c r="J402" s="138">
        <f t="shared" si="30"/>
        <v>4.1131105398457457</v>
      </c>
      <c r="K402" s="9">
        <v>386</v>
      </c>
      <c r="L402" s="137">
        <f t="shared" si="31"/>
        <v>1.0362694300518134</v>
      </c>
      <c r="M402" s="137">
        <f t="shared" si="32"/>
        <v>10.362694300518134</v>
      </c>
      <c r="N402" s="136">
        <v>97.25</v>
      </c>
      <c r="O402" s="137">
        <f t="shared" si="33"/>
        <v>0.41131105398457585</v>
      </c>
      <c r="P402" s="137">
        <f t="shared" si="34"/>
        <v>4.1131105398457581</v>
      </c>
      <c r="Q402" s="9">
        <v>9.7250000000000298</v>
      </c>
      <c r="R402" s="138">
        <f t="shared" si="35"/>
        <v>4.1131105398457457</v>
      </c>
      <c r="S402" s="136">
        <v>3.8899999999999801</v>
      </c>
      <c r="T402" s="137">
        <f t="shared" si="36"/>
        <v>0.51413881748072243</v>
      </c>
      <c r="U402" s="137">
        <f t="shared" si="37"/>
        <v>5.1413881748072239</v>
      </c>
      <c r="V402" s="136">
        <v>38.900000000000503</v>
      </c>
      <c r="W402" s="137">
        <f t="shared" si="38"/>
        <v>0.51413881748071311</v>
      </c>
      <c r="X402" s="137">
        <f t="shared" si="39"/>
        <v>5.1413881748071315</v>
      </c>
      <c r="Y402" s="136">
        <v>97.25</v>
      </c>
      <c r="Z402" s="9">
        <f t="shared" si="40"/>
        <v>0.41131105398457585</v>
      </c>
      <c r="AA402" s="139">
        <v>0.38900000000000001</v>
      </c>
      <c r="AB402" s="9">
        <f t="shared" si="41"/>
        <v>0.51413881748071977</v>
      </c>
      <c r="AC402" s="136">
        <v>97.25</v>
      </c>
      <c r="AD402" s="9">
        <f t="shared" si="42"/>
        <v>0.6580976863753214</v>
      </c>
      <c r="AE402" s="136">
        <v>97.25</v>
      </c>
      <c r="AF402" s="137">
        <f t="shared" si="43"/>
        <v>0.41131105398457585</v>
      </c>
      <c r="AG402" s="136">
        <v>97.25</v>
      </c>
      <c r="AH402" s="137">
        <f t="shared" si="44"/>
        <v>0.41131105398457585</v>
      </c>
      <c r="AI402" s="136">
        <v>97.25</v>
      </c>
      <c r="AJ402" s="138">
        <f t="shared" si="45"/>
        <v>0.41131105398457585</v>
      </c>
    </row>
    <row r="403" spans="1:36">
      <c r="A403" s="136">
        <v>97.5</v>
      </c>
      <c r="B403" s="137">
        <f t="shared" si="25"/>
        <v>0.4102564102564103</v>
      </c>
      <c r="C403" s="137">
        <f t="shared" si="26"/>
        <v>4.1025641025641031</v>
      </c>
      <c r="D403" s="9">
        <v>9.7500000000000302</v>
      </c>
      <c r="E403" s="138">
        <f t="shared" si="27"/>
        <v>4.1025641025640898</v>
      </c>
      <c r="F403" s="136">
        <v>97.5</v>
      </c>
      <c r="G403" s="137">
        <f t="shared" si="28"/>
        <v>1.0256410256410258</v>
      </c>
      <c r="H403" s="137">
        <f t="shared" si="29"/>
        <v>10.256410256410257</v>
      </c>
      <c r="I403" s="9">
        <v>9.7500000000000302</v>
      </c>
      <c r="J403" s="138">
        <f t="shared" si="30"/>
        <v>4.1025641025640898</v>
      </c>
      <c r="K403" s="136">
        <v>387</v>
      </c>
      <c r="L403" s="137">
        <f t="shared" si="31"/>
        <v>1.0335917312661498</v>
      </c>
      <c r="M403" s="137">
        <f t="shared" si="32"/>
        <v>10.335917312661497</v>
      </c>
      <c r="N403" s="136">
        <v>97.5</v>
      </c>
      <c r="O403" s="137">
        <f t="shared" si="33"/>
        <v>0.4102564102564103</v>
      </c>
      <c r="P403" s="137">
        <f t="shared" si="34"/>
        <v>4.1025641025641031</v>
      </c>
      <c r="Q403" s="9">
        <v>9.7500000000000302</v>
      </c>
      <c r="R403" s="138">
        <f t="shared" si="35"/>
        <v>4.1025641025640898</v>
      </c>
      <c r="S403" s="136">
        <v>3.8999999999999799</v>
      </c>
      <c r="T403" s="137">
        <f t="shared" si="36"/>
        <v>0.51282051282051544</v>
      </c>
      <c r="U403" s="137">
        <f t="shared" si="37"/>
        <v>5.1282051282051544</v>
      </c>
      <c r="V403" s="136">
        <v>39.000000000000597</v>
      </c>
      <c r="W403" s="137">
        <f t="shared" si="38"/>
        <v>0.512820512820505</v>
      </c>
      <c r="X403" s="137">
        <f t="shared" si="39"/>
        <v>5.1282051282050496</v>
      </c>
      <c r="Y403" s="136">
        <v>97.5</v>
      </c>
      <c r="Z403" s="9">
        <f t="shared" si="40"/>
        <v>0.4102564102564103</v>
      </c>
      <c r="AA403" s="139">
        <v>0.39</v>
      </c>
      <c r="AB403" s="9">
        <f t="shared" si="41"/>
        <v>0.51282051282051277</v>
      </c>
      <c r="AC403" s="136">
        <v>97.5</v>
      </c>
      <c r="AD403" s="9">
        <f t="shared" si="42"/>
        <v>0.65641025641025652</v>
      </c>
      <c r="AE403" s="136">
        <v>97.5</v>
      </c>
      <c r="AF403" s="137">
        <f t="shared" si="43"/>
        <v>0.4102564102564103</v>
      </c>
      <c r="AG403" s="136">
        <v>97.5</v>
      </c>
      <c r="AH403" s="137">
        <f t="shared" si="44"/>
        <v>0.4102564102564103</v>
      </c>
      <c r="AI403" s="136">
        <v>97.5</v>
      </c>
      <c r="AJ403" s="138">
        <f t="shared" si="45"/>
        <v>0.4102564102564103</v>
      </c>
    </row>
    <row r="404" spans="1:36">
      <c r="A404" s="136">
        <v>97.75</v>
      </c>
      <c r="B404" s="137">
        <f t="shared" si="25"/>
        <v>0.40920716112531969</v>
      </c>
      <c r="C404" s="137">
        <f t="shared" si="26"/>
        <v>4.0920716112531972</v>
      </c>
      <c r="D404" s="9">
        <v>9.7750000000000306</v>
      </c>
      <c r="E404" s="138">
        <f t="shared" si="27"/>
        <v>4.0920716112531839</v>
      </c>
      <c r="F404" s="136">
        <v>97.75</v>
      </c>
      <c r="G404" s="137">
        <f t="shared" si="28"/>
        <v>1.0230179028132993</v>
      </c>
      <c r="H404" s="137">
        <f t="shared" si="29"/>
        <v>10.230179028132993</v>
      </c>
      <c r="I404" s="9">
        <v>9.7750000000000306</v>
      </c>
      <c r="J404" s="138">
        <f t="shared" si="30"/>
        <v>4.0920716112531839</v>
      </c>
      <c r="K404" s="9">
        <v>388</v>
      </c>
      <c r="L404" s="137">
        <f t="shared" si="31"/>
        <v>1.0309278350515465</v>
      </c>
      <c r="M404" s="137">
        <f t="shared" si="32"/>
        <v>10.309278350515465</v>
      </c>
      <c r="N404" s="136">
        <v>97.75</v>
      </c>
      <c r="O404" s="137">
        <f t="shared" si="33"/>
        <v>0.40920716112531969</v>
      </c>
      <c r="P404" s="137">
        <f t="shared" si="34"/>
        <v>4.0920716112531972</v>
      </c>
      <c r="Q404" s="9">
        <v>9.7750000000000306</v>
      </c>
      <c r="R404" s="138">
        <f t="shared" si="35"/>
        <v>4.0920716112531839</v>
      </c>
      <c r="S404" s="136">
        <v>3.9099999999999802</v>
      </c>
      <c r="T404" s="137">
        <f t="shared" si="36"/>
        <v>0.5115089514066522</v>
      </c>
      <c r="U404" s="137">
        <f t="shared" si="37"/>
        <v>5.115089514066522</v>
      </c>
      <c r="V404" s="136">
        <v>39.100000000000598</v>
      </c>
      <c r="W404" s="137">
        <f t="shared" si="38"/>
        <v>0.51150895140664177</v>
      </c>
      <c r="X404" s="137">
        <f t="shared" si="39"/>
        <v>5.1150895140664172</v>
      </c>
      <c r="Y404" s="136">
        <v>97.75</v>
      </c>
      <c r="Z404" s="9">
        <f t="shared" si="40"/>
        <v>0.40920716112531969</v>
      </c>
      <c r="AA404" s="139">
        <v>0.39100000000000001</v>
      </c>
      <c r="AB404" s="9">
        <f t="shared" si="41"/>
        <v>0.51150895140664965</v>
      </c>
      <c r="AC404" s="136">
        <v>97.75</v>
      </c>
      <c r="AD404" s="9">
        <f t="shared" si="42"/>
        <v>0.65473145780051156</v>
      </c>
      <c r="AE404" s="136">
        <v>97.75</v>
      </c>
      <c r="AF404" s="137">
        <f t="shared" si="43"/>
        <v>0.40920716112531969</v>
      </c>
      <c r="AG404" s="136">
        <v>97.75</v>
      </c>
      <c r="AH404" s="137">
        <f t="shared" si="44"/>
        <v>0.40920716112531969</v>
      </c>
      <c r="AI404" s="136">
        <v>97.75</v>
      </c>
      <c r="AJ404" s="138">
        <f t="shared" si="45"/>
        <v>0.40920716112531969</v>
      </c>
    </row>
    <row r="405" spans="1:36">
      <c r="A405" s="136">
        <v>98</v>
      </c>
      <c r="B405" s="137">
        <f t="shared" si="25"/>
        <v>0.40816326530612246</v>
      </c>
      <c r="C405" s="137">
        <f t="shared" si="26"/>
        <v>4.0816326530612246</v>
      </c>
      <c r="D405" s="9">
        <v>9.8000000000000291</v>
      </c>
      <c r="E405" s="138">
        <f t="shared" si="27"/>
        <v>4.0816326530612121</v>
      </c>
      <c r="F405" s="136">
        <v>98</v>
      </c>
      <c r="G405" s="137">
        <f t="shared" si="28"/>
        <v>1.0204081632653061</v>
      </c>
      <c r="H405" s="137">
        <f t="shared" si="29"/>
        <v>10.204081632653061</v>
      </c>
      <c r="I405" s="9">
        <v>9.8000000000000291</v>
      </c>
      <c r="J405" s="138">
        <f t="shared" si="30"/>
        <v>4.0816326530612121</v>
      </c>
      <c r="K405" s="136">
        <v>389</v>
      </c>
      <c r="L405" s="137">
        <f t="shared" si="31"/>
        <v>1.0282776349614395</v>
      </c>
      <c r="M405" s="137">
        <f t="shared" si="32"/>
        <v>10.282776349614394</v>
      </c>
      <c r="N405" s="136">
        <v>98</v>
      </c>
      <c r="O405" s="137">
        <f t="shared" si="33"/>
        <v>0.40816326530612246</v>
      </c>
      <c r="P405" s="137">
        <f t="shared" si="34"/>
        <v>4.0816326530612246</v>
      </c>
      <c r="Q405" s="9">
        <v>9.8000000000000291</v>
      </c>
      <c r="R405" s="138">
        <f t="shared" si="35"/>
        <v>4.0816326530612121</v>
      </c>
      <c r="S405" s="136">
        <v>3.9199999999999799</v>
      </c>
      <c r="T405" s="137">
        <f t="shared" si="36"/>
        <v>0.51020408163265574</v>
      </c>
      <c r="U405" s="137">
        <f t="shared" si="37"/>
        <v>5.1020408163265571</v>
      </c>
      <c r="V405" s="136">
        <v>39.2000000000006</v>
      </c>
      <c r="W405" s="137">
        <f t="shared" si="38"/>
        <v>0.5102040816326453</v>
      </c>
      <c r="X405" s="137">
        <f t="shared" si="39"/>
        <v>5.1020408163264532</v>
      </c>
      <c r="Y405" s="136">
        <v>98</v>
      </c>
      <c r="Z405" s="9">
        <f t="shared" si="40"/>
        <v>0.40816326530612246</v>
      </c>
      <c r="AA405" s="139">
        <v>0.39200000000000002</v>
      </c>
      <c r="AB405" s="9">
        <f t="shared" si="41"/>
        <v>0.51020408163265296</v>
      </c>
      <c r="AC405" s="136">
        <v>98</v>
      </c>
      <c r="AD405" s="9">
        <f t="shared" si="42"/>
        <v>0.65306122448979587</v>
      </c>
      <c r="AE405" s="136">
        <v>98</v>
      </c>
      <c r="AF405" s="137">
        <f t="shared" si="43"/>
        <v>0.40816326530612246</v>
      </c>
      <c r="AG405" s="136">
        <v>98</v>
      </c>
      <c r="AH405" s="137">
        <f t="shared" si="44"/>
        <v>0.40816326530612246</v>
      </c>
      <c r="AI405" s="136">
        <v>98</v>
      </c>
      <c r="AJ405" s="138">
        <f t="shared" si="45"/>
        <v>0.40816326530612246</v>
      </c>
    </row>
    <row r="406" spans="1:36">
      <c r="A406" s="136">
        <v>98.25</v>
      </c>
      <c r="B406" s="137">
        <f t="shared" si="25"/>
        <v>0.40712468193384227</v>
      </c>
      <c r="C406" s="137">
        <f t="shared" si="26"/>
        <v>4.0712468193384224</v>
      </c>
      <c r="D406" s="9">
        <v>9.8250000000000295</v>
      </c>
      <c r="E406" s="138">
        <f t="shared" si="27"/>
        <v>4.0712468193384099</v>
      </c>
      <c r="F406" s="136">
        <v>98.25</v>
      </c>
      <c r="G406" s="137">
        <f t="shared" si="28"/>
        <v>1.0178117048346056</v>
      </c>
      <c r="H406" s="137">
        <f t="shared" si="29"/>
        <v>10.178117048346056</v>
      </c>
      <c r="I406" s="9">
        <v>9.8250000000000295</v>
      </c>
      <c r="J406" s="138">
        <f t="shared" si="30"/>
        <v>4.0712468193384099</v>
      </c>
      <c r="K406" s="9">
        <v>390</v>
      </c>
      <c r="L406" s="137">
        <f t="shared" si="31"/>
        <v>1.0256410256410258</v>
      </c>
      <c r="M406" s="137">
        <f t="shared" si="32"/>
        <v>10.256410256410257</v>
      </c>
      <c r="N406" s="136">
        <v>98.25</v>
      </c>
      <c r="O406" s="137">
        <f t="shared" si="33"/>
        <v>0.40712468193384227</v>
      </c>
      <c r="P406" s="137">
        <f t="shared" si="34"/>
        <v>4.0712468193384224</v>
      </c>
      <c r="Q406" s="9">
        <v>9.8250000000000295</v>
      </c>
      <c r="R406" s="138">
        <f t="shared" si="35"/>
        <v>4.0712468193384099</v>
      </c>
      <c r="S406" s="136">
        <v>3.9299999999999802</v>
      </c>
      <c r="T406" s="137">
        <f t="shared" si="36"/>
        <v>0.50890585241730535</v>
      </c>
      <c r="U406" s="137">
        <f t="shared" si="37"/>
        <v>5.089058524173053</v>
      </c>
      <c r="V406" s="136">
        <v>39.300000000000601</v>
      </c>
      <c r="W406" s="137">
        <f t="shared" si="38"/>
        <v>0.50890585241729502</v>
      </c>
      <c r="X406" s="137">
        <f t="shared" si="39"/>
        <v>5.08905852417295</v>
      </c>
      <c r="Y406" s="136">
        <v>98.25</v>
      </c>
      <c r="Z406" s="9">
        <f t="shared" si="40"/>
        <v>0.40712468193384227</v>
      </c>
      <c r="AA406" s="139">
        <v>0.39300000000000002</v>
      </c>
      <c r="AB406" s="9">
        <f t="shared" si="41"/>
        <v>0.5089058524173028</v>
      </c>
      <c r="AC406" s="136">
        <v>98.25</v>
      </c>
      <c r="AD406" s="9">
        <f t="shared" si="42"/>
        <v>0.65139949109414763</v>
      </c>
      <c r="AE406" s="136">
        <v>98.25</v>
      </c>
      <c r="AF406" s="137">
        <f t="shared" si="43"/>
        <v>0.40712468193384227</v>
      </c>
      <c r="AG406" s="136">
        <v>98.25</v>
      </c>
      <c r="AH406" s="137">
        <f t="shared" si="44"/>
        <v>0.40712468193384227</v>
      </c>
      <c r="AI406" s="136">
        <v>98.25</v>
      </c>
      <c r="AJ406" s="138">
        <f t="shared" si="45"/>
        <v>0.40712468193384227</v>
      </c>
    </row>
    <row r="407" spans="1:36">
      <c r="A407" s="136">
        <v>98.5</v>
      </c>
      <c r="B407" s="137">
        <f t="shared" si="25"/>
        <v>0.40609137055837563</v>
      </c>
      <c r="C407" s="137">
        <f t="shared" si="26"/>
        <v>4.0609137055837561</v>
      </c>
      <c r="D407" s="9">
        <v>9.8500000000000298</v>
      </c>
      <c r="E407" s="138">
        <f t="shared" si="27"/>
        <v>4.0609137055837445</v>
      </c>
      <c r="F407" s="136">
        <v>98.5</v>
      </c>
      <c r="G407" s="137">
        <f t="shared" si="28"/>
        <v>1.015228426395939</v>
      </c>
      <c r="H407" s="137">
        <f t="shared" si="29"/>
        <v>10.152284263959391</v>
      </c>
      <c r="I407" s="9">
        <v>9.8500000000000298</v>
      </c>
      <c r="J407" s="138">
        <f t="shared" si="30"/>
        <v>4.0609137055837445</v>
      </c>
      <c r="K407" s="136">
        <v>391</v>
      </c>
      <c r="L407" s="137">
        <f t="shared" si="31"/>
        <v>1.0230179028132993</v>
      </c>
      <c r="M407" s="137">
        <f t="shared" si="32"/>
        <v>10.230179028132993</v>
      </c>
      <c r="N407" s="136">
        <v>98.5</v>
      </c>
      <c r="O407" s="137">
        <f t="shared" si="33"/>
        <v>0.40609137055837563</v>
      </c>
      <c r="P407" s="137">
        <f t="shared" si="34"/>
        <v>4.0609137055837561</v>
      </c>
      <c r="Q407" s="9">
        <v>9.8500000000000298</v>
      </c>
      <c r="R407" s="138">
        <f t="shared" si="35"/>
        <v>4.0609137055837445</v>
      </c>
      <c r="S407" s="136">
        <v>3.93999999999998</v>
      </c>
      <c r="T407" s="137">
        <f t="shared" si="36"/>
        <v>0.50761421319797206</v>
      </c>
      <c r="U407" s="137">
        <f t="shared" si="37"/>
        <v>5.0761421319797204</v>
      </c>
      <c r="V407" s="136">
        <v>39.400000000000603</v>
      </c>
      <c r="W407" s="137">
        <f t="shared" si="38"/>
        <v>0.50761421319796174</v>
      </c>
      <c r="X407" s="137">
        <f t="shared" si="39"/>
        <v>5.0761421319796174</v>
      </c>
      <c r="Y407" s="136">
        <v>98.5</v>
      </c>
      <c r="Z407" s="9">
        <f t="shared" si="40"/>
        <v>0.40609137055837563</v>
      </c>
      <c r="AA407" s="139">
        <v>0.39400000000000002</v>
      </c>
      <c r="AB407" s="9">
        <f t="shared" si="41"/>
        <v>0.50761421319796951</v>
      </c>
      <c r="AC407" s="136">
        <v>98.5</v>
      </c>
      <c r="AD407" s="9">
        <f t="shared" si="42"/>
        <v>0.64974619289340108</v>
      </c>
      <c r="AE407" s="136">
        <v>98.5</v>
      </c>
      <c r="AF407" s="137">
        <f t="shared" si="43"/>
        <v>0.40609137055837563</v>
      </c>
      <c r="AG407" s="136">
        <v>98.5</v>
      </c>
      <c r="AH407" s="137">
        <f t="shared" si="44"/>
        <v>0.40609137055837563</v>
      </c>
      <c r="AI407" s="136">
        <v>98.5</v>
      </c>
      <c r="AJ407" s="138">
        <f t="shared" si="45"/>
        <v>0.40609137055837563</v>
      </c>
    </row>
    <row r="408" spans="1:36">
      <c r="A408" s="136">
        <v>98.75</v>
      </c>
      <c r="B408" s="137">
        <f t="shared" si="25"/>
        <v>0.40506329113924056</v>
      </c>
      <c r="C408" s="137">
        <f t="shared" si="26"/>
        <v>4.0506329113924053</v>
      </c>
      <c r="D408" s="9">
        <v>9.8750000000000302</v>
      </c>
      <c r="E408" s="138">
        <f t="shared" si="27"/>
        <v>4.0506329113923929</v>
      </c>
      <c r="F408" s="136">
        <v>98.75</v>
      </c>
      <c r="G408" s="137">
        <f t="shared" si="28"/>
        <v>1.0126582278481013</v>
      </c>
      <c r="H408" s="137">
        <f t="shared" si="29"/>
        <v>10.126582278481013</v>
      </c>
      <c r="I408" s="9">
        <v>9.8750000000000302</v>
      </c>
      <c r="J408" s="138">
        <f t="shared" si="30"/>
        <v>4.0506329113923929</v>
      </c>
      <c r="K408" s="9">
        <v>392</v>
      </c>
      <c r="L408" s="137">
        <f t="shared" si="31"/>
        <v>1.0204081632653061</v>
      </c>
      <c r="M408" s="137">
        <f t="shared" si="32"/>
        <v>10.204081632653061</v>
      </c>
      <c r="N408" s="136">
        <v>98.75</v>
      </c>
      <c r="O408" s="137">
        <f t="shared" si="33"/>
        <v>0.40506329113924056</v>
      </c>
      <c r="P408" s="137">
        <f t="shared" si="34"/>
        <v>4.0506329113924053</v>
      </c>
      <c r="Q408" s="9">
        <v>9.8750000000000302</v>
      </c>
      <c r="R408" s="138">
        <f t="shared" si="35"/>
        <v>4.0506329113923929</v>
      </c>
      <c r="S408" s="136">
        <v>3.9499999999999802</v>
      </c>
      <c r="T408" s="137">
        <f t="shared" si="36"/>
        <v>0.50632911392405311</v>
      </c>
      <c r="U408" s="137">
        <f t="shared" si="37"/>
        <v>5.0632911392405315</v>
      </c>
      <c r="V408" s="136">
        <v>39.500000000000597</v>
      </c>
      <c r="W408" s="137">
        <f t="shared" si="38"/>
        <v>0.50632911392404301</v>
      </c>
      <c r="X408" s="137">
        <f t="shared" si="39"/>
        <v>5.0632911392404303</v>
      </c>
      <c r="Y408" s="136">
        <v>98.75</v>
      </c>
      <c r="Z408" s="9">
        <f t="shared" si="40"/>
        <v>0.40506329113924056</v>
      </c>
      <c r="AA408" s="139">
        <v>0.39500000000000002</v>
      </c>
      <c r="AB408" s="9">
        <f t="shared" si="41"/>
        <v>0.50632911392405056</v>
      </c>
      <c r="AC408" s="136">
        <v>98.75</v>
      </c>
      <c r="AD408" s="9">
        <f t="shared" si="42"/>
        <v>0.64810126582278482</v>
      </c>
      <c r="AE408" s="136">
        <v>98.75</v>
      </c>
      <c r="AF408" s="137">
        <f t="shared" si="43"/>
        <v>0.40506329113924056</v>
      </c>
      <c r="AG408" s="136">
        <v>98.75</v>
      </c>
      <c r="AH408" s="137">
        <f t="shared" si="44"/>
        <v>0.40506329113924056</v>
      </c>
      <c r="AI408" s="136">
        <v>98.75</v>
      </c>
      <c r="AJ408" s="138">
        <f t="shared" si="45"/>
        <v>0.40506329113924056</v>
      </c>
    </row>
    <row r="409" spans="1:36">
      <c r="A409" s="136">
        <v>99</v>
      </c>
      <c r="B409" s="137">
        <f t="shared" si="25"/>
        <v>0.40404040404040403</v>
      </c>
      <c r="C409" s="137">
        <f t="shared" si="26"/>
        <v>4.0404040404040407</v>
      </c>
      <c r="D409" s="9">
        <v>9.9000000000000092</v>
      </c>
      <c r="E409" s="138">
        <f t="shared" si="27"/>
        <v>4.0404040404040362</v>
      </c>
      <c r="F409" s="136">
        <v>99</v>
      </c>
      <c r="G409" s="137">
        <f t="shared" si="28"/>
        <v>1.0101010101010099</v>
      </c>
      <c r="H409" s="137">
        <f t="shared" si="29"/>
        <v>10.1010101010101</v>
      </c>
      <c r="I409" s="9">
        <v>9.9000000000000092</v>
      </c>
      <c r="J409" s="138">
        <f t="shared" si="30"/>
        <v>4.0404040404040362</v>
      </c>
      <c r="K409" s="136">
        <v>393</v>
      </c>
      <c r="L409" s="137">
        <f t="shared" si="31"/>
        <v>1.0178117048346056</v>
      </c>
      <c r="M409" s="137">
        <f t="shared" si="32"/>
        <v>10.178117048346056</v>
      </c>
      <c r="N409" s="136">
        <v>99</v>
      </c>
      <c r="O409" s="137">
        <f t="shared" si="33"/>
        <v>0.40404040404040403</v>
      </c>
      <c r="P409" s="137">
        <f t="shared" si="34"/>
        <v>4.0404040404040407</v>
      </c>
      <c r="Q409" s="9">
        <v>9.9000000000000092</v>
      </c>
      <c r="R409" s="138">
        <f t="shared" si="35"/>
        <v>4.0404040404040362</v>
      </c>
      <c r="S409" s="136">
        <v>3.95999999999998</v>
      </c>
      <c r="T409" s="137">
        <f t="shared" si="36"/>
        <v>0.50505050505050764</v>
      </c>
      <c r="U409" s="137">
        <f t="shared" si="37"/>
        <v>5.0505050505050768</v>
      </c>
      <c r="V409" s="136">
        <v>39.600000000000598</v>
      </c>
      <c r="W409" s="137">
        <f t="shared" si="38"/>
        <v>0.50505050505049742</v>
      </c>
      <c r="X409" s="137">
        <f t="shared" si="39"/>
        <v>5.0505050505049738</v>
      </c>
      <c r="Y409" s="136">
        <v>99</v>
      </c>
      <c r="Z409" s="9">
        <f t="shared" si="40"/>
        <v>0.40404040404040403</v>
      </c>
      <c r="AA409" s="139">
        <v>0.39600000000000002</v>
      </c>
      <c r="AB409" s="9">
        <f t="shared" si="41"/>
        <v>0.50505050505050508</v>
      </c>
      <c r="AC409" s="136">
        <v>99</v>
      </c>
      <c r="AD409" s="9">
        <f t="shared" si="42"/>
        <v>0.64646464646464641</v>
      </c>
      <c r="AE409" s="136">
        <v>99</v>
      </c>
      <c r="AF409" s="137">
        <f t="shared" si="43"/>
        <v>0.40404040404040403</v>
      </c>
      <c r="AG409" s="136">
        <v>99</v>
      </c>
      <c r="AH409" s="137">
        <f t="shared" si="44"/>
        <v>0.40404040404040403</v>
      </c>
      <c r="AI409" s="136">
        <v>99</v>
      </c>
      <c r="AJ409" s="138">
        <f t="shared" si="45"/>
        <v>0.40404040404040403</v>
      </c>
    </row>
    <row r="410" spans="1:36">
      <c r="A410" s="136">
        <v>99.25</v>
      </c>
      <c r="B410" s="137">
        <f t="shared" si="25"/>
        <v>0.40302267002518888</v>
      </c>
      <c r="C410" s="137">
        <f t="shared" si="26"/>
        <v>4.0302267002518892</v>
      </c>
      <c r="D410" s="9">
        <v>9.9250000000000096</v>
      </c>
      <c r="E410" s="138">
        <f t="shared" si="27"/>
        <v>4.0302267002518848</v>
      </c>
      <c r="F410" s="136">
        <v>99.25</v>
      </c>
      <c r="G410" s="137">
        <f t="shared" si="28"/>
        <v>1.0075566750629723</v>
      </c>
      <c r="H410" s="137">
        <f t="shared" si="29"/>
        <v>10.075566750629722</v>
      </c>
      <c r="I410" s="9">
        <v>9.9250000000000096</v>
      </c>
      <c r="J410" s="138">
        <f t="shared" si="30"/>
        <v>4.0302267002518848</v>
      </c>
      <c r="K410" s="9">
        <v>394</v>
      </c>
      <c r="L410" s="137">
        <f t="shared" si="31"/>
        <v>1.015228426395939</v>
      </c>
      <c r="M410" s="137">
        <f t="shared" si="32"/>
        <v>10.152284263959391</v>
      </c>
      <c r="N410" s="136">
        <v>99.25</v>
      </c>
      <c r="O410" s="137">
        <f t="shared" si="33"/>
        <v>0.40302267002518888</v>
      </c>
      <c r="P410" s="137">
        <f t="shared" si="34"/>
        <v>4.0302267002518892</v>
      </c>
      <c r="Q410" s="9">
        <v>9.9250000000000096</v>
      </c>
      <c r="R410" s="138">
        <f t="shared" si="35"/>
        <v>4.0302267002518848</v>
      </c>
      <c r="S410" s="136">
        <v>3.9699999999999802</v>
      </c>
      <c r="T410" s="137">
        <f t="shared" si="36"/>
        <v>0.50377833753148871</v>
      </c>
      <c r="U410" s="137">
        <f t="shared" si="37"/>
        <v>5.0377833753148868</v>
      </c>
      <c r="V410" s="136">
        <v>39.7000000000006</v>
      </c>
      <c r="W410" s="137">
        <f t="shared" si="38"/>
        <v>0.50377833753147849</v>
      </c>
      <c r="X410" s="137">
        <f t="shared" si="39"/>
        <v>5.0377833753147847</v>
      </c>
      <c r="Y410" s="136">
        <v>99.25</v>
      </c>
      <c r="Z410" s="9">
        <f t="shared" si="40"/>
        <v>0.40302267002518888</v>
      </c>
      <c r="AA410" s="139">
        <v>0.39700000000000002</v>
      </c>
      <c r="AB410" s="9">
        <f t="shared" si="41"/>
        <v>0.50377833753148615</v>
      </c>
      <c r="AC410" s="136">
        <v>99.25</v>
      </c>
      <c r="AD410" s="9">
        <f t="shared" si="42"/>
        <v>0.64483627204030225</v>
      </c>
      <c r="AE410" s="136">
        <v>99.25</v>
      </c>
      <c r="AF410" s="137">
        <f t="shared" si="43"/>
        <v>0.40302267002518888</v>
      </c>
      <c r="AG410" s="136">
        <v>99.25</v>
      </c>
      <c r="AH410" s="137">
        <f t="shared" si="44"/>
        <v>0.40302267002518888</v>
      </c>
      <c r="AI410" s="136">
        <v>99.25</v>
      </c>
      <c r="AJ410" s="138">
        <f t="shared" si="45"/>
        <v>0.40302267002518888</v>
      </c>
    </row>
    <row r="411" spans="1:36">
      <c r="A411" s="136">
        <v>99.5</v>
      </c>
      <c r="B411" s="137">
        <f t="shared" si="25"/>
        <v>0.4020100502512563</v>
      </c>
      <c r="C411" s="137">
        <f t="shared" si="26"/>
        <v>4.0201005025125633</v>
      </c>
      <c r="D411" s="9">
        <v>9.9500000000000099</v>
      </c>
      <c r="E411" s="138">
        <f t="shared" si="27"/>
        <v>4.0201005025125589</v>
      </c>
      <c r="F411" s="136">
        <v>99.5</v>
      </c>
      <c r="G411" s="137">
        <f t="shared" si="28"/>
        <v>1.0050251256281408</v>
      </c>
      <c r="H411" s="137">
        <f t="shared" si="29"/>
        <v>10.050251256281408</v>
      </c>
      <c r="I411" s="9">
        <v>9.9500000000000099</v>
      </c>
      <c r="J411" s="138">
        <f t="shared" si="30"/>
        <v>4.0201005025125589</v>
      </c>
      <c r="K411" s="136">
        <v>395</v>
      </c>
      <c r="L411" s="137">
        <f t="shared" si="31"/>
        <v>1.0126582278481013</v>
      </c>
      <c r="M411" s="137">
        <f t="shared" si="32"/>
        <v>10.126582278481013</v>
      </c>
      <c r="N411" s="136">
        <v>99.5</v>
      </c>
      <c r="O411" s="137">
        <f t="shared" si="33"/>
        <v>0.4020100502512563</v>
      </c>
      <c r="P411" s="137">
        <f t="shared" si="34"/>
        <v>4.0201005025125633</v>
      </c>
      <c r="Q411" s="9">
        <v>9.9500000000000099</v>
      </c>
      <c r="R411" s="138">
        <f t="shared" si="35"/>
        <v>4.0201005025125589</v>
      </c>
      <c r="S411" s="136">
        <v>3.97999999999998</v>
      </c>
      <c r="T411" s="137">
        <f t="shared" si="36"/>
        <v>0.50251256281407286</v>
      </c>
      <c r="U411" s="137">
        <f t="shared" si="37"/>
        <v>5.0251256281407288</v>
      </c>
      <c r="V411" s="136">
        <v>39.800000000000601</v>
      </c>
      <c r="W411" s="137">
        <f t="shared" si="38"/>
        <v>0.50251256281406276</v>
      </c>
      <c r="X411" s="137">
        <f t="shared" si="39"/>
        <v>5.0251256281406276</v>
      </c>
      <c r="Y411" s="136">
        <v>99.5</v>
      </c>
      <c r="Z411" s="9">
        <f t="shared" si="40"/>
        <v>0.4020100502512563</v>
      </c>
      <c r="AA411" s="139">
        <v>0.39800000000000002</v>
      </c>
      <c r="AB411" s="9">
        <f t="shared" si="41"/>
        <v>0.50251256281407031</v>
      </c>
      <c r="AC411" s="136">
        <v>99.5</v>
      </c>
      <c r="AD411" s="9">
        <f t="shared" si="42"/>
        <v>0.64321608040201006</v>
      </c>
      <c r="AE411" s="136">
        <v>99.5</v>
      </c>
      <c r="AF411" s="137">
        <f t="shared" si="43"/>
        <v>0.4020100502512563</v>
      </c>
      <c r="AG411" s="136">
        <v>99.5</v>
      </c>
      <c r="AH411" s="137">
        <f t="shared" si="44"/>
        <v>0.4020100502512563</v>
      </c>
      <c r="AI411" s="136">
        <v>99.5</v>
      </c>
      <c r="AJ411" s="138">
        <f t="shared" si="45"/>
        <v>0.4020100502512563</v>
      </c>
    </row>
    <row r="412" spans="1:36">
      <c r="A412" s="136">
        <v>99.75</v>
      </c>
      <c r="B412" s="137">
        <f t="shared" si="25"/>
        <v>0.40100250626566414</v>
      </c>
      <c r="C412" s="137">
        <f t="shared" si="26"/>
        <v>4.0100250626566414</v>
      </c>
      <c r="D412" s="9">
        <v>9.9750000000000103</v>
      </c>
      <c r="E412" s="138">
        <f t="shared" si="27"/>
        <v>4.0100250626566369</v>
      </c>
      <c r="F412" s="136">
        <v>99.75</v>
      </c>
      <c r="G412" s="137">
        <f t="shared" si="28"/>
        <v>1.0025062656641603</v>
      </c>
      <c r="H412" s="137">
        <f t="shared" si="29"/>
        <v>10.025062656641603</v>
      </c>
      <c r="I412" s="9">
        <v>9.9750000000000103</v>
      </c>
      <c r="J412" s="138">
        <f t="shared" si="30"/>
        <v>4.0100250626566369</v>
      </c>
      <c r="K412" s="9">
        <v>396</v>
      </c>
      <c r="L412" s="137">
        <f t="shared" si="31"/>
        <v>1.0101010101010099</v>
      </c>
      <c r="M412" s="137">
        <f t="shared" si="32"/>
        <v>10.1010101010101</v>
      </c>
      <c r="N412" s="136">
        <v>99.75</v>
      </c>
      <c r="O412" s="137">
        <f t="shared" si="33"/>
        <v>0.40100250626566414</v>
      </c>
      <c r="P412" s="137">
        <f t="shared" si="34"/>
        <v>4.0100250626566414</v>
      </c>
      <c r="Q412" s="9">
        <v>9.9750000000000103</v>
      </c>
      <c r="R412" s="138">
        <f t="shared" si="35"/>
        <v>4.0100250626566369</v>
      </c>
      <c r="S412" s="136">
        <v>3.9899999999999798</v>
      </c>
      <c r="T412" s="137">
        <f t="shared" si="36"/>
        <v>0.50125313283208273</v>
      </c>
      <c r="U412" s="137">
        <f t="shared" si="37"/>
        <v>5.0125313283208275</v>
      </c>
      <c r="V412" s="136">
        <v>39.900000000000603</v>
      </c>
      <c r="W412" s="137">
        <f t="shared" si="38"/>
        <v>0.50125313283207262</v>
      </c>
      <c r="X412" s="137">
        <f t="shared" si="39"/>
        <v>5.0125313283207262</v>
      </c>
      <c r="Y412" s="136">
        <v>99.75</v>
      </c>
      <c r="Z412" s="9">
        <f t="shared" si="40"/>
        <v>0.40100250626566414</v>
      </c>
      <c r="AA412" s="139">
        <v>0.39900000000000002</v>
      </c>
      <c r="AB412" s="9">
        <f t="shared" si="41"/>
        <v>0.50125313283208017</v>
      </c>
      <c r="AC412" s="136">
        <v>99.75</v>
      </c>
      <c r="AD412" s="9">
        <f t="shared" si="42"/>
        <v>0.64160401002506262</v>
      </c>
      <c r="AE412" s="136">
        <v>99.75</v>
      </c>
      <c r="AF412" s="137">
        <f t="shared" si="43"/>
        <v>0.40100250626566414</v>
      </c>
      <c r="AG412" s="136">
        <v>99.75</v>
      </c>
      <c r="AH412" s="137">
        <f t="shared" si="44"/>
        <v>0.40100250626566414</v>
      </c>
      <c r="AI412" s="136">
        <v>99.75</v>
      </c>
      <c r="AJ412" s="138">
        <f t="shared" si="45"/>
        <v>0.40100250626566414</v>
      </c>
    </row>
    <row r="413" spans="1:36">
      <c r="A413" s="136">
        <v>100</v>
      </c>
      <c r="B413" s="137">
        <f t="shared" si="25"/>
        <v>0.4</v>
      </c>
      <c r="C413" s="137">
        <f t="shared" si="26"/>
        <v>4</v>
      </c>
      <c r="D413" s="9">
        <v>10</v>
      </c>
      <c r="E413" s="138">
        <f t="shared" si="27"/>
        <v>4</v>
      </c>
      <c r="F413" s="136">
        <v>100</v>
      </c>
      <c r="G413" s="137">
        <f t="shared" si="28"/>
        <v>1</v>
      </c>
      <c r="H413" s="137">
        <f t="shared" si="29"/>
        <v>10</v>
      </c>
      <c r="I413" s="9">
        <v>10</v>
      </c>
      <c r="J413" s="138">
        <f t="shared" si="30"/>
        <v>4</v>
      </c>
      <c r="K413" s="136">
        <v>397</v>
      </c>
      <c r="L413" s="137">
        <f t="shared" si="31"/>
        <v>1.0075566750629723</v>
      </c>
      <c r="M413" s="137">
        <f t="shared" si="32"/>
        <v>10.075566750629722</v>
      </c>
      <c r="N413" s="136">
        <v>100</v>
      </c>
      <c r="O413" s="137">
        <f t="shared" si="33"/>
        <v>0.4</v>
      </c>
      <c r="P413" s="137">
        <f t="shared" si="34"/>
        <v>4</v>
      </c>
      <c r="Q413" s="9">
        <v>10</v>
      </c>
      <c r="R413" s="138">
        <f t="shared" si="35"/>
        <v>4</v>
      </c>
      <c r="S413" s="136">
        <v>3.99999999999998</v>
      </c>
      <c r="T413" s="137">
        <f t="shared" si="36"/>
        <v>0.50000000000000255</v>
      </c>
      <c r="U413" s="137">
        <f t="shared" si="37"/>
        <v>5.0000000000000258</v>
      </c>
      <c r="V413" s="136">
        <v>40.000000000000597</v>
      </c>
      <c r="W413" s="137">
        <f t="shared" si="38"/>
        <v>0.49999999999999256</v>
      </c>
      <c r="X413" s="137">
        <f t="shared" si="39"/>
        <v>4.9999999999999254</v>
      </c>
      <c r="Y413" s="136">
        <v>100</v>
      </c>
      <c r="Z413" s="9">
        <f t="shared" si="40"/>
        <v>0.4</v>
      </c>
      <c r="AA413" s="139">
        <v>0.4</v>
      </c>
      <c r="AB413" s="9">
        <f t="shared" si="41"/>
        <v>0.5</v>
      </c>
      <c r="AC413" s="136">
        <v>100</v>
      </c>
      <c r="AD413" s="9">
        <f t="shared" si="42"/>
        <v>0.64</v>
      </c>
      <c r="AE413" s="136">
        <v>100</v>
      </c>
      <c r="AF413" s="137">
        <f t="shared" si="43"/>
        <v>0.4</v>
      </c>
      <c r="AG413" s="136">
        <v>100</v>
      </c>
      <c r="AH413" s="137">
        <f t="shared" si="44"/>
        <v>0.4</v>
      </c>
      <c r="AI413" s="136">
        <v>100</v>
      </c>
      <c r="AJ413" s="138">
        <f t="shared" si="45"/>
        <v>0.4</v>
      </c>
    </row>
    <row r="414" spans="1:36">
      <c r="A414" s="136">
        <v>100.25</v>
      </c>
      <c r="B414" s="137">
        <f t="shared" si="25"/>
        <v>0.39900249376558605</v>
      </c>
      <c r="C414" s="137">
        <f t="shared" si="26"/>
        <v>3.9900249376558605</v>
      </c>
      <c r="D414" s="9">
        <v>10.025</v>
      </c>
      <c r="E414" s="138">
        <f t="shared" si="27"/>
        <v>3.9900249376558601</v>
      </c>
      <c r="F414" s="136">
        <v>100.25</v>
      </c>
      <c r="G414" s="137">
        <f t="shared" si="28"/>
        <v>0.99750623441396513</v>
      </c>
      <c r="H414" s="137">
        <f t="shared" si="29"/>
        <v>9.9750623441396513</v>
      </c>
      <c r="I414" s="9">
        <v>10.025</v>
      </c>
      <c r="J414" s="138">
        <f t="shared" si="30"/>
        <v>3.9900249376558601</v>
      </c>
      <c r="K414" s="9">
        <v>398</v>
      </c>
      <c r="L414" s="137">
        <f t="shared" si="31"/>
        <v>1.0050251256281408</v>
      </c>
      <c r="M414" s="137">
        <f t="shared" si="32"/>
        <v>10.050251256281408</v>
      </c>
      <c r="N414" s="136">
        <v>100.25</v>
      </c>
      <c r="O414" s="137">
        <f t="shared" si="33"/>
        <v>0.39900249376558605</v>
      </c>
      <c r="P414" s="137">
        <f t="shared" si="34"/>
        <v>3.9900249376558605</v>
      </c>
      <c r="Q414" s="9">
        <v>10.025</v>
      </c>
      <c r="R414" s="138">
        <f t="shared" si="35"/>
        <v>3.9900249376558601</v>
      </c>
      <c r="S414" s="136">
        <v>4.0099999999999802</v>
      </c>
      <c r="T414" s="137">
        <f t="shared" si="36"/>
        <v>0.49875311720698501</v>
      </c>
      <c r="U414" s="137">
        <f t="shared" si="37"/>
        <v>4.9875311720698505</v>
      </c>
      <c r="V414" s="136">
        <v>40.100000000000598</v>
      </c>
      <c r="W414" s="137">
        <f t="shared" si="38"/>
        <v>0.49875311720697513</v>
      </c>
      <c r="X414" s="137">
        <f t="shared" si="39"/>
        <v>4.9875311720697511</v>
      </c>
      <c r="Y414" s="136">
        <v>100.25</v>
      </c>
      <c r="Z414" s="9">
        <f t="shared" si="40"/>
        <v>0.39900249376558605</v>
      </c>
      <c r="AA414" s="139">
        <v>0.40100000000000002</v>
      </c>
      <c r="AB414" s="9">
        <f t="shared" si="41"/>
        <v>0.49875311720698257</v>
      </c>
      <c r="AC414" s="136">
        <v>100.25</v>
      </c>
      <c r="AD414" s="9">
        <f t="shared" si="42"/>
        <v>0.63840399002493764</v>
      </c>
      <c r="AE414" s="136">
        <v>100.25</v>
      </c>
      <c r="AF414" s="137">
        <f t="shared" si="43"/>
        <v>0.39900249376558605</v>
      </c>
      <c r="AG414" s="136">
        <v>100.25</v>
      </c>
      <c r="AH414" s="137">
        <f t="shared" si="44"/>
        <v>0.39900249376558605</v>
      </c>
      <c r="AI414" s="136">
        <v>100.25</v>
      </c>
      <c r="AJ414" s="138">
        <f t="shared" si="45"/>
        <v>0.39900249376558605</v>
      </c>
    </row>
    <row r="415" spans="1:36">
      <c r="A415" s="136">
        <v>100.5</v>
      </c>
      <c r="B415" s="137">
        <f t="shared" si="25"/>
        <v>0.39800995024875618</v>
      </c>
      <c r="C415" s="137">
        <f t="shared" si="26"/>
        <v>3.9800995024875618</v>
      </c>
      <c r="D415" s="9">
        <v>10.050000000000001</v>
      </c>
      <c r="E415" s="138">
        <f t="shared" si="27"/>
        <v>3.9800995024875618</v>
      </c>
      <c r="F415" s="136">
        <v>100.5</v>
      </c>
      <c r="G415" s="137">
        <f t="shared" si="28"/>
        <v>0.99502487562189046</v>
      </c>
      <c r="H415" s="137">
        <f t="shared" si="29"/>
        <v>9.9502487562189046</v>
      </c>
      <c r="I415" s="9">
        <v>10.050000000000001</v>
      </c>
      <c r="J415" s="138">
        <f t="shared" si="30"/>
        <v>3.9800995024875618</v>
      </c>
      <c r="K415" s="136">
        <v>399</v>
      </c>
      <c r="L415" s="137">
        <f t="shared" si="31"/>
        <v>1.0025062656641603</v>
      </c>
      <c r="M415" s="137">
        <f t="shared" si="32"/>
        <v>10.025062656641603</v>
      </c>
      <c r="N415" s="136">
        <v>100.5</v>
      </c>
      <c r="O415" s="137">
        <f t="shared" si="33"/>
        <v>0.39800995024875618</v>
      </c>
      <c r="P415" s="137">
        <f t="shared" si="34"/>
        <v>3.9800995024875618</v>
      </c>
      <c r="Q415" s="9">
        <v>10.050000000000001</v>
      </c>
      <c r="R415" s="138">
        <f t="shared" si="35"/>
        <v>3.9800995024875618</v>
      </c>
      <c r="S415" s="136">
        <v>4.01999999999998</v>
      </c>
      <c r="T415" s="137">
        <f t="shared" si="36"/>
        <v>0.49751243781094773</v>
      </c>
      <c r="U415" s="137">
        <f t="shared" si="37"/>
        <v>4.9751243781094772</v>
      </c>
      <c r="V415" s="136">
        <v>40.2000000000006</v>
      </c>
      <c r="W415" s="137">
        <f t="shared" si="38"/>
        <v>0.49751243781093785</v>
      </c>
      <c r="X415" s="137">
        <f t="shared" si="39"/>
        <v>4.9751243781093786</v>
      </c>
      <c r="Y415" s="136">
        <v>100.5</v>
      </c>
      <c r="Z415" s="9">
        <f t="shared" si="40"/>
        <v>0.39800995024875618</v>
      </c>
      <c r="AA415" s="139">
        <v>0.40200000000000002</v>
      </c>
      <c r="AB415" s="9">
        <f t="shared" si="41"/>
        <v>0.49751243781094528</v>
      </c>
      <c r="AC415" s="136">
        <v>100.5</v>
      </c>
      <c r="AD415" s="9">
        <f t="shared" si="42"/>
        <v>0.63681592039800994</v>
      </c>
      <c r="AE415" s="136">
        <v>100.5</v>
      </c>
      <c r="AF415" s="137">
        <f t="shared" si="43"/>
        <v>0.39800995024875618</v>
      </c>
      <c r="AG415" s="136">
        <v>100.5</v>
      </c>
      <c r="AH415" s="137">
        <f t="shared" si="44"/>
        <v>0.39800995024875618</v>
      </c>
      <c r="AI415" s="136">
        <v>100.5</v>
      </c>
      <c r="AJ415" s="138">
        <f t="shared" si="45"/>
        <v>0.39800995024875618</v>
      </c>
    </row>
    <row r="416" spans="1:36">
      <c r="A416" s="136">
        <v>100.75</v>
      </c>
      <c r="B416" s="137">
        <f t="shared" si="25"/>
        <v>0.39702233250620345</v>
      </c>
      <c r="C416" s="137">
        <f t="shared" si="26"/>
        <v>3.9702233250620345</v>
      </c>
      <c r="D416" s="9">
        <v>10.074999999999999</v>
      </c>
      <c r="E416" s="138">
        <f t="shared" si="27"/>
        <v>3.9702233250620349</v>
      </c>
      <c r="F416" s="136">
        <v>100.75</v>
      </c>
      <c r="G416" s="137">
        <f t="shared" si="28"/>
        <v>0.99255583126550861</v>
      </c>
      <c r="H416" s="137">
        <f t="shared" si="29"/>
        <v>9.9255583126550864</v>
      </c>
      <c r="I416" s="9">
        <v>10.074999999999999</v>
      </c>
      <c r="J416" s="138">
        <f t="shared" si="30"/>
        <v>3.9702233250620349</v>
      </c>
      <c r="K416" s="9">
        <v>400</v>
      </c>
      <c r="L416" s="137">
        <f t="shared" si="31"/>
        <v>1</v>
      </c>
      <c r="M416" s="137">
        <f t="shared" si="32"/>
        <v>10</v>
      </c>
      <c r="N416" s="136">
        <v>100.75</v>
      </c>
      <c r="O416" s="137">
        <f t="shared" si="33"/>
        <v>0.39702233250620345</v>
      </c>
      <c r="P416" s="137">
        <f t="shared" si="34"/>
        <v>3.9702233250620345</v>
      </c>
      <c r="Q416" s="9">
        <v>10.074999999999999</v>
      </c>
      <c r="R416" s="138">
        <f t="shared" si="35"/>
        <v>3.9702233250620349</v>
      </c>
      <c r="S416" s="136">
        <v>4.0299999999999798</v>
      </c>
      <c r="T416" s="137">
        <f t="shared" si="36"/>
        <v>0.49627791563275686</v>
      </c>
      <c r="U416" s="137">
        <f t="shared" si="37"/>
        <v>4.9627791563275689</v>
      </c>
      <c r="V416" s="136">
        <v>40.300000000000601</v>
      </c>
      <c r="W416" s="137">
        <f t="shared" si="38"/>
        <v>0.49627791563274692</v>
      </c>
      <c r="X416" s="137">
        <f t="shared" si="39"/>
        <v>4.9627791563274695</v>
      </c>
      <c r="Y416" s="136">
        <v>100.75</v>
      </c>
      <c r="Z416" s="9">
        <f t="shared" si="40"/>
        <v>0.39702233250620345</v>
      </c>
      <c r="AA416" s="139">
        <v>0.40300000000000002</v>
      </c>
      <c r="AB416" s="9">
        <f t="shared" si="41"/>
        <v>0.49627791563275431</v>
      </c>
      <c r="AC416" s="136">
        <v>100.75</v>
      </c>
      <c r="AD416" s="9">
        <f t="shared" si="42"/>
        <v>0.63523573200992556</v>
      </c>
      <c r="AE416" s="136">
        <v>100.75</v>
      </c>
      <c r="AF416" s="137">
        <f t="shared" si="43"/>
        <v>0.39702233250620345</v>
      </c>
      <c r="AG416" s="136">
        <v>100.75</v>
      </c>
      <c r="AH416" s="137">
        <f t="shared" si="44"/>
        <v>0.39702233250620345</v>
      </c>
      <c r="AI416" s="136">
        <v>100.75</v>
      </c>
      <c r="AJ416" s="138">
        <f t="shared" si="45"/>
        <v>0.39702233250620345</v>
      </c>
    </row>
    <row r="417" spans="1:36">
      <c r="A417" s="136">
        <v>101</v>
      </c>
      <c r="B417" s="137">
        <f t="shared" si="25"/>
        <v>0.39603960396039606</v>
      </c>
      <c r="C417" s="137">
        <f t="shared" si="26"/>
        <v>3.9603960396039604</v>
      </c>
      <c r="D417" s="9">
        <v>10.1</v>
      </c>
      <c r="E417" s="138">
        <f t="shared" si="27"/>
        <v>3.9603960396039604</v>
      </c>
      <c r="F417" s="136">
        <v>101</v>
      </c>
      <c r="G417" s="137">
        <f t="shared" si="28"/>
        <v>0.99009900990099009</v>
      </c>
      <c r="H417" s="137">
        <f t="shared" si="29"/>
        <v>9.9009900990099009</v>
      </c>
      <c r="I417" s="9">
        <v>10.1</v>
      </c>
      <c r="J417" s="138">
        <f t="shared" si="30"/>
        <v>3.9603960396039604</v>
      </c>
      <c r="K417" s="136">
        <v>401</v>
      </c>
      <c r="L417" s="137">
        <f t="shared" si="31"/>
        <v>0.99750623441396513</v>
      </c>
      <c r="M417" s="137">
        <f t="shared" si="32"/>
        <v>9.9750623441396513</v>
      </c>
      <c r="N417" s="136">
        <v>101</v>
      </c>
      <c r="O417" s="137">
        <f t="shared" si="33"/>
        <v>0.39603960396039606</v>
      </c>
      <c r="P417" s="137">
        <f t="shared" si="34"/>
        <v>3.9603960396039604</v>
      </c>
      <c r="Q417" s="9">
        <v>10.1</v>
      </c>
      <c r="R417" s="138">
        <f t="shared" si="35"/>
        <v>3.9603960396039604</v>
      </c>
      <c r="S417" s="136">
        <v>4.0399999999999796</v>
      </c>
      <c r="T417" s="137">
        <f t="shared" si="36"/>
        <v>0.49504950495049754</v>
      </c>
      <c r="U417" s="137">
        <f t="shared" si="37"/>
        <v>4.9504950495049753</v>
      </c>
      <c r="V417" s="136">
        <v>40.400000000000603</v>
      </c>
      <c r="W417" s="137">
        <f t="shared" si="38"/>
        <v>0.49504950495048766</v>
      </c>
      <c r="X417" s="137">
        <f t="shared" si="39"/>
        <v>4.9504950495048767</v>
      </c>
      <c r="Y417" s="136">
        <v>101</v>
      </c>
      <c r="Z417" s="9">
        <f t="shared" si="40"/>
        <v>0.39603960396039606</v>
      </c>
      <c r="AA417" s="139">
        <v>0.40400000000000003</v>
      </c>
      <c r="AB417" s="9">
        <f t="shared" si="41"/>
        <v>0.49504950495049499</v>
      </c>
      <c r="AC417" s="136">
        <v>101</v>
      </c>
      <c r="AD417" s="9">
        <f t="shared" si="42"/>
        <v>0.63366336633663367</v>
      </c>
      <c r="AE417" s="136">
        <v>101</v>
      </c>
      <c r="AF417" s="137">
        <f t="shared" si="43"/>
        <v>0.39603960396039606</v>
      </c>
      <c r="AG417" s="136">
        <v>101</v>
      </c>
      <c r="AH417" s="137">
        <f t="shared" si="44"/>
        <v>0.39603960396039606</v>
      </c>
      <c r="AI417" s="136">
        <v>101</v>
      </c>
      <c r="AJ417" s="138">
        <f t="shared" si="45"/>
        <v>0.39603960396039606</v>
      </c>
    </row>
    <row r="418" spans="1:36">
      <c r="A418" s="136">
        <v>101.25</v>
      </c>
      <c r="B418" s="137">
        <f t="shared" si="25"/>
        <v>0.39506172839506171</v>
      </c>
      <c r="C418" s="137">
        <f t="shared" si="26"/>
        <v>3.9506172839506171</v>
      </c>
      <c r="D418" s="9">
        <v>10.125</v>
      </c>
      <c r="E418" s="138">
        <f t="shared" si="27"/>
        <v>3.9506172839506171</v>
      </c>
      <c r="F418" s="136">
        <v>101.25</v>
      </c>
      <c r="G418" s="137">
        <f t="shared" si="28"/>
        <v>0.98765432098765427</v>
      </c>
      <c r="H418" s="137">
        <f t="shared" si="29"/>
        <v>9.8765432098765427</v>
      </c>
      <c r="I418" s="9">
        <v>10.125</v>
      </c>
      <c r="J418" s="138">
        <f t="shared" si="30"/>
        <v>3.9506172839506171</v>
      </c>
      <c r="K418" s="9">
        <v>402</v>
      </c>
      <c r="L418" s="137">
        <f t="shared" si="31"/>
        <v>0.99502487562189046</v>
      </c>
      <c r="M418" s="137">
        <f t="shared" si="32"/>
        <v>9.9502487562189046</v>
      </c>
      <c r="N418" s="136">
        <v>101.25</v>
      </c>
      <c r="O418" s="137">
        <f t="shared" si="33"/>
        <v>0.39506172839506171</v>
      </c>
      <c r="P418" s="137">
        <f t="shared" si="34"/>
        <v>3.9506172839506171</v>
      </c>
      <c r="Q418" s="9">
        <v>10.125</v>
      </c>
      <c r="R418" s="138">
        <f t="shared" si="35"/>
        <v>3.9506172839506171</v>
      </c>
      <c r="S418" s="136">
        <v>4.0499999999999803</v>
      </c>
      <c r="T418" s="137">
        <f t="shared" si="36"/>
        <v>0.49382716049382958</v>
      </c>
      <c r="U418" s="137">
        <f t="shared" si="37"/>
        <v>4.9382716049382953</v>
      </c>
      <c r="V418" s="136">
        <v>40.500000000000597</v>
      </c>
      <c r="W418" s="137">
        <f t="shared" si="38"/>
        <v>0.49382716049381992</v>
      </c>
      <c r="X418" s="137">
        <f t="shared" si="39"/>
        <v>4.9382716049381994</v>
      </c>
      <c r="Y418" s="136">
        <v>101.25</v>
      </c>
      <c r="Z418" s="9">
        <f t="shared" si="40"/>
        <v>0.39506172839506171</v>
      </c>
      <c r="AA418" s="139">
        <v>0.40500000000000003</v>
      </c>
      <c r="AB418" s="9">
        <f t="shared" si="41"/>
        <v>0.49382716049382713</v>
      </c>
      <c r="AC418" s="136">
        <v>101.25</v>
      </c>
      <c r="AD418" s="9">
        <f t="shared" si="42"/>
        <v>0.63209876543209875</v>
      </c>
      <c r="AE418" s="136">
        <v>101.25</v>
      </c>
      <c r="AF418" s="137">
        <f t="shared" si="43"/>
        <v>0.39506172839506171</v>
      </c>
      <c r="AG418" s="136">
        <v>101.25</v>
      </c>
      <c r="AH418" s="137">
        <f t="shared" si="44"/>
        <v>0.39506172839506171</v>
      </c>
      <c r="AI418" s="136">
        <v>101.25</v>
      </c>
      <c r="AJ418" s="138">
        <f t="shared" si="45"/>
        <v>0.39506172839506171</v>
      </c>
    </row>
    <row r="419" spans="1:36">
      <c r="A419" s="136">
        <v>101.5</v>
      </c>
      <c r="B419" s="137">
        <f t="shared" si="25"/>
        <v>0.39408866995073893</v>
      </c>
      <c r="C419" s="137">
        <f t="shared" si="26"/>
        <v>3.9408866995073892</v>
      </c>
      <c r="D419" s="9">
        <v>10.15</v>
      </c>
      <c r="E419" s="138">
        <f t="shared" si="27"/>
        <v>3.9408866995073892</v>
      </c>
      <c r="F419" s="136">
        <v>101.5</v>
      </c>
      <c r="G419" s="137">
        <f t="shared" si="28"/>
        <v>0.98522167487684731</v>
      </c>
      <c r="H419" s="137">
        <f t="shared" si="29"/>
        <v>9.8522167487684733</v>
      </c>
      <c r="I419" s="9">
        <v>10.15</v>
      </c>
      <c r="J419" s="138">
        <f t="shared" si="30"/>
        <v>3.9408866995073892</v>
      </c>
      <c r="K419" s="136">
        <v>403</v>
      </c>
      <c r="L419" s="137">
        <f t="shared" si="31"/>
        <v>0.99255583126550861</v>
      </c>
      <c r="M419" s="137">
        <f t="shared" si="32"/>
        <v>9.9255583126550864</v>
      </c>
      <c r="N419" s="136">
        <v>101.5</v>
      </c>
      <c r="O419" s="137">
        <f t="shared" si="33"/>
        <v>0.39408866995073893</v>
      </c>
      <c r="P419" s="137">
        <f t="shared" si="34"/>
        <v>3.9408866995073892</v>
      </c>
      <c r="Q419" s="9">
        <v>10.15</v>
      </c>
      <c r="R419" s="138">
        <f t="shared" si="35"/>
        <v>3.9408866995073892</v>
      </c>
      <c r="S419" s="136">
        <v>4.0599999999999801</v>
      </c>
      <c r="T419" s="137">
        <f t="shared" si="36"/>
        <v>0.4926108374384261</v>
      </c>
      <c r="U419" s="137">
        <f t="shared" si="37"/>
        <v>4.9261083743842606</v>
      </c>
      <c r="V419" s="136">
        <v>40.600000000000598</v>
      </c>
      <c r="W419" s="137">
        <f t="shared" si="38"/>
        <v>0.49261083743841638</v>
      </c>
      <c r="X419" s="137">
        <f t="shared" si="39"/>
        <v>4.9261083743841638</v>
      </c>
      <c r="Y419" s="136">
        <v>101.5</v>
      </c>
      <c r="Z419" s="9">
        <f t="shared" si="40"/>
        <v>0.39408866995073893</v>
      </c>
      <c r="AA419" s="139">
        <v>0.40600000000000003</v>
      </c>
      <c r="AB419" s="9">
        <f t="shared" si="41"/>
        <v>0.49261083743842365</v>
      </c>
      <c r="AC419" s="136">
        <v>101.5</v>
      </c>
      <c r="AD419" s="9">
        <f t="shared" si="42"/>
        <v>0.63054187192118227</v>
      </c>
      <c r="AE419" s="136">
        <v>101.5</v>
      </c>
      <c r="AF419" s="137">
        <f t="shared" si="43"/>
        <v>0.39408866995073893</v>
      </c>
      <c r="AG419" s="136">
        <v>101.5</v>
      </c>
      <c r="AH419" s="137">
        <f t="shared" si="44"/>
        <v>0.39408866995073893</v>
      </c>
      <c r="AI419" s="136">
        <v>101.5</v>
      </c>
      <c r="AJ419" s="138">
        <f t="shared" si="45"/>
        <v>0.39408866995073893</v>
      </c>
    </row>
    <row r="420" spans="1:36">
      <c r="A420" s="136">
        <v>101.75</v>
      </c>
      <c r="B420" s="137">
        <f t="shared" si="25"/>
        <v>0.3931203931203931</v>
      </c>
      <c r="C420" s="137">
        <f t="shared" si="26"/>
        <v>3.9312039312039309</v>
      </c>
      <c r="D420" s="9">
        <v>10.175000000000001</v>
      </c>
      <c r="E420" s="138">
        <f t="shared" si="27"/>
        <v>3.9312039312039309</v>
      </c>
      <c r="F420" s="136">
        <v>101.75</v>
      </c>
      <c r="G420" s="137">
        <f t="shared" si="28"/>
        <v>0.98280098280098271</v>
      </c>
      <c r="H420" s="137">
        <f t="shared" si="29"/>
        <v>9.8280098280098276</v>
      </c>
      <c r="I420" s="9">
        <v>10.175000000000001</v>
      </c>
      <c r="J420" s="138">
        <f t="shared" si="30"/>
        <v>3.9312039312039309</v>
      </c>
      <c r="K420" s="9">
        <v>404</v>
      </c>
      <c r="L420" s="137">
        <f t="shared" si="31"/>
        <v>0.99009900990099009</v>
      </c>
      <c r="M420" s="137">
        <f t="shared" si="32"/>
        <v>9.9009900990099009</v>
      </c>
      <c r="N420" s="136">
        <v>101.75</v>
      </c>
      <c r="O420" s="137">
        <f t="shared" si="33"/>
        <v>0.3931203931203931</v>
      </c>
      <c r="P420" s="137">
        <f t="shared" si="34"/>
        <v>3.9312039312039309</v>
      </c>
      <c r="Q420" s="9">
        <v>10.175000000000001</v>
      </c>
      <c r="R420" s="138">
        <f t="shared" si="35"/>
        <v>3.9312039312039309</v>
      </c>
      <c r="S420" s="136">
        <v>4.0699999999999799</v>
      </c>
      <c r="T420" s="137">
        <f t="shared" si="36"/>
        <v>0.4914004914004938</v>
      </c>
      <c r="U420" s="137">
        <f t="shared" si="37"/>
        <v>4.9140049140049378</v>
      </c>
      <c r="V420" s="136">
        <v>40.7000000000006</v>
      </c>
      <c r="W420" s="137">
        <f t="shared" si="38"/>
        <v>0.4914004914004842</v>
      </c>
      <c r="X420" s="137">
        <f t="shared" si="39"/>
        <v>4.9140049140048419</v>
      </c>
      <c r="Y420" s="136">
        <v>101.75</v>
      </c>
      <c r="Z420" s="9">
        <f t="shared" si="40"/>
        <v>0.3931203931203931</v>
      </c>
      <c r="AA420" s="139">
        <v>0.40699999999999997</v>
      </c>
      <c r="AB420" s="9">
        <f t="shared" si="41"/>
        <v>0.49140049140049141</v>
      </c>
      <c r="AC420" s="136">
        <v>101.75</v>
      </c>
      <c r="AD420" s="9">
        <f t="shared" si="42"/>
        <v>0.62899262899262898</v>
      </c>
      <c r="AE420" s="136">
        <v>101.75</v>
      </c>
      <c r="AF420" s="137">
        <f t="shared" si="43"/>
        <v>0.3931203931203931</v>
      </c>
      <c r="AG420" s="136">
        <v>101.75</v>
      </c>
      <c r="AH420" s="137">
        <f t="shared" si="44"/>
        <v>0.3931203931203931</v>
      </c>
      <c r="AI420" s="136">
        <v>101.75</v>
      </c>
      <c r="AJ420" s="138">
        <f t="shared" si="45"/>
        <v>0.3931203931203931</v>
      </c>
    </row>
    <row r="421" spans="1:36">
      <c r="A421" s="136">
        <v>102</v>
      </c>
      <c r="B421" s="137">
        <f t="shared" si="25"/>
        <v>0.39215686274509809</v>
      </c>
      <c r="C421" s="137">
        <f t="shared" si="26"/>
        <v>3.9215686274509807</v>
      </c>
      <c r="D421" s="9">
        <v>10.199999999999999</v>
      </c>
      <c r="E421" s="138">
        <f t="shared" si="27"/>
        <v>3.9215686274509807</v>
      </c>
      <c r="F421" s="136">
        <v>102</v>
      </c>
      <c r="G421" s="137">
        <f t="shared" si="28"/>
        <v>0.98039215686274517</v>
      </c>
      <c r="H421" s="137">
        <f t="shared" si="29"/>
        <v>9.8039215686274517</v>
      </c>
      <c r="I421" s="9">
        <v>10.199999999999999</v>
      </c>
      <c r="J421" s="138">
        <f t="shared" si="30"/>
        <v>3.9215686274509807</v>
      </c>
      <c r="K421" s="136">
        <v>405</v>
      </c>
      <c r="L421" s="137">
        <f t="shared" si="31"/>
        <v>0.98765432098765427</v>
      </c>
      <c r="M421" s="137">
        <f t="shared" si="32"/>
        <v>9.8765432098765427</v>
      </c>
      <c r="N421" s="136">
        <v>102</v>
      </c>
      <c r="O421" s="137">
        <f t="shared" si="33"/>
        <v>0.39215686274509809</v>
      </c>
      <c r="P421" s="137">
        <f t="shared" si="34"/>
        <v>3.9215686274509807</v>
      </c>
      <c r="Q421" s="9">
        <v>10.199999999999999</v>
      </c>
      <c r="R421" s="138">
        <f t="shared" si="35"/>
        <v>3.9215686274509807</v>
      </c>
      <c r="S421" s="136">
        <v>4.0799999999999796</v>
      </c>
      <c r="T421" s="137">
        <f t="shared" si="36"/>
        <v>0.49019607843137497</v>
      </c>
      <c r="U421" s="137">
        <f t="shared" si="37"/>
        <v>4.9019607843137498</v>
      </c>
      <c r="V421" s="136">
        <v>40.800000000000601</v>
      </c>
      <c r="W421" s="137">
        <f t="shared" si="38"/>
        <v>0.49019607843136531</v>
      </c>
      <c r="X421" s="137">
        <f t="shared" si="39"/>
        <v>4.901960784313653</v>
      </c>
      <c r="Y421" s="136">
        <v>102</v>
      </c>
      <c r="Z421" s="9">
        <f t="shared" si="40"/>
        <v>0.39215686274509809</v>
      </c>
      <c r="AA421" s="139">
        <v>0.40799999999999997</v>
      </c>
      <c r="AB421" s="9">
        <f t="shared" si="41"/>
        <v>0.49019607843137253</v>
      </c>
      <c r="AC421" s="136">
        <v>102</v>
      </c>
      <c r="AD421" s="9">
        <f t="shared" si="42"/>
        <v>0.62745098039215685</v>
      </c>
      <c r="AE421" s="136">
        <v>102</v>
      </c>
      <c r="AF421" s="137">
        <f t="shared" si="43"/>
        <v>0.39215686274509809</v>
      </c>
      <c r="AG421" s="136">
        <v>102</v>
      </c>
      <c r="AH421" s="137">
        <f t="shared" si="44"/>
        <v>0.39215686274509809</v>
      </c>
      <c r="AI421" s="136">
        <v>102</v>
      </c>
      <c r="AJ421" s="138">
        <f t="shared" si="45"/>
        <v>0.39215686274509809</v>
      </c>
    </row>
    <row r="422" spans="1:36">
      <c r="A422" s="136">
        <v>102.25</v>
      </c>
      <c r="B422" s="137">
        <f t="shared" si="25"/>
        <v>0.39119804400977998</v>
      </c>
      <c r="C422" s="137">
        <f t="shared" si="26"/>
        <v>3.9119804400977998</v>
      </c>
      <c r="D422" s="9">
        <v>10.225</v>
      </c>
      <c r="E422" s="138">
        <f t="shared" si="27"/>
        <v>3.9119804400977993</v>
      </c>
      <c r="F422" s="136">
        <v>102.25</v>
      </c>
      <c r="G422" s="137">
        <f t="shared" si="28"/>
        <v>0.97799511002444994</v>
      </c>
      <c r="H422" s="137">
        <f t="shared" si="29"/>
        <v>9.7799511002444994</v>
      </c>
      <c r="I422" s="9">
        <v>10.225</v>
      </c>
      <c r="J422" s="138">
        <f t="shared" si="30"/>
        <v>3.9119804400977993</v>
      </c>
      <c r="K422" s="9">
        <v>406</v>
      </c>
      <c r="L422" s="137">
        <f t="shared" si="31"/>
        <v>0.98522167487684731</v>
      </c>
      <c r="M422" s="137">
        <f t="shared" si="32"/>
        <v>9.8522167487684733</v>
      </c>
      <c r="N422" s="136">
        <v>102.25</v>
      </c>
      <c r="O422" s="137">
        <f t="shared" si="33"/>
        <v>0.39119804400977998</v>
      </c>
      <c r="P422" s="137">
        <f t="shared" si="34"/>
        <v>3.9119804400977998</v>
      </c>
      <c r="Q422" s="9">
        <v>10.225</v>
      </c>
      <c r="R422" s="138">
        <f t="shared" si="35"/>
        <v>3.9119804400977993</v>
      </c>
      <c r="S422" s="136">
        <v>4.0899999999999803</v>
      </c>
      <c r="T422" s="137">
        <f t="shared" si="36"/>
        <v>0.4889975550122273</v>
      </c>
      <c r="U422" s="137">
        <f t="shared" si="37"/>
        <v>4.8899755501222728</v>
      </c>
      <c r="V422" s="136">
        <v>40.900000000000603</v>
      </c>
      <c r="W422" s="137">
        <f t="shared" si="38"/>
        <v>0.48899755501221775</v>
      </c>
      <c r="X422" s="137">
        <f t="shared" si="39"/>
        <v>4.8899755501221778</v>
      </c>
      <c r="Y422" s="136">
        <v>102.25</v>
      </c>
      <c r="Z422" s="9">
        <f t="shared" si="40"/>
        <v>0.39119804400977998</v>
      </c>
      <c r="AA422" s="139">
        <v>0.40899999999999997</v>
      </c>
      <c r="AB422" s="9">
        <f t="shared" si="41"/>
        <v>0.48899755501222497</v>
      </c>
      <c r="AC422" s="136">
        <v>102.25</v>
      </c>
      <c r="AD422" s="9">
        <f t="shared" si="42"/>
        <v>0.62591687041564792</v>
      </c>
      <c r="AE422" s="136">
        <v>102.25</v>
      </c>
      <c r="AF422" s="137">
        <f t="shared" si="43"/>
        <v>0.39119804400977998</v>
      </c>
      <c r="AG422" s="136">
        <v>102.25</v>
      </c>
      <c r="AH422" s="137">
        <f t="shared" si="44"/>
        <v>0.39119804400977998</v>
      </c>
      <c r="AI422" s="136">
        <v>102.25</v>
      </c>
      <c r="AJ422" s="138">
        <f t="shared" si="45"/>
        <v>0.39119804400977998</v>
      </c>
    </row>
    <row r="423" spans="1:36">
      <c r="A423" s="136">
        <v>102.5</v>
      </c>
      <c r="B423" s="137">
        <f t="shared" si="25"/>
        <v>0.3902439024390244</v>
      </c>
      <c r="C423" s="137">
        <f t="shared" si="26"/>
        <v>3.9024390243902438</v>
      </c>
      <c r="D423" s="9">
        <v>10.25</v>
      </c>
      <c r="E423" s="138">
        <f t="shared" si="27"/>
        <v>3.9024390243902438</v>
      </c>
      <c r="F423" s="136">
        <v>102.5</v>
      </c>
      <c r="G423" s="137">
        <f t="shared" si="28"/>
        <v>0.97560975609756095</v>
      </c>
      <c r="H423" s="137">
        <f t="shared" si="29"/>
        <v>9.7560975609756095</v>
      </c>
      <c r="I423" s="9">
        <v>10.25</v>
      </c>
      <c r="J423" s="138">
        <f t="shared" si="30"/>
        <v>3.9024390243902438</v>
      </c>
      <c r="K423" s="136">
        <v>407</v>
      </c>
      <c r="L423" s="137">
        <f t="shared" si="31"/>
        <v>0.98280098280098271</v>
      </c>
      <c r="M423" s="137">
        <f t="shared" si="32"/>
        <v>9.8280098280098276</v>
      </c>
      <c r="N423" s="136">
        <v>102.5</v>
      </c>
      <c r="O423" s="137">
        <f t="shared" si="33"/>
        <v>0.3902439024390244</v>
      </c>
      <c r="P423" s="137">
        <f t="shared" si="34"/>
        <v>3.9024390243902438</v>
      </c>
      <c r="Q423" s="9">
        <v>10.25</v>
      </c>
      <c r="R423" s="138">
        <f t="shared" si="35"/>
        <v>3.9024390243902438</v>
      </c>
      <c r="S423" s="136">
        <v>4.0999999999999801</v>
      </c>
      <c r="T423" s="137">
        <f t="shared" si="36"/>
        <v>0.48780487804878286</v>
      </c>
      <c r="U423" s="137">
        <f t="shared" si="37"/>
        <v>4.8780487804878288</v>
      </c>
      <c r="V423" s="136">
        <v>41.000000000000597</v>
      </c>
      <c r="W423" s="137">
        <f t="shared" si="38"/>
        <v>0.48780487804877337</v>
      </c>
      <c r="X423" s="137">
        <f t="shared" si="39"/>
        <v>4.8780487804877337</v>
      </c>
      <c r="Y423" s="136">
        <v>102.5</v>
      </c>
      <c r="Z423" s="9">
        <f t="shared" si="40"/>
        <v>0.3902439024390244</v>
      </c>
      <c r="AA423" s="139">
        <v>0.41</v>
      </c>
      <c r="AB423" s="9">
        <f t="shared" si="41"/>
        <v>0.48780487804878048</v>
      </c>
      <c r="AC423" s="136">
        <v>102.5</v>
      </c>
      <c r="AD423" s="9">
        <f t="shared" si="42"/>
        <v>0.62439024390243902</v>
      </c>
      <c r="AE423" s="136">
        <v>102.5</v>
      </c>
      <c r="AF423" s="137">
        <f t="shared" si="43"/>
        <v>0.3902439024390244</v>
      </c>
      <c r="AG423" s="136">
        <v>102.5</v>
      </c>
      <c r="AH423" s="137">
        <f t="shared" si="44"/>
        <v>0.3902439024390244</v>
      </c>
      <c r="AI423" s="136">
        <v>102.5</v>
      </c>
      <c r="AJ423" s="138">
        <f t="shared" si="45"/>
        <v>0.3902439024390244</v>
      </c>
    </row>
    <row r="424" spans="1:36">
      <c r="A424" s="136">
        <v>102.75</v>
      </c>
      <c r="B424" s="137">
        <f t="shared" si="25"/>
        <v>0.38929440389294406</v>
      </c>
      <c r="C424" s="137">
        <f t="shared" si="26"/>
        <v>3.8929440389294405</v>
      </c>
      <c r="D424" s="9">
        <v>10.275</v>
      </c>
      <c r="E424" s="138">
        <f t="shared" si="27"/>
        <v>3.8929440389294405</v>
      </c>
      <c r="F424" s="136">
        <v>102.75</v>
      </c>
      <c r="G424" s="137">
        <f t="shared" si="28"/>
        <v>0.97323600973236013</v>
      </c>
      <c r="H424" s="137">
        <f t="shared" si="29"/>
        <v>9.7323600973236015</v>
      </c>
      <c r="I424" s="9">
        <v>10.275</v>
      </c>
      <c r="J424" s="138">
        <f t="shared" si="30"/>
        <v>3.8929440389294405</v>
      </c>
      <c r="K424" s="9">
        <v>408</v>
      </c>
      <c r="L424" s="137">
        <f t="shared" si="31"/>
        <v>0.98039215686274517</v>
      </c>
      <c r="M424" s="137">
        <f t="shared" si="32"/>
        <v>9.8039215686274517</v>
      </c>
      <c r="N424" s="136">
        <v>102.75</v>
      </c>
      <c r="O424" s="137">
        <f t="shared" si="33"/>
        <v>0.38929440389294406</v>
      </c>
      <c r="P424" s="137">
        <f t="shared" si="34"/>
        <v>3.8929440389294405</v>
      </c>
      <c r="Q424" s="9">
        <v>10.275</v>
      </c>
      <c r="R424" s="138">
        <f t="shared" si="35"/>
        <v>3.8929440389294405</v>
      </c>
      <c r="S424" s="136">
        <v>4.1099999999999799</v>
      </c>
      <c r="T424" s="137">
        <f t="shared" si="36"/>
        <v>0.48661800486618245</v>
      </c>
      <c r="U424" s="137">
        <f t="shared" si="37"/>
        <v>4.8661800486618247</v>
      </c>
      <c r="V424" s="136">
        <v>41.100000000000598</v>
      </c>
      <c r="W424" s="137">
        <f t="shared" si="38"/>
        <v>0.48661800486617296</v>
      </c>
      <c r="X424" s="137">
        <f t="shared" si="39"/>
        <v>4.8661800486617297</v>
      </c>
      <c r="Y424" s="136">
        <v>102.75</v>
      </c>
      <c r="Z424" s="9">
        <f t="shared" si="40"/>
        <v>0.38929440389294406</v>
      </c>
      <c r="AA424" s="139">
        <v>0.41099999999999998</v>
      </c>
      <c r="AB424" s="9">
        <f t="shared" si="41"/>
        <v>0.48661800486618001</v>
      </c>
      <c r="AC424" s="136">
        <v>102.75</v>
      </c>
      <c r="AD424" s="9">
        <f t="shared" si="42"/>
        <v>0.62287104622871048</v>
      </c>
      <c r="AE424" s="136">
        <v>102.75</v>
      </c>
      <c r="AF424" s="137">
        <f t="shared" si="43"/>
        <v>0.38929440389294406</v>
      </c>
      <c r="AG424" s="136">
        <v>102.75</v>
      </c>
      <c r="AH424" s="137">
        <f t="shared" si="44"/>
        <v>0.38929440389294406</v>
      </c>
      <c r="AI424" s="136">
        <v>102.75</v>
      </c>
      <c r="AJ424" s="138">
        <f t="shared" si="45"/>
        <v>0.38929440389294406</v>
      </c>
    </row>
    <row r="425" spans="1:36">
      <c r="A425" s="136">
        <v>103</v>
      </c>
      <c r="B425" s="137">
        <f t="shared" si="25"/>
        <v>0.38834951456310679</v>
      </c>
      <c r="C425" s="137">
        <f t="shared" si="26"/>
        <v>3.883495145631068</v>
      </c>
      <c r="D425" s="9">
        <v>10.3</v>
      </c>
      <c r="E425" s="138">
        <f t="shared" si="27"/>
        <v>3.8834951456310676</v>
      </c>
      <c r="F425" s="136">
        <v>103</v>
      </c>
      <c r="G425" s="137">
        <f t="shared" si="28"/>
        <v>0.97087378640776689</v>
      </c>
      <c r="H425" s="137">
        <f t="shared" si="29"/>
        <v>9.7087378640776691</v>
      </c>
      <c r="I425" s="9">
        <v>10.3</v>
      </c>
      <c r="J425" s="138">
        <f t="shared" si="30"/>
        <v>3.8834951456310676</v>
      </c>
      <c r="K425" s="136">
        <v>409</v>
      </c>
      <c r="L425" s="137">
        <f t="shared" si="31"/>
        <v>0.97799511002444994</v>
      </c>
      <c r="M425" s="137">
        <f t="shared" si="32"/>
        <v>9.7799511002444994</v>
      </c>
      <c r="N425" s="136">
        <v>103</v>
      </c>
      <c r="O425" s="137">
        <f t="shared" si="33"/>
        <v>0.38834951456310679</v>
      </c>
      <c r="P425" s="137">
        <f t="shared" si="34"/>
        <v>3.883495145631068</v>
      </c>
      <c r="Q425" s="9">
        <v>10.3</v>
      </c>
      <c r="R425" s="138">
        <f t="shared" si="35"/>
        <v>3.8834951456310676</v>
      </c>
      <c r="S425" s="136">
        <v>4.1199999999999797</v>
      </c>
      <c r="T425" s="137">
        <f t="shared" si="36"/>
        <v>0.48543689320388589</v>
      </c>
      <c r="U425" s="137">
        <f t="shared" si="37"/>
        <v>4.8543689320388586</v>
      </c>
      <c r="V425" s="136">
        <v>41.2000000000006</v>
      </c>
      <c r="W425" s="137">
        <f t="shared" si="38"/>
        <v>0.4854368932038764</v>
      </c>
      <c r="X425" s="137">
        <f t="shared" si="39"/>
        <v>4.8543689320387635</v>
      </c>
      <c r="Y425" s="136">
        <v>103</v>
      </c>
      <c r="Z425" s="9">
        <f t="shared" si="40"/>
        <v>0.38834951456310679</v>
      </c>
      <c r="AA425" s="139">
        <v>0.41199999999999998</v>
      </c>
      <c r="AB425" s="9">
        <f t="shared" si="41"/>
        <v>0.4854368932038835</v>
      </c>
      <c r="AC425" s="136">
        <v>103</v>
      </c>
      <c r="AD425" s="9">
        <f t="shared" si="42"/>
        <v>0.62135922330097082</v>
      </c>
      <c r="AE425" s="136">
        <v>103</v>
      </c>
      <c r="AF425" s="137">
        <f t="shared" si="43"/>
        <v>0.38834951456310679</v>
      </c>
      <c r="AG425" s="136">
        <v>103</v>
      </c>
      <c r="AH425" s="137">
        <f t="shared" si="44"/>
        <v>0.38834951456310679</v>
      </c>
      <c r="AI425" s="136">
        <v>103</v>
      </c>
      <c r="AJ425" s="138">
        <f t="shared" si="45"/>
        <v>0.38834951456310679</v>
      </c>
    </row>
    <row r="426" spans="1:36">
      <c r="A426" s="136">
        <v>103.25</v>
      </c>
      <c r="B426" s="137">
        <f t="shared" si="25"/>
        <v>0.38740920096852299</v>
      </c>
      <c r="C426" s="137">
        <f t="shared" si="26"/>
        <v>3.87409200968523</v>
      </c>
      <c r="D426" s="9">
        <v>10.324999999999999</v>
      </c>
      <c r="E426" s="138">
        <f t="shared" si="27"/>
        <v>3.87409200968523</v>
      </c>
      <c r="F426" s="136">
        <v>103.25</v>
      </c>
      <c r="G426" s="137">
        <f t="shared" si="28"/>
        <v>0.96852300242130751</v>
      </c>
      <c r="H426" s="137">
        <f t="shared" si="29"/>
        <v>9.6852300242130749</v>
      </c>
      <c r="I426" s="9">
        <v>10.324999999999999</v>
      </c>
      <c r="J426" s="138">
        <f t="shared" si="30"/>
        <v>3.87409200968523</v>
      </c>
      <c r="K426" s="9">
        <v>410</v>
      </c>
      <c r="L426" s="137">
        <f t="shared" si="31"/>
        <v>0.97560975609756095</v>
      </c>
      <c r="M426" s="137">
        <f t="shared" si="32"/>
        <v>9.7560975609756095</v>
      </c>
      <c r="N426" s="136">
        <v>103.25</v>
      </c>
      <c r="O426" s="137">
        <f t="shared" si="33"/>
        <v>0.38740920096852299</v>
      </c>
      <c r="P426" s="137">
        <f t="shared" si="34"/>
        <v>3.87409200968523</v>
      </c>
      <c r="Q426" s="9">
        <v>10.324999999999999</v>
      </c>
      <c r="R426" s="138">
        <f t="shared" si="35"/>
        <v>3.87409200968523</v>
      </c>
      <c r="S426" s="136">
        <v>4.1299999999999804</v>
      </c>
      <c r="T426" s="137">
        <f t="shared" si="36"/>
        <v>0.48426150121065603</v>
      </c>
      <c r="U426" s="137">
        <f t="shared" si="37"/>
        <v>4.8426150121065605</v>
      </c>
      <c r="V426" s="136">
        <v>41.300000000000601</v>
      </c>
      <c r="W426" s="137">
        <f t="shared" si="38"/>
        <v>0.48426150121064671</v>
      </c>
      <c r="X426" s="137">
        <f t="shared" si="39"/>
        <v>4.8426150121064673</v>
      </c>
      <c r="Y426" s="136">
        <v>103.25</v>
      </c>
      <c r="Z426" s="9">
        <f t="shared" si="40"/>
        <v>0.38740920096852299</v>
      </c>
      <c r="AA426" s="139">
        <v>0.41299999999999998</v>
      </c>
      <c r="AB426" s="9">
        <f t="shared" si="41"/>
        <v>0.48426150121065376</v>
      </c>
      <c r="AC426" s="136">
        <v>103.25</v>
      </c>
      <c r="AD426" s="9">
        <f t="shared" si="42"/>
        <v>0.61985472154963683</v>
      </c>
      <c r="AE426" s="136">
        <v>103.25</v>
      </c>
      <c r="AF426" s="137">
        <f t="shared" si="43"/>
        <v>0.38740920096852299</v>
      </c>
      <c r="AG426" s="136">
        <v>103.25</v>
      </c>
      <c r="AH426" s="137">
        <f t="shared" si="44"/>
        <v>0.38740920096852299</v>
      </c>
      <c r="AI426" s="136">
        <v>103.25</v>
      </c>
      <c r="AJ426" s="138">
        <f t="shared" si="45"/>
        <v>0.38740920096852299</v>
      </c>
    </row>
    <row r="427" spans="1:36">
      <c r="A427" s="136">
        <v>103.5</v>
      </c>
      <c r="B427" s="137">
        <f t="shared" si="25"/>
        <v>0.38647342995169082</v>
      </c>
      <c r="C427" s="137">
        <f t="shared" si="26"/>
        <v>3.8647342995169081</v>
      </c>
      <c r="D427" s="9">
        <v>10.35</v>
      </c>
      <c r="E427" s="138">
        <f t="shared" si="27"/>
        <v>3.8647342995169085</v>
      </c>
      <c r="F427" s="136">
        <v>103.5</v>
      </c>
      <c r="G427" s="137">
        <f t="shared" si="28"/>
        <v>0.96618357487922713</v>
      </c>
      <c r="H427" s="137">
        <f t="shared" si="29"/>
        <v>9.6618357487922708</v>
      </c>
      <c r="I427" s="9">
        <v>10.35</v>
      </c>
      <c r="J427" s="138">
        <f t="shared" si="30"/>
        <v>3.8647342995169085</v>
      </c>
      <c r="K427" s="136">
        <v>411</v>
      </c>
      <c r="L427" s="137">
        <f t="shared" si="31"/>
        <v>0.97323600973236013</v>
      </c>
      <c r="M427" s="137">
        <f t="shared" si="32"/>
        <v>9.7323600973236015</v>
      </c>
      <c r="N427" s="136">
        <v>103.5</v>
      </c>
      <c r="O427" s="137">
        <f t="shared" si="33"/>
        <v>0.38647342995169082</v>
      </c>
      <c r="P427" s="137">
        <f t="shared" si="34"/>
        <v>3.8647342995169081</v>
      </c>
      <c r="Q427" s="9">
        <v>10.35</v>
      </c>
      <c r="R427" s="138">
        <f t="shared" si="35"/>
        <v>3.8647342995169085</v>
      </c>
      <c r="S427" s="136">
        <v>4.1399999999999801</v>
      </c>
      <c r="T427" s="137">
        <f t="shared" si="36"/>
        <v>0.48309178743961589</v>
      </c>
      <c r="U427" s="137">
        <f t="shared" si="37"/>
        <v>4.8309178743961585</v>
      </c>
      <c r="V427" s="136">
        <v>41.400000000000603</v>
      </c>
      <c r="W427" s="137">
        <f t="shared" si="38"/>
        <v>0.48309178743960651</v>
      </c>
      <c r="X427" s="137">
        <f t="shared" si="39"/>
        <v>4.8309178743960652</v>
      </c>
      <c r="Y427" s="136">
        <v>103.5</v>
      </c>
      <c r="Z427" s="9">
        <f t="shared" si="40"/>
        <v>0.38647342995169082</v>
      </c>
      <c r="AA427" s="139">
        <v>0.41399999999999998</v>
      </c>
      <c r="AB427" s="9">
        <f t="shared" si="41"/>
        <v>0.48309178743961356</v>
      </c>
      <c r="AC427" s="136">
        <v>103.5</v>
      </c>
      <c r="AD427" s="9">
        <f t="shared" si="42"/>
        <v>0.61835748792270528</v>
      </c>
      <c r="AE427" s="136">
        <v>103.5</v>
      </c>
      <c r="AF427" s="137">
        <f t="shared" si="43"/>
        <v>0.38647342995169082</v>
      </c>
      <c r="AG427" s="136">
        <v>103.5</v>
      </c>
      <c r="AH427" s="137">
        <f t="shared" si="44"/>
        <v>0.38647342995169082</v>
      </c>
      <c r="AI427" s="136">
        <v>103.5</v>
      </c>
      <c r="AJ427" s="138">
        <f t="shared" si="45"/>
        <v>0.38647342995169082</v>
      </c>
    </row>
    <row r="428" spans="1:36">
      <c r="A428" s="136">
        <v>103.75</v>
      </c>
      <c r="B428" s="137">
        <f t="shared" si="25"/>
        <v>0.38554216867469882</v>
      </c>
      <c r="C428" s="137">
        <f t="shared" si="26"/>
        <v>3.8554216867469879</v>
      </c>
      <c r="D428" s="9">
        <v>10.375</v>
      </c>
      <c r="E428" s="138">
        <f t="shared" si="27"/>
        <v>3.8554216867469879</v>
      </c>
      <c r="F428" s="136">
        <v>103.75</v>
      </c>
      <c r="G428" s="137">
        <f t="shared" si="28"/>
        <v>0.96385542168674709</v>
      </c>
      <c r="H428" s="137">
        <f t="shared" si="29"/>
        <v>9.6385542168674707</v>
      </c>
      <c r="I428" s="9">
        <v>10.375</v>
      </c>
      <c r="J428" s="138">
        <f t="shared" si="30"/>
        <v>3.8554216867469879</v>
      </c>
      <c r="K428" s="9">
        <v>412</v>
      </c>
      <c r="L428" s="137">
        <f t="shared" si="31"/>
        <v>0.97087378640776689</v>
      </c>
      <c r="M428" s="137">
        <f t="shared" si="32"/>
        <v>9.7087378640776691</v>
      </c>
      <c r="N428" s="136">
        <v>103.75</v>
      </c>
      <c r="O428" s="137">
        <f t="shared" si="33"/>
        <v>0.38554216867469882</v>
      </c>
      <c r="P428" s="137">
        <f t="shared" si="34"/>
        <v>3.8554216867469879</v>
      </c>
      <c r="Q428" s="9">
        <v>10.375</v>
      </c>
      <c r="R428" s="138">
        <f t="shared" si="35"/>
        <v>3.8554216867469879</v>
      </c>
      <c r="S428" s="136">
        <v>4.1499999999999799</v>
      </c>
      <c r="T428" s="137">
        <f t="shared" si="36"/>
        <v>0.48192771084337582</v>
      </c>
      <c r="U428" s="137">
        <f t="shared" si="37"/>
        <v>4.8192771084337584</v>
      </c>
      <c r="V428" s="136">
        <v>41.500000000000597</v>
      </c>
      <c r="W428" s="137">
        <f t="shared" si="38"/>
        <v>0.48192771084336655</v>
      </c>
      <c r="X428" s="137">
        <f t="shared" si="39"/>
        <v>4.8192771084336652</v>
      </c>
      <c r="Y428" s="136">
        <v>103.75</v>
      </c>
      <c r="Z428" s="9">
        <f t="shared" si="40"/>
        <v>0.38554216867469882</v>
      </c>
      <c r="AA428" s="139">
        <v>0.41499999999999998</v>
      </c>
      <c r="AB428" s="9">
        <f t="shared" si="41"/>
        <v>0.48192771084337355</v>
      </c>
      <c r="AC428" s="136">
        <v>103.75</v>
      </c>
      <c r="AD428" s="9">
        <f t="shared" si="42"/>
        <v>0.61686746987951813</v>
      </c>
      <c r="AE428" s="136">
        <v>103.75</v>
      </c>
      <c r="AF428" s="137">
        <f t="shared" si="43"/>
        <v>0.38554216867469882</v>
      </c>
      <c r="AG428" s="136">
        <v>103.75</v>
      </c>
      <c r="AH428" s="137">
        <f t="shared" si="44"/>
        <v>0.38554216867469882</v>
      </c>
      <c r="AI428" s="136">
        <v>103.75</v>
      </c>
      <c r="AJ428" s="138">
        <f t="shared" si="45"/>
        <v>0.38554216867469882</v>
      </c>
    </row>
    <row r="429" spans="1:36">
      <c r="A429" s="136">
        <v>104</v>
      </c>
      <c r="B429" s="137">
        <f t="shared" si="25"/>
        <v>0.38461538461538458</v>
      </c>
      <c r="C429" s="137">
        <f t="shared" si="26"/>
        <v>3.8461538461538458</v>
      </c>
      <c r="D429" s="9">
        <v>10.4</v>
      </c>
      <c r="E429" s="138">
        <f t="shared" si="27"/>
        <v>3.8461538461538458</v>
      </c>
      <c r="F429" s="136">
        <v>104</v>
      </c>
      <c r="G429" s="137">
        <f t="shared" si="28"/>
        <v>0.96153846153846145</v>
      </c>
      <c r="H429" s="137">
        <f t="shared" si="29"/>
        <v>9.615384615384615</v>
      </c>
      <c r="I429" s="9">
        <v>10.4</v>
      </c>
      <c r="J429" s="138">
        <f t="shared" si="30"/>
        <v>3.8461538461538458</v>
      </c>
      <c r="K429" s="136">
        <v>413</v>
      </c>
      <c r="L429" s="137">
        <f t="shared" si="31"/>
        <v>0.96852300242130751</v>
      </c>
      <c r="M429" s="137">
        <f t="shared" si="32"/>
        <v>9.6852300242130749</v>
      </c>
      <c r="N429" s="136">
        <v>104</v>
      </c>
      <c r="O429" s="137">
        <f t="shared" si="33"/>
        <v>0.38461538461538458</v>
      </c>
      <c r="P429" s="137">
        <f t="shared" si="34"/>
        <v>3.8461538461538458</v>
      </c>
      <c r="Q429" s="9">
        <v>10.4</v>
      </c>
      <c r="R429" s="138">
        <f t="shared" si="35"/>
        <v>3.8461538461538458</v>
      </c>
      <c r="S429" s="136">
        <v>4.1599999999999797</v>
      </c>
      <c r="T429" s="137">
        <f t="shared" si="36"/>
        <v>0.48076923076923311</v>
      </c>
      <c r="U429" s="137">
        <f t="shared" si="37"/>
        <v>4.8076923076923315</v>
      </c>
      <c r="V429" s="136">
        <v>41.600000000000598</v>
      </c>
      <c r="W429" s="137">
        <f t="shared" si="38"/>
        <v>0.48076923076922384</v>
      </c>
      <c r="X429" s="137">
        <f t="shared" si="39"/>
        <v>4.8076923076922382</v>
      </c>
      <c r="Y429" s="136">
        <v>104</v>
      </c>
      <c r="Z429" s="9">
        <f t="shared" si="40"/>
        <v>0.38461538461538458</v>
      </c>
      <c r="AA429" s="139">
        <v>0.41599999999999998</v>
      </c>
      <c r="AB429" s="9">
        <f t="shared" si="41"/>
        <v>0.48076923076923078</v>
      </c>
      <c r="AC429" s="136">
        <v>104</v>
      </c>
      <c r="AD429" s="9">
        <f t="shared" si="42"/>
        <v>0.61538461538461531</v>
      </c>
      <c r="AE429" s="136">
        <v>104</v>
      </c>
      <c r="AF429" s="137">
        <f t="shared" si="43"/>
        <v>0.38461538461538458</v>
      </c>
      <c r="AG429" s="136">
        <v>104</v>
      </c>
      <c r="AH429" s="137">
        <f t="shared" si="44"/>
        <v>0.38461538461538458</v>
      </c>
      <c r="AI429" s="136">
        <v>104</v>
      </c>
      <c r="AJ429" s="138">
        <f t="shared" si="45"/>
        <v>0.38461538461538458</v>
      </c>
    </row>
    <row r="430" spans="1:36">
      <c r="A430" s="136">
        <v>104.25</v>
      </c>
      <c r="B430" s="137">
        <f t="shared" si="25"/>
        <v>0.38369304556354922</v>
      </c>
      <c r="C430" s="137">
        <f t="shared" si="26"/>
        <v>3.8369304556354922</v>
      </c>
      <c r="D430" s="9">
        <v>10.425000000000001</v>
      </c>
      <c r="E430" s="138">
        <f t="shared" si="27"/>
        <v>3.8369304556354917</v>
      </c>
      <c r="F430" s="136">
        <v>104.25</v>
      </c>
      <c r="G430" s="137">
        <f t="shared" si="28"/>
        <v>0.95923261390887293</v>
      </c>
      <c r="H430" s="137">
        <f t="shared" si="29"/>
        <v>9.5923261390887298</v>
      </c>
      <c r="I430" s="9">
        <v>10.425000000000001</v>
      </c>
      <c r="J430" s="138">
        <f t="shared" si="30"/>
        <v>3.8369304556354917</v>
      </c>
      <c r="K430" s="9">
        <v>414</v>
      </c>
      <c r="L430" s="137">
        <f t="shared" si="31"/>
        <v>0.96618357487922713</v>
      </c>
      <c r="M430" s="137">
        <f t="shared" si="32"/>
        <v>9.6618357487922708</v>
      </c>
      <c r="N430" s="136">
        <v>104.25</v>
      </c>
      <c r="O430" s="137">
        <f t="shared" si="33"/>
        <v>0.38369304556354922</v>
      </c>
      <c r="P430" s="137">
        <f t="shared" si="34"/>
        <v>3.8369304556354922</v>
      </c>
      <c r="Q430" s="9">
        <v>10.425000000000001</v>
      </c>
      <c r="R430" s="138">
        <f t="shared" si="35"/>
        <v>3.8369304556354917</v>
      </c>
      <c r="S430" s="136">
        <v>4.1699999999999804</v>
      </c>
      <c r="T430" s="137">
        <f t="shared" si="36"/>
        <v>0.47961630695443869</v>
      </c>
      <c r="U430" s="137">
        <f t="shared" si="37"/>
        <v>4.7961630695443871</v>
      </c>
      <c r="V430" s="136">
        <v>41.7000000000006</v>
      </c>
      <c r="W430" s="137">
        <f t="shared" si="38"/>
        <v>0.47961630695442958</v>
      </c>
      <c r="X430" s="137">
        <f t="shared" si="39"/>
        <v>4.7961630695442956</v>
      </c>
      <c r="Y430" s="136">
        <v>104.25</v>
      </c>
      <c r="Z430" s="9">
        <f t="shared" si="40"/>
        <v>0.38369304556354922</v>
      </c>
      <c r="AA430" s="139">
        <v>0.41699999999999998</v>
      </c>
      <c r="AB430" s="9">
        <f t="shared" si="41"/>
        <v>0.47961630695443647</v>
      </c>
      <c r="AC430" s="136">
        <v>104.25</v>
      </c>
      <c r="AD430" s="9">
        <f t="shared" si="42"/>
        <v>0.61390887290167873</v>
      </c>
      <c r="AE430" s="136">
        <v>104.25</v>
      </c>
      <c r="AF430" s="137">
        <f t="shared" si="43"/>
        <v>0.38369304556354922</v>
      </c>
      <c r="AG430" s="136">
        <v>104.25</v>
      </c>
      <c r="AH430" s="137">
        <f t="shared" si="44"/>
        <v>0.38369304556354922</v>
      </c>
      <c r="AI430" s="136">
        <v>104.25</v>
      </c>
      <c r="AJ430" s="138">
        <f t="shared" si="45"/>
        <v>0.38369304556354922</v>
      </c>
    </row>
    <row r="431" spans="1:36">
      <c r="A431" s="136">
        <v>104.5</v>
      </c>
      <c r="B431" s="137">
        <f t="shared" si="25"/>
        <v>0.38277511961722488</v>
      </c>
      <c r="C431" s="137">
        <f t="shared" si="26"/>
        <v>3.8277511961722488</v>
      </c>
      <c r="D431" s="9">
        <v>10.45</v>
      </c>
      <c r="E431" s="138">
        <f t="shared" si="27"/>
        <v>3.8277511961722492</v>
      </c>
      <c r="F431" s="136">
        <v>104.5</v>
      </c>
      <c r="G431" s="137">
        <f t="shared" si="28"/>
        <v>0.9569377990430622</v>
      </c>
      <c r="H431" s="137">
        <f t="shared" si="29"/>
        <v>9.5693779904306222</v>
      </c>
      <c r="I431" s="9">
        <v>10.45</v>
      </c>
      <c r="J431" s="138">
        <f t="shared" si="30"/>
        <v>3.8277511961722492</v>
      </c>
      <c r="K431" s="136">
        <v>415</v>
      </c>
      <c r="L431" s="137">
        <f t="shared" si="31"/>
        <v>0.96385542168674709</v>
      </c>
      <c r="M431" s="137">
        <f t="shared" si="32"/>
        <v>9.6385542168674707</v>
      </c>
      <c r="N431" s="136">
        <v>104.5</v>
      </c>
      <c r="O431" s="137">
        <f t="shared" si="33"/>
        <v>0.38277511961722488</v>
      </c>
      <c r="P431" s="137">
        <f t="shared" si="34"/>
        <v>3.8277511961722488</v>
      </c>
      <c r="Q431" s="9">
        <v>10.45</v>
      </c>
      <c r="R431" s="138">
        <f t="shared" si="35"/>
        <v>3.8277511961722492</v>
      </c>
      <c r="S431" s="136">
        <v>4.1799999999999802</v>
      </c>
      <c r="T431" s="137">
        <f t="shared" si="36"/>
        <v>0.47846889952153338</v>
      </c>
      <c r="U431" s="137">
        <f t="shared" si="37"/>
        <v>4.7846889952153333</v>
      </c>
      <c r="V431" s="136">
        <v>41.800000000000601</v>
      </c>
      <c r="W431" s="137">
        <f t="shared" si="38"/>
        <v>0.47846889952152422</v>
      </c>
      <c r="X431" s="137">
        <f t="shared" si="39"/>
        <v>4.7846889952152418</v>
      </c>
      <c r="Y431" s="136">
        <v>104.5</v>
      </c>
      <c r="Z431" s="9">
        <f t="shared" si="40"/>
        <v>0.38277511961722488</v>
      </c>
      <c r="AA431" s="139">
        <v>0.41799999999999998</v>
      </c>
      <c r="AB431" s="9">
        <f t="shared" si="41"/>
        <v>0.47846889952153115</v>
      </c>
      <c r="AC431" s="136">
        <v>104.5</v>
      </c>
      <c r="AD431" s="9">
        <f t="shared" si="42"/>
        <v>0.61244019138755978</v>
      </c>
      <c r="AE431" s="136">
        <v>104.5</v>
      </c>
      <c r="AF431" s="137">
        <f t="shared" si="43"/>
        <v>0.38277511961722488</v>
      </c>
      <c r="AG431" s="136">
        <v>104.5</v>
      </c>
      <c r="AH431" s="137">
        <f t="shared" si="44"/>
        <v>0.38277511961722488</v>
      </c>
      <c r="AI431" s="136">
        <v>104.5</v>
      </c>
      <c r="AJ431" s="138">
        <f t="shared" si="45"/>
        <v>0.38277511961722488</v>
      </c>
    </row>
    <row r="432" spans="1:36">
      <c r="A432" s="136">
        <v>104.75</v>
      </c>
      <c r="B432" s="137">
        <f t="shared" si="25"/>
        <v>0.3818615751789976</v>
      </c>
      <c r="C432" s="137">
        <f t="shared" si="26"/>
        <v>3.8186157517899759</v>
      </c>
      <c r="D432" s="9">
        <v>10.475</v>
      </c>
      <c r="E432" s="138">
        <f t="shared" si="27"/>
        <v>3.8186157517899759</v>
      </c>
      <c r="F432" s="136">
        <v>104.75</v>
      </c>
      <c r="G432" s="137">
        <f t="shared" si="28"/>
        <v>0.95465393794749398</v>
      </c>
      <c r="H432" s="137">
        <f t="shared" si="29"/>
        <v>9.5465393794749396</v>
      </c>
      <c r="I432" s="9">
        <v>10.475</v>
      </c>
      <c r="J432" s="138">
        <f t="shared" si="30"/>
        <v>3.8186157517899759</v>
      </c>
      <c r="K432" s="9">
        <v>416</v>
      </c>
      <c r="L432" s="137">
        <f t="shared" si="31"/>
        <v>0.96153846153846145</v>
      </c>
      <c r="M432" s="137">
        <f t="shared" si="32"/>
        <v>9.615384615384615</v>
      </c>
      <c r="N432" s="136">
        <v>104.75</v>
      </c>
      <c r="O432" s="137">
        <f t="shared" si="33"/>
        <v>0.3818615751789976</v>
      </c>
      <c r="P432" s="137">
        <f t="shared" si="34"/>
        <v>3.8186157517899759</v>
      </c>
      <c r="Q432" s="9">
        <v>10.475</v>
      </c>
      <c r="R432" s="138">
        <f t="shared" si="35"/>
        <v>3.8186157517899759</v>
      </c>
      <c r="S432" s="136">
        <v>4.18999999999998</v>
      </c>
      <c r="T432" s="137">
        <f t="shared" si="36"/>
        <v>0.47732696897374927</v>
      </c>
      <c r="U432" s="137">
        <f t="shared" si="37"/>
        <v>4.7732696897374929</v>
      </c>
      <c r="V432" s="136">
        <v>41.900000000000603</v>
      </c>
      <c r="W432" s="137">
        <f t="shared" si="38"/>
        <v>0.47732696897374011</v>
      </c>
      <c r="X432" s="137">
        <f t="shared" si="39"/>
        <v>4.7732696897374014</v>
      </c>
      <c r="Y432" s="136">
        <v>104.75</v>
      </c>
      <c r="Z432" s="9">
        <f t="shared" si="40"/>
        <v>0.3818615751789976</v>
      </c>
      <c r="AA432" s="139">
        <v>0.41899999999999998</v>
      </c>
      <c r="AB432" s="9">
        <f t="shared" si="41"/>
        <v>0.4773269689737471</v>
      </c>
      <c r="AC432" s="136">
        <v>104.75</v>
      </c>
      <c r="AD432" s="9">
        <f t="shared" si="42"/>
        <v>0.6109785202863961</v>
      </c>
      <c r="AE432" s="136">
        <v>104.75</v>
      </c>
      <c r="AF432" s="137">
        <f t="shared" si="43"/>
        <v>0.3818615751789976</v>
      </c>
      <c r="AG432" s="136">
        <v>104.75</v>
      </c>
      <c r="AH432" s="137">
        <f t="shared" si="44"/>
        <v>0.3818615751789976</v>
      </c>
      <c r="AI432" s="136">
        <v>104.75</v>
      </c>
      <c r="AJ432" s="138">
        <f t="shared" si="45"/>
        <v>0.3818615751789976</v>
      </c>
    </row>
    <row r="433" spans="1:36">
      <c r="A433" s="136">
        <v>105</v>
      </c>
      <c r="B433" s="137">
        <f t="shared" si="25"/>
        <v>0.38095238095238093</v>
      </c>
      <c r="C433" s="137">
        <f t="shared" si="26"/>
        <v>3.8095238095238093</v>
      </c>
      <c r="D433" s="9">
        <v>10.5</v>
      </c>
      <c r="E433" s="138">
        <f t="shared" si="27"/>
        <v>3.8095238095238098</v>
      </c>
      <c r="F433" s="136">
        <v>105</v>
      </c>
      <c r="G433" s="137">
        <f t="shared" si="28"/>
        <v>0.95238095238095233</v>
      </c>
      <c r="H433" s="137">
        <f t="shared" si="29"/>
        <v>9.5238095238095237</v>
      </c>
      <c r="I433" s="9">
        <v>10.5</v>
      </c>
      <c r="J433" s="138">
        <f t="shared" si="30"/>
        <v>3.8095238095238098</v>
      </c>
      <c r="K433" s="136">
        <v>417</v>
      </c>
      <c r="L433" s="137">
        <f t="shared" si="31"/>
        <v>0.95923261390887293</v>
      </c>
      <c r="M433" s="137">
        <f t="shared" si="32"/>
        <v>9.5923261390887298</v>
      </c>
      <c r="N433" s="136">
        <v>105</v>
      </c>
      <c r="O433" s="137">
        <f t="shared" si="33"/>
        <v>0.38095238095238093</v>
      </c>
      <c r="P433" s="137">
        <f t="shared" si="34"/>
        <v>3.8095238095238093</v>
      </c>
      <c r="Q433" s="9">
        <v>10.5</v>
      </c>
      <c r="R433" s="138">
        <f t="shared" si="35"/>
        <v>3.8095238095238098</v>
      </c>
      <c r="S433" s="136">
        <v>4.1999999999999797</v>
      </c>
      <c r="T433" s="137">
        <f t="shared" si="36"/>
        <v>0.4761904761904785</v>
      </c>
      <c r="U433" s="137">
        <f t="shared" si="37"/>
        <v>4.761904761904785</v>
      </c>
      <c r="V433" s="136">
        <v>42.000000000000597</v>
      </c>
      <c r="W433" s="137">
        <f t="shared" si="38"/>
        <v>0.47619047619046945</v>
      </c>
      <c r="X433" s="137">
        <f t="shared" si="39"/>
        <v>4.7619047619046944</v>
      </c>
      <c r="Y433" s="136">
        <v>105</v>
      </c>
      <c r="Z433" s="9">
        <f t="shared" si="40"/>
        <v>0.38095238095238093</v>
      </c>
      <c r="AA433" s="139">
        <v>0.42</v>
      </c>
      <c r="AB433" s="9">
        <f t="shared" si="41"/>
        <v>0.47619047619047622</v>
      </c>
      <c r="AC433" s="136">
        <v>105</v>
      </c>
      <c r="AD433" s="9">
        <f t="shared" si="42"/>
        <v>0.60952380952380947</v>
      </c>
      <c r="AE433" s="136">
        <v>105</v>
      </c>
      <c r="AF433" s="137">
        <f t="shared" si="43"/>
        <v>0.38095238095238093</v>
      </c>
      <c r="AG433" s="136">
        <v>105</v>
      </c>
      <c r="AH433" s="137">
        <f t="shared" si="44"/>
        <v>0.38095238095238093</v>
      </c>
      <c r="AI433" s="136">
        <v>105</v>
      </c>
      <c r="AJ433" s="138">
        <f t="shared" si="45"/>
        <v>0.38095238095238093</v>
      </c>
    </row>
    <row r="434" spans="1:36">
      <c r="A434" s="136">
        <v>105.25</v>
      </c>
      <c r="B434" s="137">
        <f t="shared" si="25"/>
        <v>0.38004750593824227</v>
      </c>
      <c r="C434" s="137">
        <f t="shared" si="26"/>
        <v>3.8004750593824226</v>
      </c>
      <c r="D434" s="9">
        <v>10.525</v>
      </c>
      <c r="E434" s="138">
        <f t="shared" si="27"/>
        <v>3.800475059382423</v>
      </c>
      <c r="F434" s="136">
        <v>105.25</v>
      </c>
      <c r="G434" s="137">
        <f t="shared" si="28"/>
        <v>0.95011876484560565</v>
      </c>
      <c r="H434" s="137">
        <f t="shared" si="29"/>
        <v>9.5011876484560567</v>
      </c>
      <c r="I434" s="9">
        <v>10.525</v>
      </c>
      <c r="J434" s="138">
        <f t="shared" si="30"/>
        <v>3.800475059382423</v>
      </c>
      <c r="K434" s="9">
        <v>418</v>
      </c>
      <c r="L434" s="137">
        <f t="shared" si="31"/>
        <v>0.9569377990430622</v>
      </c>
      <c r="M434" s="137">
        <f t="shared" si="32"/>
        <v>9.5693779904306222</v>
      </c>
      <c r="N434" s="136">
        <v>105.25</v>
      </c>
      <c r="O434" s="137">
        <f t="shared" si="33"/>
        <v>0.38004750593824227</v>
      </c>
      <c r="P434" s="137">
        <f t="shared" si="34"/>
        <v>3.8004750593824226</v>
      </c>
      <c r="Q434" s="9">
        <v>10.525</v>
      </c>
      <c r="R434" s="138">
        <f t="shared" si="35"/>
        <v>3.800475059382423</v>
      </c>
      <c r="S434" s="136">
        <v>4.2099999999999804</v>
      </c>
      <c r="T434" s="137">
        <f t="shared" si="36"/>
        <v>0.4750593824228051</v>
      </c>
      <c r="U434" s="137">
        <f t="shared" si="37"/>
        <v>4.7505938242280514</v>
      </c>
      <c r="V434" s="136">
        <v>42.100000000000598</v>
      </c>
      <c r="W434" s="137">
        <f t="shared" si="38"/>
        <v>0.47505938242279611</v>
      </c>
      <c r="X434" s="137">
        <f t="shared" si="39"/>
        <v>4.7505938242279608</v>
      </c>
      <c r="Y434" s="136">
        <v>105.25</v>
      </c>
      <c r="Z434" s="9">
        <f t="shared" si="40"/>
        <v>0.38004750593824227</v>
      </c>
      <c r="AA434" s="139">
        <v>0.42099999999999999</v>
      </c>
      <c r="AB434" s="9">
        <f t="shared" si="41"/>
        <v>0.47505938242280288</v>
      </c>
      <c r="AC434" s="136">
        <v>105.25</v>
      </c>
      <c r="AD434" s="9">
        <f t="shared" si="42"/>
        <v>0.60807600950118768</v>
      </c>
      <c r="AE434" s="136">
        <v>105.25</v>
      </c>
      <c r="AF434" s="137">
        <f t="shared" si="43"/>
        <v>0.38004750593824227</v>
      </c>
      <c r="AG434" s="136">
        <v>105.25</v>
      </c>
      <c r="AH434" s="137">
        <f t="shared" si="44"/>
        <v>0.38004750593824227</v>
      </c>
      <c r="AI434" s="136">
        <v>105.25</v>
      </c>
      <c r="AJ434" s="138">
        <f t="shared" si="45"/>
        <v>0.38004750593824227</v>
      </c>
    </row>
    <row r="435" spans="1:36">
      <c r="A435" s="136">
        <v>105.5</v>
      </c>
      <c r="B435" s="137">
        <f t="shared" si="25"/>
        <v>0.37914691943127965</v>
      </c>
      <c r="C435" s="137">
        <f t="shared" si="26"/>
        <v>3.7914691943127963</v>
      </c>
      <c r="D435" s="9">
        <v>10.55</v>
      </c>
      <c r="E435" s="138">
        <f t="shared" si="27"/>
        <v>3.7914691943127958</v>
      </c>
      <c r="F435" s="136">
        <v>105.5</v>
      </c>
      <c r="G435" s="137">
        <f t="shared" si="28"/>
        <v>0.94786729857819907</v>
      </c>
      <c r="H435" s="137">
        <f t="shared" si="29"/>
        <v>9.4786729857819907</v>
      </c>
      <c r="I435" s="9">
        <v>10.55</v>
      </c>
      <c r="J435" s="138">
        <f t="shared" si="30"/>
        <v>3.7914691943127958</v>
      </c>
      <c r="K435" s="136">
        <v>419</v>
      </c>
      <c r="L435" s="137">
        <f t="shared" si="31"/>
        <v>0.95465393794749398</v>
      </c>
      <c r="M435" s="137">
        <f t="shared" si="32"/>
        <v>9.5465393794749396</v>
      </c>
      <c r="N435" s="136">
        <v>105.5</v>
      </c>
      <c r="O435" s="137">
        <f t="shared" si="33"/>
        <v>0.37914691943127965</v>
      </c>
      <c r="P435" s="137">
        <f t="shared" si="34"/>
        <v>3.7914691943127963</v>
      </c>
      <c r="Q435" s="9">
        <v>10.55</v>
      </c>
      <c r="R435" s="138">
        <f t="shared" si="35"/>
        <v>3.7914691943127958</v>
      </c>
      <c r="S435" s="136">
        <v>4.2199999999999802</v>
      </c>
      <c r="T435" s="137">
        <f t="shared" si="36"/>
        <v>0.47393364928910175</v>
      </c>
      <c r="U435" s="137">
        <f t="shared" si="37"/>
        <v>4.7393364928910175</v>
      </c>
      <c r="V435" s="136">
        <v>42.2000000000006</v>
      </c>
      <c r="W435" s="137">
        <f t="shared" si="38"/>
        <v>0.47393364928909276</v>
      </c>
      <c r="X435" s="137">
        <f t="shared" si="39"/>
        <v>4.7393364928909278</v>
      </c>
      <c r="Y435" s="136">
        <v>105.5</v>
      </c>
      <c r="Z435" s="9">
        <f t="shared" si="40"/>
        <v>0.37914691943127965</v>
      </c>
      <c r="AA435" s="139">
        <v>0.42199999999999999</v>
      </c>
      <c r="AB435" s="9">
        <f t="shared" si="41"/>
        <v>0.47393364928909948</v>
      </c>
      <c r="AC435" s="136">
        <v>105.5</v>
      </c>
      <c r="AD435" s="9">
        <f t="shared" si="42"/>
        <v>0.60663507109004744</v>
      </c>
      <c r="AE435" s="136">
        <v>105.5</v>
      </c>
      <c r="AF435" s="137">
        <f t="shared" si="43"/>
        <v>0.37914691943127965</v>
      </c>
      <c r="AG435" s="136">
        <v>105.5</v>
      </c>
      <c r="AH435" s="137">
        <f t="shared" si="44"/>
        <v>0.37914691943127965</v>
      </c>
      <c r="AI435" s="136">
        <v>105.5</v>
      </c>
      <c r="AJ435" s="138">
        <f t="shared" si="45"/>
        <v>0.37914691943127965</v>
      </c>
    </row>
    <row r="436" spans="1:36">
      <c r="A436" s="136">
        <v>105.75</v>
      </c>
      <c r="B436" s="137">
        <f t="shared" si="25"/>
        <v>0.37825059101654845</v>
      </c>
      <c r="C436" s="137">
        <f t="shared" si="26"/>
        <v>3.7825059101654848</v>
      </c>
      <c r="D436" s="9">
        <v>10.574999999999999</v>
      </c>
      <c r="E436" s="138">
        <f t="shared" si="27"/>
        <v>3.7825059101654848</v>
      </c>
      <c r="F436" s="136">
        <v>105.75</v>
      </c>
      <c r="G436" s="137">
        <f t="shared" si="28"/>
        <v>0.94562647754137108</v>
      </c>
      <c r="H436" s="137">
        <f t="shared" si="29"/>
        <v>9.456264775413711</v>
      </c>
      <c r="I436" s="9">
        <v>10.574999999999999</v>
      </c>
      <c r="J436" s="138">
        <f t="shared" si="30"/>
        <v>3.7825059101654848</v>
      </c>
      <c r="K436" s="9">
        <v>420</v>
      </c>
      <c r="L436" s="137">
        <f t="shared" si="31"/>
        <v>0.95238095238095233</v>
      </c>
      <c r="M436" s="137">
        <f t="shared" si="32"/>
        <v>9.5238095238095237</v>
      </c>
      <c r="N436" s="136">
        <v>105.75</v>
      </c>
      <c r="O436" s="137">
        <f t="shared" si="33"/>
        <v>0.37825059101654845</v>
      </c>
      <c r="P436" s="137">
        <f t="shared" si="34"/>
        <v>3.7825059101654848</v>
      </c>
      <c r="Q436" s="9">
        <v>10.574999999999999</v>
      </c>
      <c r="R436" s="138">
        <f t="shared" si="35"/>
        <v>3.7825059101654848</v>
      </c>
      <c r="S436" s="136">
        <v>4.22999999999998</v>
      </c>
      <c r="T436" s="137">
        <f t="shared" si="36"/>
        <v>0.47281323877068782</v>
      </c>
      <c r="U436" s="137">
        <f t="shared" si="37"/>
        <v>4.7281323877068786</v>
      </c>
      <c r="V436" s="136">
        <v>42.300000000000701</v>
      </c>
      <c r="W436" s="137">
        <f t="shared" si="38"/>
        <v>0.47281323877067777</v>
      </c>
      <c r="X436" s="137">
        <f t="shared" si="39"/>
        <v>4.7281323877067774</v>
      </c>
      <c r="Y436" s="136">
        <v>105.75</v>
      </c>
      <c r="Z436" s="9">
        <f t="shared" si="40"/>
        <v>0.37825059101654845</v>
      </c>
      <c r="AA436" s="139">
        <v>0.42299999999999999</v>
      </c>
      <c r="AB436" s="9">
        <f t="shared" si="41"/>
        <v>0.4728132387706856</v>
      </c>
      <c r="AC436" s="136">
        <v>105.75</v>
      </c>
      <c r="AD436" s="9">
        <f t="shared" si="42"/>
        <v>0.60520094562647753</v>
      </c>
      <c r="AE436" s="136">
        <v>105.75</v>
      </c>
      <c r="AF436" s="137">
        <f t="shared" si="43"/>
        <v>0.37825059101654845</v>
      </c>
      <c r="AG436" s="136">
        <v>105.75</v>
      </c>
      <c r="AH436" s="137">
        <f t="shared" si="44"/>
        <v>0.37825059101654845</v>
      </c>
      <c r="AI436" s="136">
        <v>105.75</v>
      </c>
      <c r="AJ436" s="138">
        <f t="shared" si="45"/>
        <v>0.37825059101654845</v>
      </c>
    </row>
    <row r="437" spans="1:36">
      <c r="A437" s="136">
        <v>106</v>
      </c>
      <c r="B437" s="137">
        <f t="shared" si="25"/>
        <v>0.37735849056603776</v>
      </c>
      <c r="C437" s="137">
        <f t="shared" si="26"/>
        <v>3.7735849056603774</v>
      </c>
      <c r="D437" s="9">
        <v>10.6</v>
      </c>
      <c r="E437" s="138">
        <f t="shared" si="27"/>
        <v>3.7735849056603774</v>
      </c>
      <c r="F437" s="136">
        <v>106</v>
      </c>
      <c r="G437" s="137">
        <f t="shared" si="28"/>
        <v>0.94339622641509435</v>
      </c>
      <c r="H437" s="137">
        <f t="shared" si="29"/>
        <v>9.433962264150944</v>
      </c>
      <c r="I437" s="9">
        <v>10.6</v>
      </c>
      <c r="J437" s="138">
        <f t="shared" si="30"/>
        <v>3.7735849056603774</v>
      </c>
      <c r="K437" s="136">
        <v>421</v>
      </c>
      <c r="L437" s="137">
        <f t="shared" si="31"/>
        <v>0.95011876484560565</v>
      </c>
      <c r="M437" s="137">
        <f t="shared" si="32"/>
        <v>9.5011876484560567</v>
      </c>
      <c r="N437" s="136">
        <v>106</v>
      </c>
      <c r="O437" s="137">
        <f t="shared" si="33"/>
        <v>0.37735849056603776</v>
      </c>
      <c r="P437" s="137">
        <f t="shared" si="34"/>
        <v>3.7735849056603774</v>
      </c>
      <c r="Q437" s="9">
        <v>10.6</v>
      </c>
      <c r="R437" s="138">
        <f t="shared" si="35"/>
        <v>3.7735849056603774</v>
      </c>
      <c r="S437" s="136">
        <v>4.2399999999999798</v>
      </c>
      <c r="T437" s="137">
        <f t="shared" si="36"/>
        <v>0.4716981132075494</v>
      </c>
      <c r="U437" s="137">
        <f t="shared" si="37"/>
        <v>4.7169811320754942</v>
      </c>
      <c r="V437" s="136">
        <v>42.400000000000603</v>
      </c>
      <c r="W437" s="137">
        <f t="shared" si="38"/>
        <v>0.47169811320754051</v>
      </c>
      <c r="X437" s="137">
        <f t="shared" si="39"/>
        <v>4.7169811320754054</v>
      </c>
      <c r="Y437" s="136">
        <v>106</v>
      </c>
      <c r="Z437" s="9">
        <f t="shared" si="40"/>
        <v>0.37735849056603776</v>
      </c>
      <c r="AA437" s="139">
        <v>0.42399999999999999</v>
      </c>
      <c r="AB437" s="9">
        <f t="shared" si="41"/>
        <v>0.47169811320754718</v>
      </c>
      <c r="AC437" s="136">
        <v>106</v>
      </c>
      <c r="AD437" s="9">
        <f t="shared" si="42"/>
        <v>0.60377358490566047</v>
      </c>
      <c r="AE437" s="136">
        <v>106</v>
      </c>
      <c r="AF437" s="137">
        <f t="shared" si="43"/>
        <v>0.37735849056603776</v>
      </c>
      <c r="AG437" s="136">
        <v>106</v>
      </c>
      <c r="AH437" s="137">
        <f t="shared" si="44"/>
        <v>0.37735849056603776</v>
      </c>
      <c r="AI437" s="136">
        <v>106</v>
      </c>
      <c r="AJ437" s="138">
        <f t="shared" si="45"/>
        <v>0.37735849056603776</v>
      </c>
    </row>
    <row r="438" spans="1:36">
      <c r="A438" s="136">
        <v>106.25</v>
      </c>
      <c r="B438" s="137">
        <f t="shared" si="25"/>
        <v>0.37647058823529411</v>
      </c>
      <c r="C438" s="137">
        <f t="shared" si="26"/>
        <v>3.7647058823529411</v>
      </c>
      <c r="D438" s="9">
        <v>10.625</v>
      </c>
      <c r="E438" s="138">
        <f t="shared" si="27"/>
        <v>3.7647058823529416</v>
      </c>
      <c r="F438" s="136">
        <v>106.25</v>
      </c>
      <c r="G438" s="137">
        <f t="shared" si="28"/>
        <v>0.94117647058823528</v>
      </c>
      <c r="H438" s="137">
        <f t="shared" si="29"/>
        <v>9.4117647058823533</v>
      </c>
      <c r="I438" s="9">
        <v>10.625</v>
      </c>
      <c r="J438" s="138">
        <f t="shared" si="30"/>
        <v>3.7647058823529416</v>
      </c>
      <c r="K438" s="9">
        <v>422</v>
      </c>
      <c r="L438" s="137">
        <f t="shared" si="31"/>
        <v>0.94786729857819907</v>
      </c>
      <c r="M438" s="137">
        <f t="shared" si="32"/>
        <v>9.4786729857819907</v>
      </c>
      <c r="N438" s="136">
        <v>106.25</v>
      </c>
      <c r="O438" s="137">
        <f t="shared" si="33"/>
        <v>0.37647058823529411</v>
      </c>
      <c r="P438" s="137">
        <f t="shared" si="34"/>
        <v>3.7647058823529411</v>
      </c>
      <c r="Q438" s="9">
        <v>10.625</v>
      </c>
      <c r="R438" s="138">
        <f t="shared" si="35"/>
        <v>3.7647058823529416</v>
      </c>
      <c r="S438" s="136">
        <v>4.2499999999999796</v>
      </c>
      <c r="T438" s="137">
        <f t="shared" si="36"/>
        <v>0.47058823529411992</v>
      </c>
      <c r="U438" s="137">
        <f t="shared" si="37"/>
        <v>4.7058823529411988</v>
      </c>
      <c r="V438" s="136">
        <v>42.500000000000703</v>
      </c>
      <c r="W438" s="137">
        <f t="shared" si="38"/>
        <v>0.47058823529410987</v>
      </c>
      <c r="X438" s="137">
        <f t="shared" si="39"/>
        <v>4.7058823529410985</v>
      </c>
      <c r="Y438" s="136">
        <v>106.25</v>
      </c>
      <c r="Z438" s="9">
        <f t="shared" si="40"/>
        <v>0.37647058823529411</v>
      </c>
      <c r="AA438" s="139">
        <v>0.42499999999999999</v>
      </c>
      <c r="AB438" s="9">
        <f t="shared" si="41"/>
        <v>0.47058823529411764</v>
      </c>
      <c r="AC438" s="136">
        <v>106.25</v>
      </c>
      <c r="AD438" s="9">
        <f t="shared" si="42"/>
        <v>0.60235294117647065</v>
      </c>
      <c r="AE438" s="136">
        <v>106.25</v>
      </c>
      <c r="AF438" s="137">
        <f t="shared" si="43"/>
        <v>0.37647058823529411</v>
      </c>
      <c r="AG438" s="136">
        <v>106.25</v>
      </c>
      <c r="AH438" s="137">
        <f t="shared" si="44"/>
        <v>0.37647058823529411</v>
      </c>
      <c r="AI438" s="136">
        <v>106.25</v>
      </c>
      <c r="AJ438" s="138">
        <f t="shared" si="45"/>
        <v>0.37647058823529411</v>
      </c>
    </row>
    <row r="439" spans="1:36">
      <c r="A439" s="136">
        <v>106.5</v>
      </c>
      <c r="B439" s="137">
        <f t="shared" si="25"/>
        <v>0.37558685446009393</v>
      </c>
      <c r="C439" s="137">
        <f t="shared" si="26"/>
        <v>3.7558685446009394</v>
      </c>
      <c r="D439" s="9">
        <v>10.65</v>
      </c>
      <c r="E439" s="138">
        <f t="shared" si="27"/>
        <v>3.755868544600939</v>
      </c>
      <c r="F439" s="136">
        <v>106.5</v>
      </c>
      <c r="G439" s="137">
        <f t="shared" si="28"/>
        <v>0.93896713615023475</v>
      </c>
      <c r="H439" s="137">
        <f t="shared" si="29"/>
        <v>9.3896713615023479</v>
      </c>
      <c r="I439" s="9">
        <v>10.65</v>
      </c>
      <c r="J439" s="138">
        <f t="shared" si="30"/>
        <v>3.755868544600939</v>
      </c>
      <c r="K439" s="136">
        <v>423</v>
      </c>
      <c r="L439" s="137">
        <f t="shared" si="31"/>
        <v>0.94562647754137108</v>
      </c>
      <c r="M439" s="137">
        <f t="shared" si="32"/>
        <v>9.456264775413711</v>
      </c>
      <c r="N439" s="136">
        <v>106.5</v>
      </c>
      <c r="O439" s="137">
        <f t="shared" si="33"/>
        <v>0.37558685446009393</v>
      </c>
      <c r="P439" s="137">
        <f t="shared" si="34"/>
        <v>3.7558685446009394</v>
      </c>
      <c r="Q439" s="9">
        <v>10.65</v>
      </c>
      <c r="R439" s="138">
        <f t="shared" si="35"/>
        <v>3.755868544600939</v>
      </c>
      <c r="S439" s="136">
        <v>4.2599999999999802</v>
      </c>
      <c r="T439" s="137">
        <f t="shared" si="36"/>
        <v>0.46948356807511954</v>
      </c>
      <c r="U439" s="137">
        <f t="shared" si="37"/>
        <v>4.6948356807511953</v>
      </c>
      <c r="V439" s="136">
        <v>42.600000000000698</v>
      </c>
      <c r="W439" s="137">
        <f t="shared" si="38"/>
        <v>0.46948356807510971</v>
      </c>
      <c r="X439" s="137">
        <f t="shared" si="39"/>
        <v>4.6948356807510976</v>
      </c>
      <c r="Y439" s="136">
        <v>106.5</v>
      </c>
      <c r="Z439" s="9">
        <f t="shared" si="40"/>
        <v>0.37558685446009393</v>
      </c>
      <c r="AA439" s="139">
        <v>0.42599999999999999</v>
      </c>
      <c r="AB439" s="9">
        <f t="shared" si="41"/>
        <v>0.46948356807511737</v>
      </c>
      <c r="AC439" s="136">
        <v>106.5</v>
      </c>
      <c r="AD439" s="9">
        <f t="shared" si="42"/>
        <v>0.60093896713615025</v>
      </c>
      <c r="AE439" s="136">
        <v>106.5</v>
      </c>
      <c r="AF439" s="137">
        <f t="shared" si="43"/>
        <v>0.37558685446009393</v>
      </c>
      <c r="AG439" s="136">
        <v>106.5</v>
      </c>
      <c r="AH439" s="137">
        <f t="shared" si="44"/>
        <v>0.37558685446009393</v>
      </c>
      <c r="AI439" s="136">
        <v>106.5</v>
      </c>
      <c r="AJ439" s="138">
        <f t="shared" si="45"/>
        <v>0.37558685446009393</v>
      </c>
    </row>
    <row r="440" spans="1:36">
      <c r="A440" s="136">
        <v>106.75</v>
      </c>
      <c r="B440" s="137">
        <f t="shared" si="25"/>
        <v>0.37470725995316156</v>
      </c>
      <c r="C440" s="137">
        <f t="shared" si="26"/>
        <v>3.7470725995316156</v>
      </c>
      <c r="D440" s="9">
        <v>10.675000000000001</v>
      </c>
      <c r="E440" s="138">
        <f t="shared" si="27"/>
        <v>3.7470725995316156</v>
      </c>
      <c r="F440" s="136">
        <v>106.75</v>
      </c>
      <c r="G440" s="137">
        <f t="shared" si="28"/>
        <v>0.93676814988290391</v>
      </c>
      <c r="H440" s="137">
        <f t="shared" si="29"/>
        <v>9.3676814988290396</v>
      </c>
      <c r="I440" s="9">
        <v>10.675000000000001</v>
      </c>
      <c r="J440" s="138">
        <f t="shared" si="30"/>
        <v>3.7470725995316156</v>
      </c>
      <c r="K440" s="9">
        <v>424</v>
      </c>
      <c r="L440" s="137">
        <f t="shared" si="31"/>
        <v>0.94339622641509435</v>
      </c>
      <c r="M440" s="137">
        <f t="shared" si="32"/>
        <v>9.433962264150944</v>
      </c>
      <c r="N440" s="136">
        <v>106.75</v>
      </c>
      <c r="O440" s="137">
        <f t="shared" si="33"/>
        <v>0.37470725995316156</v>
      </c>
      <c r="P440" s="137">
        <f t="shared" si="34"/>
        <v>3.7470725995316156</v>
      </c>
      <c r="Q440" s="9">
        <v>10.675000000000001</v>
      </c>
      <c r="R440" s="138">
        <f t="shared" si="35"/>
        <v>3.7470725995316156</v>
      </c>
      <c r="S440" s="136">
        <v>4.26999999999998</v>
      </c>
      <c r="T440" s="137">
        <f t="shared" si="36"/>
        <v>0.46838407494145418</v>
      </c>
      <c r="U440" s="137">
        <f t="shared" si="37"/>
        <v>4.683840749414542</v>
      </c>
      <c r="V440" s="136">
        <v>42.700000000000699</v>
      </c>
      <c r="W440" s="137">
        <f t="shared" si="38"/>
        <v>0.46838407494144435</v>
      </c>
      <c r="X440" s="137">
        <f t="shared" si="39"/>
        <v>4.6838407494144434</v>
      </c>
      <c r="Y440" s="136">
        <v>106.75</v>
      </c>
      <c r="Z440" s="9">
        <f t="shared" si="40"/>
        <v>0.37470725995316156</v>
      </c>
      <c r="AA440" s="139">
        <v>0.42699999999999999</v>
      </c>
      <c r="AB440" s="9">
        <f t="shared" si="41"/>
        <v>0.46838407494145201</v>
      </c>
      <c r="AC440" s="136">
        <v>106.75</v>
      </c>
      <c r="AD440" s="9">
        <f t="shared" si="42"/>
        <v>0.59953161592505855</v>
      </c>
      <c r="AE440" s="136">
        <v>106.75</v>
      </c>
      <c r="AF440" s="137">
        <f t="shared" si="43"/>
        <v>0.37470725995316156</v>
      </c>
      <c r="AG440" s="136">
        <v>106.75</v>
      </c>
      <c r="AH440" s="137">
        <f t="shared" si="44"/>
        <v>0.37470725995316156</v>
      </c>
      <c r="AI440" s="136">
        <v>106.75</v>
      </c>
      <c r="AJ440" s="138">
        <f t="shared" si="45"/>
        <v>0.37470725995316156</v>
      </c>
    </row>
    <row r="441" spans="1:36">
      <c r="A441" s="136">
        <v>107</v>
      </c>
      <c r="B441" s="137">
        <f t="shared" si="25"/>
        <v>0.37383177570093457</v>
      </c>
      <c r="C441" s="137">
        <f t="shared" si="26"/>
        <v>3.7383177570093458</v>
      </c>
      <c r="D441" s="9">
        <v>10.7</v>
      </c>
      <c r="E441" s="138">
        <f t="shared" si="27"/>
        <v>3.7383177570093462</v>
      </c>
      <c r="F441" s="136">
        <v>107</v>
      </c>
      <c r="G441" s="137">
        <f t="shared" si="28"/>
        <v>0.93457943925233644</v>
      </c>
      <c r="H441" s="137">
        <f t="shared" si="29"/>
        <v>9.3457943925233646</v>
      </c>
      <c r="I441" s="9">
        <v>10.7</v>
      </c>
      <c r="J441" s="138">
        <f t="shared" si="30"/>
        <v>3.7383177570093462</v>
      </c>
      <c r="K441" s="136">
        <v>425</v>
      </c>
      <c r="L441" s="137">
        <f t="shared" si="31"/>
        <v>0.94117647058823528</v>
      </c>
      <c r="M441" s="137">
        <f t="shared" si="32"/>
        <v>9.4117647058823533</v>
      </c>
      <c r="N441" s="136">
        <v>107</v>
      </c>
      <c r="O441" s="137">
        <f t="shared" si="33"/>
        <v>0.37383177570093457</v>
      </c>
      <c r="P441" s="137">
        <f t="shared" si="34"/>
        <v>3.7383177570093458</v>
      </c>
      <c r="Q441" s="9">
        <v>10.7</v>
      </c>
      <c r="R441" s="138">
        <f t="shared" si="35"/>
        <v>3.7383177570093462</v>
      </c>
      <c r="S441" s="136">
        <v>4.2799999999999798</v>
      </c>
      <c r="T441" s="137">
        <f t="shared" si="36"/>
        <v>0.46728971962617044</v>
      </c>
      <c r="U441" s="137">
        <f t="shared" si="37"/>
        <v>4.6728971962617045</v>
      </c>
      <c r="V441" s="136">
        <v>42.800000000000701</v>
      </c>
      <c r="W441" s="137">
        <f t="shared" si="38"/>
        <v>0.46728971962616056</v>
      </c>
      <c r="X441" s="137">
        <f t="shared" si="39"/>
        <v>4.6728971962616059</v>
      </c>
      <c r="Y441" s="136">
        <v>107</v>
      </c>
      <c r="Z441" s="9">
        <f t="shared" si="40"/>
        <v>0.37383177570093457</v>
      </c>
      <c r="AA441" s="139">
        <v>0.42799999999999999</v>
      </c>
      <c r="AB441" s="9">
        <f t="shared" si="41"/>
        <v>0.46728971962616822</v>
      </c>
      <c r="AC441" s="136">
        <v>107</v>
      </c>
      <c r="AD441" s="9">
        <f t="shared" si="42"/>
        <v>0.59813084112149528</v>
      </c>
      <c r="AE441" s="136">
        <v>107</v>
      </c>
      <c r="AF441" s="137">
        <f t="shared" si="43"/>
        <v>0.37383177570093457</v>
      </c>
      <c r="AG441" s="136">
        <v>107</v>
      </c>
      <c r="AH441" s="137">
        <f t="shared" si="44"/>
        <v>0.37383177570093457</v>
      </c>
      <c r="AI441" s="136">
        <v>107</v>
      </c>
      <c r="AJ441" s="138">
        <f t="shared" si="45"/>
        <v>0.37383177570093457</v>
      </c>
    </row>
    <row r="442" spans="1:36">
      <c r="A442" s="136">
        <v>107.25</v>
      </c>
      <c r="B442" s="137">
        <f t="shared" si="25"/>
        <v>0.37296037296037299</v>
      </c>
      <c r="C442" s="137">
        <f t="shared" si="26"/>
        <v>3.7296037296037299</v>
      </c>
      <c r="D442" s="9">
        <v>10.725</v>
      </c>
      <c r="E442" s="138">
        <f t="shared" si="27"/>
        <v>3.7296037296037299</v>
      </c>
      <c r="F442" s="136">
        <v>107.25</v>
      </c>
      <c r="G442" s="137">
        <f t="shared" si="28"/>
        <v>0.93240093240093247</v>
      </c>
      <c r="H442" s="137">
        <f t="shared" si="29"/>
        <v>9.3240093240093245</v>
      </c>
      <c r="I442" s="9">
        <v>10.725</v>
      </c>
      <c r="J442" s="138">
        <f t="shared" si="30"/>
        <v>3.7296037296037299</v>
      </c>
      <c r="K442" s="9">
        <v>426</v>
      </c>
      <c r="L442" s="137">
        <f t="shared" si="31"/>
        <v>0.93896713615023475</v>
      </c>
      <c r="M442" s="137">
        <f t="shared" si="32"/>
        <v>9.3896713615023479</v>
      </c>
      <c r="N442" s="136">
        <v>107.25</v>
      </c>
      <c r="O442" s="137">
        <f t="shared" si="33"/>
        <v>0.37296037296037299</v>
      </c>
      <c r="P442" s="137">
        <f t="shared" si="34"/>
        <v>3.7296037296037299</v>
      </c>
      <c r="Q442" s="9">
        <v>10.725</v>
      </c>
      <c r="R442" s="138">
        <f t="shared" si="35"/>
        <v>3.7296037296037299</v>
      </c>
      <c r="S442" s="136">
        <v>4.2899999999999796</v>
      </c>
      <c r="T442" s="137">
        <f t="shared" si="36"/>
        <v>0.46620046620046846</v>
      </c>
      <c r="U442" s="137">
        <f t="shared" si="37"/>
        <v>4.6620046620046844</v>
      </c>
      <c r="V442" s="136">
        <v>42.900000000000702</v>
      </c>
      <c r="W442" s="137">
        <f t="shared" si="38"/>
        <v>0.46620046620045857</v>
      </c>
      <c r="X442" s="137">
        <f t="shared" si="39"/>
        <v>4.6620046620045859</v>
      </c>
      <c r="Y442" s="136">
        <v>107.25</v>
      </c>
      <c r="Z442" s="9">
        <f t="shared" si="40"/>
        <v>0.37296037296037299</v>
      </c>
      <c r="AA442" s="139">
        <v>0.42899999999999999</v>
      </c>
      <c r="AB442" s="9">
        <f t="shared" si="41"/>
        <v>0.46620046620046623</v>
      </c>
      <c r="AC442" s="136">
        <v>107.25</v>
      </c>
      <c r="AD442" s="9">
        <f t="shared" si="42"/>
        <v>0.59673659673659674</v>
      </c>
      <c r="AE442" s="136">
        <v>107.25</v>
      </c>
      <c r="AF442" s="137">
        <f t="shared" si="43"/>
        <v>0.37296037296037299</v>
      </c>
      <c r="AG442" s="136">
        <v>107.25</v>
      </c>
      <c r="AH442" s="137">
        <f t="shared" si="44"/>
        <v>0.37296037296037299</v>
      </c>
      <c r="AI442" s="136">
        <v>107.25</v>
      </c>
      <c r="AJ442" s="138">
        <f t="shared" si="45"/>
        <v>0.37296037296037299</v>
      </c>
    </row>
    <row r="443" spans="1:36">
      <c r="A443" s="136">
        <v>107.5</v>
      </c>
      <c r="B443" s="137">
        <f t="shared" si="25"/>
        <v>0.37209302325581395</v>
      </c>
      <c r="C443" s="137">
        <f t="shared" si="26"/>
        <v>3.7209302325581395</v>
      </c>
      <c r="D443" s="9">
        <v>10.75</v>
      </c>
      <c r="E443" s="138">
        <f t="shared" si="27"/>
        <v>3.7209302325581395</v>
      </c>
      <c r="F443" s="136">
        <v>107.5</v>
      </c>
      <c r="G443" s="137">
        <f t="shared" si="28"/>
        <v>0.93023255813953498</v>
      </c>
      <c r="H443" s="137">
        <f t="shared" si="29"/>
        <v>9.3023255813953494</v>
      </c>
      <c r="I443" s="9">
        <v>10.75</v>
      </c>
      <c r="J443" s="138">
        <f t="shared" si="30"/>
        <v>3.7209302325581395</v>
      </c>
      <c r="K443" s="136">
        <v>427</v>
      </c>
      <c r="L443" s="137">
        <f t="shared" si="31"/>
        <v>0.93676814988290391</v>
      </c>
      <c r="M443" s="137">
        <f t="shared" si="32"/>
        <v>9.3676814988290396</v>
      </c>
      <c r="N443" s="136">
        <v>107.5</v>
      </c>
      <c r="O443" s="137">
        <f t="shared" si="33"/>
        <v>0.37209302325581395</v>
      </c>
      <c r="P443" s="137">
        <f t="shared" si="34"/>
        <v>3.7209302325581395</v>
      </c>
      <c r="Q443" s="9">
        <v>10.75</v>
      </c>
      <c r="R443" s="138">
        <f t="shared" si="35"/>
        <v>3.7209302325581395</v>
      </c>
      <c r="S443" s="136">
        <v>4.2999999999999803</v>
      </c>
      <c r="T443" s="137">
        <f t="shared" si="36"/>
        <v>0.4651162790697696</v>
      </c>
      <c r="U443" s="137">
        <f t="shared" si="37"/>
        <v>4.651162790697696</v>
      </c>
      <c r="V443" s="136">
        <v>43.000000000000703</v>
      </c>
      <c r="W443" s="137">
        <f t="shared" si="38"/>
        <v>0.46511627906975983</v>
      </c>
      <c r="X443" s="137">
        <f t="shared" si="39"/>
        <v>4.6511627906975983</v>
      </c>
      <c r="Y443" s="136">
        <v>107.5</v>
      </c>
      <c r="Z443" s="9">
        <f t="shared" si="40"/>
        <v>0.37209302325581395</v>
      </c>
      <c r="AA443" s="139">
        <v>0.43</v>
      </c>
      <c r="AB443" s="9">
        <f t="shared" si="41"/>
        <v>0.46511627906976744</v>
      </c>
      <c r="AC443" s="136">
        <v>107.5</v>
      </c>
      <c r="AD443" s="9">
        <f t="shared" si="42"/>
        <v>0.59534883720930232</v>
      </c>
      <c r="AE443" s="136">
        <v>107.5</v>
      </c>
      <c r="AF443" s="137">
        <f t="shared" si="43"/>
        <v>0.37209302325581395</v>
      </c>
      <c r="AG443" s="136">
        <v>107.5</v>
      </c>
      <c r="AH443" s="137">
        <f t="shared" si="44"/>
        <v>0.37209302325581395</v>
      </c>
      <c r="AI443" s="136">
        <v>107.5</v>
      </c>
      <c r="AJ443" s="138">
        <f t="shared" si="45"/>
        <v>0.37209302325581395</v>
      </c>
    </row>
    <row r="444" spans="1:36">
      <c r="A444" s="136">
        <v>107.75</v>
      </c>
      <c r="B444" s="137">
        <f t="shared" si="25"/>
        <v>0.37122969837587005</v>
      </c>
      <c r="C444" s="137">
        <f t="shared" si="26"/>
        <v>3.7122969837587005</v>
      </c>
      <c r="D444" s="9">
        <v>10.775</v>
      </c>
      <c r="E444" s="138">
        <f t="shared" si="27"/>
        <v>3.7122969837587005</v>
      </c>
      <c r="F444" s="136">
        <v>107.75</v>
      </c>
      <c r="G444" s="137">
        <f t="shared" si="28"/>
        <v>0.92807424593967514</v>
      </c>
      <c r="H444" s="137">
        <f t="shared" si="29"/>
        <v>9.2807424593967518</v>
      </c>
      <c r="I444" s="9">
        <v>10.775</v>
      </c>
      <c r="J444" s="138">
        <f t="shared" si="30"/>
        <v>3.7122969837587005</v>
      </c>
      <c r="K444" s="9">
        <v>428</v>
      </c>
      <c r="L444" s="137">
        <f t="shared" si="31"/>
        <v>0.93457943925233644</v>
      </c>
      <c r="M444" s="137">
        <f t="shared" si="32"/>
        <v>9.3457943925233646</v>
      </c>
      <c r="N444" s="136">
        <v>107.75</v>
      </c>
      <c r="O444" s="137">
        <f t="shared" si="33"/>
        <v>0.37122969837587005</v>
      </c>
      <c r="P444" s="137">
        <f t="shared" si="34"/>
        <v>3.7122969837587005</v>
      </c>
      <c r="Q444" s="9">
        <v>10.775</v>
      </c>
      <c r="R444" s="138">
        <f t="shared" si="35"/>
        <v>3.7122969837587005</v>
      </c>
      <c r="S444" s="136">
        <v>4.3099999999999801</v>
      </c>
      <c r="T444" s="137">
        <f t="shared" si="36"/>
        <v>0.46403712296983973</v>
      </c>
      <c r="U444" s="137">
        <f t="shared" si="37"/>
        <v>4.6403712296983972</v>
      </c>
      <c r="V444" s="136">
        <v>43.100000000000698</v>
      </c>
      <c r="W444" s="137">
        <f t="shared" si="38"/>
        <v>0.46403712296983007</v>
      </c>
      <c r="X444" s="137">
        <f t="shared" si="39"/>
        <v>4.6403712296983004</v>
      </c>
      <c r="Y444" s="136">
        <v>107.75</v>
      </c>
      <c r="Z444" s="9">
        <f t="shared" si="40"/>
        <v>0.37122969837587005</v>
      </c>
      <c r="AA444" s="139">
        <v>0.43099999999999999</v>
      </c>
      <c r="AB444" s="9">
        <f t="shared" si="41"/>
        <v>0.46403712296983757</v>
      </c>
      <c r="AC444" s="136">
        <v>107.75</v>
      </c>
      <c r="AD444" s="9">
        <f t="shared" si="42"/>
        <v>0.59396751740139209</v>
      </c>
      <c r="AE444" s="136">
        <v>107.75</v>
      </c>
      <c r="AF444" s="137">
        <f t="shared" si="43"/>
        <v>0.37122969837587005</v>
      </c>
      <c r="AG444" s="136">
        <v>107.75</v>
      </c>
      <c r="AH444" s="137">
        <f t="shared" si="44"/>
        <v>0.37122969837587005</v>
      </c>
      <c r="AI444" s="136">
        <v>107.75</v>
      </c>
      <c r="AJ444" s="138">
        <f t="shared" si="45"/>
        <v>0.37122969837587005</v>
      </c>
    </row>
    <row r="445" spans="1:36">
      <c r="A445" s="136">
        <v>108</v>
      </c>
      <c r="B445" s="137">
        <f t="shared" si="25"/>
        <v>0.37037037037037041</v>
      </c>
      <c r="C445" s="137">
        <f t="shared" si="26"/>
        <v>3.7037037037037042</v>
      </c>
      <c r="D445" s="9">
        <v>10.8</v>
      </c>
      <c r="E445" s="138">
        <f t="shared" si="27"/>
        <v>3.7037037037037033</v>
      </c>
      <c r="F445" s="136">
        <v>108</v>
      </c>
      <c r="G445" s="137">
        <f t="shared" si="28"/>
        <v>0.92592592592592593</v>
      </c>
      <c r="H445" s="137">
        <f t="shared" si="29"/>
        <v>9.2592592592592595</v>
      </c>
      <c r="I445" s="9">
        <v>10.8</v>
      </c>
      <c r="J445" s="138">
        <f t="shared" si="30"/>
        <v>3.7037037037037033</v>
      </c>
      <c r="K445" s="136">
        <v>429</v>
      </c>
      <c r="L445" s="137">
        <f t="shared" si="31"/>
        <v>0.93240093240093247</v>
      </c>
      <c r="M445" s="137">
        <f t="shared" si="32"/>
        <v>9.3240093240093245</v>
      </c>
      <c r="N445" s="136">
        <v>108</v>
      </c>
      <c r="O445" s="137">
        <f t="shared" si="33"/>
        <v>0.37037037037037041</v>
      </c>
      <c r="P445" s="137">
        <f t="shared" si="34"/>
        <v>3.7037037037037042</v>
      </c>
      <c r="Q445" s="9">
        <v>10.8</v>
      </c>
      <c r="R445" s="138">
        <f t="shared" si="35"/>
        <v>3.7037037037037033</v>
      </c>
      <c r="S445" s="136">
        <v>4.3199999999999799</v>
      </c>
      <c r="T445" s="137">
        <f t="shared" si="36"/>
        <v>0.46296296296296507</v>
      </c>
      <c r="U445" s="137">
        <f t="shared" si="37"/>
        <v>4.6296296296296511</v>
      </c>
      <c r="V445" s="136">
        <v>43.200000000000699</v>
      </c>
      <c r="W445" s="137">
        <f t="shared" si="38"/>
        <v>0.46296296296295547</v>
      </c>
      <c r="X445" s="137">
        <f t="shared" si="39"/>
        <v>4.6296296296295552</v>
      </c>
      <c r="Y445" s="136">
        <v>108</v>
      </c>
      <c r="Z445" s="9">
        <f t="shared" si="40"/>
        <v>0.37037037037037041</v>
      </c>
      <c r="AA445" s="139">
        <v>0.432</v>
      </c>
      <c r="AB445" s="9">
        <f t="shared" si="41"/>
        <v>0.46296296296296297</v>
      </c>
      <c r="AC445" s="136">
        <v>108</v>
      </c>
      <c r="AD445" s="9">
        <f t="shared" si="42"/>
        <v>0.59259259259259256</v>
      </c>
      <c r="AE445" s="136">
        <v>108</v>
      </c>
      <c r="AF445" s="137">
        <f t="shared" si="43"/>
        <v>0.37037037037037041</v>
      </c>
      <c r="AG445" s="136">
        <v>108</v>
      </c>
      <c r="AH445" s="137">
        <f t="shared" si="44"/>
        <v>0.37037037037037041</v>
      </c>
      <c r="AI445" s="136">
        <v>108</v>
      </c>
      <c r="AJ445" s="138">
        <f t="shared" si="45"/>
        <v>0.37037037037037041</v>
      </c>
    </row>
    <row r="446" spans="1:36">
      <c r="A446" s="136">
        <v>108.25</v>
      </c>
      <c r="B446" s="137">
        <f t="shared" si="25"/>
        <v>0.36951501154734406</v>
      </c>
      <c r="C446" s="137">
        <f t="shared" si="26"/>
        <v>3.6951501154734405</v>
      </c>
      <c r="D446" s="9">
        <v>10.824999999999999</v>
      </c>
      <c r="E446" s="138">
        <f t="shared" si="27"/>
        <v>3.6951501154734414</v>
      </c>
      <c r="F446" s="136">
        <v>108.25</v>
      </c>
      <c r="G446" s="137">
        <f t="shared" si="28"/>
        <v>0.92378752886836024</v>
      </c>
      <c r="H446" s="137">
        <f t="shared" si="29"/>
        <v>9.2378752886836022</v>
      </c>
      <c r="I446" s="9">
        <v>10.824999999999999</v>
      </c>
      <c r="J446" s="138">
        <f t="shared" si="30"/>
        <v>3.6951501154734414</v>
      </c>
      <c r="K446" s="9">
        <v>430</v>
      </c>
      <c r="L446" s="137">
        <f t="shared" si="31"/>
        <v>0.93023255813953498</v>
      </c>
      <c r="M446" s="137">
        <f t="shared" si="32"/>
        <v>9.3023255813953494</v>
      </c>
      <c r="N446" s="136">
        <v>108.25</v>
      </c>
      <c r="O446" s="137">
        <f t="shared" si="33"/>
        <v>0.36951501154734406</v>
      </c>
      <c r="P446" s="137">
        <f t="shared" si="34"/>
        <v>3.6951501154734405</v>
      </c>
      <c r="Q446" s="9">
        <v>10.824999999999999</v>
      </c>
      <c r="R446" s="138">
        <f t="shared" si="35"/>
        <v>3.6951501154734414</v>
      </c>
      <c r="S446" s="136">
        <v>4.3299999999999796</v>
      </c>
      <c r="T446" s="137">
        <f t="shared" si="36"/>
        <v>0.46189376443418229</v>
      </c>
      <c r="U446" s="137">
        <f t="shared" si="37"/>
        <v>4.6189376443418233</v>
      </c>
      <c r="V446" s="136">
        <v>43.300000000000701</v>
      </c>
      <c r="W446" s="137">
        <f t="shared" si="38"/>
        <v>0.46189376443417268</v>
      </c>
      <c r="X446" s="137">
        <f t="shared" si="39"/>
        <v>4.6189376443417265</v>
      </c>
      <c r="Y446" s="136">
        <v>108.25</v>
      </c>
      <c r="Z446" s="9">
        <f t="shared" si="40"/>
        <v>0.36951501154734406</v>
      </c>
      <c r="AA446" s="139">
        <v>0.433</v>
      </c>
      <c r="AB446" s="9">
        <f t="shared" si="41"/>
        <v>0.46189376443418012</v>
      </c>
      <c r="AC446" s="136">
        <v>108.25</v>
      </c>
      <c r="AD446" s="9">
        <f t="shared" si="42"/>
        <v>0.59122401847575057</v>
      </c>
      <c r="AE446" s="136">
        <v>108.25</v>
      </c>
      <c r="AF446" s="137">
        <f t="shared" si="43"/>
        <v>0.36951501154734406</v>
      </c>
      <c r="AG446" s="136">
        <v>108.25</v>
      </c>
      <c r="AH446" s="137">
        <f t="shared" si="44"/>
        <v>0.36951501154734406</v>
      </c>
      <c r="AI446" s="136">
        <v>108.25</v>
      </c>
      <c r="AJ446" s="138">
        <f t="shared" si="45"/>
        <v>0.36951501154734406</v>
      </c>
    </row>
    <row r="447" spans="1:36">
      <c r="A447" s="136">
        <v>108.5</v>
      </c>
      <c r="B447" s="137">
        <f t="shared" si="25"/>
        <v>0.36866359447004604</v>
      </c>
      <c r="C447" s="137">
        <f t="shared" si="26"/>
        <v>3.6866359447004604</v>
      </c>
      <c r="D447" s="9">
        <v>10.85</v>
      </c>
      <c r="E447" s="138">
        <f t="shared" si="27"/>
        <v>3.6866359447004613</v>
      </c>
      <c r="F447" s="136">
        <v>108.5</v>
      </c>
      <c r="G447" s="137">
        <f t="shared" si="28"/>
        <v>0.9216589861751151</v>
      </c>
      <c r="H447" s="137">
        <f t="shared" si="29"/>
        <v>9.2165898617511512</v>
      </c>
      <c r="I447" s="9">
        <v>10.85</v>
      </c>
      <c r="J447" s="138">
        <f t="shared" si="30"/>
        <v>3.6866359447004613</v>
      </c>
      <c r="K447" s="136">
        <v>431</v>
      </c>
      <c r="L447" s="137">
        <f t="shared" si="31"/>
        <v>0.92807424593967514</v>
      </c>
      <c r="M447" s="137">
        <f t="shared" si="32"/>
        <v>9.2807424593967518</v>
      </c>
      <c r="N447" s="136">
        <v>108.5</v>
      </c>
      <c r="O447" s="137">
        <f t="shared" si="33"/>
        <v>0.36866359447004604</v>
      </c>
      <c r="P447" s="137">
        <f t="shared" si="34"/>
        <v>3.6866359447004604</v>
      </c>
      <c r="Q447" s="9">
        <v>10.85</v>
      </c>
      <c r="R447" s="138">
        <f t="shared" si="35"/>
        <v>3.6866359447004613</v>
      </c>
      <c r="S447" s="136">
        <v>4.3399999999999803</v>
      </c>
      <c r="T447" s="137">
        <f t="shared" si="36"/>
        <v>0.46082949308755966</v>
      </c>
      <c r="U447" s="137">
        <f t="shared" si="37"/>
        <v>4.6082949308755969</v>
      </c>
      <c r="V447" s="136">
        <v>43.400000000000702</v>
      </c>
      <c r="W447" s="137">
        <f t="shared" si="38"/>
        <v>0.46082949308755011</v>
      </c>
      <c r="X447" s="137">
        <f t="shared" si="39"/>
        <v>4.608294930875501</v>
      </c>
      <c r="Y447" s="136">
        <v>108.5</v>
      </c>
      <c r="Z447" s="9">
        <f t="shared" si="40"/>
        <v>0.36866359447004604</v>
      </c>
      <c r="AA447" s="139">
        <v>0.434</v>
      </c>
      <c r="AB447" s="9">
        <f t="shared" si="41"/>
        <v>0.46082949308755761</v>
      </c>
      <c r="AC447" s="136">
        <v>108.5</v>
      </c>
      <c r="AD447" s="9">
        <f t="shared" si="42"/>
        <v>0.58986175115207373</v>
      </c>
      <c r="AE447" s="136">
        <v>108.5</v>
      </c>
      <c r="AF447" s="137">
        <f t="shared" si="43"/>
        <v>0.36866359447004604</v>
      </c>
      <c r="AG447" s="136">
        <v>108.5</v>
      </c>
      <c r="AH447" s="137">
        <f t="shared" si="44"/>
        <v>0.36866359447004604</v>
      </c>
      <c r="AI447" s="136">
        <v>108.5</v>
      </c>
      <c r="AJ447" s="138">
        <f t="shared" si="45"/>
        <v>0.36866359447004604</v>
      </c>
    </row>
    <row r="448" spans="1:36">
      <c r="A448" s="136">
        <v>108.75</v>
      </c>
      <c r="B448" s="137">
        <f t="shared" si="25"/>
        <v>0.36781609195402298</v>
      </c>
      <c r="C448" s="137">
        <f t="shared" si="26"/>
        <v>3.6781609195402298</v>
      </c>
      <c r="D448" s="9">
        <v>10.875</v>
      </c>
      <c r="E448" s="138">
        <f t="shared" si="27"/>
        <v>3.6781609195402298</v>
      </c>
      <c r="F448" s="136">
        <v>108.75</v>
      </c>
      <c r="G448" s="137">
        <f t="shared" si="28"/>
        <v>0.91954022988505746</v>
      </c>
      <c r="H448" s="137">
        <f t="shared" si="29"/>
        <v>9.1954022988505741</v>
      </c>
      <c r="I448" s="9">
        <v>10.875</v>
      </c>
      <c r="J448" s="138">
        <f t="shared" si="30"/>
        <v>3.6781609195402298</v>
      </c>
      <c r="K448" s="9">
        <v>432</v>
      </c>
      <c r="L448" s="137">
        <f t="shared" si="31"/>
        <v>0.92592592592592593</v>
      </c>
      <c r="M448" s="137">
        <f t="shared" si="32"/>
        <v>9.2592592592592595</v>
      </c>
      <c r="N448" s="136">
        <v>108.75</v>
      </c>
      <c r="O448" s="137">
        <f t="shared" si="33"/>
        <v>0.36781609195402298</v>
      </c>
      <c r="P448" s="137">
        <f t="shared" si="34"/>
        <v>3.6781609195402298</v>
      </c>
      <c r="Q448" s="9">
        <v>10.875</v>
      </c>
      <c r="R448" s="138">
        <f t="shared" si="35"/>
        <v>3.6781609195402298</v>
      </c>
      <c r="S448" s="136">
        <v>4.3499999999999801</v>
      </c>
      <c r="T448" s="137">
        <f t="shared" si="36"/>
        <v>0.45977011494253084</v>
      </c>
      <c r="U448" s="137">
        <f t="shared" si="37"/>
        <v>4.5977011494253084</v>
      </c>
      <c r="V448" s="136">
        <v>43.500000000000703</v>
      </c>
      <c r="W448" s="137">
        <f t="shared" si="38"/>
        <v>0.45977011494252129</v>
      </c>
      <c r="X448" s="137">
        <f t="shared" si="39"/>
        <v>4.5977011494252125</v>
      </c>
      <c r="Y448" s="136">
        <v>108.75</v>
      </c>
      <c r="Z448" s="9">
        <f t="shared" si="40"/>
        <v>0.36781609195402298</v>
      </c>
      <c r="AA448" s="139">
        <v>0.435</v>
      </c>
      <c r="AB448" s="9">
        <f t="shared" si="41"/>
        <v>0.45977011494252873</v>
      </c>
      <c r="AC448" s="136">
        <v>108.75</v>
      </c>
      <c r="AD448" s="9">
        <f t="shared" si="42"/>
        <v>0.58850574712643677</v>
      </c>
      <c r="AE448" s="136">
        <v>108.75</v>
      </c>
      <c r="AF448" s="137">
        <f t="shared" si="43"/>
        <v>0.36781609195402298</v>
      </c>
      <c r="AG448" s="136">
        <v>108.75</v>
      </c>
      <c r="AH448" s="137">
        <f t="shared" si="44"/>
        <v>0.36781609195402298</v>
      </c>
      <c r="AI448" s="136">
        <v>108.75</v>
      </c>
      <c r="AJ448" s="138">
        <f t="shared" si="45"/>
        <v>0.36781609195402298</v>
      </c>
    </row>
    <row r="449" spans="1:36">
      <c r="A449" s="136">
        <v>109</v>
      </c>
      <c r="B449" s="137">
        <f t="shared" si="25"/>
        <v>0.3669724770642202</v>
      </c>
      <c r="C449" s="137">
        <f t="shared" si="26"/>
        <v>3.669724770642202</v>
      </c>
      <c r="D449" s="9">
        <v>10.9</v>
      </c>
      <c r="E449" s="138">
        <f t="shared" si="27"/>
        <v>3.669724770642202</v>
      </c>
      <c r="F449" s="136">
        <v>109</v>
      </c>
      <c r="G449" s="137">
        <f t="shared" si="28"/>
        <v>0.91743119266055051</v>
      </c>
      <c r="H449" s="137">
        <f t="shared" si="29"/>
        <v>9.1743119266055047</v>
      </c>
      <c r="I449" s="9">
        <v>10.9</v>
      </c>
      <c r="J449" s="138">
        <f t="shared" si="30"/>
        <v>3.669724770642202</v>
      </c>
      <c r="K449" s="136">
        <v>433</v>
      </c>
      <c r="L449" s="137">
        <f t="shared" si="31"/>
        <v>0.92378752886836024</v>
      </c>
      <c r="M449" s="137">
        <f t="shared" si="32"/>
        <v>9.2378752886836022</v>
      </c>
      <c r="N449" s="136">
        <v>109</v>
      </c>
      <c r="O449" s="137">
        <f t="shared" si="33"/>
        <v>0.3669724770642202</v>
      </c>
      <c r="P449" s="137">
        <f t="shared" si="34"/>
        <v>3.669724770642202</v>
      </c>
      <c r="Q449" s="9">
        <v>10.9</v>
      </c>
      <c r="R449" s="138">
        <f t="shared" si="35"/>
        <v>3.669724770642202</v>
      </c>
      <c r="S449" s="136">
        <v>4.3599999999999799</v>
      </c>
      <c r="T449" s="137">
        <f t="shared" si="36"/>
        <v>0.45871559633027731</v>
      </c>
      <c r="U449" s="137">
        <f t="shared" si="37"/>
        <v>4.5871559633027728</v>
      </c>
      <c r="V449" s="136">
        <v>43.600000000000698</v>
      </c>
      <c r="W449" s="137">
        <f t="shared" si="38"/>
        <v>0.45871559633026793</v>
      </c>
      <c r="X449" s="137">
        <f t="shared" si="39"/>
        <v>4.5871559633026795</v>
      </c>
      <c r="Y449" s="136">
        <v>109</v>
      </c>
      <c r="Z449" s="9">
        <f t="shared" si="40"/>
        <v>0.3669724770642202</v>
      </c>
      <c r="AA449" s="139">
        <v>0.436</v>
      </c>
      <c r="AB449" s="9">
        <f t="shared" si="41"/>
        <v>0.45871559633027525</v>
      </c>
      <c r="AC449" s="136">
        <v>109</v>
      </c>
      <c r="AD449" s="9">
        <f t="shared" si="42"/>
        <v>0.58715596330275233</v>
      </c>
      <c r="AE449" s="136">
        <v>109</v>
      </c>
      <c r="AF449" s="137">
        <f t="shared" si="43"/>
        <v>0.3669724770642202</v>
      </c>
      <c r="AG449" s="136">
        <v>109</v>
      </c>
      <c r="AH449" s="137">
        <f t="shared" si="44"/>
        <v>0.3669724770642202</v>
      </c>
      <c r="AI449" s="136">
        <v>109</v>
      </c>
      <c r="AJ449" s="138">
        <f t="shared" si="45"/>
        <v>0.3669724770642202</v>
      </c>
    </row>
    <row r="450" spans="1:36">
      <c r="A450" s="136">
        <v>109.25</v>
      </c>
      <c r="B450" s="137">
        <f t="shared" si="25"/>
        <v>0.36613272311212819</v>
      </c>
      <c r="C450" s="137">
        <f t="shared" si="26"/>
        <v>3.6613272311212821</v>
      </c>
      <c r="D450" s="9">
        <v>10.925000000000001</v>
      </c>
      <c r="E450" s="138">
        <f t="shared" si="27"/>
        <v>3.6613272311212812</v>
      </c>
      <c r="F450" s="136">
        <v>109.25</v>
      </c>
      <c r="G450" s="137">
        <f t="shared" si="28"/>
        <v>0.91533180778032042</v>
      </c>
      <c r="H450" s="137">
        <f t="shared" si="29"/>
        <v>9.1533180778032044</v>
      </c>
      <c r="I450" s="9">
        <v>10.925000000000001</v>
      </c>
      <c r="J450" s="138">
        <f t="shared" si="30"/>
        <v>3.6613272311212812</v>
      </c>
      <c r="K450" s="9">
        <v>434</v>
      </c>
      <c r="L450" s="137">
        <f t="shared" si="31"/>
        <v>0.9216589861751151</v>
      </c>
      <c r="M450" s="137">
        <f t="shared" si="32"/>
        <v>9.2165898617511512</v>
      </c>
      <c r="N450" s="136">
        <v>109.25</v>
      </c>
      <c r="O450" s="137">
        <f t="shared" si="33"/>
        <v>0.36613272311212819</v>
      </c>
      <c r="P450" s="137">
        <f t="shared" si="34"/>
        <v>3.6613272311212821</v>
      </c>
      <c r="Q450" s="9">
        <v>10.925000000000001</v>
      </c>
      <c r="R450" s="138">
        <f t="shared" si="35"/>
        <v>3.6613272311212812</v>
      </c>
      <c r="S450" s="136">
        <v>4.3699999999999797</v>
      </c>
      <c r="T450" s="137">
        <f t="shared" si="36"/>
        <v>0.45766590389016232</v>
      </c>
      <c r="U450" s="137">
        <f t="shared" si="37"/>
        <v>4.5766590389016235</v>
      </c>
      <c r="V450" s="136">
        <v>43.700000000000699</v>
      </c>
      <c r="W450" s="137">
        <f t="shared" si="38"/>
        <v>0.45766590389015283</v>
      </c>
      <c r="X450" s="137">
        <f t="shared" si="39"/>
        <v>4.5766590389015285</v>
      </c>
      <c r="Y450" s="136">
        <v>109.25</v>
      </c>
      <c r="Z450" s="9">
        <f t="shared" si="40"/>
        <v>0.36613272311212819</v>
      </c>
      <c r="AA450" s="139">
        <v>0.437</v>
      </c>
      <c r="AB450" s="9">
        <f t="shared" si="41"/>
        <v>0.45766590389016021</v>
      </c>
      <c r="AC450" s="136">
        <v>109.25</v>
      </c>
      <c r="AD450" s="9">
        <f t="shared" si="42"/>
        <v>0.58581235697940504</v>
      </c>
      <c r="AE450" s="136">
        <v>109.25</v>
      </c>
      <c r="AF450" s="137">
        <f t="shared" si="43"/>
        <v>0.36613272311212819</v>
      </c>
      <c r="AG450" s="136">
        <v>109.25</v>
      </c>
      <c r="AH450" s="137">
        <f t="shared" si="44"/>
        <v>0.36613272311212819</v>
      </c>
      <c r="AI450" s="136">
        <v>109.25</v>
      </c>
      <c r="AJ450" s="138">
        <f t="shared" si="45"/>
        <v>0.36613272311212819</v>
      </c>
    </row>
    <row r="451" spans="1:36">
      <c r="A451" s="136">
        <v>109.5</v>
      </c>
      <c r="B451" s="137">
        <f t="shared" si="25"/>
        <v>0.36529680365296807</v>
      </c>
      <c r="C451" s="137">
        <f t="shared" si="26"/>
        <v>3.6529680365296806</v>
      </c>
      <c r="D451" s="9">
        <v>10.95</v>
      </c>
      <c r="E451" s="138">
        <f t="shared" si="27"/>
        <v>3.6529680365296802</v>
      </c>
      <c r="F451" s="136">
        <v>109.5</v>
      </c>
      <c r="G451" s="137">
        <f t="shared" si="28"/>
        <v>0.91324200913242015</v>
      </c>
      <c r="H451" s="137">
        <f t="shared" si="29"/>
        <v>9.1324200913242013</v>
      </c>
      <c r="I451" s="9">
        <v>10.95</v>
      </c>
      <c r="J451" s="138">
        <f t="shared" si="30"/>
        <v>3.6529680365296802</v>
      </c>
      <c r="K451" s="136">
        <v>435</v>
      </c>
      <c r="L451" s="137">
        <f t="shared" si="31"/>
        <v>0.91954022988505746</v>
      </c>
      <c r="M451" s="137">
        <f t="shared" si="32"/>
        <v>9.1954022988505741</v>
      </c>
      <c r="N451" s="136">
        <v>109.5</v>
      </c>
      <c r="O451" s="137">
        <f t="shared" si="33"/>
        <v>0.36529680365296807</v>
      </c>
      <c r="P451" s="137">
        <f t="shared" si="34"/>
        <v>3.6529680365296806</v>
      </c>
      <c r="Q451" s="9">
        <v>10.95</v>
      </c>
      <c r="R451" s="138">
        <f t="shared" si="35"/>
        <v>3.6529680365296802</v>
      </c>
      <c r="S451" s="136">
        <v>4.3799999999999804</v>
      </c>
      <c r="T451" s="137">
        <f t="shared" si="36"/>
        <v>0.45662100456621207</v>
      </c>
      <c r="U451" s="137">
        <f t="shared" si="37"/>
        <v>4.5662100456621211</v>
      </c>
      <c r="V451" s="136">
        <v>43.800000000000701</v>
      </c>
      <c r="W451" s="137">
        <f t="shared" si="38"/>
        <v>0.45662100456620275</v>
      </c>
      <c r="X451" s="137">
        <f t="shared" si="39"/>
        <v>4.5662100456620278</v>
      </c>
      <c r="Y451" s="136">
        <v>109.5</v>
      </c>
      <c r="Z451" s="9">
        <f t="shared" si="40"/>
        <v>0.36529680365296807</v>
      </c>
      <c r="AA451" s="139">
        <v>0.438</v>
      </c>
      <c r="AB451" s="9">
        <f t="shared" si="41"/>
        <v>0.45662100456621002</v>
      </c>
      <c r="AC451" s="136">
        <v>109.5</v>
      </c>
      <c r="AD451" s="9">
        <f t="shared" si="42"/>
        <v>0.58447488584474894</v>
      </c>
      <c r="AE451" s="136">
        <v>109.5</v>
      </c>
      <c r="AF451" s="137">
        <f t="shared" si="43"/>
        <v>0.36529680365296807</v>
      </c>
      <c r="AG451" s="136">
        <v>109.5</v>
      </c>
      <c r="AH451" s="137">
        <f t="shared" si="44"/>
        <v>0.36529680365296807</v>
      </c>
      <c r="AI451" s="136">
        <v>109.5</v>
      </c>
      <c r="AJ451" s="138">
        <f t="shared" si="45"/>
        <v>0.36529680365296807</v>
      </c>
    </row>
    <row r="452" spans="1:36">
      <c r="A452" s="136">
        <v>109.75</v>
      </c>
      <c r="B452" s="137">
        <f t="shared" si="25"/>
        <v>0.36446469248291569</v>
      </c>
      <c r="C452" s="137">
        <f t="shared" si="26"/>
        <v>3.6446469248291571</v>
      </c>
      <c r="D452" s="9">
        <v>10.975</v>
      </c>
      <c r="E452" s="138">
        <f t="shared" si="27"/>
        <v>3.6446469248291571</v>
      </c>
      <c r="F452" s="136">
        <v>109.75</v>
      </c>
      <c r="G452" s="137">
        <f t="shared" si="28"/>
        <v>0.91116173120728927</v>
      </c>
      <c r="H452" s="137">
        <f t="shared" si="29"/>
        <v>9.1116173120728927</v>
      </c>
      <c r="I452" s="9">
        <v>10.975</v>
      </c>
      <c r="J452" s="138">
        <f t="shared" si="30"/>
        <v>3.6446469248291571</v>
      </c>
      <c r="K452" s="9">
        <v>436</v>
      </c>
      <c r="L452" s="137">
        <f t="shared" si="31"/>
        <v>0.91743119266055051</v>
      </c>
      <c r="M452" s="137">
        <f t="shared" si="32"/>
        <v>9.1743119266055047</v>
      </c>
      <c r="N452" s="136">
        <v>109.75</v>
      </c>
      <c r="O452" s="137">
        <f t="shared" si="33"/>
        <v>0.36446469248291569</v>
      </c>
      <c r="P452" s="137">
        <f t="shared" si="34"/>
        <v>3.6446469248291571</v>
      </c>
      <c r="Q452" s="9">
        <v>10.975</v>
      </c>
      <c r="R452" s="138">
        <f t="shared" si="35"/>
        <v>3.6446469248291571</v>
      </c>
      <c r="S452" s="136">
        <v>4.3899999999999801</v>
      </c>
      <c r="T452" s="137">
        <f t="shared" si="36"/>
        <v>0.45558086560364669</v>
      </c>
      <c r="U452" s="137">
        <f t="shared" si="37"/>
        <v>4.5558086560364668</v>
      </c>
      <c r="V452" s="136">
        <v>43.900000000000702</v>
      </c>
      <c r="W452" s="137">
        <f t="shared" si="38"/>
        <v>0.45558086560363731</v>
      </c>
      <c r="X452" s="137">
        <f t="shared" si="39"/>
        <v>4.5558086560363726</v>
      </c>
      <c r="Y452" s="136">
        <v>109.75</v>
      </c>
      <c r="Z452" s="9">
        <f t="shared" si="40"/>
        <v>0.36446469248291569</v>
      </c>
      <c r="AA452" s="139">
        <v>0.439</v>
      </c>
      <c r="AB452" s="9">
        <f t="shared" si="41"/>
        <v>0.45558086560364464</v>
      </c>
      <c r="AC452" s="136">
        <v>109.75</v>
      </c>
      <c r="AD452" s="9">
        <f t="shared" si="42"/>
        <v>0.58314350797266512</v>
      </c>
      <c r="AE452" s="136">
        <v>109.75</v>
      </c>
      <c r="AF452" s="137">
        <f t="shared" si="43"/>
        <v>0.36446469248291569</v>
      </c>
      <c r="AG452" s="136">
        <v>109.75</v>
      </c>
      <c r="AH452" s="137">
        <f t="shared" si="44"/>
        <v>0.36446469248291569</v>
      </c>
      <c r="AI452" s="136">
        <v>109.75</v>
      </c>
      <c r="AJ452" s="138">
        <f t="shared" si="45"/>
        <v>0.36446469248291569</v>
      </c>
    </row>
    <row r="453" spans="1:36">
      <c r="A453" s="136">
        <v>110</v>
      </c>
      <c r="B453" s="137">
        <f t="shared" si="25"/>
        <v>0.36363636363636365</v>
      </c>
      <c r="C453" s="137">
        <f t="shared" si="26"/>
        <v>3.6363636363636367</v>
      </c>
      <c r="D453" s="9">
        <v>11</v>
      </c>
      <c r="E453" s="138">
        <f t="shared" si="27"/>
        <v>3.6363636363636362</v>
      </c>
      <c r="F453" s="136">
        <v>110</v>
      </c>
      <c r="G453" s="137">
        <f t="shared" si="28"/>
        <v>0.90909090909090917</v>
      </c>
      <c r="H453" s="137">
        <f t="shared" si="29"/>
        <v>9.0909090909090917</v>
      </c>
      <c r="I453" s="9">
        <v>11</v>
      </c>
      <c r="J453" s="138">
        <f t="shared" si="30"/>
        <v>3.6363636363636362</v>
      </c>
      <c r="K453" s="136">
        <v>437</v>
      </c>
      <c r="L453" s="137">
        <f t="shared" si="31"/>
        <v>0.91533180778032042</v>
      </c>
      <c r="M453" s="137">
        <f t="shared" si="32"/>
        <v>9.1533180778032044</v>
      </c>
      <c r="N453" s="136">
        <v>110</v>
      </c>
      <c r="O453" s="137">
        <f t="shared" si="33"/>
        <v>0.36363636363636365</v>
      </c>
      <c r="P453" s="137">
        <f t="shared" si="34"/>
        <v>3.6363636363636367</v>
      </c>
      <c r="Q453" s="9">
        <v>11</v>
      </c>
      <c r="R453" s="138">
        <f t="shared" si="35"/>
        <v>3.6363636363636362</v>
      </c>
      <c r="S453" s="136">
        <v>4.3999999999999799</v>
      </c>
      <c r="T453" s="137">
        <f t="shared" si="36"/>
        <v>0.45454545454545658</v>
      </c>
      <c r="U453" s="137">
        <f t="shared" si="37"/>
        <v>4.5454545454545663</v>
      </c>
      <c r="V453" s="136">
        <v>44.000000000000703</v>
      </c>
      <c r="W453" s="137">
        <f t="shared" si="38"/>
        <v>0.45454545454544726</v>
      </c>
      <c r="X453" s="137">
        <f t="shared" si="39"/>
        <v>4.5454545454544721</v>
      </c>
      <c r="Y453" s="136">
        <v>110</v>
      </c>
      <c r="Z453" s="9">
        <f t="shared" si="40"/>
        <v>0.36363636363636365</v>
      </c>
      <c r="AA453" s="139">
        <v>0.44</v>
      </c>
      <c r="AB453" s="9">
        <f t="shared" si="41"/>
        <v>0.45454545454545453</v>
      </c>
      <c r="AC453" s="136">
        <v>110</v>
      </c>
      <c r="AD453" s="9">
        <f t="shared" si="42"/>
        <v>0.5818181818181819</v>
      </c>
      <c r="AE453" s="136">
        <v>110</v>
      </c>
      <c r="AF453" s="137">
        <f t="shared" si="43"/>
        <v>0.36363636363636365</v>
      </c>
      <c r="AG453" s="136">
        <v>110</v>
      </c>
      <c r="AH453" s="137">
        <f t="shared" si="44"/>
        <v>0.36363636363636365</v>
      </c>
      <c r="AI453" s="136">
        <v>110</v>
      </c>
      <c r="AJ453" s="138">
        <f t="shared" si="45"/>
        <v>0.36363636363636365</v>
      </c>
    </row>
    <row r="454" spans="1:36">
      <c r="A454" s="136">
        <v>110.25</v>
      </c>
      <c r="B454" s="137">
        <f t="shared" si="25"/>
        <v>0.36281179138321995</v>
      </c>
      <c r="C454" s="137">
        <f t="shared" si="26"/>
        <v>3.6281179138321997</v>
      </c>
      <c r="D454" s="9">
        <v>11.025</v>
      </c>
      <c r="E454" s="138">
        <f t="shared" si="27"/>
        <v>3.6281179138321993</v>
      </c>
      <c r="F454" s="136">
        <v>110.25</v>
      </c>
      <c r="G454" s="137">
        <f t="shared" si="28"/>
        <v>0.90702947845804993</v>
      </c>
      <c r="H454" s="137">
        <f t="shared" si="29"/>
        <v>9.0702947845804989</v>
      </c>
      <c r="I454" s="9">
        <v>11.025</v>
      </c>
      <c r="J454" s="138">
        <f t="shared" si="30"/>
        <v>3.6281179138321993</v>
      </c>
      <c r="K454" s="9">
        <v>438</v>
      </c>
      <c r="L454" s="137">
        <f t="shared" si="31"/>
        <v>0.91324200913242015</v>
      </c>
      <c r="M454" s="137">
        <f t="shared" si="32"/>
        <v>9.1324200913242013</v>
      </c>
      <c r="N454" s="136">
        <v>110.25</v>
      </c>
      <c r="O454" s="137">
        <f t="shared" si="33"/>
        <v>0.36281179138321995</v>
      </c>
      <c r="P454" s="137">
        <f t="shared" si="34"/>
        <v>3.6281179138321997</v>
      </c>
      <c r="Q454" s="9">
        <v>11.025</v>
      </c>
      <c r="R454" s="138">
        <f t="shared" si="35"/>
        <v>3.6281179138321993</v>
      </c>
      <c r="S454" s="136">
        <v>4.4099999999999797</v>
      </c>
      <c r="T454" s="137">
        <f t="shared" si="36"/>
        <v>0.45351473922902702</v>
      </c>
      <c r="U454" s="137">
        <f t="shared" si="37"/>
        <v>4.5351473922902699</v>
      </c>
      <c r="V454" s="136">
        <v>44.100000000000698</v>
      </c>
      <c r="W454" s="137">
        <f t="shared" si="38"/>
        <v>0.45351473922901775</v>
      </c>
      <c r="X454" s="137">
        <f t="shared" si="39"/>
        <v>4.5351473922901775</v>
      </c>
      <c r="Y454" s="136">
        <v>110.25</v>
      </c>
      <c r="Z454" s="9">
        <f t="shared" si="40"/>
        <v>0.36281179138321995</v>
      </c>
      <c r="AA454" s="139">
        <v>0.441</v>
      </c>
      <c r="AB454" s="9">
        <f t="shared" si="41"/>
        <v>0.45351473922902497</v>
      </c>
      <c r="AC454" s="136">
        <v>110.25</v>
      </c>
      <c r="AD454" s="9">
        <f t="shared" si="42"/>
        <v>0.58049886621315194</v>
      </c>
      <c r="AE454" s="136">
        <v>110.25</v>
      </c>
      <c r="AF454" s="137">
        <f t="shared" si="43"/>
        <v>0.36281179138321995</v>
      </c>
      <c r="AG454" s="136">
        <v>110.25</v>
      </c>
      <c r="AH454" s="137">
        <f t="shared" si="44"/>
        <v>0.36281179138321995</v>
      </c>
      <c r="AI454" s="136">
        <v>110.25</v>
      </c>
      <c r="AJ454" s="138">
        <f t="shared" si="45"/>
        <v>0.36281179138321995</v>
      </c>
    </row>
    <row r="455" spans="1:36">
      <c r="A455" s="136">
        <v>110.5</v>
      </c>
      <c r="B455" s="137">
        <f t="shared" si="25"/>
        <v>0.36199095022624433</v>
      </c>
      <c r="C455" s="137">
        <f t="shared" si="26"/>
        <v>3.6199095022624435</v>
      </c>
      <c r="D455" s="9">
        <v>11.05</v>
      </c>
      <c r="E455" s="138">
        <f t="shared" si="27"/>
        <v>3.619909502262443</v>
      </c>
      <c r="F455" s="136">
        <v>110.5</v>
      </c>
      <c r="G455" s="137">
        <f t="shared" si="28"/>
        <v>0.90497737556561086</v>
      </c>
      <c r="H455" s="137">
        <f t="shared" si="29"/>
        <v>9.0497737556561084</v>
      </c>
      <c r="I455" s="9">
        <v>11.05</v>
      </c>
      <c r="J455" s="138">
        <f t="shared" si="30"/>
        <v>3.619909502262443</v>
      </c>
      <c r="K455" s="136">
        <v>439</v>
      </c>
      <c r="L455" s="137">
        <f t="shared" si="31"/>
        <v>0.91116173120728927</v>
      </c>
      <c r="M455" s="137">
        <f t="shared" si="32"/>
        <v>9.1116173120728927</v>
      </c>
      <c r="N455" s="136">
        <v>110.5</v>
      </c>
      <c r="O455" s="137">
        <f t="shared" si="33"/>
        <v>0.36199095022624433</v>
      </c>
      <c r="P455" s="137">
        <f t="shared" si="34"/>
        <v>3.6199095022624435</v>
      </c>
      <c r="Q455" s="9">
        <v>11.05</v>
      </c>
      <c r="R455" s="138">
        <f t="shared" si="35"/>
        <v>3.619909502262443</v>
      </c>
      <c r="S455" s="136">
        <v>4.4199999999999804</v>
      </c>
      <c r="T455" s="137">
        <f t="shared" si="36"/>
        <v>0.45248868778280749</v>
      </c>
      <c r="U455" s="137">
        <f t="shared" si="37"/>
        <v>4.5248868778280746</v>
      </c>
      <c r="V455" s="136">
        <v>44.200000000000699</v>
      </c>
      <c r="W455" s="137">
        <f t="shared" si="38"/>
        <v>0.45248868778279827</v>
      </c>
      <c r="X455" s="137">
        <f t="shared" si="39"/>
        <v>4.5248868778279832</v>
      </c>
      <c r="Y455" s="136">
        <v>110.5</v>
      </c>
      <c r="Z455" s="9">
        <f t="shared" si="40"/>
        <v>0.36199095022624433</v>
      </c>
      <c r="AA455" s="139">
        <v>0.442</v>
      </c>
      <c r="AB455" s="9">
        <f t="shared" si="41"/>
        <v>0.45248868778280538</v>
      </c>
      <c r="AC455" s="136">
        <v>110.5</v>
      </c>
      <c r="AD455" s="9">
        <f t="shared" si="42"/>
        <v>0.57918552036199089</v>
      </c>
      <c r="AE455" s="136">
        <v>110.5</v>
      </c>
      <c r="AF455" s="137">
        <f t="shared" si="43"/>
        <v>0.36199095022624433</v>
      </c>
      <c r="AG455" s="136">
        <v>110.5</v>
      </c>
      <c r="AH455" s="137">
        <f t="shared" si="44"/>
        <v>0.36199095022624433</v>
      </c>
      <c r="AI455" s="136">
        <v>110.5</v>
      </c>
      <c r="AJ455" s="138">
        <f t="shared" si="45"/>
        <v>0.36199095022624433</v>
      </c>
    </row>
    <row r="456" spans="1:36">
      <c r="A456" s="136">
        <v>110.75</v>
      </c>
      <c r="B456" s="137">
        <f t="shared" si="25"/>
        <v>0.36117381489841988</v>
      </c>
      <c r="C456" s="137">
        <f t="shared" si="26"/>
        <v>3.6117381489841986</v>
      </c>
      <c r="D456" s="9">
        <v>11.074999999999999</v>
      </c>
      <c r="E456" s="138">
        <f t="shared" si="27"/>
        <v>3.6117381489841991</v>
      </c>
      <c r="F456" s="136">
        <v>110.75</v>
      </c>
      <c r="G456" s="137">
        <f t="shared" si="28"/>
        <v>0.90293453724604977</v>
      </c>
      <c r="H456" s="137">
        <f t="shared" si="29"/>
        <v>9.0293453724604973</v>
      </c>
      <c r="I456" s="9">
        <v>11.074999999999999</v>
      </c>
      <c r="J456" s="138">
        <f t="shared" si="30"/>
        <v>3.6117381489841991</v>
      </c>
      <c r="K456" s="9">
        <v>440</v>
      </c>
      <c r="L456" s="137">
        <f t="shared" si="31"/>
        <v>0.90909090909090917</v>
      </c>
      <c r="M456" s="137">
        <f t="shared" si="32"/>
        <v>9.0909090909090917</v>
      </c>
      <c r="N456" s="136">
        <v>110.75</v>
      </c>
      <c r="O456" s="137">
        <f t="shared" si="33"/>
        <v>0.36117381489841988</v>
      </c>
      <c r="P456" s="137">
        <f t="shared" si="34"/>
        <v>3.6117381489841986</v>
      </c>
      <c r="Q456" s="9">
        <v>11.074999999999999</v>
      </c>
      <c r="R456" s="138">
        <f t="shared" si="35"/>
        <v>3.6117381489841991</v>
      </c>
      <c r="S456" s="136">
        <v>4.4299999999999802</v>
      </c>
      <c r="T456" s="137">
        <f t="shared" si="36"/>
        <v>0.45146726862302683</v>
      </c>
      <c r="U456" s="137">
        <f t="shared" si="37"/>
        <v>4.5146726862302682</v>
      </c>
      <c r="V456" s="136">
        <v>44.300000000000701</v>
      </c>
      <c r="W456" s="137">
        <f t="shared" si="38"/>
        <v>0.45146726862301767</v>
      </c>
      <c r="X456" s="137">
        <f t="shared" si="39"/>
        <v>4.5146726862301767</v>
      </c>
      <c r="Y456" s="136">
        <v>110.75</v>
      </c>
      <c r="Z456" s="9">
        <f t="shared" si="40"/>
        <v>0.36117381489841988</v>
      </c>
      <c r="AA456" s="139">
        <v>0.443</v>
      </c>
      <c r="AB456" s="9">
        <f t="shared" si="41"/>
        <v>0.45146726862302483</v>
      </c>
      <c r="AC456" s="136">
        <v>110.75</v>
      </c>
      <c r="AD456" s="9">
        <f t="shared" si="42"/>
        <v>0.57787810383747185</v>
      </c>
      <c r="AE456" s="136">
        <v>110.75</v>
      </c>
      <c r="AF456" s="137">
        <f t="shared" si="43"/>
        <v>0.36117381489841988</v>
      </c>
      <c r="AG456" s="136">
        <v>110.75</v>
      </c>
      <c r="AH456" s="137">
        <f t="shared" si="44"/>
        <v>0.36117381489841988</v>
      </c>
      <c r="AI456" s="136">
        <v>110.75</v>
      </c>
      <c r="AJ456" s="138">
        <f t="shared" si="45"/>
        <v>0.36117381489841988</v>
      </c>
    </row>
    <row r="457" spans="1:36">
      <c r="A457" s="136">
        <v>111</v>
      </c>
      <c r="B457" s="137">
        <f t="shared" si="25"/>
        <v>0.3603603603603604</v>
      </c>
      <c r="C457" s="137">
        <f t="shared" si="26"/>
        <v>3.6036036036036041</v>
      </c>
      <c r="D457" s="9">
        <v>11.1</v>
      </c>
      <c r="E457" s="138">
        <f t="shared" si="27"/>
        <v>3.6036036036036037</v>
      </c>
      <c r="F457" s="136">
        <v>111</v>
      </c>
      <c r="G457" s="137">
        <f t="shared" si="28"/>
        <v>0.90090090090090091</v>
      </c>
      <c r="H457" s="137">
        <f t="shared" si="29"/>
        <v>9.0090090090090094</v>
      </c>
      <c r="I457" s="9">
        <v>11.1</v>
      </c>
      <c r="J457" s="138">
        <f t="shared" si="30"/>
        <v>3.6036036036036037</v>
      </c>
      <c r="K457" s="136">
        <v>441</v>
      </c>
      <c r="L457" s="137">
        <f t="shared" si="31"/>
        <v>0.90702947845804993</v>
      </c>
      <c r="M457" s="137">
        <f t="shared" si="32"/>
        <v>9.0702947845804989</v>
      </c>
      <c r="N457" s="136">
        <v>111</v>
      </c>
      <c r="O457" s="137">
        <f t="shared" si="33"/>
        <v>0.3603603603603604</v>
      </c>
      <c r="P457" s="137">
        <f t="shared" si="34"/>
        <v>3.6036036036036041</v>
      </c>
      <c r="Q457" s="9">
        <v>11.1</v>
      </c>
      <c r="R457" s="138">
        <f t="shared" si="35"/>
        <v>3.6036036036036037</v>
      </c>
      <c r="S457" s="136">
        <v>4.43999999999998</v>
      </c>
      <c r="T457" s="137">
        <f t="shared" si="36"/>
        <v>0.45045045045045246</v>
      </c>
      <c r="U457" s="137">
        <f t="shared" si="37"/>
        <v>4.5045045045045242</v>
      </c>
      <c r="V457" s="136">
        <v>44.400000000000702</v>
      </c>
      <c r="W457" s="137">
        <f t="shared" si="38"/>
        <v>0.45045045045044335</v>
      </c>
      <c r="X457" s="137">
        <f t="shared" si="39"/>
        <v>4.5045045045044336</v>
      </c>
      <c r="Y457" s="136">
        <v>111</v>
      </c>
      <c r="Z457" s="9">
        <f t="shared" si="40"/>
        <v>0.3603603603603604</v>
      </c>
      <c r="AA457" s="139">
        <v>0.44400000000000001</v>
      </c>
      <c r="AB457" s="9">
        <f t="shared" si="41"/>
        <v>0.45045045045045046</v>
      </c>
      <c r="AC457" s="136">
        <v>111</v>
      </c>
      <c r="AD457" s="9">
        <f t="shared" si="42"/>
        <v>0.57657657657657657</v>
      </c>
      <c r="AE457" s="136">
        <v>111</v>
      </c>
      <c r="AF457" s="137">
        <f t="shared" si="43"/>
        <v>0.3603603603603604</v>
      </c>
      <c r="AG457" s="136">
        <v>111</v>
      </c>
      <c r="AH457" s="137">
        <f t="shared" si="44"/>
        <v>0.3603603603603604</v>
      </c>
      <c r="AI457" s="136">
        <v>111</v>
      </c>
      <c r="AJ457" s="138">
        <f t="shared" si="45"/>
        <v>0.3603603603603604</v>
      </c>
    </row>
    <row r="458" spans="1:36">
      <c r="A458" s="136">
        <v>111.25</v>
      </c>
      <c r="B458" s="137">
        <f t="shared" si="25"/>
        <v>0.35955056179775285</v>
      </c>
      <c r="C458" s="137">
        <f t="shared" si="26"/>
        <v>3.5955056179775284</v>
      </c>
      <c r="D458" s="9">
        <v>11.125</v>
      </c>
      <c r="E458" s="138">
        <f t="shared" si="27"/>
        <v>3.5955056179775284</v>
      </c>
      <c r="F458" s="136">
        <v>111.25</v>
      </c>
      <c r="G458" s="137">
        <f t="shared" si="28"/>
        <v>0.89887640449438211</v>
      </c>
      <c r="H458" s="137">
        <f t="shared" si="29"/>
        <v>8.9887640449438209</v>
      </c>
      <c r="I458" s="9">
        <v>11.125</v>
      </c>
      <c r="J458" s="138">
        <f t="shared" si="30"/>
        <v>3.5955056179775284</v>
      </c>
      <c r="K458" s="9">
        <v>442</v>
      </c>
      <c r="L458" s="137">
        <f t="shared" si="31"/>
        <v>0.90497737556561086</v>
      </c>
      <c r="M458" s="137">
        <f t="shared" si="32"/>
        <v>9.0497737556561084</v>
      </c>
      <c r="N458" s="136">
        <v>111.25</v>
      </c>
      <c r="O458" s="137">
        <f t="shared" si="33"/>
        <v>0.35955056179775285</v>
      </c>
      <c r="P458" s="137">
        <f t="shared" si="34"/>
        <v>3.5955056179775284</v>
      </c>
      <c r="Q458" s="9">
        <v>11.125</v>
      </c>
      <c r="R458" s="138">
        <f t="shared" si="35"/>
        <v>3.5955056179775284</v>
      </c>
      <c r="S458" s="136">
        <v>4.4499999999999797</v>
      </c>
      <c r="T458" s="137">
        <f t="shared" si="36"/>
        <v>0.44943820224719305</v>
      </c>
      <c r="U458" s="137">
        <f t="shared" si="37"/>
        <v>4.4943820224719309</v>
      </c>
      <c r="V458" s="136">
        <v>44.500000000000703</v>
      </c>
      <c r="W458" s="137">
        <f t="shared" si="38"/>
        <v>0.44943820224718395</v>
      </c>
      <c r="X458" s="137">
        <f t="shared" si="39"/>
        <v>4.4943820224718394</v>
      </c>
      <c r="Y458" s="136">
        <v>111.25</v>
      </c>
      <c r="Z458" s="9">
        <f t="shared" si="40"/>
        <v>0.35955056179775285</v>
      </c>
      <c r="AA458" s="139">
        <v>0.44500000000000001</v>
      </c>
      <c r="AB458" s="9">
        <f t="shared" si="41"/>
        <v>0.449438202247191</v>
      </c>
      <c r="AC458" s="136">
        <v>111.25</v>
      </c>
      <c r="AD458" s="9">
        <f t="shared" si="42"/>
        <v>0.57528089887640455</v>
      </c>
      <c r="AE458" s="136">
        <v>111.25</v>
      </c>
      <c r="AF458" s="137">
        <f t="shared" si="43"/>
        <v>0.35955056179775285</v>
      </c>
      <c r="AG458" s="136">
        <v>111.25</v>
      </c>
      <c r="AH458" s="137">
        <f t="shared" si="44"/>
        <v>0.35955056179775285</v>
      </c>
      <c r="AI458" s="136">
        <v>111.25</v>
      </c>
      <c r="AJ458" s="138">
        <f t="shared" si="45"/>
        <v>0.35955056179775285</v>
      </c>
    </row>
    <row r="459" spans="1:36">
      <c r="A459" s="136">
        <v>111.5</v>
      </c>
      <c r="B459" s="137">
        <f t="shared" si="25"/>
        <v>0.35874439461883406</v>
      </c>
      <c r="C459" s="137">
        <f t="shared" si="26"/>
        <v>3.5874439461883405</v>
      </c>
      <c r="D459" s="9">
        <v>11.15</v>
      </c>
      <c r="E459" s="138">
        <f t="shared" si="27"/>
        <v>3.5874439461883405</v>
      </c>
      <c r="F459" s="136">
        <v>111.5</v>
      </c>
      <c r="G459" s="137">
        <f t="shared" si="28"/>
        <v>0.89686098654708513</v>
      </c>
      <c r="H459" s="137">
        <f t="shared" si="29"/>
        <v>8.9686098654708513</v>
      </c>
      <c r="I459" s="9">
        <v>11.15</v>
      </c>
      <c r="J459" s="138">
        <f t="shared" si="30"/>
        <v>3.5874439461883405</v>
      </c>
      <c r="K459" s="136">
        <v>443</v>
      </c>
      <c r="L459" s="137">
        <f t="shared" si="31"/>
        <v>0.90293453724604977</v>
      </c>
      <c r="M459" s="137">
        <f t="shared" si="32"/>
        <v>9.0293453724604973</v>
      </c>
      <c r="N459" s="136">
        <v>111.5</v>
      </c>
      <c r="O459" s="137">
        <f t="shared" si="33"/>
        <v>0.35874439461883406</v>
      </c>
      <c r="P459" s="137">
        <f t="shared" si="34"/>
        <v>3.5874439461883405</v>
      </c>
      <c r="Q459" s="9">
        <v>11.15</v>
      </c>
      <c r="R459" s="138">
        <f t="shared" si="35"/>
        <v>3.5874439461883405</v>
      </c>
      <c r="S459" s="136">
        <v>4.4599999999999804</v>
      </c>
      <c r="T459" s="137">
        <f t="shared" si="36"/>
        <v>0.44843049327354456</v>
      </c>
      <c r="U459" s="137">
        <f t="shared" si="37"/>
        <v>4.4843049327354461</v>
      </c>
      <c r="V459" s="136">
        <v>44.600000000000698</v>
      </c>
      <c r="W459" s="137">
        <f t="shared" si="38"/>
        <v>0.44843049327353562</v>
      </c>
      <c r="X459" s="137">
        <f t="shared" si="39"/>
        <v>4.4843049327353564</v>
      </c>
      <c r="Y459" s="136">
        <v>111.5</v>
      </c>
      <c r="Z459" s="9">
        <f t="shared" si="40"/>
        <v>0.35874439461883406</v>
      </c>
      <c r="AA459" s="139">
        <v>0.44600000000000001</v>
      </c>
      <c r="AB459" s="9">
        <f t="shared" si="41"/>
        <v>0.44843049327354256</v>
      </c>
      <c r="AC459" s="136">
        <v>111.5</v>
      </c>
      <c r="AD459" s="9">
        <f t="shared" si="42"/>
        <v>0.57399103139013452</v>
      </c>
      <c r="AE459" s="136">
        <v>111.5</v>
      </c>
      <c r="AF459" s="137">
        <f t="shared" si="43"/>
        <v>0.35874439461883406</v>
      </c>
      <c r="AG459" s="136">
        <v>111.5</v>
      </c>
      <c r="AH459" s="137">
        <f t="shared" si="44"/>
        <v>0.35874439461883406</v>
      </c>
      <c r="AI459" s="136">
        <v>111.5</v>
      </c>
      <c r="AJ459" s="138">
        <f t="shared" si="45"/>
        <v>0.35874439461883406</v>
      </c>
    </row>
    <row r="460" spans="1:36">
      <c r="A460" s="136">
        <v>111.75</v>
      </c>
      <c r="B460" s="137">
        <f t="shared" si="25"/>
        <v>0.35794183445190159</v>
      </c>
      <c r="C460" s="137">
        <f t="shared" si="26"/>
        <v>3.579418344519016</v>
      </c>
      <c r="D460" s="9">
        <v>11.175000000000001</v>
      </c>
      <c r="E460" s="138">
        <f t="shared" si="27"/>
        <v>3.5794183445190155</v>
      </c>
      <c r="F460" s="136">
        <v>111.75</v>
      </c>
      <c r="G460" s="137">
        <f t="shared" si="28"/>
        <v>0.89485458612975388</v>
      </c>
      <c r="H460" s="137">
        <f t="shared" si="29"/>
        <v>8.9485458612975393</v>
      </c>
      <c r="I460" s="9">
        <v>11.175000000000001</v>
      </c>
      <c r="J460" s="138">
        <f t="shared" si="30"/>
        <v>3.5794183445190155</v>
      </c>
      <c r="K460" s="9">
        <v>444</v>
      </c>
      <c r="L460" s="137">
        <f t="shared" si="31"/>
        <v>0.90090090090090091</v>
      </c>
      <c r="M460" s="137">
        <f t="shared" si="32"/>
        <v>9.0090090090090094</v>
      </c>
      <c r="N460" s="136">
        <v>111.75</v>
      </c>
      <c r="O460" s="137">
        <f t="shared" si="33"/>
        <v>0.35794183445190159</v>
      </c>
      <c r="P460" s="137">
        <f t="shared" si="34"/>
        <v>3.579418344519016</v>
      </c>
      <c r="Q460" s="9">
        <v>11.175000000000001</v>
      </c>
      <c r="R460" s="138">
        <f t="shared" si="35"/>
        <v>3.5794183445190155</v>
      </c>
      <c r="S460" s="136">
        <v>4.4699999999999802</v>
      </c>
      <c r="T460" s="137">
        <f t="shared" si="36"/>
        <v>0.44742729306487894</v>
      </c>
      <c r="U460" s="137">
        <f t="shared" si="37"/>
        <v>4.4742729306487892</v>
      </c>
      <c r="V460" s="136">
        <v>44.700000000000699</v>
      </c>
      <c r="W460" s="137">
        <f t="shared" si="38"/>
        <v>0.44742729306486995</v>
      </c>
      <c r="X460" s="137">
        <f t="shared" si="39"/>
        <v>4.4742729306486995</v>
      </c>
      <c r="Y460" s="136">
        <v>111.75</v>
      </c>
      <c r="Z460" s="9">
        <f t="shared" si="40"/>
        <v>0.35794183445190159</v>
      </c>
      <c r="AA460" s="139">
        <v>0.44700000000000001</v>
      </c>
      <c r="AB460" s="9">
        <f t="shared" si="41"/>
        <v>0.447427293064877</v>
      </c>
      <c r="AC460" s="136">
        <v>111.75</v>
      </c>
      <c r="AD460" s="9">
        <f t="shared" si="42"/>
        <v>0.57270693512304249</v>
      </c>
      <c r="AE460" s="136">
        <v>111.75</v>
      </c>
      <c r="AF460" s="137">
        <f t="shared" si="43"/>
        <v>0.35794183445190159</v>
      </c>
      <c r="AG460" s="136">
        <v>111.75</v>
      </c>
      <c r="AH460" s="137">
        <f t="shared" si="44"/>
        <v>0.35794183445190159</v>
      </c>
      <c r="AI460" s="136">
        <v>111.75</v>
      </c>
      <c r="AJ460" s="138">
        <f t="shared" si="45"/>
        <v>0.35794183445190159</v>
      </c>
    </row>
    <row r="461" spans="1:36">
      <c r="A461" s="136">
        <v>112</v>
      </c>
      <c r="B461" s="137">
        <f t="shared" si="25"/>
        <v>0.35714285714285715</v>
      </c>
      <c r="C461" s="137">
        <f t="shared" si="26"/>
        <v>3.5714285714285716</v>
      </c>
      <c r="D461" s="9">
        <v>11.2</v>
      </c>
      <c r="E461" s="138">
        <f t="shared" si="27"/>
        <v>3.5714285714285716</v>
      </c>
      <c r="F461" s="136">
        <v>112</v>
      </c>
      <c r="G461" s="137">
        <f t="shared" si="28"/>
        <v>0.8928571428571429</v>
      </c>
      <c r="H461" s="137">
        <f t="shared" si="29"/>
        <v>8.9285714285714288</v>
      </c>
      <c r="I461" s="9">
        <v>11.2</v>
      </c>
      <c r="J461" s="138">
        <f t="shared" si="30"/>
        <v>3.5714285714285716</v>
      </c>
      <c r="K461" s="136">
        <v>445</v>
      </c>
      <c r="L461" s="137">
        <f t="shared" si="31"/>
        <v>0.89887640449438211</v>
      </c>
      <c r="M461" s="137">
        <f t="shared" si="32"/>
        <v>8.9887640449438209</v>
      </c>
      <c r="N461" s="136">
        <v>112</v>
      </c>
      <c r="O461" s="137">
        <f t="shared" si="33"/>
        <v>0.35714285714285715</v>
      </c>
      <c r="P461" s="137">
        <f t="shared" si="34"/>
        <v>3.5714285714285716</v>
      </c>
      <c r="Q461" s="9">
        <v>11.2</v>
      </c>
      <c r="R461" s="138">
        <f t="shared" si="35"/>
        <v>3.5714285714285716</v>
      </c>
      <c r="S461" s="136">
        <v>4.47999999999998</v>
      </c>
      <c r="T461" s="137">
        <f t="shared" si="36"/>
        <v>0.44642857142857345</v>
      </c>
      <c r="U461" s="137">
        <f t="shared" si="37"/>
        <v>4.4642857142857348</v>
      </c>
      <c r="V461" s="136">
        <v>44.800000000000701</v>
      </c>
      <c r="W461" s="137">
        <f t="shared" si="38"/>
        <v>0.4464285714285644</v>
      </c>
      <c r="X461" s="137">
        <f t="shared" si="39"/>
        <v>4.4642857142856442</v>
      </c>
      <c r="Y461" s="136">
        <v>112</v>
      </c>
      <c r="Z461" s="9">
        <f t="shared" si="40"/>
        <v>0.35714285714285715</v>
      </c>
      <c r="AA461" s="139">
        <v>0.44800000000000001</v>
      </c>
      <c r="AB461" s="9">
        <f t="shared" si="41"/>
        <v>0.4464285714285714</v>
      </c>
      <c r="AC461" s="136">
        <v>112</v>
      </c>
      <c r="AD461" s="9">
        <f t="shared" si="42"/>
        <v>0.5714285714285714</v>
      </c>
      <c r="AE461" s="136">
        <v>112</v>
      </c>
      <c r="AF461" s="137">
        <f t="shared" si="43"/>
        <v>0.35714285714285715</v>
      </c>
      <c r="AG461" s="136">
        <v>112</v>
      </c>
      <c r="AH461" s="137">
        <f t="shared" si="44"/>
        <v>0.35714285714285715</v>
      </c>
      <c r="AI461" s="136">
        <v>112</v>
      </c>
      <c r="AJ461" s="138">
        <f t="shared" si="45"/>
        <v>0.35714285714285715</v>
      </c>
    </row>
    <row r="462" spans="1:36">
      <c r="A462" s="136">
        <v>112.25</v>
      </c>
      <c r="B462" s="137">
        <f t="shared" si="25"/>
        <v>0.35634743875278396</v>
      </c>
      <c r="C462" s="137">
        <f t="shared" si="26"/>
        <v>3.5634743875278394</v>
      </c>
      <c r="D462" s="9">
        <v>11.225</v>
      </c>
      <c r="E462" s="138">
        <f t="shared" si="27"/>
        <v>3.5634743875278398</v>
      </c>
      <c r="F462" s="136">
        <v>112.25</v>
      </c>
      <c r="G462" s="137">
        <f t="shared" si="28"/>
        <v>0.89086859688195985</v>
      </c>
      <c r="H462" s="137">
        <f t="shared" si="29"/>
        <v>8.908685968819599</v>
      </c>
      <c r="I462" s="9">
        <v>11.225</v>
      </c>
      <c r="J462" s="138">
        <f t="shared" si="30"/>
        <v>3.5634743875278398</v>
      </c>
      <c r="K462" s="9">
        <v>446</v>
      </c>
      <c r="L462" s="137">
        <f t="shared" si="31"/>
        <v>0.89686098654708513</v>
      </c>
      <c r="M462" s="137">
        <f t="shared" si="32"/>
        <v>8.9686098654708513</v>
      </c>
      <c r="N462" s="136">
        <v>112.25</v>
      </c>
      <c r="O462" s="137">
        <f t="shared" si="33"/>
        <v>0.35634743875278396</v>
      </c>
      <c r="P462" s="137">
        <f t="shared" si="34"/>
        <v>3.5634743875278394</v>
      </c>
      <c r="Q462" s="9">
        <v>11.225</v>
      </c>
      <c r="R462" s="138">
        <f t="shared" si="35"/>
        <v>3.5634743875278398</v>
      </c>
      <c r="S462" s="136">
        <v>4.4899999999999798</v>
      </c>
      <c r="T462" s="137">
        <f t="shared" si="36"/>
        <v>0.44543429844098192</v>
      </c>
      <c r="U462" s="137">
        <f t="shared" si="37"/>
        <v>4.454342984409819</v>
      </c>
      <c r="V462" s="136">
        <v>44.900000000000702</v>
      </c>
      <c r="W462" s="137">
        <f t="shared" si="38"/>
        <v>0.44543429844097299</v>
      </c>
      <c r="X462" s="137">
        <f t="shared" si="39"/>
        <v>4.4543429844097302</v>
      </c>
      <c r="Y462" s="136">
        <v>112.25</v>
      </c>
      <c r="Z462" s="9">
        <f t="shared" si="40"/>
        <v>0.35634743875278396</v>
      </c>
      <c r="AA462" s="139">
        <v>0.44900000000000001</v>
      </c>
      <c r="AB462" s="9">
        <f t="shared" si="41"/>
        <v>0.44543429844097993</v>
      </c>
      <c r="AC462" s="136">
        <v>112.25</v>
      </c>
      <c r="AD462" s="9">
        <f t="shared" si="42"/>
        <v>0.57015590200445432</v>
      </c>
      <c r="AE462" s="136">
        <v>112.25</v>
      </c>
      <c r="AF462" s="137">
        <f t="shared" si="43"/>
        <v>0.35634743875278396</v>
      </c>
      <c r="AG462" s="136">
        <v>112.25</v>
      </c>
      <c r="AH462" s="137">
        <f t="shared" si="44"/>
        <v>0.35634743875278396</v>
      </c>
      <c r="AI462" s="136">
        <v>112.25</v>
      </c>
      <c r="AJ462" s="138">
        <f t="shared" si="45"/>
        <v>0.35634743875278396</v>
      </c>
    </row>
    <row r="463" spans="1:36">
      <c r="A463" s="136">
        <v>112.5</v>
      </c>
      <c r="B463" s="137">
        <f t="shared" si="25"/>
        <v>0.35555555555555557</v>
      </c>
      <c r="C463" s="137">
        <f t="shared" si="26"/>
        <v>3.5555555555555558</v>
      </c>
      <c r="D463" s="9">
        <v>11.25</v>
      </c>
      <c r="E463" s="138">
        <f t="shared" si="27"/>
        <v>3.5555555555555554</v>
      </c>
      <c r="F463" s="136">
        <v>112.5</v>
      </c>
      <c r="G463" s="137">
        <f t="shared" si="28"/>
        <v>0.88888888888888895</v>
      </c>
      <c r="H463" s="137">
        <f t="shared" si="29"/>
        <v>8.8888888888888893</v>
      </c>
      <c r="I463" s="9">
        <v>11.25</v>
      </c>
      <c r="J463" s="138">
        <f t="shared" si="30"/>
        <v>3.5555555555555554</v>
      </c>
      <c r="K463" s="136">
        <v>447</v>
      </c>
      <c r="L463" s="137">
        <f t="shared" si="31"/>
        <v>0.89485458612975388</v>
      </c>
      <c r="M463" s="137">
        <f t="shared" si="32"/>
        <v>8.9485458612975393</v>
      </c>
      <c r="N463" s="136">
        <v>112.5</v>
      </c>
      <c r="O463" s="137">
        <f t="shared" si="33"/>
        <v>0.35555555555555557</v>
      </c>
      <c r="P463" s="137">
        <f t="shared" si="34"/>
        <v>3.5555555555555558</v>
      </c>
      <c r="Q463" s="9">
        <v>11.25</v>
      </c>
      <c r="R463" s="138">
        <f t="shared" si="35"/>
        <v>3.5555555555555554</v>
      </c>
      <c r="S463" s="136">
        <v>4.4999999999999796</v>
      </c>
      <c r="T463" s="137">
        <f t="shared" si="36"/>
        <v>0.44444444444444647</v>
      </c>
      <c r="U463" s="137">
        <f t="shared" si="37"/>
        <v>4.4444444444444651</v>
      </c>
      <c r="V463" s="136">
        <v>45.000000000000703</v>
      </c>
      <c r="W463" s="137">
        <f t="shared" si="38"/>
        <v>0.44444444444443748</v>
      </c>
      <c r="X463" s="137">
        <f t="shared" si="39"/>
        <v>4.4444444444443745</v>
      </c>
      <c r="Y463" s="136">
        <v>112.5</v>
      </c>
      <c r="Z463" s="9">
        <f t="shared" si="40"/>
        <v>0.35555555555555557</v>
      </c>
      <c r="AA463" s="139">
        <v>0.45</v>
      </c>
      <c r="AB463" s="9">
        <f t="shared" si="41"/>
        <v>0.44444444444444442</v>
      </c>
      <c r="AC463" s="136">
        <v>112.5</v>
      </c>
      <c r="AD463" s="9">
        <f t="shared" si="42"/>
        <v>0.56888888888888889</v>
      </c>
      <c r="AE463" s="136">
        <v>112.5</v>
      </c>
      <c r="AF463" s="137">
        <f t="shared" si="43"/>
        <v>0.35555555555555557</v>
      </c>
      <c r="AG463" s="136">
        <v>112.5</v>
      </c>
      <c r="AH463" s="137">
        <f t="shared" si="44"/>
        <v>0.35555555555555557</v>
      </c>
      <c r="AI463" s="136">
        <v>112.5</v>
      </c>
      <c r="AJ463" s="138">
        <f t="shared" si="45"/>
        <v>0.35555555555555557</v>
      </c>
    </row>
    <row r="464" spans="1:36">
      <c r="A464" s="136">
        <v>112.75</v>
      </c>
      <c r="B464" s="137">
        <f t="shared" si="25"/>
        <v>0.35476718403547669</v>
      </c>
      <c r="C464" s="137">
        <f t="shared" si="26"/>
        <v>3.5476718403547669</v>
      </c>
      <c r="D464" s="9">
        <v>11.275</v>
      </c>
      <c r="E464" s="138">
        <f t="shared" si="27"/>
        <v>3.5476718403547669</v>
      </c>
      <c r="F464" s="136">
        <v>112.75</v>
      </c>
      <c r="G464" s="137">
        <f t="shared" si="28"/>
        <v>0.88691796008869184</v>
      </c>
      <c r="H464" s="137">
        <f t="shared" si="29"/>
        <v>8.8691796008869179</v>
      </c>
      <c r="I464" s="9">
        <v>11.275</v>
      </c>
      <c r="J464" s="138">
        <f t="shared" si="30"/>
        <v>3.5476718403547669</v>
      </c>
      <c r="K464" s="9">
        <v>448</v>
      </c>
      <c r="L464" s="137">
        <f t="shared" si="31"/>
        <v>0.8928571428571429</v>
      </c>
      <c r="M464" s="137">
        <f t="shared" si="32"/>
        <v>8.9285714285714288</v>
      </c>
      <c r="N464" s="136">
        <v>112.75</v>
      </c>
      <c r="O464" s="137">
        <f t="shared" si="33"/>
        <v>0.35476718403547669</v>
      </c>
      <c r="P464" s="137">
        <f t="shared" si="34"/>
        <v>3.5476718403547669</v>
      </c>
      <c r="Q464" s="9">
        <v>11.275</v>
      </c>
      <c r="R464" s="138">
        <f t="shared" si="35"/>
        <v>3.5476718403547669</v>
      </c>
      <c r="S464" s="136">
        <v>4.5099999999999802</v>
      </c>
      <c r="T464" s="137">
        <f t="shared" si="36"/>
        <v>0.44345898004434786</v>
      </c>
      <c r="U464" s="137">
        <f t="shared" si="37"/>
        <v>4.4345898004434785</v>
      </c>
      <c r="V464" s="136">
        <v>45.100000000000698</v>
      </c>
      <c r="W464" s="137">
        <f t="shared" si="38"/>
        <v>0.44345898004433904</v>
      </c>
      <c r="X464" s="137">
        <f t="shared" si="39"/>
        <v>4.4345898004433906</v>
      </c>
      <c r="Y464" s="136">
        <v>112.75</v>
      </c>
      <c r="Z464" s="9">
        <f t="shared" si="40"/>
        <v>0.35476718403547669</v>
      </c>
      <c r="AA464" s="139">
        <v>0.45100000000000001</v>
      </c>
      <c r="AB464" s="9">
        <f t="shared" si="41"/>
        <v>0.44345898004434586</v>
      </c>
      <c r="AC464" s="136">
        <v>112.75</v>
      </c>
      <c r="AD464" s="9">
        <f t="shared" si="42"/>
        <v>0.56762749445676275</v>
      </c>
      <c r="AE464" s="136">
        <v>112.75</v>
      </c>
      <c r="AF464" s="137">
        <f t="shared" si="43"/>
        <v>0.35476718403547669</v>
      </c>
      <c r="AG464" s="136">
        <v>112.75</v>
      </c>
      <c r="AH464" s="137">
        <f t="shared" si="44"/>
        <v>0.35476718403547669</v>
      </c>
      <c r="AI464" s="136">
        <v>112.75</v>
      </c>
      <c r="AJ464" s="138">
        <f t="shared" si="45"/>
        <v>0.35476718403547669</v>
      </c>
    </row>
    <row r="465" spans="1:36">
      <c r="A465" s="136">
        <v>113</v>
      </c>
      <c r="B465" s="137">
        <f t="shared" si="25"/>
        <v>0.35398230088495575</v>
      </c>
      <c r="C465" s="137">
        <f t="shared" si="26"/>
        <v>3.5398230088495577</v>
      </c>
      <c r="D465" s="9">
        <v>11.3</v>
      </c>
      <c r="E465" s="138">
        <f t="shared" si="27"/>
        <v>3.5398230088495577</v>
      </c>
      <c r="F465" s="136">
        <v>113</v>
      </c>
      <c r="G465" s="137">
        <f t="shared" si="28"/>
        <v>0.88495575221238931</v>
      </c>
      <c r="H465" s="137">
        <f t="shared" si="29"/>
        <v>8.8495575221238933</v>
      </c>
      <c r="I465" s="9">
        <v>11.3</v>
      </c>
      <c r="J465" s="138">
        <f t="shared" si="30"/>
        <v>3.5398230088495577</v>
      </c>
      <c r="K465" s="136">
        <v>449</v>
      </c>
      <c r="L465" s="137">
        <f t="shared" si="31"/>
        <v>0.89086859688195985</v>
      </c>
      <c r="M465" s="137">
        <f t="shared" si="32"/>
        <v>8.908685968819599</v>
      </c>
      <c r="N465" s="136">
        <v>113</v>
      </c>
      <c r="O465" s="137">
        <f t="shared" si="33"/>
        <v>0.35398230088495575</v>
      </c>
      <c r="P465" s="137">
        <f t="shared" si="34"/>
        <v>3.5398230088495577</v>
      </c>
      <c r="Q465" s="9">
        <v>11.3</v>
      </c>
      <c r="R465" s="138">
        <f t="shared" si="35"/>
        <v>3.5398230088495577</v>
      </c>
      <c r="S465" s="136">
        <v>4.51999999999998</v>
      </c>
      <c r="T465" s="137">
        <f t="shared" si="36"/>
        <v>0.4424778761061966</v>
      </c>
      <c r="U465" s="137">
        <f t="shared" si="37"/>
        <v>4.4247787610619662</v>
      </c>
      <c r="V465" s="136">
        <v>45.200000000000699</v>
      </c>
      <c r="W465" s="137">
        <f t="shared" si="38"/>
        <v>0.44247787610618788</v>
      </c>
      <c r="X465" s="137">
        <f t="shared" si="39"/>
        <v>4.4247787610618792</v>
      </c>
      <c r="Y465" s="136">
        <v>113</v>
      </c>
      <c r="Z465" s="9">
        <f t="shared" si="40"/>
        <v>0.35398230088495575</v>
      </c>
      <c r="AA465" s="139">
        <v>0.45200000000000001</v>
      </c>
      <c r="AB465" s="9">
        <f t="shared" si="41"/>
        <v>0.44247787610619471</v>
      </c>
      <c r="AC465" s="136">
        <v>113</v>
      </c>
      <c r="AD465" s="9">
        <f t="shared" si="42"/>
        <v>0.5663716814159292</v>
      </c>
      <c r="AE465" s="136">
        <v>113</v>
      </c>
      <c r="AF465" s="137">
        <f t="shared" si="43"/>
        <v>0.35398230088495575</v>
      </c>
      <c r="AG465" s="136">
        <v>113</v>
      </c>
      <c r="AH465" s="137">
        <f t="shared" si="44"/>
        <v>0.35398230088495575</v>
      </c>
      <c r="AI465" s="136">
        <v>113</v>
      </c>
      <c r="AJ465" s="138">
        <f t="shared" si="45"/>
        <v>0.35398230088495575</v>
      </c>
    </row>
    <row r="466" spans="1:36">
      <c r="A466" s="136">
        <v>113.25</v>
      </c>
      <c r="B466" s="137">
        <f t="shared" si="25"/>
        <v>0.35320088300220753</v>
      </c>
      <c r="C466" s="137">
        <f t="shared" si="26"/>
        <v>3.5320088300220753</v>
      </c>
      <c r="D466" s="9">
        <v>11.324999999999999</v>
      </c>
      <c r="E466" s="138">
        <f t="shared" si="27"/>
        <v>3.5320088300220753</v>
      </c>
      <c r="F466" s="136">
        <v>113.25</v>
      </c>
      <c r="G466" s="137">
        <f t="shared" si="28"/>
        <v>0.88300220750551883</v>
      </c>
      <c r="H466" s="137">
        <f t="shared" si="29"/>
        <v>8.8300220750551883</v>
      </c>
      <c r="I466" s="9">
        <v>11.324999999999999</v>
      </c>
      <c r="J466" s="138">
        <f t="shared" si="30"/>
        <v>3.5320088300220753</v>
      </c>
      <c r="K466" s="9">
        <v>450</v>
      </c>
      <c r="L466" s="137">
        <f t="shared" si="31"/>
        <v>0.88888888888888895</v>
      </c>
      <c r="M466" s="137">
        <f t="shared" si="32"/>
        <v>8.8888888888888893</v>
      </c>
      <c r="N466" s="136">
        <v>113.25</v>
      </c>
      <c r="O466" s="137">
        <f t="shared" si="33"/>
        <v>0.35320088300220753</v>
      </c>
      <c r="P466" s="137">
        <f t="shared" si="34"/>
        <v>3.5320088300220753</v>
      </c>
      <c r="Q466" s="9">
        <v>11.324999999999999</v>
      </c>
      <c r="R466" s="138">
        <f t="shared" si="35"/>
        <v>3.5320088300220753</v>
      </c>
      <c r="S466" s="136">
        <v>4.5299999999999798</v>
      </c>
      <c r="T466" s="137">
        <f t="shared" si="36"/>
        <v>0.44150110375276136</v>
      </c>
      <c r="U466" s="137">
        <f t="shared" si="37"/>
        <v>4.4150110375276137</v>
      </c>
      <c r="V466" s="136">
        <v>45.300000000000701</v>
      </c>
      <c r="W466" s="137">
        <f t="shared" si="38"/>
        <v>0.44150110375275253</v>
      </c>
      <c r="X466" s="137">
        <f t="shared" si="39"/>
        <v>4.4150110375275258</v>
      </c>
      <c r="Y466" s="136">
        <v>113.25</v>
      </c>
      <c r="Z466" s="9">
        <f t="shared" si="40"/>
        <v>0.35320088300220753</v>
      </c>
      <c r="AA466" s="139">
        <v>0.45300000000000001</v>
      </c>
      <c r="AB466" s="9">
        <f t="shared" si="41"/>
        <v>0.44150110375275936</v>
      </c>
      <c r="AC466" s="136">
        <v>113.25</v>
      </c>
      <c r="AD466" s="9">
        <f t="shared" si="42"/>
        <v>0.56512141280353201</v>
      </c>
      <c r="AE466" s="136">
        <v>113.25</v>
      </c>
      <c r="AF466" s="137">
        <f t="shared" si="43"/>
        <v>0.35320088300220753</v>
      </c>
      <c r="AG466" s="136">
        <v>113.25</v>
      </c>
      <c r="AH466" s="137">
        <f t="shared" si="44"/>
        <v>0.35320088300220753</v>
      </c>
      <c r="AI466" s="136">
        <v>113.25</v>
      </c>
      <c r="AJ466" s="138">
        <f t="shared" si="45"/>
        <v>0.35320088300220753</v>
      </c>
    </row>
    <row r="467" spans="1:36">
      <c r="A467" s="136">
        <v>113.5</v>
      </c>
      <c r="B467" s="137">
        <f t="shared" si="25"/>
        <v>0.35242290748898675</v>
      </c>
      <c r="C467" s="137">
        <f t="shared" si="26"/>
        <v>3.5242290748898677</v>
      </c>
      <c r="D467" s="9">
        <v>11.35</v>
      </c>
      <c r="E467" s="138">
        <f t="shared" si="27"/>
        <v>3.5242290748898681</v>
      </c>
      <c r="F467" s="136">
        <v>113.5</v>
      </c>
      <c r="G467" s="137">
        <f t="shared" si="28"/>
        <v>0.88105726872246692</v>
      </c>
      <c r="H467" s="137">
        <f t="shared" si="29"/>
        <v>8.8105726872246688</v>
      </c>
      <c r="I467" s="9">
        <v>11.35</v>
      </c>
      <c r="J467" s="138">
        <f t="shared" si="30"/>
        <v>3.5242290748898681</v>
      </c>
      <c r="K467" s="136">
        <v>451</v>
      </c>
      <c r="L467" s="137">
        <f t="shared" si="31"/>
        <v>0.88691796008869184</v>
      </c>
      <c r="M467" s="137">
        <f t="shared" si="32"/>
        <v>8.8691796008869179</v>
      </c>
      <c r="N467" s="136">
        <v>113.5</v>
      </c>
      <c r="O467" s="137">
        <f t="shared" si="33"/>
        <v>0.35242290748898675</v>
      </c>
      <c r="P467" s="137">
        <f t="shared" si="34"/>
        <v>3.5242290748898677</v>
      </c>
      <c r="Q467" s="9">
        <v>11.35</v>
      </c>
      <c r="R467" s="138">
        <f t="shared" si="35"/>
        <v>3.5242290748898681</v>
      </c>
      <c r="S467" s="136">
        <v>4.5399999999999796</v>
      </c>
      <c r="T467" s="137">
        <f t="shared" si="36"/>
        <v>0.44052863436123546</v>
      </c>
      <c r="U467" s="137">
        <f t="shared" si="37"/>
        <v>4.4052863436123548</v>
      </c>
      <c r="V467" s="136">
        <v>45.400000000000702</v>
      </c>
      <c r="W467" s="137">
        <f t="shared" si="38"/>
        <v>0.44052863436122663</v>
      </c>
      <c r="X467" s="137">
        <f t="shared" si="39"/>
        <v>4.405286343612266</v>
      </c>
      <c r="Y467" s="136">
        <v>113.5</v>
      </c>
      <c r="Z467" s="9">
        <f t="shared" si="40"/>
        <v>0.35242290748898675</v>
      </c>
      <c r="AA467" s="139">
        <v>0.45400000000000001</v>
      </c>
      <c r="AB467" s="9">
        <f t="shared" si="41"/>
        <v>0.44052863436123346</v>
      </c>
      <c r="AC467" s="136">
        <v>113.5</v>
      </c>
      <c r="AD467" s="9">
        <f t="shared" si="42"/>
        <v>0.5638766519823788</v>
      </c>
      <c r="AE467" s="136">
        <v>113.5</v>
      </c>
      <c r="AF467" s="137">
        <f t="shared" si="43"/>
        <v>0.35242290748898675</v>
      </c>
      <c r="AG467" s="136">
        <v>113.5</v>
      </c>
      <c r="AH467" s="137">
        <f t="shared" si="44"/>
        <v>0.35242290748898675</v>
      </c>
      <c r="AI467" s="136">
        <v>113.5</v>
      </c>
      <c r="AJ467" s="138">
        <f t="shared" si="45"/>
        <v>0.35242290748898675</v>
      </c>
    </row>
    <row r="468" spans="1:36">
      <c r="A468" s="136">
        <v>113.75</v>
      </c>
      <c r="B468" s="137">
        <f t="shared" si="25"/>
        <v>0.35164835164835168</v>
      </c>
      <c r="C468" s="137">
        <f t="shared" si="26"/>
        <v>3.5164835164835169</v>
      </c>
      <c r="D468" s="9">
        <v>11.375</v>
      </c>
      <c r="E468" s="138">
        <f t="shared" si="27"/>
        <v>3.5164835164835164</v>
      </c>
      <c r="F468" s="136">
        <v>113.75</v>
      </c>
      <c r="G468" s="137">
        <f t="shared" si="28"/>
        <v>0.87912087912087922</v>
      </c>
      <c r="H468" s="137">
        <f t="shared" si="29"/>
        <v>8.791208791208792</v>
      </c>
      <c r="I468" s="9">
        <v>11.375</v>
      </c>
      <c r="J468" s="138">
        <f t="shared" si="30"/>
        <v>3.5164835164835164</v>
      </c>
      <c r="K468" s="9">
        <v>452</v>
      </c>
      <c r="L468" s="137">
        <f t="shared" si="31"/>
        <v>0.88495575221238931</v>
      </c>
      <c r="M468" s="137">
        <f t="shared" si="32"/>
        <v>8.8495575221238933</v>
      </c>
      <c r="N468" s="136">
        <v>113.75</v>
      </c>
      <c r="O468" s="137">
        <f t="shared" si="33"/>
        <v>0.35164835164835168</v>
      </c>
      <c r="P468" s="137">
        <f t="shared" si="34"/>
        <v>3.5164835164835169</v>
      </c>
      <c r="Q468" s="9">
        <v>11.375</v>
      </c>
      <c r="R468" s="138">
        <f t="shared" si="35"/>
        <v>3.5164835164835164</v>
      </c>
      <c r="S468" s="136">
        <v>4.5499999999999803</v>
      </c>
      <c r="T468" s="137">
        <f t="shared" si="36"/>
        <v>0.43956043956044144</v>
      </c>
      <c r="U468" s="137">
        <f t="shared" si="37"/>
        <v>4.3956043956044146</v>
      </c>
      <c r="V468" s="136">
        <v>45.500000000000703</v>
      </c>
      <c r="W468" s="137">
        <f t="shared" si="38"/>
        <v>0.43956043956043273</v>
      </c>
      <c r="X468" s="137">
        <f t="shared" si="39"/>
        <v>4.3956043956043276</v>
      </c>
      <c r="Y468" s="136">
        <v>113.75</v>
      </c>
      <c r="Z468" s="9">
        <f t="shared" si="40"/>
        <v>0.35164835164835168</v>
      </c>
      <c r="AA468" s="139">
        <v>0.45500000000000002</v>
      </c>
      <c r="AB468" s="9">
        <f t="shared" si="41"/>
        <v>0.43956043956043961</v>
      </c>
      <c r="AC468" s="136">
        <v>113.75</v>
      </c>
      <c r="AD468" s="9">
        <f t="shared" si="42"/>
        <v>0.56263736263736264</v>
      </c>
      <c r="AE468" s="136">
        <v>113.75</v>
      </c>
      <c r="AF468" s="137">
        <f t="shared" si="43"/>
        <v>0.35164835164835168</v>
      </c>
      <c r="AG468" s="136">
        <v>113.75</v>
      </c>
      <c r="AH468" s="137">
        <f t="shared" si="44"/>
        <v>0.35164835164835168</v>
      </c>
      <c r="AI468" s="136">
        <v>113.75</v>
      </c>
      <c r="AJ468" s="138">
        <f t="shared" si="45"/>
        <v>0.35164835164835168</v>
      </c>
    </row>
    <row r="469" spans="1:36">
      <c r="A469" s="136">
        <v>114</v>
      </c>
      <c r="B469" s="137">
        <f t="shared" si="25"/>
        <v>0.35087719298245618</v>
      </c>
      <c r="C469" s="137">
        <f t="shared" si="26"/>
        <v>3.5087719298245617</v>
      </c>
      <c r="D469" s="9">
        <v>11.4</v>
      </c>
      <c r="E469" s="138">
        <f t="shared" si="27"/>
        <v>3.5087719298245612</v>
      </c>
      <c r="F469" s="136">
        <v>114</v>
      </c>
      <c r="G469" s="137">
        <f t="shared" si="28"/>
        <v>0.87719298245614041</v>
      </c>
      <c r="H469" s="137">
        <f t="shared" si="29"/>
        <v>8.7719298245614041</v>
      </c>
      <c r="I469" s="9">
        <v>11.4</v>
      </c>
      <c r="J469" s="138">
        <f t="shared" si="30"/>
        <v>3.5087719298245612</v>
      </c>
      <c r="K469" s="136">
        <v>453</v>
      </c>
      <c r="L469" s="137">
        <f t="shared" si="31"/>
        <v>0.88300220750551883</v>
      </c>
      <c r="M469" s="137">
        <f t="shared" si="32"/>
        <v>8.8300220750551883</v>
      </c>
      <c r="N469" s="136">
        <v>114</v>
      </c>
      <c r="O469" s="137">
        <f t="shared" si="33"/>
        <v>0.35087719298245618</v>
      </c>
      <c r="P469" s="137">
        <f t="shared" si="34"/>
        <v>3.5087719298245617</v>
      </c>
      <c r="Q469" s="9">
        <v>11.4</v>
      </c>
      <c r="R469" s="138">
        <f t="shared" si="35"/>
        <v>3.5087719298245612</v>
      </c>
      <c r="S469" s="136">
        <v>4.5599999999999801</v>
      </c>
      <c r="T469" s="137">
        <f t="shared" si="36"/>
        <v>0.43859649122807209</v>
      </c>
      <c r="U469" s="137">
        <f t="shared" si="37"/>
        <v>4.3859649122807207</v>
      </c>
      <c r="V469" s="136">
        <v>45.600000000000797</v>
      </c>
      <c r="W469" s="137">
        <f t="shared" si="38"/>
        <v>0.43859649122806255</v>
      </c>
      <c r="X469" s="137">
        <f t="shared" si="39"/>
        <v>4.3859649122806257</v>
      </c>
      <c r="Y469" s="136">
        <v>114</v>
      </c>
      <c r="Z469" s="9">
        <f t="shared" si="40"/>
        <v>0.35087719298245618</v>
      </c>
      <c r="AA469" s="139">
        <v>0.45600000000000002</v>
      </c>
      <c r="AB469" s="9">
        <f t="shared" si="41"/>
        <v>0.43859649122807015</v>
      </c>
      <c r="AC469" s="136">
        <v>114</v>
      </c>
      <c r="AD469" s="9">
        <f t="shared" si="42"/>
        <v>0.5614035087719299</v>
      </c>
      <c r="AE469" s="136">
        <v>114</v>
      </c>
      <c r="AF469" s="137">
        <f t="shared" si="43"/>
        <v>0.35087719298245618</v>
      </c>
      <c r="AG469" s="136">
        <v>114</v>
      </c>
      <c r="AH469" s="137">
        <f t="shared" si="44"/>
        <v>0.35087719298245618</v>
      </c>
      <c r="AI469" s="136">
        <v>114</v>
      </c>
      <c r="AJ469" s="138">
        <f t="shared" si="45"/>
        <v>0.35087719298245618</v>
      </c>
    </row>
    <row r="470" spans="1:36">
      <c r="A470" s="136">
        <v>114.25</v>
      </c>
      <c r="B470" s="137">
        <f t="shared" si="25"/>
        <v>0.35010940919037198</v>
      </c>
      <c r="C470" s="137">
        <f t="shared" si="26"/>
        <v>3.5010940919037199</v>
      </c>
      <c r="D470" s="9">
        <v>11.425000000000001</v>
      </c>
      <c r="E470" s="138">
        <f t="shared" si="27"/>
        <v>3.5010940919037199</v>
      </c>
      <c r="F470" s="136">
        <v>114.25</v>
      </c>
      <c r="G470" s="137">
        <f t="shared" si="28"/>
        <v>0.87527352297592986</v>
      </c>
      <c r="H470" s="137">
        <f t="shared" si="29"/>
        <v>8.7527352297592991</v>
      </c>
      <c r="I470" s="9">
        <v>11.425000000000001</v>
      </c>
      <c r="J470" s="138">
        <f t="shared" si="30"/>
        <v>3.5010940919037199</v>
      </c>
      <c r="K470" s="9">
        <v>454</v>
      </c>
      <c r="L470" s="137">
        <f t="shared" si="31"/>
        <v>0.88105726872246692</v>
      </c>
      <c r="M470" s="137">
        <f t="shared" si="32"/>
        <v>8.8105726872246688</v>
      </c>
      <c r="N470" s="136">
        <v>114.25</v>
      </c>
      <c r="O470" s="137">
        <f t="shared" si="33"/>
        <v>0.35010940919037198</v>
      </c>
      <c r="P470" s="137">
        <f t="shared" si="34"/>
        <v>3.5010940919037199</v>
      </c>
      <c r="Q470" s="9">
        <v>11.425000000000001</v>
      </c>
      <c r="R470" s="138">
        <f t="shared" si="35"/>
        <v>3.5010940919037199</v>
      </c>
      <c r="S470" s="136">
        <v>4.5699999999999799</v>
      </c>
      <c r="T470" s="137">
        <f t="shared" si="36"/>
        <v>0.43763676148796693</v>
      </c>
      <c r="U470" s="137">
        <f t="shared" si="37"/>
        <v>4.3763676148796691</v>
      </c>
      <c r="V470" s="136">
        <v>45.700000000000799</v>
      </c>
      <c r="W470" s="137">
        <f t="shared" si="38"/>
        <v>0.43763676148795733</v>
      </c>
      <c r="X470" s="137">
        <f t="shared" si="39"/>
        <v>4.3763676148795732</v>
      </c>
      <c r="Y470" s="136">
        <v>114.25</v>
      </c>
      <c r="Z470" s="9">
        <f t="shared" si="40"/>
        <v>0.35010940919037198</v>
      </c>
      <c r="AA470" s="139">
        <v>0.45700000000000002</v>
      </c>
      <c r="AB470" s="9">
        <f t="shared" si="41"/>
        <v>0.43763676148796493</v>
      </c>
      <c r="AC470" s="136">
        <v>114.25</v>
      </c>
      <c r="AD470" s="9">
        <f t="shared" si="42"/>
        <v>0.56017505470459517</v>
      </c>
      <c r="AE470" s="136">
        <v>114.25</v>
      </c>
      <c r="AF470" s="137">
        <f t="shared" si="43"/>
        <v>0.35010940919037198</v>
      </c>
      <c r="AG470" s="136">
        <v>114.25</v>
      </c>
      <c r="AH470" s="137">
        <f t="shared" si="44"/>
        <v>0.35010940919037198</v>
      </c>
      <c r="AI470" s="136">
        <v>114.25</v>
      </c>
      <c r="AJ470" s="138">
        <f t="shared" si="45"/>
        <v>0.35010940919037198</v>
      </c>
    </row>
    <row r="471" spans="1:36">
      <c r="A471" s="136">
        <v>114.5</v>
      </c>
      <c r="B471" s="137">
        <f t="shared" si="25"/>
        <v>0.3493449781659389</v>
      </c>
      <c r="C471" s="137">
        <f t="shared" si="26"/>
        <v>3.4934497816593888</v>
      </c>
      <c r="D471" s="9">
        <v>11.45</v>
      </c>
      <c r="E471" s="138">
        <f t="shared" si="27"/>
        <v>3.4934497816593888</v>
      </c>
      <c r="F471" s="136">
        <v>114.5</v>
      </c>
      <c r="G471" s="137">
        <f t="shared" si="28"/>
        <v>0.8733624454148472</v>
      </c>
      <c r="H471" s="137">
        <f t="shared" si="29"/>
        <v>8.7336244541484724</v>
      </c>
      <c r="I471" s="9">
        <v>11.45</v>
      </c>
      <c r="J471" s="138">
        <f t="shared" si="30"/>
        <v>3.4934497816593888</v>
      </c>
      <c r="K471" s="136">
        <v>455</v>
      </c>
      <c r="L471" s="137">
        <f t="shared" si="31"/>
        <v>0.87912087912087922</v>
      </c>
      <c r="M471" s="137">
        <f t="shared" si="32"/>
        <v>8.791208791208792</v>
      </c>
      <c r="N471" s="136">
        <v>114.5</v>
      </c>
      <c r="O471" s="137">
        <f t="shared" si="33"/>
        <v>0.3493449781659389</v>
      </c>
      <c r="P471" s="137">
        <f t="shared" si="34"/>
        <v>3.4934497816593888</v>
      </c>
      <c r="Q471" s="9">
        <v>11.45</v>
      </c>
      <c r="R471" s="138">
        <f t="shared" si="35"/>
        <v>3.4934497816593888</v>
      </c>
      <c r="S471" s="136">
        <v>4.5799999999999796</v>
      </c>
      <c r="T471" s="137">
        <f t="shared" si="36"/>
        <v>0.43668122270742554</v>
      </c>
      <c r="U471" s="137">
        <f t="shared" si="37"/>
        <v>4.3668122270742558</v>
      </c>
      <c r="V471" s="136">
        <v>45.8000000000008</v>
      </c>
      <c r="W471" s="137">
        <f t="shared" si="38"/>
        <v>0.43668122270741599</v>
      </c>
      <c r="X471" s="137">
        <f t="shared" si="39"/>
        <v>4.3668122270741598</v>
      </c>
      <c r="Y471" s="136">
        <v>114.5</v>
      </c>
      <c r="Z471" s="9">
        <f t="shared" si="40"/>
        <v>0.3493449781659389</v>
      </c>
      <c r="AA471" s="139">
        <v>0.45800000000000002</v>
      </c>
      <c r="AB471" s="9">
        <f t="shared" si="41"/>
        <v>0.4366812227074236</v>
      </c>
      <c r="AC471" s="136">
        <v>114.5</v>
      </c>
      <c r="AD471" s="9">
        <f t="shared" si="42"/>
        <v>0.55895196506550227</v>
      </c>
      <c r="AE471" s="136">
        <v>114.5</v>
      </c>
      <c r="AF471" s="137">
        <f t="shared" si="43"/>
        <v>0.3493449781659389</v>
      </c>
      <c r="AG471" s="136">
        <v>114.5</v>
      </c>
      <c r="AH471" s="137">
        <f t="shared" si="44"/>
        <v>0.3493449781659389</v>
      </c>
      <c r="AI471" s="136">
        <v>114.5</v>
      </c>
      <c r="AJ471" s="138">
        <f t="shared" si="45"/>
        <v>0.3493449781659389</v>
      </c>
    </row>
    <row r="472" spans="1:36">
      <c r="A472" s="136">
        <v>114.75</v>
      </c>
      <c r="B472" s="137">
        <f t="shared" si="25"/>
        <v>0.34858387799564272</v>
      </c>
      <c r="C472" s="137">
        <f t="shared" si="26"/>
        <v>3.4858387799564272</v>
      </c>
      <c r="D472" s="9">
        <v>11.475</v>
      </c>
      <c r="E472" s="138">
        <f t="shared" si="27"/>
        <v>3.4858387799564268</v>
      </c>
      <c r="F472" s="136">
        <v>114.75</v>
      </c>
      <c r="G472" s="137">
        <f t="shared" si="28"/>
        <v>0.87145969498910669</v>
      </c>
      <c r="H472" s="137">
        <f t="shared" si="29"/>
        <v>8.7145969498910674</v>
      </c>
      <c r="I472" s="9">
        <v>11.475</v>
      </c>
      <c r="J472" s="138">
        <f t="shared" si="30"/>
        <v>3.4858387799564268</v>
      </c>
      <c r="K472" s="9">
        <v>456</v>
      </c>
      <c r="L472" s="137">
        <f t="shared" si="31"/>
        <v>0.87719298245614041</v>
      </c>
      <c r="M472" s="137">
        <f t="shared" si="32"/>
        <v>8.7719298245614041</v>
      </c>
      <c r="N472" s="136">
        <v>114.75</v>
      </c>
      <c r="O472" s="137">
        <f t="shared" si="33"/>
        <v>0.34858387799564272</v>
      </c>
      <c r="P472" s="137">
        <f t="shared" si="34"/>
        <v>3.4858387799564272</v>
      </c>
      <c r="Q472" s="9">
        <v>11.475</v>
      </c>
      <c r="R472" s="138">
        <f t="shared" si="35"/>
        <v>3.4858387799564268</v>
      </c>
      <c r="S472" s="136">
        <v>4.5899999999999803</v>
      </c>
      <c r="T472" s="137">
        <f t="shared" si="36"/>
        <v>0.43572984749455523</v>
      </c>
      <c r="U472" s="137">
        <f t="shared" si="37"/>
        <v>4.3572984749455523</v>
      </c>
      <c r="V472" s="136">
        <v>45.900000000000801</v>
      </c>
      <c r="W472" s="137">
        <f t="shared" si="38"/>
        <v>0.43572984749454574</v>
      </c>
      <c r="X472" s="137">
        <f t="shared" si="39"/>
        <v>4.3572984749454573</v>
      </c>
      <c r="Y472" s="136">
        <v>114.75</v>
      </c>
      <c r="Z472" s="9">
        <f t="shared" si="40"/>
        <v>0.34858387799564272</v>
      </c>
      <c r="AA472" s="139">
        <v>0.45900000000000002</v>
      </c>
      <c r="AB472" s="9">
        <f t="shared" si="41"/>
        <v>0.43572984749455335</v>
      </c>
      <c r="AC472" s="136">
        <v>114.75</v>
      </c>
      <c r="AD472" s="9">
        <f t="shared" si="42"/>
        <v>0.55773420479302827</v>
      </c>
      <c r="AE472" s="136">
        <v>114.75</v>
      </c>
      <c r="AF472" s="137">
        <f t="shared" si="43"/>
        <v>0.34858387799564272</v>
      </c>
      <c r="AG472" s="136">
        <v>114.75</v>
      </c>
      <c r="AH472" s="137">
        <f t="shared" si="44"/>
        <v>0.34858387799564272</v>
      </c>
      <c r="AI472" s="136">
        <v>114.75</v>
      </c>
      <c r="AJ472" s="138">
        <f t="shared" si="45"/>
        <v>0.34858387799564272</v>
      </c>
    </row>
    <row r="473" spans="1:36">
      <c r="A473" s="136">
        <v>115</v>
      </c>
      <c r="B473" s="137">
        <f t="shared" si="25"/>
        <v>0.34782608695652173</v>
      </c>
      <c r="C473" s="137">
        <f t="shared" si="26"/>
        <v>3.4782608695652173</v>
      </c>
      <c r="D473" s="9">
        <v>11.5</v>
      </c>
      <c r="E473" s="138">
        <f t="shared" si="27"/>
        <v>3.4782608695652173</v>
      </c>
      <c r="F473" s="136">
        <v>115</v>
      </c>
      <c r="G473" s="137">
        <f t="shared" si="28"/>
        <v>0.86956521739130432</v>
      </c>
      <c r="H473" s="137">
        <f t="shared" si="29"/>
        <v>8.695652173913043</v>
      </c>
      <c r="I473" s="9">
        <v>11.5</v>
      </c>
      <c r="J473" s="138">
        <f t="shared" si="30"/>
        <v>3.4782608695652173</v>
      </c>
      <c r="K473" s="136">
        <v>457</v>
      </c>
      <c r="L473" s="137">
        <f t="shared" si="31"/>
        <v>0.87527352297592986</v>
      </c>
      <c r="M473" s="137">
        <f t="shared" si="32"/>
        <v>8.7527352297592991</v>
      </c>
      <c r="N473" s="136">
        <v>115</v>
      </c>
      <c r="O473" s="137">
        <f t="shared" si="33"/>
        <v>0.34782608695652173</v>
      </c>
      <c r="P473" s="137">
        <f t="shared" si="34"/>
        <v>3.4782608695652173</v>
      </c>
      <c r="Q473" s="9">
        <v>11.5</v>
      </c>
      <c r="R473" s="138">
        <f t="shared" si="35"/>
        <v>3.4782608695652173</v>
      </c>
      <c r="S473" s="136">
        <v>4.5999999999999801</v>
      </c>
      <c r="T473" s="137">
        <f t="shared" si="36"/>
        <v>0.43478260869565405</v>
      </c>
      <c r="U473" s="137">
        <f t="shared" si="37"/>
        <v>4.3478260869565402</v>
      </c>
      <c r="V473" s="136">
        <v>46.000000000000803</v>
      </c>
      <c r="W473" s="137">
        <f t="shared" si="38"/>
        <v>0.43478260869564456</v>
      </c>
      <c r="X473" s="137">
        <f t="shared" si="39"/>
        <v>4.3478260869564451</v>
      </c>
      <c r="Y473" s="136">
        <v>115</v>
      </c>
      <c r="Z473" s="9">
        <f t="shared" si="40"/>
        <v>0.34782608695652173</v>
      </c>
      <c r="AA473" s="139">
        <v>0.46</v>
      </c>
      <c r="AB473" s="9">
        <f t="shared" si="41"/>
        <v>0.43478260869565222</v>
      </c>
      <c r="AC473" s="136">
        <v>115</v>
      </c>
      <c r="AD473" s="9">
        <f t="shared" si="42"/>
        <v>0.55652173913043479</v>
      </c>
      <c r="AE473" s="136">
        <v>115</v>
      </c>
      <c r="AF473" s="137">
        <f t="shared" si="43"/>
        <v>0.34782608695652173</v>
      </c>
      <c r="AG473" s="136">
        <v>115</v>
      </c>
      <c r="AH473" s="137">
        <f t="shared" si="44"/>
        <v>0.34782608695652173</v>
      </c>
      <c r="AI473" s="136">
        <v>115</v>
      </c>
      <c r="AJ473" s="138">
        <f t="shared" si="45"/>
        <v>0.34782608695652173</v>
      </c>
    </row>
    <row r="474" spans="1:36">
      <c r="A474" s="136">
        <v>115.25</v>
      </c>
      <c r="B474" s="137">
        <f t="shared" si="25"/>
        <v>0.34707158351409978</v>
      </c>
      <c r="C474" s="137">
        <f t="shared" si="26"/>
        <v>3.4707158351409979</v>
      </c>
      <c r="D474" s="9">
        <v>11.525</v>
      </c>
      <c r="E474" s="138">
        <f t="shared" si="27"/>
        <v>3.4707158351409975</v>
      </c>
      <c r="F474" s="136">
        <v>115.25</v>
      </c>
      <c r="G474" s="137">
        <f t="shared" si="28"/>
        <v>0.86767895878524948</v>
      </c>
      <c r="H474" s="137">
        <f t="shared" si="29"/>
        <v>8.676789587852495</v>
      </c>
      <c r="I474" s="9">
        <v>11.525</v>
      </c>
      <c r="J474" s="138">
        <f t="shared" si="30"/>
        <v>3.4707158351409975</v>
      </c>
      <c r="K474" s="9">
        <v>458</v>
      </c>
      <c r="L474" s="137">
        <f t="shared" si="31"/>
        <v>0.8733624454148472</v>
      </c>
      <c r="M474" s="137">
        <f t="shared" si="32"/>
        <v>8.7336244541484724</v>
      </c>
      <c r="N474" s="136">
        <v>115.25</v>
      </c>
      <c r="O474" s="137">
        <f t="shared" si="33"/>
        <v>0.34707158351409978</v>
      </c>
      <c r="P474" s="137">
        <f t="shared" si="34"/>
        <v>3.4707158351409979</v>
      </c>
      <c r="Q474" s="9">
        <v>11.525</v>
      </c>
      <c r="R474" s="138">
        <f t="shared" si="35"/>
        <v>3.4707158351409975</v>
      </c>
      <c r="S474" s="136">
        <v>4.6099999999999799</v>
      </c>
      <c r="T474" s="137">
        <f t="shared" si="36"/>
        <v>0.43383947939262663</v>
      </c>
      <c r="U474" s="137">
        <f t="shared" si="37"/>
        <v>4.3383947939262661</v>
      </c>
      <c r="V474" s="136">
        <v>46.100000000000797</v>
      </c>
      <c r="W474" s="137">
        <f t="shared" si="38"/>
        <v>0.43383947939261724</v>
      </c>
      <c r="X474" s="137">
        <f t="shared" si="39"/>
        <v>4.338394793926172</v>
      </c>
      <c r="Y474" s="136">
        <v>115.25</v>
      </c>
      <c r="Z474" s="9">
        <f t="shared" si="40"/>
        <v>0.34707158351409978</v>
      </c>
      <c r="AA474" s="139">
        <v>0.46100000000000002</v>
      </c>
      <c r="AB474" s="9">
        <f t="shared" si="41"/>
        <v>0.43383947939262468</v>
      </c>
      <c r="AC474" s="136">
        <v>115.25</v>
      </c>
      <c r="AD474" s="9">
        <f t="shared" si="42"/>
        <v>0.55531453362255967</v>
      </c>
      <c r="AE474" s="136">
        <v>115.25</v>
      </c>
      <c r="AF474" s="137">
        <f t="shared" si="43"/>
        <v>0.34707158351409978</v>
      </c>
      <c r="AG474" s="136">
        <v>115.25</v>
      </c>
      <c r="AH474" s="137">
        <f t="shared" si="44"/>
        <v>0.34707158351409978</v>
      </c>
      <c r="AI474" s="136">
        <v>115.25</v>
      </c>
      <c r="AJ474" s="138">
        <f t="shared" si="45"/>
        <v>0.34707158351409978</v>
      </c>
    </row>
    <row r="475" spans="1:36">
      <c r="A475" s="136">
        <v>115.5</v>
      </c>
      <c r="B475" s="137">
        <f t="shared" si="25"/>
        <v>0.34632034632034631</v>
      </c>
      <c r="C475" s="137">
        <f t="shared" si="26"/>
        <v>3.4632034632034632</v>
      </c>
      <c r="D475" s="9">
        <v>11.55</v>
      </c>
      <c r="E475" s="138">
        <f t="shared" si="27"/>
        <v>3.4632034632034627</v>
      </c>
      <c r="F475" s="136">
        <v>115.5</v>
      </c>
      <c r="G475" s="137">
        <f t="shared" si="28"/>
        <v>0.86580086580086579</v>
      </c>
      <c r="H475" s="137">
        <f t="shared" si="29"/>
        <v>8.6580086580086579</v>
      </c>
      <c r="I475" s="9">
        <v>11.55</v>
      </c>
      <c r="J475" s="138">
        <f t="shared" si="30"/>
        <v>3.4632034632034627</v>
      </c>
      <c r="K475" s="136">
        <v>459</v>
      </c>
      <c r="L475" s="137">
        <f t="shared" si="31"/>
        <v>0.87145969498910669</v>
      </c>
      <c r="M475" s="137">
        <f t="shared" si="32"/>
        <v>8.7145969498910674</v>
      </c>
      <c r="N475" s="136">
        <v>115.5</v>
      </c>
      <c r="O475" s="137">
        <f t="shared" si="33"/>
        <v>0.34632034632034631</v>
      </c>
      <c r="P475" s="137">
        <f t="shared" si="34"/>
        <v>3.4632034632034632</v>
      </c>
      <c r="Q475" s="9">
        <v>11.55</v>
      </c>
      <c r="R475" s="138">
        <f t="shared" si="35"/>
        <v>3.4632034632034627</v>
      </c>
      <c r="S475" s="136">
        <v>4.6199999999999797</v>
      </c>
      <c r="T475" s="137">
        <f t="shared" si="36"/>
        <v>0.43290043290043478</v>
      </c>
      <c r="U475" s="137">
        <f t="shared" si="37"/>
        <v>4.3290043290043476</v>
      </c>
      <c r="V475" s="136">
        <v>46.200000000000799</v>
      </c>
      <c r="W475" s="137">
        <f t="shared" si="38"/>
        <v>0.4329004329004254</v>
      </c>
      <c r="X475" s="137">
        <f t="shared" si="39"/>
        <v>4.3290043290042544</v>
      </c>
      <c r="Y475" s="136">
        <v>115.5</v>
      </c>
      <c r="Z475" s="9">
        <f t="shared" si="40"/>
        <v>0.34632034632034631</v>
      </c>
      <c r="AA475" s="139">
        <v>0.46200000000000002</v>
      </c>
      <c r="AB475" s="9">
        <f t="shared" si="41"/>
        <v>0.43290043290043284</v>
      </c>
      <c r="AC475" s="136">
        <v>115.5</v>
      </c>
      <c r="AD475" s="9">
        <f t="shared" si="42"/>
        <v>0.55411255411255411</v>
      </c>
      <c r="AE475" s="136">
        <v>115.5</v>
      </c>
      <c r="AF475" s="137">
        <f t="shared" si="43"/>
        <v>0.34632034632034631</v>
      </c>
      <c r="AG475" s="136">
        <v>115.5</v>
      </c>
      <c r="AH475" s="137">
        <f t="shared" si="44"/>
        <v>0.34632034632034631</v>
      </c>
      <c r="AI475" s="136">
        <v>115.5</v>
      </c>
      <c r="AJ475" s="138">
        <f t="shared" si="45"/>
        <v>0.34632034632034631</v>
      </c>
    </row>
    <row r="476" spans="1:36">
      <c r="A476" s="136">
        <v>115.75</v>
      </c>
      <c r="B476" s="137">
        <f t="shared" si="25"/>
        <v>0.34557235421166305</v>
      </c>
      <c r="C476" s="137">
        <f t="shared" si="26"/>
        <v>3.4557235421166306</v>
      </c>
      <c r="D476" s="9">
        <v>11.574999999999999</v>
      </c>
      <c r="E476" s="138">
        <f t="shared" si="27"/>
        <v>3.455723542116631</v>
      </c>
      <c r="F476" s="136">
        <v>115.75</v>
      </c>
      <c r="G476" s="137">
        <f t="shared" si="28"/>
        <v>0.86393088552915764</v>
      </c>
      <c r="H476" s="137">
        <f t="shared" si="29"/>
        <v>8.639308855291576</v>
      </c>
      <c r="I476" s="9">
        <v>11.574999999999999</v>
      </c>
      <c r="J476" s="138">
        <f t="shared" si="30"/>
        <v>3.455723542116631</v>
      </c>
      <c r="K476" s="9">
        <v>460</v>
      </c>
      <c r="L476" s="137">
        <f t="shared" si="31"/>
        <v>0.86956521739130432</v>
      </c>
      <c r="M476" s="137">
        <f t="shared" si="32"/>
        <v>8.695652173913043</v>
      </c>
      <c r="N476" s="136">
        <v>115.75</v>
      </c>
      <c r="O476" s="137">
        <f t="shared" si="33"/>
        <v>0.34557235421166305</v>
      </c>
      <c r="P476" s="137">
        <f t="shared" si="34"/>
        <v>3.4557235421166306</v>
      </c>
      <c r="Q476" s="9">
        <v>11.574999999999999</v>
      </c>
      <c r="R476" s="138">
        <f t="shared" si="35"/>
        <v>3.455723542116631</v>
      </c>
      <c r="S476" s="136">
        <v>4.6299999999999804</v>
      </c>
      <c r="T476" s="137">
        <f t="shared" si="36"/>
        <v>0.43196544276458065</v>
      </c>
      <c r="U476" s="137">
        <f t="shared" si="37"/>
        <v>4.3196544276458066</v>
      </c>
      <c r="V476" s="136">
        <v>46.3000000000008</v>
      </c>
      <c r="W476" s="137">
        <f t="shared" si="38"/>
        <v>0.43196544276457138</v>
      </c>
      <c r="X476" s="137">
        <f t="shared" si="39"/>
        <v>4.3196544276457143</v>
      </c>
      <c r="Y476" s="136">
        <v>115.75</v>
      </c>
      <c r="Z476" s="9">
        <f t="shared" si="40"/>
        <v>0.34557235421166305</v>
      </c>
      <c r="AA476" s="139">
        <v>0.46300000000000002</v>
      </c>
      <c r="AB476" s="9">
        <f t="shared" si="41"/>
        <v>0.43196544276457882</v>
      </c>
      <c r="AC476" s="136">
        <v>115.75</v>
      </c>
      <c r="AD476" s="9">
        <f t="shared" si="42"/>
        <v>0.55291576673866083</v>
      </c>
      <c r="AE476" s="136">
        <v>115.75</v>
      </c>
      <c r="AF476" s="137">
        <f t="shared" si="43"/>
        <v>0.34557235421166305</v>
      </c>
      <c r="AG476" s="136">
        <v>115.75</v>
      </c>
      <c r="AH476" s="137">
        <f t="shared" si="44"/>
        <v>0.34557235421166305</v>
      </c>
      <c r="AI476" s="136">
        <v>115.75</v>
      </c>
      <c r="AJ476" s="138">
        <f t="shared" si="45"/>
        <v>0.34557235421166305</v>
      </c>
    </row>
    <row r="477" spans="1:36">
      <c r="A477" s="136">
        <v>116</v>
      </c>
      <c r="B477" s="137">
        <f t="shared" si="25"/>
        <v>0.34482758620689657</v>
      </c>
      <c r="C477" s="137">
        <f t="shared" si="26"/>
        <v>3.4482758620689657</v>
      </c>
      <c r="D477" s="9">
        <v>11.6</v>
      </c>
      <c r="E477" s="138">
        <f t="shared" si="27"/>
        <v>3.4482758620689657</v>
      </c>
      <c r="F477" s="136">
        <v>116</v>
      </c>
      <c r="G477" s="137">
        <f t="shared" si="28"/>
        <v>0.86206896551724144</v>
      </c>
      <c r="H477" s="137">
        <f t="shared" si="29"/>
        <v>8.6206896551724146</v>
      </c>
      <c r="I477" s="9">
        <v>11.6</v>
      </c>
      <c r="J477" s="138">
        <f t="shared" si="30"/>
        <v>3.4482758620689657</v>
      </c>
      <c r="K477" s="136">
        <v>461</v>
      </c>
      <c r="L477" s="137">
        <f t="shared" si="31"/>
        <v>0.86767895878524948</v>
      </c>
      <c r="M477" s="137">
        <f t="shared" si="32"/>
        <v>8.676789587852495</v>
      </c>
      <c r="N477" s="136">
        <v>116</v>
      </c>
      <c r="O477" s="137">
        <f t="shared" si="33"/>
        <v>0.34482758620689657</v>
      </c>
      <c r="P477" s="137">
        <f t="shared" si="34"/>
        <v>3.4482758620689657</v>
      </c>
      <c r="Q477" s="9">
        <v>11.6</v>
      </c>
      <c r="R477" s="138">
        <f t="shared" si="35"/>
        <v>3.4482758620689657</v>
      </c>
      <c r="S477" s="136">
        <v>4.6399999999999801</v>
      </c>
      <c r="T477" s="137">
        <f t="shared" si="36"/>
        <v>0.43103448275862249</v>
      </c>
      <c r="U477" s="137">
        <f t="shared" si="37"/>
        <v>4.3103448275862251</v>
      </c>
      <c r="V477" s="136">
        <v>46.400000000000801</v>
      </c>
      <c r="W477" s="137">
        <f t="shared" si="38"/>
        <v>0.43103448275861322</v>
      </c>
      <c r="X477" s="137">
        <f t="shared" si="39"/>
        <v>4.3103448275861318</v>
      </c>
      <c r="Y477" s="136">
        <v>116</v>
      </c>
      <c r="Z477" s="9">
        <f t="shared" si="40"/>
        <v>0.34482758620689657</v>
      </c>
      <c r="AA477" s="139">
        <v>0.46400000000000002</v>
      </c>
      <c r="AB477" s="9">
        <f t="shared" si="41"/>
        <v>0.43103448275862066</v>
      </c>
      <c r="AC477" s="136">
        <v>116</v>
      </c>
      <c r="AD477" s="9">
        <f t="shared" si="42"/>
        <v>0.55172413793103459</v>
      </c>
      <c r="AE477" s="136">
        <v>116</v>
      </c>
      <c r="AF477" s="137">
        <f t="shared" si="43"/>
        <v>0.34482758620689657</v>
      </c>
      <c r="AG477" s="136">
        <v>116</v>
      </c>
      <c r="AH477" s="137">
        <f t="shared" si="44"/>
        <v>0.34482758620689657</v>
      </c>
      <c r="AI477" s="136">
        <v>116</v>
      </c>
      <c r="AJ477" s="138">
        <f t="shared" si="45"/>
        <v>0.34482758620689657</v>
      </c>
    </row>
    <row r="478" spans="1:36">
      <c r="A478" s="136">
        <v>116.25</v>
      </c>
      <c r="B478" s="137">
        <f t="shared" si="25"/>
        <v>0.34408602150537632</v>
      </c>
      <c r="C478" s="137">
        <f t="shared" si="26"/>
        <v>3.440860215053763</v>
      </c>
      <c r="D478" s="9">
        <v>11.625</v>
      </c>
      <c r="E478" s="138">
        <f t="shared" si="27"/>
        <v>3.440860215053763</v>
      </c>
      <c r="F478" s="136">
        <v>116.25</v>
      </c>
      <c r="G478" s="137">
        <f t="shared" si="28"/>
        <v>0.86021505376344076</v>
      </c>
      <c r="H478" s="137">
        <f t="shared" si="29"/>
        <v>8.6021505376344081</v>
      </c>
      <c r="I478" s="9">
        <v>11.625</v>
      </c>
      <c r="J478" s="138">
        <f t="shared" si="30"/>
        <v>3.440860215053763</v>
      </c>
      <c r="K478" s="9">
        <v>462</v>
      </c>
      <c r="L478" s="137">
        <f t="shared" si="31"/>
        <v>0.86580086580086579</v>
      </c>
      <c r="M478" s="137">
        <f t="shared" si="32"/>
        <v>8.6580086580086579</v>
      </c>
      <c r="N478" s="136">
        <v>116.25</v>
      </c>
      <c r="O478" s="137">
        <f t="shared" si="33"/>
        <v>0.34408602150537632</v>
      </c>
      <c r="P478" s="137">
        <f t="shared" si="34"/>
        <v>3.440860215053763</v>
      </c>
      <c r="Q478" s="9">
        <v>11.625</v>
      </c>
      <c r="R478" s="138">
        <f t="shared" si="35"/>
        <v>3.440860215053763</v>
      </c>
      <c r="S478" s="136">
        <v>4.6499999999999799</v>
      </c>
      <c r="T478" s="137">
        <f t="shared" si="36"/>
        <v>0.43010752688172227</v>
      </c>
      <c r="U478" s="137">
        <f t="shared" si="37"/>
        <v>4.3010752688172227</v>
      </c>
      <c r="V478" s="136">
        <v>46.500000000000803</v>
      </c>
      <c r="W478" s="137">
        <f t="shared" si="38"/>
        <v>0.430107526881713</v>
      </c>
      <c r="X478" s="137">
        <f t="shared" si="39"/>
        <v>4.3010752688171303</v>
      </c>
      <c r="Y478" s="136">
        <v>116.25</v>
      </c>
      <c r="Z478" s="9">
        <f t="shared" si="40"/>
        <v>0.34408602150537632</v>
      </c>
      <c r="AA478" s="139">
        <v>0.46500000000000002</v>
      </c>
      <c r="AB478" s="9">
        <f t="shared" si="41"/>
        <v>0.43010752688172044</v>
      </c>
      <c r="AC478" s="136">
        <v>116.25</v>
      </c>
      <c r="AD478" s="9">
        <f t="shared" si="42"/>
        <v>0.55053763440860215</v>
      </c>
      <c r="AE478" s="136">
        <v>116.25</v>
      </c>
      <c r="AF478" s="137">
        <f t="shared" si="43"/>
        <v>0.34408602150537632</v>
      </c>
      <c r="AG478" s="136">
        <v>116.25</v>
      </c>
      <c r="AH478" s="137">
        <f t="shared" si="44"/>
        <v>0.34408602150537632</v>
      </c>
      <c r="AI478" s="136">
        <v>116.25</v>
      </c>
      <c r="AJ478" s="138">
        <f t="shared" si="45"/>
        <v>0.34408602150537632</v>
      </c>
    </row>
    <row r="479" spans="1:36">
      <c r="A479" s="136">
        <v>116.5</v>
      </c>
      <c r="B479" s="137">
        <f t="shared" si="25"/>
        <v>0.34334763948497854</v>
      </c>
      <c r="C479" s="137">
        <f t="shared" si="26"/>
        <v>3.4334763948497855</v>
      </c>
      <c r="D479" s="9">
        <v>11.65</v>
      </c>
      <c r="E479" s="138">
        <f t="shared" si="27"/>
        <v>3.4334763948497851</v>
      </c>
      <c r="F479" s="136">
        <v>116.5</v>
      </c>
      <c r="G479" s="137">
        <f t="shared" si="28"/>
        <v>0.85836909871244627</v>
      </c>
      <c r="H479" s="137">
        <f t="shared" si="29"/>
        <v>8.5836909871244629</v>
      </c>
      <c r="I479" s="9">
        <v>11.65</v>
      </c>
      <c r="J479" s="138">
        <f t="shared" si="30"/>
        <v>3.4334763948497851</v>
      </c>
      <c r="K479" s="136">
        <v>463</v>
      </c>
      <c r="L479" s="137">
        <f t="shared" si="31"/>
        <v>0.86393088552915764</v>
      </c>
      <c r="M479" s="137">
        <f t="shared" si="32"/>
        <v>8.639308855291576</v>
      </c>
      <c r="N479" s="136">
        <v>116.5</v>
      </c>
      <c r="O479" s="137">
        <f t="shared" si="33"/>
        <v>0.34334763948497854</v>
      </c>
      <c r="P479" s="137">
        <f t="shared" si="34"/>
        <v>3.4334763948497855</v>
      </c>
      <c r="Q479" s="9">
        <v>11.65</v>
      </c>
      <c r="R479" s="138">
        <f t="shared" si="35"/>
        <v>3.4334763948497851</v>
      </c>
      <c r="S479" s="136">
        <v>4.6599999999999797</v>
      </c>
      <c r="T479" s="137">
        <f t="shared" si="36"/>
        <v>0.42918454935622502</v>
      </c>
      <c r="U479" s="137">
        <f t="shared" si="37"/>
        <v>4.2918454935622501</v>
      </c>
      <c r="V479" s="136">
        <v>46.600000000000797</v>
      </c>
      <c r="W479" s="137">
        <f t="shared" si="38"/>
        <v>0.42918454935621581</v>
      </c>
      <c r="X479" s="137">
        <f t="shared" si="39"/>
        <v>4.2918454935621577</v>
      </c>
      <c r="Y479" s="136">
        <v>116.5</v>
      </c>
      <c r="Z479" s="9">
        <f t="shared" si="40"/>
        <v>0.34334763948497854</v>
      </c>
      <c r="AA479" s="139">
        <v>0.46600000000000003</v>
      </c>
      <c r="AB479" s="9">
        <f t="shared" si="41"/>
        <v>0.42918454935622313</v>
      </c>
      <c r="AC479" s="136">
        <v>116.5</v>
      </c>
      <c r="AD479" s="9">
        <f t="shared" si="42"/>
        <v>0.54935622317596566</v>
      </c>
      <c r="AE479" s="136">
        <v>116.5</v>
      </c>
      <c r="AF479" s="137">
        <f t="shared" si="43"/>
        <v>0.34334763948497854</v>
      </c>
      <c r="AG479" s="136">
        <v>116.5</v>
      </c>
      <c r="AH479" s="137">
        <f t="shared" si="44"/>
        <v>0.34334763948497854</v>
      </c>
      <c r="AI479" s="136">
        <v>116.5</v>
      </c>
      <c r="AJ479" s="138">
        <f t="shared" si="45"/>
        <v>0.34334763948497854</v>
      </c>
    </row>
    <row r="480" spans="1:36">
      <c r="A480" s="136">
        <v>116.75</v>
      </c>
      <c r="B480" s="137">
        <f t="shared" si="25"/>
        <v>0.34261241970021417</v>
      </c>
      <c r="C480" s="137">
        <f t="shared" si="26"/>
        <v>3.4261241970021414</v>
      </c>
      <c r="D480" s="9">
        <v>11.675000000000001</v>
      </c>
      <c r="E480" s="138">
        <f t="shared" si="27"/>
        <v>3.426124197002141</v>
      </c>
      <c r="F480" s="136">
        <v>116.75</v>
      </c>
      <c r="G480" s="137">
        <f t="shared" si="28"/>
        <v>0.85653104925053536</v>
      </c>
      <c r="H480" s="137">
        <f t="shared" si="29"/>
        <v>8.565310492505354</v>
      </c>
      <c r="I480" s="9">
        <v>11.675000000000001</v>
      </c>
      <c r="J480" s="138">
        <f t="shared" si="30"/>
        <v>3.426124197002141</v>
      </c>
      <c r="K480" s="9">
        <v>464</v>
      </c>
      <c r="L480" s="137">
        <f t="shared" si="31"/>
        <v>0.86206896551724144</v>
      </c>
      <c r="M480" s="137">
        <f t="shared" si="32"/>
        <v>8.6206896551724146</v>
      </c>
      <c r="N480" s="136">
        <v>116.75</v>
      </c>
      <c r="O480" s="137">
        <f t="shared" si="33"/>
        <v>0.34261241970021417</v>
      </c>
      <c r="P480" s="137">
        <f t="shared" si="34"/>
        <v>3.4261241970021414</v>
      </c>
      <c r="Q480" s="9">
        <v>11.675000000000001</v>
      </c>
      <c r="R480" s="138">
        <f t="shared" si="35"/>
        <v>3.426124197002141</v>
      </c>
      <c r="S480" s="136">
        <v>4.6699999999999804</v>
      </c>
      <c r="T480" s="137">
        <f t="shared" si="36"/>
        <v>0.42826552462526946</v>
      </c>
      <c r="U480" s="137">
        <f t="shared" si="37"/>
        <v>4.2826552462526948</v>
      </c>
      <c r="V480" s="136">
        <v>46.700000000000799</v>
      </c>
      <c r="W480" s="137">
        <f t="shared" si="38"/>
        <v>0.4282655246252603</v>
      </c>
      <c r="X480" s="137">
        <f t="shared" si="39"/>
        <v>4.2826552462526033</v>
      </c>
      <c r="Y480" s="136">
        <v>116.75</v>
      </c>
      <c r="Z480" s="9">
        <f t="shared" si="40"/>
        <v>0.34261241970021417</v>
      </c>
      <c r="AA480" s="139">
        <v>0.46700000000000003</v>
      </c>
      <c r="AB480" s="9">
        <f t="shared" si="41"/>
        <v>0.42826552462526762</v>
      </c>
      <c r="AC480" s="136">
        <v>116.75</v>
      </c>
      <c r="AD480" s="9">
        <f t="shared" si="42"/>
        <v>0.54817987152034264</v>
      </c>
      <c r="AE480" s="136">
        <v>116.75</v>
      </c>
      <c r="AF480" s="137">
        <f t="shared" si="43"/>
        <v>0.34261241970021417</v>
      </c>
      <c r="AG480" s="136">
        <v>116.75</v>
      </c>
      <c r="AH480" s="137">
        <f t="shared" si="44"/>
        <v>0.34261241970021417</v>
      </c>
      <c r="AI480" s="136">
        <v>116.75</v>
      </c>
      <c r="AJ480" s="138">
        <f t="shared" si="45"/>
        <v>0.34261241970021417</v>
      </c>
    </row>
    <row r="481" spans="1:36">
      <c r="A481" s="136">
        <v>117</v>
      </c>
      <c r="B481" s="137">
        <f t="shared" si="25"/>
        <v>0.34188034188034189</v>
      </c>
      <c r="C481" s="137">
        <f t="shared" si="26"/>
        <v>3.4188034188034191</v>
      </c>
      <c r="D481" s="9">
        <v>11.7</v>
      </c>
      <c r="E481" s="138">
        <f t="shared" si="27"/>
        <v>3.4188034188034191</v>
      </c>
      <c r="F481" s="136">
        <v>117</v>
      </c>
      <c r="G481" s="137">
        <f t="shared" si="28"/>
        <v>0.85470085470085466</v>
      </c>
      <c r="H481" s="137">
        <f t="shared" si="29"/>
        <v>8.5470085470085468</v>
      </c>
      <c r="I481" s="9">
        <v>11.7</v>
      </c>
      <c r="J481" s="138">
        <f t="shared" si="30"/>
        <v>3.4188034188034191</v>
      </c>
      <c r="K481" s="136">
        <v>465</v>
      </c>
      <c r="L481" s="137">
        <f t="shared" si="31"/>
        <v>0.86021505376344076</v>
      </c>
      <c r="M481" s="137">
        <f t="shared" si="32"/>
        <v>8.6021505376344081</v>
      </c>
      <c r="N481" s="136">
        <v>117</v>
      </c>
      <c r="O481" s="137">
        <f t="shared" si="33"/>
        <v>0.34188034188034189</v>
      </c>
      <c r="P481" s="137">
        <f t="shared" si="34"/>
        <v>3.4188034188034191</v>
      </c>
      <c r="Q481" s="9">
        <v>11.7</v>
      </c>
      <c r="R481" s="138">
        <f t="shared" si="35"/>
        <v>3.4188034188034191</v>
      </c>
      <c r="S481" s="136">
        <v>4.6799999999999802</v>
      </c>
      <c r="T481" s="137">
        <f t="shared" si="36"/>
        <v>0.42735042735042916</v>
      </c>
      <c r="U481" s="137">
        <f t="shared" si="37"/>
        <v>4.2735042735042921</v>
      </c>
      <c r="V481" s="136">
        <v>46.8000000000008</v>
      </c>
      <c r="W481" s="137">
        <f t="shared" si="38"/>
        <v>0.42735042735042006</v>
      </c>
      <c r="X481" s="137">
        <f t="shared" si="39"/>
        <v>4.2735042735042006</v>
      </c>
      <c r="Y481" s="136">
        <v>117</v>
      </c>
      <c r="Z481" s="9">
        <f t="shared" si="40"/>
        <v>0.34188034188034189</v>
      </c>
      <c r="AA481" s="139">
        <v>0.46800000000000003</v>
      </c>
      <c r="AB481" s="9">
        <f t="shared" si="41"/>
        <v>0.42735042735042733</v>
      </c>
      <c r="AC481" s="136">
        <v>117</v>
      </c>
      <c r="AD481" s="9">
        <f t="shared" si="42"/>
        <v>0.54700854700854695</v>
      </c>
      <c r="AE481" s="136">
        <v>117</v>
      </c>
      <c r="AF481" s="137">
        <f t="shared" si="43"/>
        <v>0.34188034188034189</v>
      </c>
      <c r="AG481" s="136">
        <v>117</v>
      </c>
      <c r="AH481" s="137">
        <f t="shared" si="44"/>
        <v>0.34188034188034189</v>
      </c>
      <c r="AI481" s="136">
        <v>117</v>
      </c>
      <c r="AJ481" s="138">
        <f t="shared" si="45"/>
        <v>0.34188034188034189</v>
      </c>
    </row>
    <row r="482" spans="1:36">
      <c r="A482" s="136">
        <v>117.25</v>
      </c>
      <c r="B482" s="137">
        <f t="shared" si="25"/>
        <v>0.34115138592750532</v>
      </c>
      <c r="C482" s="137">
        <f t="shared" si="26"/>
        <v>3.4115138592750531</v>
      </c>
      <c r="D482" s="9">
        <v>11.725</v>
      </c>
      <c r="E482" s="138">
        <f t="shared" si="27"/>
        <v>3.4115138592750531</v>
      </c>
      <c r="F482" s="136">
        <v>117.25</v>
      </c>
      <c r="G482" s="137">
        <f t="shared" si="28"/>
        <v>0.85287846481876328</v>
      </c>
      <c r="H482" s="137">
        <f t="shared" si="29"/>
        <v>8.5287846481876333</v>
      </c>
      <c r="I482" s="9">
        <v>11.725</v>
      </c>
      <c r="J482" s="138">
        <f t="shared" si="30"/>
        <v>3.4115138592750531</v>
      </c>
      <c r="K482" s="9">
        <v>466</v>
      </c>
      <c r="L482" s="137">
        <f t="shared" si="31"/>
        <v>0.85836909871244627</v>
      </c>
      <c r="M482" s="137">
        <f t="shared" si="32"/>
        <v>8.5836909871244629</v>
      </c>
      <c r="N482" s="136">
        <v>117.25</v>
      </c>
      <c r="O482" s="137">
        <f t="shared" si="33"/>
        <v>0.34115138592750532</v>
      </c>
      <c r="P482" s="137">
        <f t="shared" si="34"/>
        <v>3.4115138592750531</v>
      </c>
      <c r="Q482" s="9">
        <v>11.725</v>
      </c>
      <c r="R482" s="138">
        <f t="shared" si="35"/>
        <v>3.4115138592750531</v>
      </c>
      <c r="S482" s="136">
        <v>4.6899999999999702</v>
      </c>
      <c r="T482" s="137">
        <f t="shared" si="36"/>
        <v>0.42643923240938436</v>
      </c>
      <c r="U482" s="137">
        <f t="shared" si="37"/>
        <v>4.2643923240938433</v>
      </c>
      <c r="V482" s="136">
        <v>46.900000000000801</v>
      </c>
      <c r="W482" s="137">
        <f t="shared" si="38"/>
        <v>0.42643923240937442</v>
      </c>
      <c r="X482" s="137">
        <f t="shared" si="39"/>
        <v>4.2643923240937447</v>
      </c>
      <c r="Y482" s="136">
        <v>117.25</v>
      </c>
      <c r="Z482" s="9">
        <f t="shared" si="40"/>
        <v>0.34115138592750532</v>
      </c>
      <c r="AA482" s="139">
        <v>0.46899999999999997</v>
      </c>
      <c r="AB482" s="9">
        <f t="shared" si="41"/>
        <v>0.42643923240938164</v>
      </c>
      <c r="AC482" s="136">
        <v>117.25</v>
      </c>
      <c r="AD482" s="9">
        <f t="shared" si="42"/>
        <v>0.54584221748400852</v>
      </c>
      <c r="AE482" s="136">
        <v>117.25</v>
      </c>
      <c r="AF482" s="137">
        <f t="shared" si="43"/>
        <v>0.34115138592750532</v>
      </c>
      <c r="AG482" s="136">
        <v>117.25</v>
      </c>
      <c r="AH482" s="137">
        <f t="shared" si="44"/>
        <v>0.34115138592750532</v>
      </c>
      <c r="AI482" s="136">
        <v>117.25</v>
      </c>
      <c r="AJ482" s="138">
        <f t="shared" si="45"/>
        <v>0.34115138592750532</v>
      </c>
    </row>
    <row r="483" spans="1:36">
      <c r="A483" s="136">
        <v>117.5</v>
      </c>
      <c r="B483" s="137">
        <f t="shared" si="25"/>
        <v>0.34042553191489361</v>
      </c>
      <c r="C483" s="137">
        <f t="shared" si="26"/>
        <v>3.4042553191489362</v>
      </c>
      <c r="D483" s="9">
        <v>11.75</v>
      </c>
      <c r="E483" s="138">
        <f t="shared" si="27"/>
        <v>3.4042553191489362</v>
      </c>
      <c r="F483" s="136">
        <v>117.5</v>
      </c>
      <c r="G483" s="137">
        <f t="shared" si="28"/>
        <v>0.85106382978723405</v>
      </c>
      <c r="H483" s="137">
        <f t="shared" si="29"/>
        <v>8.5106382978723403</v>
      </c>
      <c r="I483" s="9">
        <v>11.75</v>
      </c>
      <c r="J483" s="138">
        <f t="shared" si="30"/>
        <v>3.4042553191489362</v>
      </c>
      <c r="K483" s="136">
        <v>467</v>
      </c>
      <c r="L483" s="137">
        <f t="shared" si="31"/>
        <v>0.85653104925053536</v>
      </c>
      <c r="M483" s="137">
        <f t="shared" si="32"/>
        <v>8.565310492505354</v>
      </c>
      <c r="N483" s="136">
        <v>117.5</v>
      </c>
      <c r="O483" s="137">
        <f t="shared" si="33"/>
        <v>0.34042553191489361</v>
      </c>
      <c r="P483" s="137">
        <f t="shared" si="34"/>
        <v>3.4042553191489362</v>
      </c>
      <c r="Q483" s="9">
        <v>11.75</v>
      </c>
      <c r="R483" s="138">
        <f t="shared" si="35"/>
        <v>3.4042553191489362</v>
      </c>
      <c r="S483" s="136">
        <v>4.6999999999999797</v>
      </c>
      <c r="T483" s="137">
        <f t="shared" si="36"/>
        <v>0.42553191489361886</v>
      </c>
      <c r="U483" s="137">
        <f t="shared" si="37"/>
        <v>4.2553191489361888</v>
      </c>
      <c r="V483" s="136">
        <v>47.000000000000803</v>
      </c>
      <c r="W483" s="137">
        <f t="shared" si="38"/>
        <v>0.42553191489360975</v>
      </c>
      <c r="X483" s="137">
        <f t="shared" si="39"/>
        <v>4.2553191489360973</v>
      </c>
      <c r="Y483" s="136">
        <v>117.5</v>
      </c>
      <c r="Z483" s="9">
        <f t="shared" si="40"/>
        <v>0.34042553191489361</v>
      </c>
      <c r="AA483" s="139">
        <v>0.47</v>
      </c>
      <c r="AB483" s="9">
        <f t="shared" si="41"/>
        <v>0.42553191489361708</v>
      </c>
      <c r="AC483" s="136">
        <v>117.5</v>
      </c>
      <c r="AD483" s="9">
        <f t="shared" si="42"/>
        <v>0.5446808510638298</v>
      </c>
      <c r="AE483" s="136">
        <v>117.5</v>
      </c>
      <c r="AF483" s="137">
        <f t="shared" si="43"/>
        <v>0.34042553191489361</v>
      </c>
      <c r="AG483" s="136">
        <v>117.5</v>
      </c>
      <c r="AH483" s="137">
        <f t="shared" si="44"/>
        <v>0.34042553191489361</v>
      </c>
      <c r="AI483" s="136">
        <v>117.5</v>
      </c>
      <c r="AJ483" s="138">
        <f t="shared" si="45"/>
        <v>0.34042553191489361</v>
      </c>
    </row>
    <row r="484" spans="1:36">
      <c r="A484" s="136">
        <v>117.75</v>
      </c>
      <c r="B484" s="137">
        <f t="shared" si="25"/>
        <v>0.33970276008492567</v>
      </c>
      <c r="C484" s="137">
        <f t="shared" si="26"/>
        <v>3.3970276008492566</v>
      </c>
      <c r="D484" s="9">
        <v>11.775</v>
      </c>
      <c r="E484" s="138">
        <f t="shared" si="27"/>
        <v>3.3970276008492566</v>
      </c>
      <c r="F484" s="136">
        <v>117.75</v>
      </c>
      <c r="G484" s="137">
        <f t="shared" si="28"/>
        <v>0.84925690021231426</v>
      </c>
      <c r="H484" s="137">
        <f t="shared" si="29"/>
        <v>8.4925690021231421</v>
      </c>
      <c r="I484" s="9">
        <v>11.775</v>
      </c>
      <c r="J484" s="138">
        <f t="shared" si="30"/>
        <v>3.3970276008492566</v>
      </c>
      <c r="K484" s="9">
        <v>468</v>
      </c>
      <c r="L484" s="137">
        <f t="shared" si="31"/>
        <v>0.85470085470085466</v>
      </c>
      <c r="M484" s="137">
        <f t="shared" si="32"/>
        <v>8.5470085470085468</v>
      </c>
      <c r="N484" s="136">
        <v>117.75</v>
      </c>
      <c r="O484" s="137">
        <f t="shared" si="33"/>
        <v>0.33970276008492567</v>
      </c>
      <c r="P484" s="137">
        <f t="shared" si="34"/>
        <v>3.3970276008492566</v>
      </c>
      <c r="Q484" s="9">
        <v>11.775</v>
      </c>
      <c r="R484" s="138">
        <f t="shared" si="35"/>
        <v>3.3970276008492566</v>
      </c>
      <c r="S484" s="136">
        <v>4.7099999999999804</v>
      </c>
      <c r="T484" s="137">
        <f t="shared" si="36"/>
        <v>0.42462845010615891</v>
      </c>
      <c r="U484" s="137">
        <f t="shared" si="37"/>
        <v>4.2462845010615888</v>
      </c>
      <c r="V484" s="136">
        <v>47.100000000000797</v>
      </c>
      <c r="W484" s="137">
        <f t="shared" si="38"/>
        <v>0.42462845010614991</v>
      </c>
      <c r="X484" s="137">
        <f t="shared" si="39"/>
        <v>4.2462845010614991</v>
      </c>
      <c r="Y484" s="136">
        <v>117.75</v>
      </c>
      <c r="Z484" s="9">
        <f t="shared" si="40"/>
        <v>0.33970276008492567</v>
      </c>
      <c r="AA484" s="139">
        <v>0.47099999999999997</v>
      </c>
      <c r="AB484" s="9">
        <f t="shared" si="41"/>
        <v>0.42462845010615713</v>
      </c>
      <c r="AC484" s="136">
        <v>117.75</v>
      </c>
      <c r="AD484" s="9">
        <f t="shared" si="42"/>
        <v>0.54352441613588109</v>
      </c>
      <c r="AE484" s="136">
        <v>117.75</v>
      </c>
      <c r="AF484" s="137">
        <f t="shared" si="43"/>
        <v>0.33970276008492567</v>
      </c>
      <c r="AG484" s="136">
        <v>117.75</v>
      </c>
      <c r="AH484" s="137">
        <f t="shared" si="44"/>
        <v>0.33970276008492567</v>
      </c>
      <c r="AI484" s="136">
        <v>117.75</v>
      </c>
      <c r="AJ484" s="138">
        <f t="shared" si="45"/>
        <v>0.33970276008492567</v>
      </c>
    </row>
    <row r="485" spans="1:36">
      <c r="A485" s="136">
        <v>118</v>
      </c>
      <c r="B485" s="137">
        <f t="shared" si="25"/>
        <v>0.33898305084745767</v>
      </c>
      <c r="C485" s="137">
        <f t="shared" si="26"/>
        <v>3.3898305084745766</v>
      </c>
      <c r="D485" s="9">
        <v>11.8</v>
      </c>
      <c r="E485" s="138">
        <f t="shared" si="27"/>
        <v>3.3898305084745761</v>
      </c>
      <c r="F485" s="136">
        <v>118</v>
      </c>
      <c r="G485" s="137">
        <f t="shared" si="28"/>
        <v>0.84745762711864414</v>
      </c>
      <c r="H485" s="137">
        <f t="shared" si="29"/>
        <v>8.4745762711864412</v>
      </c>
      <c r="I485" s="9">
        <v>11.8</v>
      </c>
      <c r="J485" s="138">
        <f t="shared" si="30"/>
        <v>3.3898305084745761</v>
      </c>
      <c r="K485" s="136">
        <v>469</v>
      </c>
      <c r="L485" s="137">
        <f t="shared" si="31"/>
        <v>0.85287846481876328</v>
      </c>
      <c r="M485" s="137">
        <f t="shared" si="32"/>
        <v>8.5287846481876333</v>
      </c>
      <c r="N485" s="136">
        <v>118</v>
      </c>
      <c r="O485" s="137">
        <f t="shared" si="33"/>
        <v>0.33898305084745767</v>
      </c>
      <c r="P485" s="137">
        <f t="shared" si="34"/>
        <v>3.3898305084745766</v>
      </c>
      <c r="Q485" s="9">
        <v>11.8</v>
      </c>
      <c r="R485" s="138">
        <f t="shared" si="35"/>
        <v>3.3898305084745761</v>
      </c>
      <c r="S485" s="136">
        <v>4.7199999999999802</v>
      </c>
      <c r="T485" s="137">
        <f t="shared" si="36"/>
        <v>0.42372881355932379</v>
      </c>
      <c r="U485" s="137">
        <f t="shared" si="37"/>
        <v>4.2372881355932375</v>
      </c>
      <c r="V485" s="136">
        <v>47.200000000000799</v>
      </c>
      <c r="W485" s="137">
        <f t="shared" si="38"/>
        <v>0.42372881355931485</v>
      </c>
      <c r="X485" s="137">
        <f t="shared" si="39"/>
        <v>4.2372881355931487</v>
      </c>
      <c r="Y485" s="136">
        <v>118</v>
      </c>
      <c r="Z485" s="9">
        <f t="shared" si="40"/>
        <v>0.33898305084745767</v>
      </c>
      <c r="AA485" s="139">
        <v>0.47199999999999998</v>
      </c>
      <c r="AB485" s="9">
        <f t="shared" si="41"/>
        <v>0.42372881355932207</v>
      </c>
      <c r="AC485" s="136">
        <v>118</v>
      </c>
      <c r="AD485" s="9">
        <f t="shared" si="42"/>
        <v>0.5423728813559322</v>
      </c>
      <c r="AE485" s="136">
        <v>118</v>
      </c>
      <c r="AF485" s="137">
        <f t="shared" si="43"/>
        <v>0.33898305084745767</v>
      </c>
      <c r="AG485" s="136">
        <v>118</v>
      </c>
      <c r="AH485" s="137">
        <f t="shared" si="44"/>
        <v>0.33898305084745767</v>
      </c>
      <c r="AI485" s="136">
        <v>118</v>
      </c>
      <c r="AJ485" s="138">
        <f t="shared" si="45"/>
        <v>0.33898305084745767</v>
      </c>
    </row>
    <row r="486" spans="1:36">
      <c r="A486" s="136">
        <v>118.25</v>
      </c>
      <c r="B486" s="137">
        <f t="shared" si="25"/>
        <v>0.33826638477801269</v>
      </c>
      <c r="C486" s="137">
        <f t="shared" si="26"/>
        <v>3.382663847780127</v>
      </c>
      <c r="D486" s="9">
        <v>11.824999999999999</v>
      </c>
      <c r="E486" s="138">
        <f t="shared" si="27"/>
        <v>3.382663847780127</v>
      </c>
      <c r="F486" s="136">
        <v>118.25</v>
      </c>
      <c r="G486" s="137">
        <f t="shared" si="28"/>
        <v>0.84566596194503174</v>
      </c>
      <c r="H486" s="137">
        <f t="shared" si="29"/>
        <v>8.456659619450317</v>
      </c>
      <c r="I486" s="9">
        <v>11.824999999999999</v>
      </c>
      <c r="J486" s="138">
        <f t="shared" si="30"/>
        <v>3.382663847780127</v>
      </c>
      <c r="K486" s="9">
        <v>470</v>
      </c>
      <c r="L486" s="137">
        <f t="shared" si="31"/>
        <v>0.85106382978723405</v>
      </c>
      <c r="M486" s="137">
        <f t="shared" si="32"/>
        <v>8.5106382978723403</v>
      </c>
      <c r="N486" s="136">
        <v>118.25</v>
      </c>
      <c r="O486" s="137">
        <f t="shared" si="33"/>
        <v>0.33826638477801269</v>
      </c>
      <c r="P486" s="137">
        <f t="shared" si="34"/>
        <v>3.382663847780127</v>
      </c>
      <c r="Q486" s="9">
        <v>11.824999999999999</v>
      </c>
      <c r="R486" s="138">
        <f t="shared" si="35"/>
        <v>3.382663847780127</v>
      </c>
      <c r="S486" s="136">
        <v>4.72999999999998</v>
      </c>
      <c r="T486" s="137">
        <f t="shared" si="36"/>
        <v>0.42283298097251765</v>
      </c>
      <c r="U486" s="137">
        <f t="shared" si="37"/>
        <v>4.2283298097251762</v>
      </c>
      <c r="V486" s="136">
        <v>47.3000000000008</v>
      </c>
      <c r="W486" s="137">
        <f t="shared" si="38"/>
        <v>0.42283298097250871</v>
      </c>
      <c r="X486" s="137">
        <f t="shared" si="39"/>
        <v>4.2283298097250874</v>
      </c>
      <c r="Y486" s="136">
        <v>118.25</v>
      </c>
      <c r="Z486" s="9">
        <f t="shared" si="40"/>
        <v>0.33826638477801269</v>
      </c>
      <c r="AA486" s="139">
        <v>0.47299999999999998</v>
      </c>
      <c r="AB486" s="9">
        <f t="shared" si="41"/>
        <v>0.42283298097251593</v>
      </c>
      <c r="AC486" s="136">
        <v>118.25</v>
      </c>
      <c r="AD486" s="9">
        <f t="shared" si="42"/>
        <v>0.54122621564482032</v>
      </c>
      <c r="AE486" s="136">
        <v>118.25</v>
      </c>
      <c r="AF486" s="137">
        <f t="shared" si="43"/>
        <v>0.33826638477801269</v>
      </c>
      <c r="AG486" s="136">
        <v>118.25</v>
      </c>
      <c r="AH486" s="137">
        <f t="shared" si="44"/>
        <v>0.33826638477801269</v>
      </c>
      <c r="AI486" s="136">
        <v>118.25</v>
      </c>
      <c r="AJ486" s="138">
        <f t="shared" si="45"/>
        <v>0.33826638477801269</v>
      </c>
    </row>
    <row r="487" spans="1:36">
      <c r="A487" s="136">
        <v>118.5</v>
      </c>
      <c r="B487" s="137">
        <f t="shared" si="25"/>
        <v>0.33755274261603374</v>
      </c>
      <c r="C487" s="137">
        <f t="shared" si="26"/>
        <v>3.3755274261603372</v>
      </c>
      <c r="D487" s="9">
        <v>11.85</v>
      </c>
      <c r="E487" s="138">
        <f t="shared" si="27"/>
        <v>3.3755274261603376</v>
      </c>
      <c r="F487" s="136">
        <v>118.5</v>
      </c>
      <c r="G487" s="137">
        <f t="shared" si="28"/>
        <v>0.84388185654008441</v>
      </c>
      <c r="H487" s="137">
        <f t="shared" si="29"/>
        <v>8.4388185654008439</v>
      </c>
      <c r="I487" s="9">
        <v>11.85</v>
      </c>
      <c r="J487" s="138">
        <f t="shared" si="30"/>
        <v>3.3755274261603376</v>
      </c>
      <c r="K487" s="136">
        <v>471</v>
      </c>
      <c r="L487" s="137">
        <f t="shared" si="31"/>
        <v>0.84925690021231426</v>
      </c>
      <c r="M487" s="137">
        <f t="shared" si="32"/>
        <v>8.4925690021231421</v>
      </c>
      <c r="N487" s="136">
        <v>118.5</v>
      </c>
      <c r="O487" s="137">
        <f t="shared" si="33"/>
        <v>0.33755274261603374</v>
      </c>
      <c r="P487" s="137">
        <f t="shared" si="34"/>
        <v>3.3755274261603372</v>
      </c>
      <c r="Q487" s="9">
        <v>11.85</v>
      </c>
      <c r="R487" s="138">
        <f t="shared" si="35"/>
        <v>3.3755274261603376</v>
      </c>
      <c r="S487" s="136">
        <v>4.7399999999999798</v>
      </c>
      <c r="T487" s="137">
        <f t="shared" si="36"/>
        <v>0.42194092827004398</v>
      </c>
      <c r="U487" s="137">
        <f t="shared" si="37"/>
        <v>4.2194092827004397</v>
      </c>
      <c r="V487" s="136">
        <v>47.400000000000801</v>
      </c>
      <c r="W487" s="137">
        <f t="shared" si="38"/>
        <v>0.4219409282700351</v>
      </c>
      <c r="X487" s="137">
        <f t="shared" si="39"/>
        <v>4.2194092827003509</v>
      </c>
      <c r="Y487" s="136">
        <v>118.5</v>
      </c>
      <c r="Z487" s="9">
        <f t="shared" si="40"/>
        <v>0.33755274261603374</v>
      </c>
      <c r="AA487" s="139">
        <v>0.47399999999999998</v>
      </c>
      <c r="AB487" s="9">
        <f t="shared" si="41"/>
        <v>0.42194092827004226</v>
      </c>
      <c r="AC487" s="136">
        <v>118.5</v>
      </c>
      <c r="AD487" s="9">
        <f t="shared" si="42"/>
        <v>0.54008438818565396</v>
      </c>
      <c r="AE487" s="136">
        <v>118.5</v>
      </c>
      <c r="AF487" s="137">
        <f t="shared" si="43"/>
        <v>0.33755274261603374</v>
      </c>
      <c r="AG487" s="136">
        <v>118.5</v>
      </c>
      <c r="AH487" s="137">
        <f t="shared" si="44"/>
        <v>0.33755274261603374</v>
      </c>
      <c r="AI487" s="136">
        <v>118.5</v>
      </c>
      <c r="AJ487" s="138">
        <f t="shared" si="45"/>
        <v>0.33755274261603374</v>
      </c>
    </row>
    <row r="488" spans="1:36">
      <c r="A488" s="136">
        <v>118.75</v>
      </c>
      <c r="B488" s="137">
        <f t="shared" si="25"/>
        <v>0.33684210526315789</v>
      </c>
      <c r="C488" s="137">
        <f t="shared" si="26"/>
        <v>3.3684210526315788</v>
      </c>
      <c r="D488" s="9">
        <v>11.875</v>
      </c>
      <c r="E488" s="138">
        <f t="shared" si="27"/>
        <v>3.3684210526315792</v>
      </c>
      <c r="F488" s="136">
        <v>118.75</v>
      </c>
      <c r="G488" s="137">
        <f t="shared" si="28"/>
        <v>0.84210526315789469</v>
      </c>
      <c r="H488" s="137">
        <f t="shared" si="29"/>
        <v>8.4210526315789469</v>
      </c>
      <c r="I488" s="9">
        <v>11.875</v>
      </c>
      <c r="J488" s="138">
        <f t="shared" si="30"/>
        <v>3.3684210526315792</v>
      </c>
      <c r="K488" s="9">
        <v>472</v>
      </c>
      <c r="L488" s="137">
        <f t="shared" si="31"/>
        <v>0.84745762711864414</v>
      </c>
      <c r="M488" s="137">
        <f t="shared" si="32"/>
        <v>8.4745762711864412</v>
      </c>
      <c r="N488" s="136">
        <v>118.75</v>
      </c>
      <c r="O488" s="137">
        <f t="shared" si="33"/>
        <v>0.33684210526315789</v>
      </c>
      <c r="P488" s="137">
        <f t="shared" si="34"/>
        <v>3.3684210526315788</v>
      </c>
      <c r="Q488" s="9">
        <v>11.875</v>
      </c>
      <c r="R488" s="138">
        <f t="shared" si="35"/>
        <v>3.3684210526315792</v>
      </c>
      <c r="S488" s="136">
        <v>4.7499999999999796</v>
      </c>
      <c r="T488" s="137">
        <f t="shared" si="36"/>
        <v>0.42105263157894918</v>
      </c>
      <c r="U488" s="137">
        <f t="shared" si="37"/>
        <v>4.2105263157894921</v>
      </c>
      <c r="V488" s="136">
        <v>47.500000000000803</v>
      </c>
      <c r="W488" s="137">
        <f t="shared" si="38"/>
        <v>0.42105263157894024</v>
      </c>
      <c r="X488" s="137">
        <f t="shared" si="39"/>
        <v>4.2105263157894024</v>
      </c>
      <c r="Y488" s="136">
        <v>118.75</v>
      </c>
      <c r="Z488" s="9">
        <f t="shared" si="40"/>
        <v>0.33684210526315789</v>
      </c>
      <c r="AA488" s="139">
        <v>0.47499999999999998</v>
      </c>
      <c r="AB488" s="9">
        <f t="shared" si="41"/>
        <v>0.4210526315789474</v>
      </c>
      <c r="AC488" s="136">
        <v>118.75</v>
      </c>
      <c r="AD488" s="9">
        <f t="shared" si="42"/>
        <v>0.53894736842105262</v>
      </c>
      <c r="AE488" s="136">
        <v>118.75</v>
      </c>
      <c r="AF488" s="137">
        <f t="shared" si="43"/>
        <v>0.33684210526315789</v>
      </c>
      <c r="AG488" s="136">
        <v>118.75</v>
      </c>
      <c r="AH488" s="137">
        <f t="shared" si="44"/>
        <v>0.33684210526315789</v>
      </c>
      <c r="AI488" s="136">
        <v>118.75</v>
      </c>
      <c r="AJ488" s="138">
        <f t="shared" si="45"/>
        <v>0.33684210526315789</v>
      </c>
    </row>
    <row r="489" spans="1:36">
      <c r="A489" s="136">
        <v>119</v>
      </c>
      <c r="B489" s="137">
        <f t="shared" si="25"/>
        <v>0.33613445378151263</v>
      </c>
      <c r="C489" s="137">
        <f t="shared" si="26"/>
        <v>3.3613445378151265</v>
      </c>
      <c r="D489" s="9">
        <v>11.9</v>
      </c>
      <c r="E489" s="138">
        <f t="shared" si="27"/>
        <v>3.3613445378151261</v>
      </c>
      <c r="F489" s="136">
        <v>119</v>
      </c>
      <c r="G489" s="137">
        <f t="shared" si="28"/>
        <v>0.84033613445378152</v>
      </c>
      <c r="H489" s="137">
        <f t="shared" si="29"/>
        <v>8.4033613445378155</v>
      </c>
      <c r="I489" s="9">
        <v>11.9</v>
      </c>
      <c r="J489" s="138">
        <f t="shared" si="30"/>
        <v>3.3613445378151261</v>
      </c>
      <c r="K489" s="136">
        <v>473</v>
      </c>
      <c r="L489" s="137">
        <f t="shared" si="31"/>
        <v>0.84566596194503174</v>
      </c>
      <c r="M489" s="137">
        <f t="shared" si="32"/>
        <v>8.456659619450317</v>
      </c>
      <c r="N489" s="136">
        <v>119</v>
      </c>
      <c r="O489" s="137">
        <f t="shared" si="33"/>
        <v>0.33613445378151263</v>
      </c>
      <c r="P489" s="137">
        <f t="shared" si="34"/>
        <v>3.3613445378151265</v>
      </c>
      <c r="Q489" s="9">
        <v>11.9</v>
      </c>
      <c r="R489" s="138">
        <f t="shared" si="35"/>
        <v>3.3613445378151261</v>
      </c>
      <c r="S489" s="136">
        <v>4.7599999999999802</v>
      </c>
      <c r="T489" s="137">
        <f t="shared" si="36"/>
        <v>0.42016806722689248</v>
      </c>
      <c r="U489" s="137">
        <f t="shared" si="37"/>
        <v>4.2016806722689246</v>
      </c>
      <c r="V489" s="136">
        <v>47.600000000000797</v>
      </c>
      <c r="W489" s="137">
        <f t="shared" si="38"/>
        <v>0.42016806722688371</v>
      </c>
      <c r="X489" s="137">
        <f t="shared" si="39"/>
        <v>4.2016806722688376</v>
      </c>
      <c r="Y489" s="136">
        <v>119</v>
      </c>
      <c r="Z489" s="9">
        <f t="shared" si="40"/>
        <v>0.33613445378151263</v>
      </c>
      <c r="AA489" s="139">
        <v>0.47599999999999998</v>
      </c>
      <c r="AB489" s="9">
        <f t="shared" si="41"/>
        <v>0.42016806722689082</v>
      </c>
      <c r="AC489" s="136">
        <v>119</v>
      </c>
      <c r="AD489" s="9">
        <f t="shared" si="42"/>
        <v>0.53781512605042014</v>
      </c>
      <c r="AE489" s="136">
        <v>119</v>
      </c>
      <c r="AF489" s="137">
        <f t="shared" si="43"/>
        <v>0.33613445378151263</v>
      </c>
      <c r="AG489" s="136">
        <v>119</v>
      </c>
      <c r="AH489" s="137">
        <f t="shared" si="44"/>
        <v>0.33613445378151263</v>
      </c>
      <c r="AI489" s="136">
        <v>119</v>
      </c>
      <c r="AJ489" s="138">
        <f t="shared" si="45"/>
        <v>0.33613445378151263</v>
      </c>
    </row>
    <row r="490" spans="1:36">
      <c r="A490" s="136">
        <v>119.25</v>
      </c>
      <c r="B490" s="137">
        <f t="shared" si="25"/>
        <v>0.33542976939203356</v>
      </c>
      <c r="C490" s="137">
        <f t="shared" si="26"/>
        <v>3.3542976939203357</v>
      </c>
      <c r="D490" s="9">
        <v>11.925000000000001</v>
      </c>
      <c r="E490" s="138">
        <f t="shared" si="27"/>
        <v>3.3542976939203353</v>
      </c>
      <c r="F490" s="136">
        <v>119.25</v>
      </c>
      <c r="G490" s="137">
        <f t="shared" si="28"/>
        <v>0.83857442348008393</v>
      </c>
      <c r="H490" s="137">
        <f t="shared" si="29"/>
        <v>8.3857442348008391</v>
      </c>
      <c r="I490" s="9">
        <v>11.925000000000001</v>
      </c>
      <c r="J490" s="138">
        <f t="shared" si="30"/>
        <v>3.3542976939203353</v>
      </c>
      <c r="K490" s="9">
        <v>474</v>
      </c>
      <c r="L490" s="137">
        <f t="shared" si="31"/>
        <v>0.84388185654008441</v>
      </c>
      <c r="M490" s="137">
        <f t="shared" si="32"/>
        <v>8.4388185654008439</v>
      </c>
      <c r="N490" s="136">
        <v>119.25</v>
      </c>
      <c r="O490" s="137">
        <f t="shared" si="33"/>
        <v>0.33542976939203356</v>
      </c>
      <c r="P490" s="137">
        <f t="shared" si="34"/>
        <v>3.3542976939203357</v>
      </c>
      <c r="Q490" s="9">
        <v>11.925000000000001</v>
      </c>
      <c r="R490" s="138">
        <f t="shared" si="35"/>
        <v>3.3542976939203353</v>
      </c>
      <c r="S490" s="136">
        <v>4.76999999999998</v>
      </c>
      <c r="T490" s="137">
        <f t="shared" si="36"/>
        <v>0.41928721174004369</v>
      </c>
      <c r="U490" s="137">
        <f t="shared" si="37"/>
        <v>4.1928721174004373</v>
      </c>
      <c r="V490" s="136">
        <v>47.700000000000799</v>
      </c>
      <c r="W490" s="137">
        <f t="shared" si="38"/>
        <v>0.41928721174003492</v>
      </c>
      <c r="X490" s="137">
        <f t="shared" si="39"/>
        <v>4.1928721174003494</v>
      </c>
      <c r="Y490" s="136">
        <v>119.25</v>
      </c>
      <c r="Z490" s="9">
        <f t="shared" si="40"/>
        <v>0.33542976939203356</v>
      </c>
      <c r="AA490" s="139">
        <v>0.47699999999999998</v>
      </c>
      <c r="AB490" s="9">
        <f t="shared" si="41"/>
        <v>0.41928721174004197</v>
      </c>
      <c r="AC490" s="136">
        <v>119.25</v>
      </c>
      <c r="AD490" s="9">
        <f t="shared" si="42"/>
        <v>0.5366876310272537</v>
      </c>
      <c r="AE490" s="136">
        <v>119.25</v>
      </c>
      <c r="AF490" s="137">
        <f t="shared" si="43"/>
        <v>0.33542976939203356</v>
      </c>
      <c r="AG490" s="136">
        <v>119.25</v>
      </c>
      <c r="AH490" s="137">
        <f t="shared" si="44"/>
        <v>0.33542976939203356</v>
      </c>
      <c r="AI490" s="136">
        <v>119.25</v>
      </c>
      <c r="AJ490" s="138">
        <f t="shared" si="45"/>
        <v>0.33542976939203356</v>
      </c>
    </row>
    <row r="491" spans="1:36">
      <c r="A491" s="136">
        <v>119.5</v>
      </c>
      <c r="B491" s="137">
        <f t="shared" si="25"/>
        <v>0.33472803347280333</v>
      </c>
      <c r="C491" s="137">
        <f t="shared" si="26"/>
        <v>3.3472803347280333</v>
      </c>
      <c r="D491" s="9">
        <v>11.95</v>
      </c>
      <c r="E491" s="138">
        <f t="shared" si="27"/>
        <v>3.3472803347280338</v>
      </c>
      <c r="F491" s="136">
        <v>119.5</v>
      </c>
      <c r="G491" s="137">
        <f t="shared" si="28"/>
        <v>0.83682008368200833</v>
      </c>
      <c r="H491" s="137">
        <f t="shared" si="29"/>
        <v>8.3682008368200833</v>
      </c>
      <c r="I491" s="9">
        <v>11.95</v>
      </c>
      <c r="J491" s="138">
        <f t="shared" si="30"/>
        <v>3.3472803347280338</v>
      </c>
      <c r="K491" s="136">
        <v>475</v>
      </c>
      <c r="L491" s="137">
        <f t="shared" si="31"/>
        <v>0.84210526315789469</v>
      </c>
      <c r="M491" s="137">
        <f t="shared" si="32"/>
        <v>8.4210526315789469</v>
      </c>
      <c r="N491" s="136">
        <v>119.5</v>
      </c>
      <c r="O491" s="137">
        <f t="shared" si="33"/>
        <v>0.33472803347280333</v>
      </c>
      <c r="P491" s="137">
        <f t="shared" si="34"/>
        <v>3.3472803347280333</v>
      </c>
      <c r="Q491" s="9">
        <v>11.95</v>
      </c>
      <c r="R491" s="138">
        <f t="shared" si="35"/>
        <v>3.3472803347280338</v>
      </c>
      <c r="S491" s="136">
        <v>4.7799999999999798</v>
      </c>
      <c r="T491" s="137">
        <f t="shared" si="36"/>
        <v>0.418410041841006</v>
      </c>
      <c r="U491" s="137">
        <f t="shared" si="37"/>
        <v>4.1841004184100603</v>
      </c>
      <c r="V491" s="136">
        <v>47.8000000000009</v>
      </c>
      <c r="W491" s="137">
        <f t="shared" si="38"/>
        <v>0.41841004184099634</v>
      </c>
      <c r="X491" s="137">
        <f t="shared" si="39"/>
        <v>4.1841004184099635</v>
      </c>
      <c r="Y491" s="136">
        <v>119.5</v>
      </c>
      <c r="Z491" s="9">
        <f t="shared" si="40"/>
        <v>0.33472803347280333</v>
      </c>
      <c r="AA491" s="139">
        <v>0.47799999999999998</v>
      </c>
      <c r="AB491" s="9">
        <f t="shared" si="41"/>
        <v>0.41841004184100422</v>
      </c>
      <c r="AC491" s="136">
        <v>119.5</v>
      </c>
      <c r="AD491" s="9">
        <f t="shared" si="42"/>
        <v>0.53556485355648531</v>
      </c>
      <c r="AE491" s="136">
        <v>119.5</v>
      </c>
      <c r="AF491" s="137">
        <f t="shared" si="43"/>
        <v>0.33472803347280333</v>
      </c>
      <c r="AG491" s="136">
        <v>119.5</v>
      </c>
      <c r="AH491" s="137">
        <f t="shared" si="44"/>
        <v>0.33472803347280333</v>
      </c>
      <c r="AI491" s="136">
        <v>119.5</v>
      </c>
      <c r="AJ491" s="138">
        <f t="shared" si="45"/>
        <v>0.33472803347280333</v>
      </c>
    </row>
    <row r="492" spans="1:36">
      <c r="A492" s="136">
        <v>119.75</v>
      </c>
      <c r="B492" s="137">
        <f t="shared" si="25"/>
        <v>0.33402922755741132</v>
      </c>
      <c r="C492" s="137">
        <f t="shared" si="26"/>
        <v>3.3402922755741131</v>
      </c>
      <c r="D492" s="9">
        <v>11.975</v>
      </c>
      <c r="E492" s="138">
        <f t="shared" si="27"/>
        <v>3.3402922755741127</v>
      </c>
      <c r="F492" s="136">
        <v>119.75</v>
      </c>
      <c r="G492" s="137">
        <f t="shared" si="28"/>
        <v>0.83507306889352828</v>
      </c>
      <c r="H492" s="137">
        <f t="shared" si="29"/>
        <v>8.3507306889352826</v>
      </c>
      <c r="I492" s="9">
        <v>11.975</v>
      </c>
      <c r="J492" s="138">
        <f t="shared" si="30"/>
        <v>3.3402922755741127</v>
      </c>
      <c r="K492" s="9">
        <v>476</v>
      </c>
      <c r="L492" s="137">
        <f t="shared" si="31"/>
        <v>0.84033613445378152</v>
      </c>
      <c r="M492" s="137">
        <f t="shared" si="32"/>
        <v>8.4033613445378155</v>
      </c>
      <c r="N492" s="136">
        <v>119.75</v>
      </c>
      <c r="O492" s="137">
        <f t="shared" si="33"/>
        <v>0.33402922755741132</v>
      </c>
      <c r="P492" s="137">
        <f t="shared" si="34"/>
        <v>3.3402922755741131</v>
      </c>
      <c r="Q492" s="9">
        <v>11.975</v>
      </c>
      <c r="R492" s="138">
        <f t="shared" si="35"/>
        <v>3.3402922755741127</v>
      </c>
      <c r="S492" s="136">
        <v>4.7899999999999796</v>
      </c>
      <c r="T492" s="137">
        <f t="shared" si="36"/>
        <v>0.41753653444676586</v>
      </c>
      <c r="U492" s="137">
        <f t="shared" si="37"/>
        <v>4.1753653444676591</v>
      </c>
      <c r="V492" s="136">
        <v>47.900000000000901</v>
      </c>
      <c r="W492" s="137">
        <f t="shared" si="38"/>
        <v>0.4175365344467562</v>
      </c>
      <c r="X492" s="137">
        <f t="shared" si="39"/>
        <v>4.1753653444675622</v>
      </c>
      <c r="Y492" s="136">
        <v>119.75</v>
      </c>
      <c r="Z492" s="9">
        <f t="shared" si="40"/>
        <v>0.33402922755741132</v>
      </c>
      <c r="AA492" s="139">
        <v>0.47899999999999998</v>
      </c>
      <c r="AB492" s="9">
        <f t="shared" si="41"/>
        <v>0.41753653444676408</v>
      </c>
      <c r="AC492" s="136">
        <v>119.75</v>
      </c>
      <c r="AD492" s="9">
        <f t="shared" si="42"/>
        <v>0.5344467640918581</v>
      </c>
      <c r="AE492" s="136">
        <v>119.75</v>
      </c>
      <c r="AF492" s="137">
        <f t="shared" si="43"/>
        <v>0.33402922755741132</v>
      </c>
      <c r="AG492" s="136">
        <v>119.75</v>
      </c>
      <c r="AH492" s="137">
        <f t="shared" si="44"/>
        <v>0.33402922755741132</v>
      </c>
      <c r="AI492" s="136">
        <v>119.75</v>
      </c>
      <c r="AJ492" s="138">
        <f t="shared" si="45"/>
        <v>0.33402922755741132</v>
      </c>
    </row>
    <row r="493" spans="1:36">
      <c r="A493" s="136">
        <v>120</v>
      </c>
      <c r="B493" s="137">
        <f t="shared" si="25"/>
        <v>0.33333333333333337</v>
      </c>
      <c r="C493" s="137">
        <f t="shared" si="26"/>
        <v>3.3333333333333339</v>
      </c>
      <c r="D493" s="9">
        <v>12</v>
      </c>
      <c r="E493" s="138">
        <f t="shared" si="27"/>
        <v>3.333333333333333</v>
      </c>
      <c r="F493" s="136">
        <v>120</v>
      </c>
      <c r="G493" s="137">
        <f t="shared" si="28"/>
        <v>0.83333333333333337</v>
      </c>
      <c r="H493" s="137">
        <f t="shared" si="29"/>
        <v>8.3333333333333339</v>
      </c>
      <c r="I493" s="9">
        <v>12</v>
      </c>
      <c r="J493" s="138">
        <f t="shared" si="30"/>
        <v>3.333333333333333</v>
      </c>
      <c r="K493" s="136">
        <v>477</v>
      </c>
      <c r="L493" s="137">
        <f t="shared" si="31"/>
        <v>0.83857442348008393</v>
      </c>
      <c r="M493" s="137">
        <f t="shared" si="32"/>
        <v>8.3857442348008391</v>
      </c>
      <c r="N493" s="136">
        <v>120</v>
      </c>
      <c r="O493" s="137">
        <f t="shared" si="33"/>
        <v>0.33333333333333337</v>
      </c>
      <c r="P493" s="137">
        <f t="shared" si="34"/>
        <v>3.3333333333333339</v>
      </c>
      <c r="Q493" s="9">
        <v>12</v>
      </c>
      <c r="R493" s="138">
        <f t="shared" si="35"/>
        <v>3.333333333333333</v>
      </c>
      <c r="S493" s="136">
        <v>4.7999999999999803</v>
      </c>
      <c r="T493" s="137">
        <f t="shared" si="36"/>
        <v>0.41666666666666841</v>
      </c>
      <c r="U493" s="137">
        <f t="shared" si="37"/>
        <v>4.1666666666666838</v>
      </c>
      <c r="V493" s="136">
        <v>48.000000000000902</v>
      </c>
      <c r="W493" s="137">
        <f t="shared" si="38"/>
        <v>0.4166666666666588</v>
      </c>
      <c r="X493" s="137">
        <f t="shared" si="39"/>
        <v>4.1666666666665879</v>
      </c>
      <c r="Y493" s="136">
        <v>120</v>
      </c>
      <c r="Z493" s="9">
        <f t="shared" si="40"/>
        <v>0.33333333333333337</v>
      </c>
      <c r="AA493" s="139">
        <v>0.48</v>
      </c>
      <c r="AB493" s="9">
        <f t="shared" si="41"/>
        <v>0.41666666666666669</v>
      </c>
      <c r="AC493" s="136">
        <v>120</v>
      </c>
      <c r="AD493" s="9">
        <f t="shared" si="42"/>
        <v>0.53333333333333333</v>
      </c>
      <c r="AE493" s="136">
        <v>120</v>
      </c>
      <c r="AF493" s="137">
        <f t="shared" si="43"/>
        <v>0.33333333333333337</v>
      </c>
      <c r="AG493" s="136">
        <v>120</v>
      </c>
      <c r="AH493" s="137">
        <f t="shared" si="44"/>
        <v>0.33333333333333337</v>
      </c>
      <c r="AI493" s="136">
        <v>120</v>
      </c>
      <c r="AJ493" s="138">
        <f t="shared" si="45"/>
        <v>0.33333333333333337</v>
      </c>
    </row>
    <row r="494" spans="1:36">
      <c r="A494" s="136">
        <v>120.25</v>
      </c>
      <c r="B494" s="137">
        <f t="shared" si="25"/>
        <v>0.33264033264033266</v>
      </c>
      <c r="C494" s="137">
        <f t="shared" si="26"/>
        <v>3.3264033264033266</v>
      </c>
      <c r="D494" s="9">
        <v>12.025</v>
      </c>
      <c r="E494" s="138">
        <f t="shared" si="27"/>
        <v>3.3264033264033266</v>
      </c>
      <c r="F494" s="136">
        <v>120.25</v>
      </c>
      <c r="G494" s="137">
        <f t="shared" si="28"/>
        <v>0.83160083160083165</v>
      </c>
      <c r="H494" s="137">
        <f t="shared" si="29"/>
        <v>8.3160083160083165</v>
      </c>
      <c r="I494" s="9">
        <v>12.025</v>
      </c>
      <c r="J494" s="138">
        <f t="shared" si="30"/>
        <v>3.3264033264033266</v>
      </c>
      <c r="K494" s="9">
        <v>478</v>
      </c>
      <c r="L494" s="137">
        <f t="shared" si="31"/>
        <v>0.83682008368200833</v>
      </c>
      <c r="M494" s="137">
        <f t="shared" si="32"/>
        <v>8.3682008368200833</v>
      </c>
      <c r="N494" s="136">
        <v>120.25</v>
      </c>
      <c r="O494" s="137">
        <f t="shared" si="33"/>
        <v>0.33264033264033266</v>
      </c>
      <c r="P494" s="137">
        <f t="shared" si="34"/>
        <v>3.3264033264033266</v>
      </c>
      <c r="Q494" s="9">
        <v>12.025</v>
      </c>
      <c r="R494" s="138">
        <f t="shared" si="35"/>
        <v>3.3264033264033266</v>
      </c>
      <c r="S494" s="136">
        <v>4.8099999999999801</v>
      </c>
      <c r="T494" s="137">
        <f t="shared" si="36"/>
        <v>0.41580041580041749</v>
      </c>
      <c r="U494" s="137">
        <f t="shared" si="37"/>
        <v>4.1580041580041751</v>
      </c>
      <c r="V494" s="136">
        <v>48.100000000000897</v>
      </c>
      <c r="W494" s="137">
        <f t="shared" si="38"/>
        <v>0.41580041580040805</v>
      </c>
      <c r="X494" s="137">
        <f t="shared" si="39"/>
        <v>4.158004158004081</v>
      </c>
      <c r="Y494" s="136">
        <v>120.25</v>
      </c>
      <c r="Z494" s="9">
        <f t="shared" si="40"/>
        <v>0.33264033264033266</v>
      </c>
      <c r="AA494" s="139">
        <v>0.48099999999999998</v>
      </c>
      <c r="AB494" s="9">
        <f t="shared" si="41"/>
        <v>0.41580041580041577</v>
      </c>
      <c r="AC494" s="136">
        <v>120.25</v>
      </c>
      <c r="AD494" s="9">
        <f t="shared" si="42"/>
        <v>0.53222453222453225</v>
      </c>
      <c r="AE494" s="136">
        <v>120.25</v>
      </c>
      <c r="AF494" s="137">
        <f t="shared" si="43"/>
        <v>0.33264033264033266</v>
      </c>
      <c r="AG494" s="136">
        <v>120.25</v>
      </c>
      <c r="AH494" s="137">
        <f t="shared" si="44"/>
        <v>0.33264033264033266</v>
      </c>
      <c r="AI494" s="136">
        <v>120.25</v>
      </c>
      <c r="AJ494" s="138">
        <f t="shared" si="45"/>
        <v>0.33264033264033266</v>
      </c>
    </row>
    <row r="495" spans="1:36">
      <c r="A495" s="136">
        <v>120.5</v>
      </c>
      <c r="B495" s="137">
        <f t="shared" si="25"/>
        <v>0.33195020746887971</v>
      </c>
      <c r="C495" s="137">
        <f t="shared" si="26"/>
        <v>3.3195020746887973</v>
      </c>
      <c r="D495" s="9">
        <v>12.05</v>
      </c>
      <c r="E495" s="138">
        <f t="shared" si="27"/>
        <v>3.3195020746887964</v>
      </c>
      <c r="F495" s="136">
        <v>120.5</v>
      </c>
      <c r="G495" s="137">
        <f t="shared" si="28"/>
        <v>0.82987551867219922</v>
      </c>
      <c r="H495" s="137">
        <f t="shared" si="29"/>
        <v>8.2987551867219924</v>
      </c>
      <c r="I495" s="9">
        <v>12.05</v>
      </c>
      <c r="J495" s="138">
        <f t="shared" si="30"/>
        <v>3.3195020746887964</v>
      </c>
      <c r="K495" s="136">
        <v>479</v>
      </c>
      <c r="L495" s="137">
        <f t="shared" si="31"/>
        <v>0.83507306889352828</v>
      </c>
      <c r="M495" s="137">
        <f t="shared" si="32"/>
        <v>8.3507306889352826</v>
      </c>
      <c r="N495" s="136">
        <v>120.5</v>
      </c>
      <c r="O495" s="137">
        <f t="shared" si="33"/>
        <v>0.33195020746887971</v>
      </c>
      <c r="P495" s="137">
        <f t="shared" si="34"/>
        <v>3.3195020746887973</v>
      </c>
      <c r="Q495" s="9">
        <v>12.05</v>
      </c>
      <c r="R495" s="138">
        <f t="shared" si="35"/>
        <v>3.3195020746887964</v>
      </c>
      <c r="S495" s="136">
        <v>4.8199999999999799</v>
      </c>
      <c r="T495" s="137">
        <f t="shared" si="36"/>
        <v>0.41493775933610128</v>
      </c>
      <c r="U495" s="137">
        <f t="shared" si="37"/>
        <v>4.1493775933610131</v>
      </c>
      <c r="V495" s="136">
        <v>48.200000000000898</v>
      </c>
      <c r="W495" s="137">
        <f t="shared" si="38"/>
        <v>0.41493775933609184</v>
      </c>
      <c r="X495" s="137">
        <f t="shared" si="39"/>
        <v>4.149377593360918</v>
      </c>
      <c r="Y495" s="136">
        <v>120.5</v>
      </c>
      <c r="Z495" s="9">
        <f t="shared" si="40"/>
        <v>0.33195020746887971</v>
      </c>
      <c r="AA495" s="139">
        <v>0.48199999999999998</v>
      </c>
      <c r="AB495" s="9">
        <f t="shared" si="41"/>
        <v>0.41493775933609961</v>
      </c>
      <c r="AC495" s="136">
        <v>120.5</v>
      </c>
      <c r="AD495" s="9">
        <f t="shared" si="42"/>
        <v>0.53112033195020747</v>
      </c>
      <c r="AE495" s="136">
        <v>120.5</v>
      </c>
      <c r="AF495" s="137">
        <f t="shared" si="43"/>
        <v>0.33195020746887971</v>
      </c>
      <c r="AG495" s="136">
        <v>120.5</v>
      </c>
      <c r="AH495" s="137">
        <f t="shared" si="44"/>
        <v>0.33195020746887971</v>
      </c>
      <c r="AI495" s="136">
        <v>120.5</v>
      </c>
      <c r="AJ495" s="138">
        <f t="shared" si="45"/>
        <v>0.33195020746887971</v>
      </c>
    </row>
    <row r="496" spans="1:36">
      <c r="A496" s="136">
        <v>120.75</v>
      </c>
      <c r="B496" s="137">
        <f t="shared" si="25"/>
        <v>0.33126293995859213</v>
      </c>
      <c r="C496" s="137">
        <f t="shared" si="26"/>
        <v>3.3126293995859211</v>
      </c>
      <c r="D496" s="9">
        <v>12.074999999999999</v>
      </c>
      <c r="E496" s="138">
        <f t="shared" si="27"/>
        <v>3.3126293995859215</v>
      </c>
      <c r="F496" s="136">
        <v>120.75</v>
      </c>
      <c r="G496" s="137">
        <f t="shared" si="28"/>
        <v>0.82815734989648038</v>
      </c>
      <c r="H496" s="137">
        <f t="shared" si="29"/>
        <v>8.2815734989648035</v>
      </c>
      <c r="I496" s="9">
        <v>12.074999999999999</v>
      </c>
      <c r="J496" s="138">
        <f t="shared" si="30"/>
        <v>3.3126293995859215</v>
      </c>
      <c r="K496" s="9">
        <v>480</v>
      </c>
      <c r="L496" s="137">
        <f t="shared" si="31"/>
        <v>0.83333333333333337</v>
      </c>
      <c r="M496" s="137">
        <f t="shared" si="32"/>
        <v>8.3333333333333339</v>
      </c>
      <c r="N496" s="136">
        <v>120.75</v>
      </c>
      <c r="O496" s="137">
        <f t="shared" si="33"/>
        <v>0.33126293995859213</v>
      </c>
      <c r="P496" s="137">
        <f t="shared" si="34"/>
        <v>3.3126293995859211</v>
      </c>
      <c r="Q496" s="9">
        <v>12.074999999999999</v>
      </c>
      <c r="R496" s="138">
        <f t="shared" si="35"/>
        <v>3.3126293995859215</v>
      </c>
      <c r="S496" s="136">
        <v>4.8299999999999796</v>
      </c>
      <c r="T496" s="137">
        <f t="shared" si="36"/>
        <v>0.41407867494824191</v>
      </c>
      <c r="U496" s="137">
        <f t="shared" si="37"/>
        <v>4.1407867494824195</v>
      </c>
      <c r="V496" s="136">
        <v>48.3000000000009</v>
      </c>
      <c r="W496" s="137">
        <f t="shared" si="38"/>
        <v>0.41407867494823242</v>
      </c>
      <c r="X496" s="137">
        <f t="shared" si="39"/>
        <v>4.1407867494823245</v>
      </c>
      <c r="Y496" s="136">
        <v>120.75</v>
      </c>
      <c r="Z496" s="9">
        <f t="shared" si="40"/>
        <v>0.33126293995859213</v>
      </c>
      <c r="AA496" s="139">
        <v>0.48299999999999998</v>
      </c>
      <c r="AB496" s="9">
        <f t="shared" si="41"/>
        <v>0.41407867494824024</v>
      </c>
      <c r="AC496" s="136">
        <v>120.75</v>
      </c>
      <c r="AD496" s="9">
        <f t="shared" si="42"/>
        <v>0.53002070393374745</v>
      </c>
      <c r="AE496" s="136">
        <v>120.75</v>
      </c>
      <c r="AF496" s="137">
        <f t="shared" si="43"/>
        <v>0.33126293995859213</v>
      </c>
      <c r="AG496" s="136">
        <v>120.75</v>
      </c>
      <c r="AH496" s="137">
        <f t="shared" si="44"/>
        <v>0.33126293995859213</v>
      </c>
      <c r="AI496" s="136">
        <v>120.75</v>
      </c>
      <c r="AJ496" s="138">
        <f t="shared" si="45"/>
        <v>0.33126293995859213</v>
      </c>
    </row>
    <row r="497" spans="1:36">
      <c r="A497" s="136">
        <v>121</v>
      </c>
      <c r="B497" s="137">
        <f t="shared" si="25"/>
        <v>0.33057851239669417</v>
      </c>
      <c r="C497" s="137">
        <f t="shared" si="26"/>
        <v>3.3057851239669418</v>
      </c>
      <c r="D497" s="9">
        <v>12.1</v>
      </c>
      <c r="E497" s="138">
        <f t="shared" si="27"/>
        <v>3.3057851239669422</v>
      </c>
      <c r="F497" s="136">
        <v>121</v>
      </c>
      <c r="G497" s="137">
        <f t="shared" si="28"/>
        <v>0.82644628099173545</v>
      </c>
      <c r="H497" s="137">
        <f t="shared" si="29"/>
        <v>8.2644628099173545</v>
      </c>
      <c r="I497" s="9">
        <v>12.1</v>
      </c>
      <c r="J497" s="138">
        <f t="shared" si="30"/>
        <v>3.3057851239669422</v>
      </c>
      <c r="K497" s="136">
        <v>481</v>
      </c>
      <c r="L497" s="137">
        <f t="shared" si="31"/>
        <v>0.83160083160083165</v>
      </c>
      <c r="M497" s="137">
        <f t="shared" si="32"/>
        <v>8.3160083160083165</v>
      </c>
      <c r="N497" s="136">
        <v>121</v>
      </c>
      <c r="O497" s="137">
        <f t="shared" si="33"/>
        <v>0.33057851239669417</v>
      </c>
      <c r="P497" s="137">
        <f t="shared" si="34"/>
        <v>3.3057851239669418</v>
      </c>
      <c r="Q497" s="9">
        <v>12.1</v>
      </c>
      <c r="R497" s="138">
        <f t="shared" si="35"/>
        <v>3.3057851239669422</v>
      </c>
      <c r="S497" s="136">
        <v>4.8399999999999803</v>
      </c>
      <c r="T497" s="137">
        <f t="shared" si="36"/>
        <v>0.41322314049586945</v>
      </c>
      <c r="U497" s="137">
        <f t="shared" si="37"/>
        <v>4.1322314049586941</v>
      </c>
      <c r="V497" s="136">
        <v>48.400000000000901</v>
      </c>
      <c r="W497" s="137">
        <f t="shared" si="38"/>
        <v>0.41322314049586006</v>
      </c>
      <c r="X497" s="137">
        <f t="shared" si="39"/>
        <v>4.1322314049586009</v>
      </c>
      <c r="Y497" s="136">
        <v>121</v>
      </c>
      <c r="Z497" s="9">
        <f t="shared" si="40"/>
        <v>0.33057851239669417</v>
      </c>
      <c r="AA497" s="139">
        <v>0.48399999999999999</v>
      </c>
      <c r="AB497" s="9">
        <f t="shared" si="41"/>
        <v>0.41322314049586778</v>
      </c>
      <c r="AC497" s="136">
        <v>121</v>
      </c>
      <c r="AD497" s="9">
        <f t="shared" si="42"/>
        <v>0.52892561983471065</v>
      </c>
      <c r="AE497" s="136">
        <v>121</v>
      </c>
      <c r="AF497" s="137">
        <f t="shared" si="43"/>
        <v>0.33057851239669417</v>
      </c>
      <c r="AG497" s="136">
        <v>121</v>
      </c>
      <c r="AH497" s="137">
        <f t="shared" si="44"/>
        <v>0.33057851239669417</v>
      </c>
      <c r="AI497" s="136">
        <v>121</v>
      </c>
      <c r="AJ497" s="138">
        <f t="shared" si="45"/>
        <v>0.33057851239669417</v>
      </c>
    </row>
    <row r="498" spans="1:36">
      <c r="A498" s="136">
        <v>121.25</v>
      </c>
      <c r="B498" s="137">
        <f t="shared" si="25"/>
        <v>0.32989690721649478</v>
      </c>
      <c r="C498" s="137">
        <f t="shared" si="26"/>
        <v>3.2989690721649478</v>
      </c>
      <c r="D498" s="9">
        <v>12.125</v>
      </c>
      <c r="E498" s="138">
        <f t="shared" si="27"/>
        <v>3.2989690721649487</v>
      </c>
      <c r="F498" s="136">
        <v>121.25</v>
      </c>
      <c r="G498" s="137">
        <f t="shared" si="28"/>
        <v>0.82474226804123707</v>
      </c>
      <c r="H498" s="137">
        <f t="shared" si="29"/>
        <v>8.2474226804123703</v>
      </c>
      <c r="I498" s="9">
        <v>12.125</v>
      </c>
      <c r="J498" s="138">
        <f t="shared" si="30"/>
        <v>3.2989690721649487</v>
      </c>
      <c r="K498" s="9">
        <v>482</v>
      </c>
      <c r="L498" s="137">
        <f t="shared" si="31"/>
        <v>0.82987551867219922</v>
      </c>
      <c r="M498" s="137">
        <f t="shared" si="32"/>
        <v>8.2987551867219924</v>
      </c>
      <c r="N498" s="136">
        <v>121.25</v>
      </c>
      <c r="O498" s="137">
        <f t="shared" si="33"/>
        <v>0.32989690721649478</v>
      </c>
      <c r="P498" s="137">
        <f t="shared" si="34"/>
        <v>3.2989690721649478</v>
      </c>
      <c r="Q498" s="9">
        <v>12.125</v>
      </c>
      <c r="R498" s="138">
        <f t="shared" si="35"/>
        <v>3.2989690721649487</v>
      </c>
      <c r="S498" s="136">
        <v>4.8499999999999801</v>
      </c>
      <c r="T498" s="137">
        <f t="shared" si="36"/>
        <v>0.41237113402062026</v>
      </c>
      <c r="U498" s="137">
        <f t="shared" si="37"/>
        <v>4.1237113402062029</v>
      </c>
      <c r="V498" s="136">
        <v>48.500000000000902</v>
      </c>
      <c r="W498" s="137">
        <f t="shared" si="38"/>
        <v>0.41237113402061093</v>
      </c>
      <c r="X498" s="137">
        <f t="shared" si="39"/>
        <v>4.1237113402061096</v>
      </c>
      <c r="Y498" s="136">
        <v>121.25</v>
      </c>
      <c r="Z498" s="9">
        <f t="shared" si="40"/>
        <v>0.32989690721649478</v>
      </c>
      <c r="AA498" s="139">
        <v>0.48499999999999999</v>
      </c>
      <c r="AB498" s="9">
        <f t="shared" si="41"/>
        <v>0.41237113402061859</v>
      </c>
      <c r="AC498" s="136">
        <v>121.25</v>
      </c>
      <c r="AD498" s="9">
        <f t="shared" si="42"/>
        <v>0.52783505154639165</v>
      </c>
      <c r="AE498" s="136">
        <v>121.25</v>
      </c>
      <c r="AF498" s="137">
        <f t="shared" si="43"/>
        <v>0.32989690721649478</v>
      </c>
      <c r="AG498" s="136">
        <v>121.25</v>
      </c>
      <c r="AH498" s="137">
        <f t="shared" si="44"/>
        <v>0.32989690721649478</v>
      </c>
      <c r="AI498" s="136">
        <v>121.25</v>
      </c>
      <c r="AJ498" s="138">
        <f t="shared" si="45"/>
        <v>0.32989690721649478</v>
      </c>
    </row>
    <row r="499" spans="1:36">
      <c r="A499" s="136">
        <v>121.5</v>
      </c>
      <c r="B499" s="137">
        <f t="shared" si="25"/>
        <v>0.32921810699588477</v>
      </c>
      <c r="C499" s="137">
        <f t="shared" si="26"/>
        <v>3.2921810699588478</v>
      </c>
      <c r="D499" s="9">
        <v>12.15</v>
      </c>
      <c r="E499" s="138">
        <f t="shared" si="27"/>
        <v>3.2921810699588474</v>
      </c>
      <c r="F499" s="136">
        <v>121.5</v>
      </c>
      <c r="G499" s="137">
        <f t="shared" si="28"/>
        <v>0.82304526748971196</v>
      </c>
      <c r="H499" s="137">
        <f t="shared" si="29"/>
        <v>8.2304526748971192</v>
      </c>
      <c r="I499" s="9">
        <v>12.15</v>
      </c>
      <c r="J499" s="138">
        <f t="shared" si="30"/>
        <v>3.2921810699588474</v>
      </c>
      <c r="K499" s="136">
        <v>483</v>
      </c>
      <c r="L499" s="137">
        <f t="shared" si="31"/>
        <v>0.82815734989648038</v>
      </c>
      <c r="M499" s="137">
        <f t="shared" si="32"/>
        <v>8.2815734989648035</v>
      </c>
      <c r="N499" s="136">
        <v>121.5</v>
      </c>
      <c r="O499" s="137">
        <f t="shared" si="33"/>
        <v>0.32921810699588477</v>
      </c>
      <c r="P499" s="137">
        <f t="shared" si="34"/>
        <v>3.2921810699588478</v>
      </c>
      <c r="Q499" s="9">
        <v>12.15</v>
      </c>
      <c r="R499" s="138">
        <f t="shared" si="35"/>
        <v>3.2921810699588474</v>
      </c>
      <c r="S499" s="136">
        <v>4.8599999999999799</v>
      </c>
      <c r="T499" s="137">
        <f t="shared" si="36"/>
        <v>0.41152263374485765</v>
      </c>
      <c r="U499" s="137">
        <f t="shared" si="37"/>
        <v>4.1152263374485765</v>
      </c>
      <c r="V499" s="136">
        <v>48.600000000000897</v>
      </c>
      <c r="W499" s="137">
        <f t="shared" si="38"/>
        <v>0.41152263374484838</v>
      </c>
      <c r="X499" s="137">
        <f t="shared" si="39"/>
        <v>4.1152263374484841</v>
      </c>
      <c r="Y499" s="136">
        <v>121.5</v>
      </c>
      <c r="Z499" s="9">
        <f t="shared" si="40"/>
        <v>0.32921810699588477</v>
      </c>
      <c r="AA499" s="139">
        <v>0.48599999999999999</v>
      </c>
      <c r="AB499" s="9">
        <f t="shared" si="41"/>
        <v>0.41152263374485604</v>
      </c>
      <c r="AC499" s="136">
        <v>121.5</v>
      </c>
      <c r="AD499" s="9">
        <f t="shared" si="42"/>
        <v>0.52674897119341568</v>
      </c>
      <c r="AE499" s="136">
        <v>121.5</v>
      </c>
      <c r="AF499" s="137">
        <f t="shared" si="43"/>
        <v>0.32921810699588477</v>
      </c>
      <c r="AG499" s="136">
        <v>121.5</v>
      </c>
      <c r="AH499" s="137">
        <f t="shared" si="44"/>
        <v>0.32921810699588477</v>
      </c>
      <c r="AI499" s="136">
        <v>121.5</v>
      </c>
      <c r="AJ499" s="138">
        <f t="shared" si="45"/>
        <v>0.32921810699588477</v>
      </c>
    </row>
    <row r="500" spans="1:36">
      <c r="A500" s="136">
        <v>121.75</v>
      </c>
      <c r="B500" s="137">
        <f t="shared" si="25"/>
        <v>0.32854209445585214</v>
      </c>
      <c r="C500" s="137">
        <f t="shared" si="26"/>
        <v>3.2854209445585214</v>
      </c>
      <c r="D500" s="9">
        <v>12.175000000000001</v>
      </c>
      <c r="E500" s="138">
        <f t="shared" si="27"/>
        <v>3.2854209445585214</v>
      </c>
      <c r="F500" s="136">
        <v>121.75</v>
      </c>
      <c r="G500" s="137">
        <f t="shared" si="28"/>
        <v>0.82135523613963035</v>
      </c>
      <c r="H500" s="137">
        <f t="shared" si="29"/>
        <v>8.2135523613963031</v>
      </c>
      <c r="I500" s="9">
        <v>12.175000000000001</v>
      </c>
      <c r="J500" s="138">
        <f t="shared" si="30"/>
        <v>3.2854209445585214</v>
      </c>
      <c r="K500" s="9">
        <v>484</v>
      </c>
      <c r="L500" s="137">
        <f t="shared" si="31"/>
        <v>0.82644628099173545</v>
      </c>
      <c r="M500" s="137">
        <f t="shared" si="32"/>
        <v>8.2644628099173545</v>
      </c>
      <c r="N500" s="136">
        <v>121.75</v>
      </c>
      <c r="O500" s="137">
        <f t="shared" si="33"/>
        <v>0.32854209445585214</v>
      </c>
      <c r="P500" s="137">
        <f t="shared" si="34"/>
        <v>3.2854209445585214</v>
      </c>
      <c r="Q500" s="9">
        <v>12.175000000000001</v>
      </c>
      <c r="R500" s="138">
        <f t="shared" si="35"/>
        <v>3.2854209445585214</v>
      </c>
      <c r="S500" s="136">
        <v>4.8699999999999797</v>
      </c>
      <c r="T500" s="137">
        <f t="shared" si="36"/>
        <v>0.4106776180698169</v>
      </c>
      <c r="U500" s="137">
        <f t="shared" si="37"/>
        <v>4.1067761806981693</v>
      </c>
      <c r="V500" s="136">
        <v>48.700000000000898</v>
      </c>
      <c r="W500" s="137">
        <f t="shared" si="38"/>
        <v>0.41067761806980763</v>
      </c>
      <c r="X500" s="137">
        <f t="shared" si="39"/>
        <v>4.106776180698076</v>
      </c>
      <c r="Y500" s="136">
        <v>121.75</v>
      </c>
      <c r="Z500" s="9">
        <f t="shared" si="40"/>
        <v>0.32854209445585214</v>
      </c>
      <c r="AA500" s="139">
        <v>0.48699999999999999</v>
      </c>
      <c r="AB500" s="9">
        <f t="shared" si="41"/>
        <v>0.41067761806981518</v>
      </c>
      <c r="AC500" s="136">
        <v>121.75</v>
      </c>
      <c r="AD500" s="9">
        <f t="shared" si="42"/>
        <v>0.52566735112936336</v>
      </c>
      <c r="AE500" s="136">
        <v>121.75</v>
      </c>
      <c r="AF500" s="137">
        <f t="shared" si="43"/>
        <v>0.32854209445585214</v>
      </c>
      <c r="AG500" s="136">
        <v>121.75</v>
      </c>
      <c r="AH500" s="137">
        <f t="shared" si="44"/>
        <v>0.32854209445585214</v>
      </c>
      <c r="AI500" s="136">
        <v>121.75</v>
      </c>
      <c r="AJ500" s="138">
        <f t="shared" si="45"/>
        <v>0.32854209445585214</v>
      </c>
    </row>
    <row r="501" spans="1:36">
      <c r="A501" s="136">
        <v>122</v>
      </c>
      <c r="B501" s="137">
        <f t="shared" si="25"/>
        <v>0.32786885245901637</v>
      </c>
      <c r="C501" s="137">
        <f t="shared" si="26"/>
        <v>3.2786885245901636</v>
      </c>
      <c r="D501" s="9">
        <v>12.2</v>
      </c>
      <c r="E501" s="138">
        <f t="shared" si="27"/>
        <v>3.278688524590164</v>
      </c>
      <c r="F501" s="136">
        <v>122</v>
      </c>
      <c r="G501" s="137">
        <f t="shared" si="28"/>
        <v>0.81967213114754089</v>
      </c>
      <c r="H501" s="137">
        <f t="shared" si="29"/>
        <v>8.1967213114754092</v>
      </c>
      <c r="I501" s="9">
        <v>12.2</v>
      </c>
      <c r="J501" s="138">
        <f t="shared" si="30"/>
        <v>3.278688524590164</v>
      </c>
      <c r="K501" s="136">
        <v>485</v>
      </c>
      <c r="L501" s="137">
        <f t="shared" si="31"/>
        <v>0.82474226804123707</v>
      </c>
      <c r="M501" s="137">
        <f t="shared" si="32"/>
        <v>8.2474226804123703</v>
      </c>
      <c r="N501" s="136">
        <v>122</v>
      </c>
      <c r="O501" s="137">
        <f t="shared" si="33"/>
        <v>0.32786885245901637</v>
      </c>
      <c r="P501" s="137">
        <f t="shared" si="34"/>
        <v>3.2786885245901636</v>
      </c>
      <c r="Q501" s="9">
        <v>12.2</v>
      </c>
      <c r="R501" s="138">
        <f t="shared" si="35"/>
        <v>3.278688524590164</v>
      </c>
      <c r="S501" s="136">
        <v>4.8799999999999804</v>
      </c>
      <c r="T501" s="137">
        <f t="shared" si="36"/>
        <v>0.40983606557377217</v>
      </c>
      <c r="U501" s="137">
        <f t="shared" si="37"/>
        <v>4.0983606557377215</v>
      </c>
      <c r="V501" s="136">
        <v>48.8000000000009</v>
      </c>
      <c r="W501" s="137">
        <f t="shared" si="38"/>
        <v>0.4098360655737629</v>
      </c>
      <c r="X501" s="137">
        <f t="shared" si="39"/>
        <v>4.0983606557376291</v>
      </c>
      <c r="Y501" s="136">
        <v>122</v>
      </c>
      <c r="Z501" s="9">
        <f t="shared" si="40"/>
        <v>0.32786885245901637</v>
      </c>
      <c r="AA501" s="139">
        <v>0.48799999999999999</v>
      </c>
      <c r="AB501" s="9">
        <f t="shared" si="41"/>
        <v>0.4098360655737705</v>
      </c>
      <c r="AC501" s="136">
        <v>122</v>
      </c>
      <c r="AD501" s="9">
        <f t="shared" si="42"/>
        <v>0.52459016393442615</v>
      </c>
      <c r="AE501" s="136">
        <v>122</v>
      </c>
      <c r="AF501" s="137">
        <f t="shared" si="43"/>
        <v>0.32786885245901637</v>
      </c>
      <c r="AG501" s="136">
        <v>122</v>
      </c>
      <c r="AH501" s="137">
        <f t="shared" si="44"/>
        <v>0.32786885245901637</v>
      </c>
      <c r="AI501" s="136">
        <v>122</v>
      </c>
      <c r="AJ501" s="138">
        <f t="shared" si="45"/>
        <v>0.32786885245901637</v>
      </c>
    </row>
    <row r="502" spans="1:36">
      <c r="A502" s="136">
        <v>122.25</v>
      </c>
      <c r="B502" s="137">
        <f t="shared" si="25"/>
        <v>0.32719836400817998</v>
      </c>
      <c r="C502" s="137">
        <f t="shared" si="26"/>
        <v>3.2719836400817996</v>
      </c>
      <c r="D502" s="9">
        <v>12.225</v>
      </c>
      <c r="E502" s="138">
        <f t="shared" si="27"/>
        <v>3.2719836400817996</v>
      </c>
      <c r="F502" s="136">
        <v>122.25</v>
      </c>
      <c r="G502" s="137">
        <f t="shared" si="28"/>
        <v>0.81799591002044991</v>
      </c>
      <c r="H502" s="137">
        <f t="shared" si="29"/>
        <v>8.1799591002044991</v>
      </c>
      <c r="I502" s="9">
        <v>12.225</v>
      </c>
      <c r="J502" s="138">
        <f t="shared" si="30"/>
        <v>3.2719836400817996</v>
      </c>
      <c r="K502" s="9">
        <v>486</v>
      </c>
      <c r="L502" s="137">
        <f t="shared" si="31"/>
        <v>0.82304526748971196</v>
      </c>
      <c r="M502" s="137">
        <f t="shared" si="32"/>
        <v>8.2304526748971192</v>
      </c>
      <c r="N502" s="136">
        <v>122.25</v>
      </c>
      <c r="O502" s="137">
        <f t="shared" si="33"/>
        <v>0.32719836400817998</v>
      </c>
      <c r="P502" s="137">
        <f t="shared" si="34"/>
        <v>3.2719836400817996</v>
      </c>
      <c r="Q502" s="9">
        <v>12.225</v>
      </c>
      <c r="R502" s="138">
        <f t="shared" si="35"/>
        <v>3.2719836400817996</v>
      </c>
      <c r="S502" s="136">
        <v>4.8899999999999801</v>
      </c>
      <c r="T502" s="137">
        <f t="shared" si="36"/>
        <v>0.40899795501022662</v>
      </c>
      <c r="U502" s="137">
        <f t="shared" si="37"/>
        <v>4.0899795501022664</v>
      </c>
      <c r="V502" s="136">
        <v>48.900000000001</v>
      </c>
      <c r="W502" s="137">
        <f t="shared" si="38"/>
        <v>0.40899795501021657</v>
      </c>
      <c r="X502" s="137">
        <f t="shared" si="39"/>
        <v>4.0899795501021661</v>
      </c>
      <c r="Y502" s="136">
        <v>122.25</v>
      </c>
      <c r="Z502" s="9">
        <f t="shared" si="40"/>
        <v>0.32719836400817998</v>
      </c>
      <c r="AA502" s="139">
        <v>0.48899999999999999</v>
      </c>
      <c r="AB502" s="9">
        <f t="shared" si="41"/>
        <v>0.40899795501022496</v>
      </c>
      <c r="AC502" s="136">
        <v>122.25</v>
      </c>
      <c r="AD502" s="9">
        <f t="shared" si="42"/>
        <v>0.52351738241308798</v>
      </c>
      <c r="AE502" s="136">
        <v>122.25</v>
      </c>
      <c r="AF502" s="137">
        <f t="shared" si="43"/>
        <v>0.32719836400817998</v>
      </c>
      <c r="AG502" s="136">
        <v>122.25</v>
      </c>
      <c r="AH502" s="137">
        <f t="shared" si="44"/>
        <v>0.32719836400817998</v>
      </c>
      <c r="AI502" s="136">
        <v>122.25</v>
      </c>
      <c r="AJ502" s="138">
        <f t="shared" si="45"/>
        <v>0.32719836400817998</v>
      </c>
    </row>
    <row r="503" spans="1:36">
      <c r="A503" s="136">
        <v>122.5</v>
      </c>
      <c r="B503" s="137">
        <f t="shared" si="25"/>
        <v>0.32653061224489799</v>
      </c>
      <c r="C503" s="137">
        <f t="shared" si="26"/>
        <v>3.2653061224489797</v>
      </c>
      <c r="D503" s="9">
        <v>12.25</v>
      </c>
      <c r="E503" s="138">
        <f t="shared" si="27"/>
        <v>3.2653061224489797</v>
      </c>
      <c r="F503" s="136">
        <v>122.5</v>
      </c>
      <c r="G503" s="137">
        <f t="shared" si="28"/>
        <v>0.81632653061224492</v>
      </c>
      <c r="H503" s="137">
        <f t="shared" si="29"/>
        <v>8.1632653061224492</v>
      </c>
      <c r="I503" s="9">
        <v>12.25</v>
      </c>
      <c r="J503" s="138">
        <f t="shared" si="30"/>
        <v>3.2653061224489797</v>
      </c>
      <c r="K503" s="136">
        <v>487</v>
      </c>
      <c r="L503" s="137">
        <f t="shared" si="31"/>
        <v>0.82135523613963035</v>
      </c>
      <c r="M503" s="137">
        <f t="shared" si="32"/>
        <v>8.2135523613963031</v>
      </c>
      <c r="N503" s="136">
        <v>122.5</v>
      </c>
      <c r="O503" s="137">
        <f t="shared" si="33"/>
        <v>0.32653061224489799</v>
      </c>
      <c r="P503" s="137">
        <f t="shared" si="34"/>
        <v>3.2653061224489797</v>
      </c>
      <c r="Q503" s="9">
        <v>12.25</v>
      </c>
      <c r="R503" s="138">
        <f t="shared" si="35"/>
        <v>3.2653061224489797</v>
      </c>
      <c r="S503" s="136">
        <v>4.8999999999999799</v>
      </c>
      <c r="T503" s="137">
        <f t="shared" si="36"/>
        <v>0.40816326530612412</v>
      </c>
      <c r="U503" s="137">
        <f t="shared" si="37"/>
        <v>4.0816326530612415</v>
      </c>
      <c r="V503" s="136">
        <v>49.000000000001002</v>
      </c>
      <c r="W503" s="137">
        <f t="shared" si="38"/>
        <v>0.40816326530611413</v>
      </c>
      <c r="X503" s="137">
        <f t="shared" si="39"/>
        <v>4.0816326530611411</v>
      </c>
      <c r="Y503" s="136">
        <v>122.5</v>
      </c>
      <c r="Z503" s="9">
        <f t="shared" si="40"/>
        <v>0.32653061224489799</v>
      </c>
      <c r="AA503" s="139">
        <v>0.49</v>
      </c>
      <c r="AB503" s="9">
        <f t="shared" si="41"/>
        <v>0.40816326530612246</v>
      </c>
      <c r="AC503" s="136">
        <v>122.5</v>
      </c>
      <c r="AD503" s="9">
        <f t="shared" si="42"/>
        <v>0.52244897959183678</v>
      </c>
      <c r="AE503" s="136">
        <v>122.5</v>
      </c>
      <c r="AF503" s="137">
        <f t="shared" si="43"/>
        <v>0.32653061224489799</v>
      </c>
      <c r="AG503" s="136">
        <v>122.5</v>
      </c>
      <c r="AH503" s="137">
        <f t="shared" si="44"/>
        <v>0.32653061224489799</v>
      </c>
      <c r="AI503" s="136">
        <v>122.5</v>
      </c>
      <c r="AJ503" s="138">
        <f t="shared" si="45"/>
        <v>0.32653061224489799</v>
      </c>
    </row>
    <row r="504" spans="1:36">
      <c r="A504" s="136">
        <v>122.75</v>
      </c>
      <c r="B504" s="137">
        <f t="shared" si="25"/>
        <v>0.32586558044806518</v>
      </c>
      <c r="C504" s="137">
        <f t="shared" si="26"/>
        <v>3.258655804480652</v>
      </c>
      <c r="D504" s="9">
        <v>12.275</v>
      </c>
      <c r="E504" s="138">
        <f t="shared" si="27"/>
        <v>3.2586558044806515</v>
      </c>
      <c r="F504" s="136">
        <v>122.75</v>
      </c>
      <c r="G504" s="137">
        <f t="shared" si="28"/>
        <v>0.81466395112016288</v>
      </c>
      <c r="H504" s="137">
        <f t="shared" si="29"/>
        <v>8.146639511201629</v>
      </c>
      <c r="I504" s="9">
        <v>12.275</v>
      </c>
      <c r="J504" s="138">
        <f t="shared" si="30"/>
        <v>3.2586558044806515</v>
      </c>
      <c r="K504" s="9">
        <v>488</v>
      </c>
      <c r="L504" s="137">
        <f t="shared" si="31"/>
        <v>0.81967213114754089</v>
      </c>
      <c r="M504" s="137">
        <f t="shared" si="32"/>
        <v>8.1967213114754092</v>
      </c>
      <c r="N504" s="136">
        <v>122.75</v>
      </c>
      <c r="O504" s="137">
        <f t="shared" si="33"/>
        <v>0.32586558044806518</v>
      </c>
      <c r="P504" s="137">
        <f t="shared" si="34"/>
        <v>3.258655804480652</v>
      </c>
      <c r="Q504" s="9">
        <v>12.275</v>
      </c>
      <c r="R504" s="138">
        <f t="shared" si="35"/>
        <v>3.2586558044806515</v>
      </c>
      <c r="S504" s="136">
        <v>4.9099999999999797</v>
      </c>
      <c r="T504" s="137">
        <f t="shared" si="36"/>
        <v>0.40733197556008316</v>
      </c>
      <c r="U504" s="137">
        <f t="shared" si="37"/>
        <v>4.0733197556008314</v>
      </c>
      <c r="V504" s="136">
        <v>49.100000000001003</v>
      </c>
      <c r="W504" s="137">
        <f t="shared" si="38"/>
        <v>0.40733197556007311</v>
      </c>
      <c r="X504" s="137">
        <f t="shared" si="39"/>
        <v>4.073319755600731</v>
      </c>
      <c r="Y504" s="136">
        <v>122.75</v>
      </c>
      <c r="Z504" s="9">
        <f t="shared" si="40"/>
        <v>0.32586558044806518</v>
      </c>
      <c r="AA504" s="139">
        <v>0.49099999999999999</v>
      </c>
      <c r="AB504" s="9">
        <f t="shared" si="41"/>
        <v>0.40733197556008149</v>
      </c>
      <c r="AC504" s="136">
        <v>122.75</v>
      </c>
      <c r="AD504" s="9">
        <f t="shared" si="42"/>
        <v>0.52138492871690423</v>
      </c>
      <c r="AE504" s="136">
        <v>122.75</v>
      </c>
      <c r="AF504" s="137">
        <f t="shared" si="43"/>
        <v>0.32586558044806518</v>
      </c>
      <c r="AG504" s="136">
        <v>122.75</v>
      </c>
      <c r="AH504" s="137">
        <f t="shared" si="44"/>
        <v>0.32586558044806518</v>
      </c>
      <c r="AI504" s="136">
        <v>122.75</v>
      </c>
      <c r="AJ504" s="138">
        <f t="shared" si="45"/>
        <v>0.32586558044806518</v>
      </c>
    </row>
    <row r="505" spans="1:36">
      <c r="A505" s="136">
        <v>123</v>
      </c>
      <c r="B505" s="137">
        <f t="shared" si="25"/>
        <v>0.32520325203252037</v>
      </c>
      <c r="C505" s="137">
        <f t="shared" si="26"/>
        <v>3.2520325203252036</v>
      </c>
      <c r="D505" s="9">
        <v>12.3</v>
      </c>
      <c r="E505" s="138">
        <f t="shared" si="27"/>
        <v>3.2520325203252032</v>
      </c>
      <c r="F505" s="136">
        <v>123</v>
      </c>
      <c r="G505" s="137">
        <f t="shared" si="28"/>
        <v>0.81300813008130091</v>
      </c>
      <c r="H505" s="137">
        <f t="shared" si="29"/>
        <v>8.1300813008130088</v>
      </c>
      <c r="I505" s="9">
        <v>12.3</v>
      </c>
      <c r="J505" s="138">
        <f t="shared" si="30"/>
        <v>3.2520325203252032</v>
      </c>
      <c r="K505" s="136">
        <v>489</v>
      </c>
      <c r="L505" s="137">
        <f t="shared" si="31"/>
        <v>0.81799591002044991</v>
      </c>
      <c r="M505" s="137">
        <f t="shared" si="32"/>
        <v>8.1799591002044991</v>
      </c>
      <c r="N505" s="136">
        <v>123</v>
      </c>
      <c r="O505" s="137">
        <f t="shared" si="33"/>
        <v>0.32520325203252037</v>
      </c>
      <c r="P505" s="137">
        <f t="shared" si="34"/>
        <v>3.2520325203252036</v>
      </c>
      <c r="Q505" s="9">
        <v>12.3</v>
      </c>
      <c r="R505" s="138">
        <f t="shared" si="35"/>
        <v>3.2520325203252032</v>
      </c>
      <c r="S505" s="136">
        <v>4.9199999999999804</v>
      </c>
      <c r="T505" s="137">
        <f t="shared" si="36"/>
        <v>0.40650406504065206</v>
      </c>
      <c r="U505" s="137">
        <f t="shared" si="37"/>
        <v>4.0650406504065204</v>
      </c>
      <c r="V505" s="136">
        <v>49.200000000000998</v>
      </c>
      <c r="W505" s="137">
        <f t="shared" si="38"/>
        <v>0.40650406504064213</v>
      </c>
      <c r="X505" s="137">
        <f t="shared" si="39"/>
        <v>4.0650406504064209</v>
      </c>
      <c r="Y505" s="136">
        <v>123</v>
      </c>
      <c r="Z505" s="9">
        <f t="shared" si="40"/>
        <v>0.32520325203252037</v>
      </c>
      <c r="AA505" s="139">
        <v>0.49199999999999999</v>
      </c>
      <c r="AB505" s="9">
        <f t="shared" si="41"/>
        <v>0.4065040650406504</v>
      </c>
      <c r="AC505" s="136">
        <v>123</v>
      </c>
      <c r="AD505" s="9">
        <f t="shared" si="42"/>
        <v>0.52032520325203258</v>
      </c>
      <c r="AE505" s="136">
        <v>123</v>
      </c>
      <c r="AF505" s="137">
        <f t="shared" si="43"/>
        <v>0.32520325203252037</v>
      </c>
      <c r="AG505" s="136">
        <v>123</v>
      </c>
      <c r="AH505" s="137">
        <f t="shared" si="44"/>
        <v>0.32520325203252037</v>
      </c>
      <c r="AI505" s="136">
        <v>123</v>
      </c>
      <c r="AJ505" s="138">
        <f t="shared" si="45"/>
        <v>0.32520325203252037</v>
      </c>
    </row>
    <row r="506" spans="1:36">
      <c r="A506" s="136">
        <v>123.25</v>
      </c>
      <c r="B506" s="137">
        <f t="shared" si="25"/>
        <v>0.32454361054766734</v>
      </c>
      <c r="C506" s="137">
        <f t="shared" si="26"/>
        <v>3.2454361054766734</v>
      </c>
      <c r="D506" s="9">
        <v>12.324999999999999</v>
      </c>
      <c r="E506" s="138">
        <f t="shared" si="27"/>
        <v>3.2454361054766734</v>
      </c>
      <c r="F506" s="136">
        <v>123.25</v>
      </c>
      <c r="G506" s="137">
        <f t="shared" si="28"/>
        <v>0.81135902636916835</v>
      </c>
      <c r="H506" s="137">
        <f t="shared" si="29"/>
        <v>8.1135902636916839</v>
      </c>
      <c r="I506" s="9">
        <v>12.324999999999999</v>
      </c>
      <c r="J506" s="138">
        <f t="shared" si="30"/>
        <v>3.2454361054766734</v>
      </c>
      <c r="K506" s="9">
        <v>490</v>
      </c>
      <c r="L506" s="137">
        <f t="shared" si="31"/>
        <v>0.81632653061224492</v>
      </c>
      <c r="M506" s="137">
        <f t="shared" si="32"/>
        <v>8.1632653061224492</v>
      </c>
      <c r="N506" s="136">
        <v>123.25</v>
      </c>
      <c r="O506" s="137">
        <f t="shared" si="33"/>
        <v>0.32454361054766734</v>
      </c>
      <c r="P506" s="137">
        <f t="shared" si="34"/>
        <v>3.2454361054766734</v>
      </c>
      <c r="Q506" s="9">
        <v>12.324999999999999</v>
      </c>
      <c r="R506" s="138">
        <f t="shared" si="35"/>
        <v>3.2454361054766734</v>
      </c>
      <c r="S506" s="136">
        <v>4.9299999999999802</v>
      </c>
      <c r="T506" s="137">
        <f t="shared" si="36"/>
        <v>0.40567951318458578</v>
      </c>
      <c r="U506" s="137">
        <f t="shared" si="37"/>
        <v>4.0567951318458579</v>
      </c>
      <c r="V506" s="136">
        <v>49.300000000000999</v>
      </c>
      <c r="W506" s="137">
        <f t="shared" si="38"/>
        <v>0.40567951318457596</v>
      </c>
      <c r="X506" s="137">
        <f t="shared" si="39"/>
        <v>4.0567951318457594</v>
      </c>
      <c r="Y506" s="136">
        <v>123.25</v>
      </c>
      <c r="Z506" s="9">
        <f t="shared" si="40"/>
        <v>0.32454361054766734</v>
      </c>
      <c r="AA506" s="139">
        <v>0.49299999999999999</v>
      </c>
      <c r="AB506" s="9">
        <f t="shared" si="41"/>
        <v>0.40567951318458417</v>
      </c>
      <c r="AC506" s="136">
        <v>123.25</v>
      </c>
      <c r="AD506" s="9">
        <f t="shared" si="42"/>
        <v>0.51926977687626774</v>
      </c>
      <c r="AE506" s="136">
        <v>123.25</v>
      </c>
      <c r="AF506" s="137">
        <f t="shared" si="43"/>
        <v>0.32454361054766734</v>
      </c>
      <c r="AG506" s="136">
        <v>123.25</v>
      </c>
      <c r="AH506" s="137">
        <f t="shared" si="44"/>
        <v>0.32454361054766734</v>
      </c>
      <c r="AI506" s="136">
        <v>123.25</v>
      </c>
      <c r="AJ506" s="138">
        <f t="shared" si="45"/>
        <v>0.32454361054766734</v>
      </c>
    </row>
    <row r="507" spans="1:36">
      <c r="A507" s="136">
        <v>123.5</v>
      </c>
      <c r="B507" s="137">
        <f t="shared" si="25"/>
        <v>0.32388663967611336</v>
      </c>
      <c r="C507" s="137">
        <f t="shared" si="26"/>
        <v>3.2388663967611335</v>
      </c>
      <c r="D507" s="9">
        <v>12.35</v>
      </c>
      <c r="E507" s="138">
        <f t="shared" si="27"/>
        <v>3.2388663967611335</v>
      </c>
      <c r="F507" s="136">
        <v>123.5</v>
      </c>
      <c r="G507" s="137">
        <f t="shared" si="28"/>
        <v>0.80971659919028338</v>
      </c>
      <c r="H507" s="137">
        <f t="shared" si="29"/>
        <v>8.097165991902834</v>
      </c>
      <c r="I507" s="9">
        <v>12.35</v>
      </c>
      <c r="J507" s="138">
        <f t="shared" si="30"/>
        <v>3.2388663967611335</v>
      </c>
      <c r="K507" s="136">
        <v>491</v>
      </c>
      <c r="L507" s="137">
        <f t="shared" si="31"/>
        <v>0.81466395112016288</v>
      </c>
      <c r="M507" s="137">
        <f t="shared" si="32"/>
        <v>8.146639511201629</v>
      </c>
      <c r="N507" s="136">
        <v>123.5</v>
      </c>
      <c r="O507" s="137">
        <f t="shared" si="33"/>
        <v>0.32388663967611336</v>
      </c>
      <c r="P507" s="137">
        <f t="shared" si="34"/>
        <v>3.2388663967611335</v>
      </c>
      <c r="Q507" s="9">
        <v>12.35</v>
      </c>
      <c r="R507" s="138">
        <f t="shared" si="35"/>
        <v>3.2388663967611335</v>
      </c>
      <c r="S507" s="136">
        <v>4.93999999999998</v>
      </c>
      <c r="T507" s="137">
        <f t="shared" si="36"/>
        <v>0.40485829959514336</v>
      </c>
      <c r="U507" s="137">
        <f t="shared" si="37"/>
        <v>4.0485829959514339</v>
      </c>
      <c r="V507" s="136">
        <v>49.400000000001</v>
      </c>
      <c r="W507" s="137">
        <f t="shared" si="38"/>
        <v>0.40485829959513353</v>
      </c>
      <c r="X507" s="137">
        <f t="shared" si="39"/>
        <v>4.0485829959513353</v>
      </c>
      <c r="Y507" s="136">
        <v>123.5</v>
      </c>
      <c r="Z507" s="9">
        <f t="shared" si="40"/>
        <v>0.32388663967611336</v>
      </c>
      <c r="AA507" s="139">
        <v>0.49399999999999999</v>
      </c>
      <c r="AB507" s="9">
        <f t="shared" si="41"/>
        <v>0.40485829959514169</v>
      </c>
      <c r="AC507" s="136">
        <v>123.5</v>
      </c>
      <c r="AD507" s="9">
        <f t="shared" si="42"/>
        <v>0.51821862348178138</v>
      </c>
      <c r="AE507" s="136">
        <v>123.5</v>
      </c>
      <c r="AF507" s="137">
        <f t="shared" si="43"/>
        <v>0.32388663967611336</v>
      </c>
      <c r="AG507" s="136">
        <v>123.5</v>
      </c>
      <c r="AH507" s="137">
        <f t="shared" si="44"/>
        <v>0.32388663967611336</v>
      </c>
      <c r="AI507" s="136">
        <v>123.5</v>
      </c>
      <c r="AJ507" s="138">
        <f t="shared" si="45"/>
        <v>0.32388663967611336</v>
      </c>
    </row>
    <row r="508" spans="1:36">
      <c r="A508" s="136">
        <v>123.75</v>
      </c>
      <c r="B508" s="137">
        <f t="shared" si="25"/>
        <v>0.32323232323232326</v>
      </c>
      <c r="C508" s="137">
        <f t="shared" si="26"/>
        <v>3.2323232323232327</v>
      </c>
      <c r="D508" s="9">
        <v>12.375</v>
      </c>
      <c r="E508" s="138">
        <f t="shared" si="27"/>
        <v>3.2323232323232323</v>
      </c>
      <c r="F508" s="136">
        <v>123.75</v>
      </c>
      <c r="G508" s="137">
        <f t="shared" si="28"/>
        <v>0.80808080808080818</v>
      </c>
      <c r="H508" s="137">
        <f t="shared" si="29"/>
        <v>8.0808080808080813</v>
      </c>
      <c r="I508" s="9">
        <v>12.375</v>
      </c>
      <c r="J508" s="138">
        <f t="shared" si="30"/>
        <v>3.2323232323232323</v>
      </c>
      <c r="K508" s="9">
        <v>492</v>
      </c>
      <c r="L508" s="137">
        <f t="shared" si="31"/>
        <v>0.81300813008130091</v>
      </c>
      <c r="M508" s="137">
        <f t="shared" si="32"/>
        <v>8.1300813008130088</v>
      </c>
      <c r="N508" s="136">
        <v>123.75</v>
      </c>
      <c r="O508" s="137">
        <f t="shared" si="33"/>
        <v>0.32323232323232326</v>
      </c>
      <c r="P508" s="137">
        <f t="shared" si="34"/>
        <v>3.2323232323232327</v>
      </c>
      <c r="Q508" s="9">
        <v>12.375</v>
      </c>
      <c r="R508" s="138">
        <f t="shared" si="35"/>
        <v>3.2323232323232323</v>
      </c>
      <c r="S508" s="136">
        <v>4.9499999999999797</v>
      </c>
      <c r="T508" s="137">
        <f t="shared" si="36"/>
        <v>0.4040404040404057</v>
      </c>
      <c r="U508" s="137">
        <f t="shared" si="37"/>
        <v>4.0404040404040567</v>
      </c>
      <c r="V508" s="136">
        <v>49.500000000001002</v>
      </c>
      <c r="W508" s="137">
        <f t="shared" si="38"/>
        <v>0.40404040404039582</v>
      </c>
      <c r="X508" s="137">
        <f t="shared" si="39"/>
        <v>4.0404040404039581</v>
      </c>
      <c r="Y508" s="136">
        <v>123.75</v>
      </c>
      <c r="Z508" s="9">
        <f t="shared" si="40"/>
        <v>0.32323232323232326</v>
      </c>
      <c r="AA508" s="139">
        <v>0.495</v>
      </c>
      <c r="AB508" s="9">
        <f t="shared" si="41"/>
        <v>0.40404040404040409</v>
      </c>
      <c r="AC508" s="136">
        <v>123.75</v>
      </c>
      <c r="AD508" s="9">
        <f t="shared" si="42"/>
        <v>0.51717171717171717</v>
      </c>
      <c r="AE508" s="136">
        <v>123.75</v>
      </c>
      <c r="AF508" s="137">
        <f t="shared" si="43"/>
        <v>0.32323232323232326</v>
      </c>
      <c r="AG508" s="136">
        <v>123.75</v>
      </c>
      <c r="AH508" s="137">
        <f t="shared" si="44"/>
        <v>0.32323232323232326</v>
      </c>
      <c r="AI508" s="136">
        <v>123.75</v>
      </c>
      <c r="AJ508" s="138">
        <f t="shared" si="45"/>
        <v>0.32323232323232326</v>
      </c>
    </row>
    <row r="509" spans="1:36">
      <c r="A509" s="136">
        <v>124</v>
      </c>
      <c r="B509" s="137">
        <f t="shared" si="25"/>
        <v>0.32258064516129031</v>
      </c>
      <c r="C509" s="137">
        <f t="shared" si="26"/>
        <v>3.225806451612903</v>
      </c>
      <c r="D509" s="9">
        <v>12.4</v>
      </c>
      <c r="E509" s="138">
        <f t="shared" si="27"/>
        <v>3.225806451612903</v>
      </c>
      <c r="F509" s="136">
        <v>124</v>
      </c>
      <c r="G509" s="137">
        <f t="shared" si="28"/>
        <v>0.80645161290322576</v>
      </c>
      <c r="H509" s="137">
        <f t="shared" si="29"/>
        <v>8.064516129032258</v>
      </c>
      <c r="I509" s="9">
        <v>12.4</v>
      </c>
      <c r="J509" s="138">
        <f t="shared" si="30"/>
        <v>3.225806451612903</v>
      </c>
      <c r="K509" s="136">
        <v>493</v>
      </c>
      <c r="L509" s="137">
        <f t="shared" si="31"/>
        <v>0.81135902636916835</v>
      </c>
      <c r="M509" s="137">
        <f t="shared" si="32"/>
        <v>8.1135902636916839</v>
      </c>
      <c r="N509" s="136">
        <v>124</v>
      </c>
      <c r="O509" s="137">
        <f t="shared" si="33"/>
        <v>0.32258064516129031</v>
      </c>
      <c r="P509" s="137">
        <f t="shared" si="34"/>
        <v>3.225806451612903</v>
      </c>
      <c r="Q509" s="9">
        <v>12.4</v>
      </c>
      <c r="R509" s="138">
        <f t="shared" si="35"/>
        <v>3.225806451612903</v>
      </c>
      <c r="S509" s="136">
        <v>4.9599999999999804</v>
      </c>
      <c r="T509" s="137">
        <f t="shared" si="36"/>
        <v>0.40322580645161454</v>
      </c>
      <c r="U509" s="137">
        <f t="shared" si="37"/>
        <v>4.0322580645161459</v>
      </c>
      <c r="V509" s="136">
        <v>49.600000000001003</v>
      </c>
      <c r="W509" s="137">
        <f t="shared" si="38"/>
        <v>0.40322580645160477</v>
      </c>
      <c r="X509" s="137">
        <f t="shared" si="39"/>
        <v>4.0322580645160482</v>
      </c>
      <c r="Y509" s="136">
        <v>124</v>
      </c>
      <c r="Z509" s="9">
        <f t="shared" si="40"/>
        <v>0.32258064516129031</v>
      </c>
      <c r="AA509" s="139">
        <v>0.496</v>
      </c>
      <c r="AB509" s="9">
        <f t="shared" si="41"/>
        <v>0.40322580645161293</v>
      </c>
      <c r="AC509" s="136">
        <v>124</v>
      </c>
      <c r="AD509" s="9">
        <f t="shared" si="42"/>
        <v>0.5161290322580645</v>
      </c>
      <c r="AE509" s="136">
        <v>124</v>
      </c>
      <c r="AF509" s="137">
        <f t="shared" si="43"/>
        <v>0.32258064516129031</v>
      </c>
      <c r="AG509" s="136">
        <v>124</v>
      </c>
      <c r="AH509" s="137">
        <f t="shared" si="44"/>
        <v>0.32258064516129031</v>
      </c>
      <c r="AI509" s="136">
        <v>124</v>
      </c>
      <c r="AJ509" s="138">
        <f t="shared" si="45"/>
        <v>0.32258064516129031</v>
      </c>
    </row>
    <row r="510" spans="1:36">
      <c r="A510" s="136">
        <v>124.25</v>
      </c>
      <c r="B510" s="137">
        <f t="shared" si="25"/>
        <v>0.32193158953722334</v>
      </c>
      <c r="C510" s="137">
        <f t="shared" si="26"/>
        <v>3.2193158953722332</v>
      </c>
      <c r="D510" s="9">
        <v>12.425000000000001</v>
      </c>
      <c r="E510" s="138">
        <f t="shared" si="27"/>
        <v>3.2193158953722332</v>
      </c>
      <c r="F510" s="136">
        <v>124.25</v>
      </c>
      <c r="G510" s="137">
        <f t="shared" si="28"/>
        <v>0.80482897384305829</v>
      </c>
      <c r="H510" s="137">
        <f t="shared" si="29"/>
        <v>8.0482897384305829</v>
      </c>
      <c r="I510" s="9">
        <v>12.425000000000001</v>
      </c>
      <c r="J510" s="138">
        <f t="shared" si="30"/>
        <v>3.2193158953722332</v>
      </c>
      <c r="K510" s="9">
        <v>494</v>
      </c>
      <c r="L510" s="137">
        <f t="shared" si="31"/>
        <v>0.80971659919028338</v>
      </c>
      <c r="M510" s="137">
        <f t="shared" si="32"/>
        <v>8.097165991902834</v>
      </c>
      <c r="N510" s="136">
        <v>124.25</v>
      </c>
      <c r="O510" s="137">
        <f t="shared" si="33"/>
        <v>0.32193158953722334</v>
      </c>
      <c r="P510" s="137">
        <f t="shared" si="34"/>
        <v>3.2193158953722332</v>
      </c>
      <c r="Q510" s="9">
        <v>12.425000000000001</v>
      </c>
      <c r="R510" s="138">
        <f t="shared" si="35"/>
        <v>3.2193158953722332</v>
      </c>
      <c r="S510" s="136">
        <v>4.9699999999999802</v>
      </c>
      <c r="T510" s="137">
        <f t="shared" si="36"/>
        <v>0.40241448692153081</v>
      </c>
      <c r="U510" s="137">
        <f t="shared" si="37"/>
        <v>4.0241448692153083</v>
      </c>
      <c r="V510" s="136">
        <v>49.700000000000998</v>
      </c>
      <c r="W510" s="137">
        <f t="shared" si="38"/>
        <v>0.4024144869215211</v>
      </c>
      <c r="X510" s="137">
        <f t="shared" si="39"/>
        <v>4.0241448692152106</v>
      </c>
      <c r="Y510" s="136">
        <v>124.25</v>
      </c>
      <c r="Z510" s="9">
        <f t="shared" si="40"/>
        <v>0.32193158953722334</v>
      </c>
      <c r="AA510" s="139">
        <v>0.497</v>
      </c>
      <c r="AB510" s="9">
        <f t="shared" si="41"/>
        <v>0.40241448692152915</v>
      </c>
      <c r="AC510" s="136">
        <v>124.25</v>
      </c>
      <c r="AD510" s="9">
        <f t="shared" si="42"/>
        <v>0.51509054325955728</v>
      </c>
      <c r="AE510" s="136">
        <v>124.25</v>
      </c>
      <c r="AF510" s="137">
        <f t="shared" si="43"/>
        <v>0.32193158953722334</v>
      </c>
      <c r="AG510" s="136">
        <v>124.25</v>
      </c>
      <c r="AH510" s="137">
        <f t="shared" si="44"/>
        <v>0.32193158953722334</v>
      </c>
      <c r="AI510" s="136">
        <v>124.25</v>
      </c>
      <c r="AJ510" s="138">
        <f t="shared" si="45"/>
        <v>0.32193158953722334</v>
      </c>
    </row>
    <row r="511" spans="1:36">
      <c r="A511" s="136">
        <v>124.5</v>
      </c>
      <c r="B511" s="137">
        <f t="shared" si="25"/>
        <v>0.32128514056224899</v>
      </c>
      <c r="C511" s="137">
        <f t="shared" si="26"/>
        <v>3.2128514056224899</v>
      </c>
      <c r="D511" s="9">
        <v>12.45</v>
      </c>
      <c r="E511" s="138">
        <f t="shared" si="27"/>
        <v>3.2128514056224899</v>
      </c>
      <c r="F511" s="136">
        <v>124.5</v>
      </c>
      <c r="G511" s="137">
        <f t="shared" si="28"/>
        <v>0.80321285140562249</v>
      </c>
      <c r="H511" s="137">
        <f t="shared" si="29"/>
        <v>8.0321285140562253</v>
      </c>
      <c r="I511" s="9">
        <v>12.45</v>
      </c>
      <c r="J511" s="138">
        <f t="shared" si="30"/>
        <v>3.2128514056224899</v>
      </c>
      <c r="K511" s="136">
        <v>495</v>
      </c>
      <c r="L511" s="137">
        <f t="shared" si="31"/>
        <v>0.80808080808080818</v>
      </c>
      <c r="M511" s="137">
        <f t="shared" si="32"/>
        <v>8.0808080808080813</v>
      </c>
      <c r="N511" s="136">
        <v>124.5</v>
      </c>
      <c r="O511" s="137">
        <f t="shared" si="33"/>
        <v>0.32128514056224899</v>
      </c>
      <c r="P511" s="137">
        <f t="shared" si="34"/>
        <v>3.2128514056224899</v>
      </c>
      <c r="Q511" s="9">
        <v>12.45</v>
      </c>
      <c r="R511" s="138">
        <f t="shared" si="35"/>
        <v>3.2128514056224899</v>
      </c>
      <c r="S511" s="136">
        <v>4.9799999999999702</v>
      </c>
      <c r="T511" s="137">
        <f t="shared" si="36"/>
        <v>0.40160642570281363</v>
      </c>
      <c r="U511" s="137">
        <f t="shared" si="37"/>
        <v>4.0160642570281366</v>
      </c>
      <c r="V511" s="136">
        <v>49.800000000000999</v>
      </c>
      <c r="W511" s="137">
        <f t="shared" si="38"/>
        <v>0.40160642570280314</v>
      </c>
      <c r="X511" s="137">
        <f t="shared" si="39"/>
        <v>4.0160642570280309</v>
      </c>
      <c r="Y511" s="136">
        <v>124.5</v>
      </c>
      <c r="Z511" s="9">
        <f t="shared" si="40"/>
        <v>0.32128514056224899</v>
      </c>
      <c r="AA511" s="139">
        <v>0.498</v>
      </c>
      <c r="AB511" s="9">
        <f t="shared" si="41"/>
        <v>0.40160642570281124</v>
      </c>
      <c r="AC511" s="136">
        <v>124.5</v>
      </c>
      <c r="AD511" s="9">
        <f t="shared" si="42"/>
        <v>0.51405622489959846</v>
      </c>
      <c r="AE511" s="136">
        <v>124.5</v>
      </c>
      <c r="AF511" s="137">
        <f t="shared" si="43"/>
        <v>0.32128514056224899</v>
      </c>
      <c r="AG511" s="136">
        <v>124.5</v>
      </c>
      <c r="AH511" s="137">
        <f t="shared" si="44"/>
        <v>0.32128514056224899</v>
      </c>
      <c r="AI511" s="136">
        <v>124.5</v>
      </c>
      <c r="AJ511" s="138">
        <f t="shared" si="45"/>
        <v>0.32128514056224899</v>
      </c>
    </row>
    <row r="512" spans="1:36">
      <c r="A512" s="136">
        <v>124.75</v>
      </c>
      <c r="B512" s="137">
        <f t="shared" si="25"/>
        <v>0.32064128256513025</v>
      </c>
      <c r="C512" s="137">
        <f t="shared" si="26"/>
        <v>3.2064128256513023</v>
      </c>
      <c r="D512" s="9">
        <v>12.475</v>
      </c>
      <c r="E512" s="138">
        <f t="shared" si="27"/>
        <v>3.2064128256513027</v>
      </c>
      <c r="F512" s="136">
        <v>124.75</v>
      </c>
      <c r="G512" s="137">
        <f t="shared" si="28"/>
        <v>0.80160320641282556</v>
      </c>
      <c r="H512" s="137">
        <f t="shared" si="29"/>
        <v>8.0160320641282556</v>
      </c>
      <c r="I512" s="9">
        <v>12.475</v>
      </c>
      <c r="J512" s="138">
        <f t="shared" si="30"/>
        <v>3.2064128256513027</v>
      </c>
      <c r="K512" s="9">
        <v>496</v>
      </c>
      <c r="L512" s="137">
        <f t="shared" si="31"/>
        <v>0.80645161290322576</v>
      </c>
      <c r="M512" s="137">
        <f t="shared" si="32"/>
        <v>8.064516129032258</v>
      </c>
      <c r="N512" s="136">
        <v>124.75</v>
      </c>
      <c r="O512" s="137">
        <f t="shared" si="33"/>
        <v>0.32064128256513025</v>
      </c>
      <c r="P512" s="137">
        <f t="shared" si="34"/>
        <v>3.2064128256513023</v>
      </c>
      <c r="Q512" s="9">
        <v>12.475</v>
      </c>
      <c r="R512" s="138">
        <f t="shared" si="35"/>
        <v>3.2064128256513027</v>
      </c>
      <c r="S512" s="136">
        <v>4.98999999999997</v>
      </c>
      <c r="T512" s="137">
        <f t="shared" si="36"/>
        <v>0.40080160320641522</v>
      </c>
      <c r="U512" s="137">
        <f t="shared" si="37"/>
        <v>4.0080160320641518</v>
      </c>
      <c r="V512" s="136">
        <v>49.900000000001</v>
      </c>
      <c r="W512" s="137">
        <f t="shared" si="38"/>
        <v>0.40080160320640479</v>
      </c>
      <c r="X512" s="137">
        <f t="shared" si="39"/>
        <v>4.0080160320640479</v>
      </c>
      <c r="Y512" s="136">
        <v>124.75</v>
      </c>
      <c r="Z512" s="9">
        <f t="shared" si="40"/>
        <v>0.32064128256513025</v>
      </c>
      <c r="AA512" s="139">
        <v>0.499</v>
      </c>
      <c r="AB512" s="9">
        <f t="shared" si="41"/>
        <v>0.40080160320641284</v>
      </c>
      <c r="AC512" s="136">
        <v>124.75</v>
      </c>
      <c r="AD512" s="9">
        <f t="shared" si="42"/>
        <v>0.51302605210420837</v>
      </c>
      <c r="AE512" s="136">
        <v>124.75</v>
      </c>
      <c r="AF512" s="137">
        <f t="shared" si="43"/>
        <v>0.32064128256513025</v>
      </c>
      <c r="AG512" s="136">
        <v>124.75</v>
      </c>
      <c r="AH512" s="137">
        <f t="shared" si="44"/>
        <v>0.32064128256513025</v>
      </c>
      <c r="AI512" s="136">
        <v>124.75</v>
      </c>
      <c r="AJ512" s="138">
        <f t="shared" si="45"/>
        <v>0.32064128256513025</v>
      </c>
    </row>
    <row r="513" spans="1:36">
      <c r="A513" s="136">
        <v>125</v>
      </c>
      <c r="B513" s="137">
        <f t="shared" si="25"/>
        <v>0.32</v>
      </c>
      <c r="C513" s="137">
        <f t="shared" si="26"/>
        <v>3.2</v>
      </c>
      <c r="D513" s="9">
        <v>12.5</v>
      </c>
      <c r="E513" s="138">
        <f t="shared" si="27"/>
        <v>3.2</v>
      </c>
      <c r="F513" s="136">
        <v>125</v>
      </c>
      <c r="G513" s="137">
        <f t="shared" si="28"/>
        <v>0.8</v>
      </c>
      <c r="H513" s="137">
        <f t="shared" si="29"/>
        <v>8</v>
      </c>
      <c r="I513" s="9">
        <v>12.5</v>
      </c>
      <c r="J513" s="138">
        <f t="shared" si="30"/>
        <v>3.2</v>
      </c>
      <c r="K513" s="136">
        <v>497</v>
      </c>
      <c r="L513" s="137">
        <f t="shared" si="31"/>
        <v>0.80482897384305829</v>
      </c>
      <c r="M513" s="137">
        <f t="shared" si="32"/>
        <v>8.0482897384305829</v>
      </c>
      <c r="N513" s="136">
        <v>125</v>
      </c>
      <c r="O513" s="137">
        <f t="shared" si="33"/>
        <v>0.32</v>
      </c>
      <c r="P513" s="137">
        <f t="shared" si="34"/>
        <v>3.2</v>
      </c>
      <c r="Q513" s="9">
        <v>12.5</v>
      </c>
      <c r="R513" s="138">
        <f t="shared" si="35"/>
        <v>3.2</v>
      </c>
      <c r="S513" s="136">
        <v>4.9999999999999698</v>
      </c>
      <c r="T513" s="137">
        <f t="shared" si="36"/>
        <v>0.40000000000000241</v>
      </c>
      <c r="U513" s="137">
        <f t="shared" si="37"/>
        <v>4.000000000000024</v>
      </c>
      <c r="V513" s="136">
        <v>50.000000000001101</v>
      </c>
      <c r="W513" s="137">
        <f t="shared" si="38"/>
        <v>0.3999999999999912</v>
      </c>
      <c r="X513" s="137">
        <f t="shared" si="39"/>
        <v>3.9999999999999121</v>
      </c>
      <c r="Y513" s="136">
        <v>125</v>
      </c>
      <c r="Z513" s="9">
        <f t="shared" si="40"/>
        <v>0.32</v>
      </c>
      <c r="AA513" s="139">
        <v>0.5</v>
      </c>
      <c r="AB513" s="9">
        <f t="shared" si="41"/>
        <v>0.4</v>
      </c>
      <c r="AC513" s="136">
        <v>125</v>
      </c>
      <c r="AD513" s="9">
        <f t="shared" si="42"/>
        <v>0.51200000000000001</v>
      </c>
      <c r="AE513" s="136">
        <v>125</v>
      </c>
      <c r="AF513" s="137">
        <f t="shared" si="43"/>
        <v>0.32</v>
      </c>
      <c r="AG513" s="136">
        <v>125</v>
      </c>
      <c r="AH513" s="137">
        <f t="shared" si="44"/>
        <v>0.32</v>
      </c>
      <c r="AI513" s="136">
        <v>125</v>
      </c>
      <c r="AJ513" s="138">
        <f t="shared" si="45"/>
        <v>0.32</v>
      </c>
    </row>
    <row r="514" spans="1:36">
      <c r="A514" s="136">
        <v>125.25</v>
      </c>
      <c r="B514" s="137">
        <f t="shared" si="25"/>
        <v>0.31936127744510978</v>
      </c>
      <c r="C514" s="137">
        <f t="shared" si="26"/>
        <v>3.1936127744510978</v>
      </c>
      <c r="D514" s="9">
        <v>12.525</v>
      </c>
      <c r="E514" s="138">
        <f t="shared" si="27"/>
        <v>3.1936127744510974</v>
      </c>
      <c r="F514" s="136">
        <v>125.25</v>
      </c>
      <c r="G514" s="137">
        <f t="shared" si="28"/>
        <v>0.79840319361277445</v>
      </c>
      <c r="H514" s="137">
        <f t="shared" si="29"/>
        <v>7.9840319361277441</v>
      </c>
      <c r="I514" s="9">
        <v>12.525</v>
      </c>
      <c r="J514" s="138">
        <f t="shared" si="30"/>
        <v>3.1936127744510974</v>
      </c>
      <c r="K514" s="9">
        <v>498</v>
      </c>
      <c r="L514" s="137">
        <f t="shared" si="31"/>
        <v>0.80321285140562249</v>
      </c>
      <c r="M514" s="137">
        <f t="shared" si="32"/>
        <v>8.0321285140562253</v>
      </c>
      <c r="N514" s="136">
        <v>125.25</v>
      </c>
      <c r="O514" s="137">
        <f t="shared" si="33"/>
        <v>0.31936127744510978</v>
      </c>
      <c r="P514" s="137">
        <f t="shared" si="34"/>
        <v>3.1936127744510978</v>
      </c>
      <c r="Q514" s="9">
        <v>12.525</v>
      </c>
      <c r="R514" s="138">
        <f t="shared" si="35"/>
        <v>3.1936127744510974</v>
      </c>
      <c r="S514" s="136">
        <v>5.0099999999999696</v>
      </c>
      <c r="T514" s="137">
        <f t="shared" si="36"/>
        <v>0.39920159680638967</v>
      </c>
      <c r="U514" s="137">
        <f t="shared" si="37"/>
        <v>3.9920159680638969</v>
      </c>
      <c r="V514" s="136">
        <v>50.100000000001103</v>
      </c>
      <c r="W514" s="137">
        <f t="shared" si="38"/>
        <v>0.39920159680637846</v>
      </c>
      <c r="X514" s="137">
        <f t="shared" si="39"/>
        <v>3.9920159680637846</v>
      </c>
      <c r="Y514" s="136">
        <v>125.25</v>
      </c>
      <c r="Z514" s="9">
        <f t="shared" si="40"/>
        <v>0.31936127744510978</v>
      </c>
      <c r="AA514" s="139">
        <v>0.500999999999999</v>
      </c>
      <c r="AB514" s="9">
        <f t="shared" si="41"/>
        <v>0.39920159680638806</v>
      </c>
      <c r="AC514" s="136">
        <v>125.25</v>
      </c>
      <c r="AD514" s="9">
        <f t="shared" si="42"/>
        <v>0.51097804391217561</v>
      </c>
      <c r="AE514" s="136">
        <v>125.25</v>
      </c>
      <c r="AF514" s="137">
        <f t="shared" si="43"/>
        <v>0.31936127744510978</v>
      </c>
      <c r="AG514" s="136">
        <v>125.25</v>
      </c>
      <c r="AH514" s="137">
        <f t="shared" si="44"/>
        <v>0.31936127744510978</v>
      </c>
      <c r="AI514" s="136">
        <v>125.25</v>
      </c>
      <c r="AJ514" s="138">
        <f t="shared" si="45"/>
        <v>0.31936127744510978</v>
      </c>
    </row>
    <row r="515" spans="1:36">
      <c r="A515" s="136">
        <v>125.5</v>
      </c>
      <c r="B515" s="137">
        <f t="shared" si="25"/>
        <v>0.31872509960159362</v>
      </c>
      <c r="C515" s="137">
        <f t="shared" si="26"/>
        <v>3.1872509960159361</v>
      </c>
      <c r="D515" s="9">
        <v>12.55</v>
      </c>
      <c r="E515" s="138">
        <f t="shared" si="27"/>
        <v>3.1872509960159361</v>
      </c>
      <c r="F515" s="136">
        <v>125.5</v>
      </c>
      <c r="G515" s="137">
        <f t="shared" si="28"/>
        <v>0.79681274900398402</v>
      </c>
      <c r="H515" s="137">
        <f t="shared" si="29"/>
        <v>7.9681274900398407</v>
      </c>
      <c r="I515" s="9">
        <v>12.55</v>
      </c>
      <c r="J515" s="138">
        <f t="shared" si="30"/>
        <v>3.1872509960159361</v>
      </c>
      <c r="K515" s="136">
        <v>499</v>
      </c>
      <c r="L515" s="137">
        <f t="shared" si="31"/>
        <v>0.80160320641282556</v>
      </c>
      <c r="M515" s="137">
        <f t="shared" si="32"/>
        <v>8.0160320641282556</v>
      </c>
      <c r="N515" s="136">
        <v>125.5</v>
      </c>
      <c r="O515" s="137">
        <f t="shared" si="33"/>
        <v>0.31872509960159362</v>
      </c>
      <c r="P515" s="137">
        <f t="shared" si="34"/>
        <v>3.1872509960159361</v>
      </c>
      <c r="Q515" s="9">
        <v>12.55</v>
      </c>
      <c r="R515" s="138">
        <f t="shared" si="35"/>
        <v>3.1872509960159361</v>
      </c>
      <c r="S515" s="136">
        <v>5.0199999999999703</v>
      </c>
      <c r="T515" s="137">
        <f t="shared" si="36"/>
        <v>0.3984063745019944</v>
      </c>
      <c r="U515" s="137">
        <f t="shared" si="37"/>
        <v>3.9840637450199439</v>
      </c>
      <c r="V515" s="136">
        <v>50.200000000001097</v>
      </c>
      <c r="W515" s="137">
        <f t="shared" si="38"/>
        <v>0.3984063745019833</v>
      </c>
      <c r="X515" s="137">
        <f t="shared" si="39"/>
        <v>3.9840637450198328</v>
      </c>
      <c r="Y515" s="136">
        <v>125.5</v>
      </c>
      <c r="Z515" s="9">
        <f t="shared" si="40"/>
        <v>0.31872509960159362</v>
      </c>
      <c r="AA515" s="139">
        <v>0.501999999999999</v>
      </c>
      <c r="AB515" s="9">
        <f t="shared" si="41"/>
        <v>0.39840637450199284</v>
      </c>
      <c r="AC515" s="136">
        <v>125.5</v>
      </c>
      <c r="AD515" s="9">
        <f t="shared" si="42"/>
        <v>0.50996015936254979</v>
      </c>
      <c r="AE515" s="136">
        <v>125.5</v>
      </c>
      <c r="AF515" s="137">
        <f t="shared" si="43"/>
        <v>0.31872509960159362</v>
      </c>
      <c r="AG515" s="136">
        <v>125.5</v>
      </c>
      <c r="AH515" s="137">
        <f t="shared" si="44"/>
        <v>0.31872509960159362</v>
      </c>
      <c r="AI515" s="136">
        <v>125.5</v>
      </c>
      <c r="AJ515" s="138">
        <f t="shared" si="45"/>
        <v>0.31872509960159362</v>
      </c>
    </row>
    <row r="516" spans="1:36">
      <c r="A516" s="136">
        <v>125.75</v>
      </c>
      <c r="B516" s="137">
        <f t="shared" si="25"/>
        <v>0.31809145129224653</v>
      </c>
      <c r="C516" s="137">
        <f t="shared" si="26"/>
        <v>3.1809145129224654</v>
      </c>
      <c r="D516" s="9">
        <v>12.574999999999999</v>
      </c>
      <c r="E516" s="138">
        <f t="shared" si="27"/>
        <v>3.180914512922465</v>
      </c>
      <c r="F516" s="136">
        <v>125.75</v>
      </c>
      <c r="G516" s="137">
        <f t="shared" si="28"/>
        <v>0.79522862823061635</v>
      </c>
      <c r="H516" s="137">
        <f t="shared" si="29"/>
        <v>7.9522862823061633</v>
      </c>
      <c r="I516" s="9">
        <v>12.574999999999999</v>
      </c>
      <c r="J516" s="138">
        <f t="shared" si="30"/>
        <v>3.180914512922465</v>
      </c>
      <c r="K516" s="9">
        <v>500</v>
      </c>
      <c r="L516" s="137">
        <f t="shared" si="31"/>
        <v>0.8</v>
      </c>
      <c r="M516" s="137">
        <f t="shared" si="32"/>
        <v>8</v>
      </c>
      <c r="N516" s="136">
        <v>125.75</v>
      </c>
      <c r="O516" s="137">
        <f t="shared" si="33"/>
        <v>0.31809145129224653</v>
      </c>
      <c r="P516" s="137">
        <f t="shared" si="34"/>
        <v>3.1809145129224654</v>
      </c>
      <c r="Q516" s="9">
        <v>12.574999999999999</v>
      </c>
      <c r="R516" s="138">
        <f t="shared" si="35"/>
        <v>3.180914512922465</v>
      </c>
      <c r="S516" s="136">
        <v>5.0299999999999701</v>
      </c>
      <c r="T516" s="137">
        <f t="shared" si="36"/>
        <v>0.39761431411531051</v>
      </c>
      <c r="U516" s="137">
        <f t="shared" si="37"/>
        <v>3.9761431411531052</v>
      </c>
      <c r="V516" s="136">
        <v>50.300000000001098</v>
      </c>
      <c r="W516" s="137">
        <f t="shared" si="38"/>
        <v>0.39761431411529946</v>
      </c>
      <c r="X516" s="137">
        <f t="shared" si="39"/>
        <v>3.9761431411529946</v>
      </c>
      <c r="Y516" s="136">
        <v>125.75</v>
      </c>
      <c r="Z516" s="9">
        <f t="shared" si="40"/>
        <v>0.31809145129224653</v>
      </c>
      <c r="AA516" s="139">
        <v>0.502999999999999</v>
      </c>
      <c r="AB516" s="9">
        <f t="shared" si="41"/>
        <v>0.39761431411530895</v>
      </c>
      <c r="AC516" s="136">
        <v>125.75</v>
      </c>
      <c r="AD516" s="9">
        <f t="shared" si="42"/>
        <v>0.50894632206759449</v>
      </c>
      <c r="AE516" s="136">
        <v>125.75</v>
      </c>
      <c r="AF516" s="137">
        <f t="shared" si="43"/>
        <v>0.31809145129224653</v>
      </c>
      <c r="AG516" s="136">
        <v>125.75</v>
      </c>
      <c r="AH516" s="137">
        <f t="shared" si="44"/>
        <v>0.31809145129224653</v>
      </c>
      <c r="AI516" s="136">
        <v>125.75</v>
      </c>
      <c r="AJ516" s="138">
        <f t="shared" si="45"/>
        <v>0.31809145129224653</v>
      </c>
    </row>
    <row r="517" spans="1:36">
      <c r="A517" s="136">
        <v>126</v>
      </c>
      <c r="B517" s="137">
        <f t="shared" si="25"/>
        <v>0.31746031746031744</v>
      </c>
      <c r="C517" s="137">
        <f t="shared" si="26"/>
        <v>3.1746031746031744</v>
      </c>
      <c r="D517" s="9">
        <v>12.6</v>
      </c>
      <c r="E517" s="138">
        <f t="shared" si="27"/>
        <v>3.1746031746031749</v>
      </c>
      <c r="F517" s="136">
        <v>126</v>
      </c>
      <c r="G517" s="137">
        <f t="shared" si="28"/>
        <v>0.79365079365079372</v>
      </c>
      <c r="H517" s="137">
        <f t="shared" si="29"/>
        <v>7.9365079365079367</v>
      </c>
      <c r="I517" s="9">
        <v>12.6</v>
      </c>
      <c r="J517" s="138">
        <f t="shared" si="30"/>
        <v>3.1746031746031749</v>
      </c>
      <c r="K517" s="136">
        <v>501</v>
      </c>
      <c r="L517" s="137">
        <f t="shared" si="31"/>
        <v>0.79840319361277445</v>
      </c>
      <c r="M517" s="137">
        <f t="shared" si="32"/>
        <v>7.9840319361277441</v>
      </c>
      <c r="N517" s="136">
        <v>126</v>
      </c>
      <c r="O517" s="137">
        <f t="shared" si="33"/>
        <v>0.31746031746031744</v>
      </c>
      <c r="P517" s="137">
        <f t="shared" si="34"/>
        <v>3.1746031746031744</v>
      </c>
      <c r="Q517" s="9">
        <v>12.6</v>
      </c>
      <c r="R517" s="138">
        <f t="shared" si="35"/>
        <v>3.1746031746031749</v>
      </c>
      <c r="S517" s="136">
        <v>5.0399999999999698</v>
      </c>
      <c r="T517" s="137">
        <f t="shared" si="36"/>
        <v>0.39682539682539919</v>
      </c>
      <c r="U517" s="137">
        <f t="shared" si="37"/>
        <v>3.9682539682539919</v>
      </c>
      <c r="V517" s="136">
        <v>50.4000000000011</v>
      </c>
      <c r="W517" s="137">
        <f t="shared" si="38"/>
        <v>0.39682539682538814</v>
      </c>
      <c r="X517" s="137">
        <f t="shared" si="39"/>
        <v>3.9682539682538813</v>
      </c>
      <c r="Y517" s="136">
        <v>126</v>
      </c>
      <c r="Z517" s="9">
        <f t="shared" si="40"/>
        <v>0.31746031746031744</v>
      </c>
      <c r="AA517" s="139">
        <v>0.503999999999999</v>
      </c>
      <c r="AB517" s="9">
        <f t="shared" si="41"/>
        <v>0.39682539682539758</v>
      </c>
      <c r="AC517" s="136">
        <v>126</v>
      </c>
      <c r="AD517" s="9">
        <f t="shared" si="42"/>
        <v>0.50793650793650791</v>
      </c>
      <c r="AE517" s="136">
        <v>126</v>
      </c>
      <c r="AF517" s="137">
        <f t="shared" si="43"/>
        <v>0.31746031746031744</v>
      </c>
      <c r="AG517" s="136">
        <v>126</v>
      </c>
      <c r="AH517" s="137">
        <f t="shared" si="44"/>
        <v>0.31746031746031744</v>
      </c>
      <c r="AI517" s="136">
        <v>126</v>
      </c>
      <c r="AJ517" s="138">
        <f t="shared" si="45"/>
        <v>0.31746031746031744</v>
      </c>
    </row>
    <row r="518" spans="1:36">
      <c r="A518" s="136">
        <v>126.25</v>
      </c>
      <c r="B518" s="137">
        <f t="shared" si="25"/>
        <v>0.31683168316831684</v>
      </c>
      <c r="C518" s="137">
        <f t="shared" si="26"/>
        <v>3.1683168316831685</v>
      </c>
      <c r="D518" s="9">
        <v>12.625</v>
      </c>
      <c r="E518" s="138">
        <f t="shared" si="27"/>
        <v>3.1683168316831685</v>
      </c>
      <c r="F518" s="136">
        <v>126.25</v>
      </c>
      <c r="G518" s="137">
        <f t="shared" si="28"/>
        <v>0.79207920792079212</v>
      </c>
      <c r="H518" s="137">
        <f t="shared" si="29"/>
        <v>7.9207920792079207</v>
      </c>
      <c r="I518" s="9">
        <v>12.625</v>
      </c>
      <c r="J518" s="138">
        <f t="shared" si="30"/>
        <v>3.1683168316831685</v>
      </c>
      <c r="K518" s="9">
        <v>502</v>
      </c>
      <c r="L518" s="137">
        <f t="shared" si="31"/>
        <v>0.79681274900398402</v>
      </c>
      <c r="M518" s="137">
        <f t="shared" si="32"/>
        <v>7.9681274900398407</v>
      </c>
      <c r="N518" s="136">
        <v>126.25</v>
      </c>
      <c r="O518" s="137">
        <f t="shared" si="33"/>
        <v>0.31683168316831684</v>
      </c>
      <c r="P518" s="137">
        <f t="shared" si="34"/>
        <v>3.1683168316831685</v>
      </c>
      <c r="Q518" s="9">
        <v>12.625</v>
      </c>
      <c r="R518" s="138">
        <f t="shared" si="35"/>
        <v>3.1683168316831685</v>
      </c>
      <c r="S518" s="136">
        <v>5.0499999999999696</v>
      </c>
      <c r="T518" s="137">
        <f t="shared" si="36"/>
        <v>0.39603960396039845</v>
      </c>
      <c r="U518" s="137">
        <f t="shared" si="37"/>
        <v>3.9603960396039843</v>
      </c>
      <c r="V518" s="136">
        <v>50.500000000001101</v>
      </c>
      <c r="W518" s="137">
        <f t="shared" si="38"/>
        <v>0.39603960396038734</v>
      </c>
      <c r="X518" s="137">
        <f t="shared" si="39"/>
        <v>3.9603960396038733</v>
      </c>
      <c r="Y518" s="136">
        <v>126.25</v>
      </c>
      <c r="Z518" s="9">
        <f t="shared" si="40"/>
        <v>0.31683168316831684</v>
      </c>
      <c r="AA518" s="139">
        <v>0.50499999999999901</v>
      </c>
      <c r="AB518" s="9">
        <f t="shared" si="41"/>
        <v>0.39603960396039684</v>
      </c>
      <c r="AC518" s="136">
        <v>126.25</v>
      </c>
      <c r="AD518" s="9">
        <f t="shared" si="42"/>
        <v>0.50693069306930694</v>
      </c>
      <c r="AE518" s="136">
        <v>126.25</v>
      </c>
      <c r="AF518" s="137">
        <f t="shared" si="43"/>
        <v>0.31683168316831684</v>
      </c>
      <c r="AG518" s="136">
        <v>126.25</v>
      </c>
      <c r="AH518" s="137">
        <f t="shared" si="44"/>
        <v>0.31683168316831684</v>
      </c>
      <c r="AI518" s="136">
        <v>126.25</v>
      </c>
      <c r="AJ518" s="138">
        <f t="shared" si="45"/>
        <v>0.31683168316831684</v>
      </c>
    </row>
    <row r="519" spans="1:36">
      <c r="A519" s="136">
        <v>126.5</v>
      </c>
      <c r="B519" s="137">
        <f t="shared" si="25"/>
        <v>0.31620553359683795</v>
      </c>
      <c r="C519" s="137">
        <f t="shared" si="26"/>
        <v>3.1620553359683794</v>
      </c>
      <c r="D519" s="9">
        <v>12.65</v>
      </c>
      <c r="E519" s="138">
        <f t="shared" si="27"/>
        <v>3.1620553359683794</v>
      </c>
      <c r="F519" s="136">
        <v>126.5</v>
      </c>
      <c r="G519" s="137">
        <f t="shared" si="28"/>
        <v>0.79051383399209485</v>
      </c>
      <c r="H519" s="137">
        <f t="shared" si="29"/>
        <v>7.9051383399209483</v>
      </c>
      <c r="I519" s="9">
        <v>12.65</v>
      </c>
      <c r="J519" s="138">
        <f t="shared" si="30"/>
        <v>3.1620553359683794</v>
      </c>
      <c r="K519" s="136">
        <v>503</v>
      </c>
      <c r="L519" s="137">
        <f t="shared" si="31"/>
        <v>0.79522862823061635</v>
      </c>
      <c r="M519" s="137">
        <f t="shared" si="32"/>
        <v>7.9522862823061633</v>
      </c>
      <c r="N519" s="136">
        <v>126.5</v>
      </c>
      <c r="O519" s="137">
        <f t="shared" si="33"/>
        <v>0.31620553359683795</v>
      </c>
      <c r="P519" s="137">
        <f t="shared" si="34"/>
        <v>3.1620553359683794</v>
      </c>
      <c r="Q519" s="9">
        <v>12.65</v>
      </c>
      <c r="R519" s="138">
        <f t="shared" si="35"/>
        <v>3.1620553359683794</v>
      </c>
      <c r="S519" s="136">
        <v>5.0599999999999703</v>
      </c>
      <c r="T519" s="137">
        <f t="shared" si="36"/>
        <v>0.39525691699604976</v>
      </c>
      <c r="U519" s="137">
        <f t="shared" si="37"/>
        <v>3.9525691699604977</v>
      </c>
      <c r="V519" s="136">
        <v>50.600000000001103</v>
      </c>
      <c r="W519" s="137">
        <f t="shared" si="38"/>
        <v>0.39525691699603882</v>
      </c>
      <c r="X519" s="137">
        <f t="shared" si="39"/>
        <v>3.9525691699603884</v>
      </c>
      <c r="Y519" s="136">
        <v>126.5</v>
      </c>
      <c r="Z519" s="9">
        <f t="shared" si="40"/>
        <v>0.31620553359683795</v>
      </c>
      <c r="AA519" s="139">
        <v>0.50599999999999901</v>
      </c>
      <c r="AB519" s="9">
        <f t="shared" si="41"/>
        <v>0.3952569169960482</v>
      </c>
      <c r="AC519" s="136">
        <v>126.5</v>
      </c>
      <c r="AD519" s="9">
        <f t="shared" si="42"/>
        <v>0.50592885375494068</v>
      </c>
      <c r="AE519" s="136">
        <v>126.5</v>
      </c>
      <c r="AF519" s="137">
        <f t="shared" si="43"/>
        <v>0.31620553359683795</v>
      </c>
      <c r="AG519" s="136">
        <v>126.5</v>
      </c>
      <c r="AH519" s="137">
        <f t="shared" si="44"/>
        <v>0.31620553359683795</v>
      </c>
      <c r="AI519" s="136">
        <v>126.5</v>
      </c>
      <c r="AJ519" s="138">
        <f t="shared" si="45"/>
        <v>0.31620553359683795</v>
      </c>
    </row>
    <row r="520" spans="1:36">
      <c r="A520" s="136">
        <v>126.75</v>
      </c>
      <c r="B520" s="137">
        <f t="shared" si="25"/>
        <v>0.31558185404339251</v>
      </c>
      <c r="C520" s="137">
        <f t="shared" si="26"/>
        <v>3.1558185404339252</v>
      </c>
      <c r="D520" s="9">
        <v>12.675000000000001</v>
      </c>
      <c r="E520" s="138">
        <f t="shared" si="27"/>
        <v>3.1558185404339247</v>
      </c>
      <c r="F520" s="136">
        <v>126.75</v>
      </c>
      <c r="G520" s="137">
        <f t="shared" si="28"/>
        <v>0.78895463510848129</v>
      </c>
      <c r="H520" s="137">
        <f t="shared" si="29"/>
        <v>7.8895463510848129</v>
      </c>
      <c r="I520" s="9">
        <v>12.675000000000001</v>
      </c>
      <c r="J520" s="138">
        <f t="shared" si="30"/>
        <v>3.1558185404339247</v>
      </c>
      <c r="K520" s="9">
        <v>504</v>
      </c>
      <c r="L520" s="137">
        <f t="shared" si="31"/>
        <v>0.79365079365079372</v>
      </c>
      <c r="M520" s="137">
        <f t="shared" si="32"/>
        <v>7.9365079365079367</v>
      </c>
      <c r="N520" s="136">
        <v>126.75</v>
      </c>
      <c r="O520" s="137">
        <f t="shared" si="33"/>
        <v>0.31558185404339251</v>
      </c>
      <c r="P520" s="137">
        <f t="shared" si="34"/>
        <v>3.1558185404339252</v>
      </c>
      <c r="Q520" s="9">
        <v>12.675000000000001</v>
      </c>
      <c r="R520" s="138">
        <f t="shared" si="35"/>
        <v>3.1558185404339247</v>
      </c>
      <c r="S520" s="136">
        <v>5.0699999999999701</v>
      </c>
      <c r="T520" s="137">
        <f t="shared" si="36"/>
        <v>0.39447731755424298</v>
      </c>
      <c r="U520" s="137">
        <f t="shared" si="37"/>
        <v>3.94477317554243</v>
      </c>
      <c r="V520" s="136">
        <v>50.700000000001097</v>
      </c>
      <c r="W520" s="137">
        <f t="shared" si="38"/>
        <v>0.39447731755423215</v>
      </c>
      <c r="X520" s="137">
        <f t="shared" si="39"/>
        <v>3.9447731755423217</v>
      </c>
      <c r="Y520" s="136">
        <v>126.75</v>
      </c>
      <c r="Z520" s="9">
        <f t="shared" si="40"/>
        <v>0.31558185404339251</v>
      </c>
      <c r="AA520" s="139">
        <v>0.50699999999999901</v>
      </c>
      <c r="AB520" s="9">
        <f t="shared" si="41"/>
        <v>0.39447731755424142</v>
      </c>
      <c r="AC520" s="136">
        <v>126.75</v>
      </c>
      <c r="AD520" s="9">
        <f t="shared" si="42"/>
        <v>0.50493096646942803</v>
      </c>
      <c r="AE520" s="136">
        <v>126.75</v>
      </c>
      <c r="AF520" s="137">
        <f t="shared" si="43"/>
        <v>0.31558185404339251</v>
      </c>
      <c r="AG520" s="136">
        <v>126.75</v>
      </c>
      <c r="AH520" s="137">
        <f t="shared" si="44"/>
        <v>0.31558185404339251</v>
      </c>
      <c r="AI520" s="136">
        <v>126.75</v>
      </c>
      <c r="AJ520" s="138">
        <f t="shared" si="45"/>
        <v>0.31558185404339251</v>
      </c>
    </row>
    <row r="521" spans="1:36">
      <c r="A521" s="136">
        <v>127</v>
      </c>
      <c r="B521" s="137">
        <f t="shared" si="25"/>
        <v>0.31496062992125984</v>
      </c>
      <c r="C521" s="137">
        <f t="shared" si="26"/>
        <v>3.1496062992125982</v>
      </c>
      <c r="D521" s="9">
        <v>12.7</v>
      </c>
      <c r="E521" s="138">
        <f t="shared" si="27"/>
        <v>3.1496062992125986</v>
      </c>
      <c r="F521" s="136">
        <v>127</v>
      </c>
      <c r="G521" s="137">
        <f t="shared" si="28"/>
        <v>0.78740157480314965</v>
      </c>
      <c r="H521" s="137">
        <f t="shared" si="29"/>
        <v>7.8740157480314963</v>
      </c>
      <c r="I521" s="9">
        <v>12.7</v>
      </c>
      <c r="J521" s="138">
        <f t="shared" si="30"/>
        <v>3.1496062992125986</v>
      </c>
      <c r="K521" s="136">
        <v>505</v>
      </c>
      <c r="L521" s="137">
        <f t="shared" si="31"/>
        <v>0.79207920792079212</v>
      </c>
      <c r="M521" s="137">
        <f t="shared" si="32"/>
        <v>7.9207920792079207</v>
      </c>
      <c r="N521" s="136">
        <v>127</v>
      </c>
      <c r="O521" s="137">
        <f t="shared" si="33"/>
        <v>0.31496062992125984</v>
      </c>
      <c r="P521" s="137">
        <f t="shared" si="34"/>
        <v>3.1496062992125982</v>
      </c>
      <c r="Q521" s="9">
        <v>12.7</v>
      </c>
      <c r="R521" s="138">
        <f t="shared" si="35"/>
        <v>3.1496062992125986</v>
      </c>
      <c r="S521" s="136">
        <v>5.0799999999999699</v>
      </c>
      <c r="T521" s="137">
        <f t="shared" si="36"/>
        <v>0.39370078740157716</v>
      </c>
      <c r="U521" s="137">
        <f t="shared" si="37"/>
        <v>3.9370078740157717</v>
      </c>
      <c r="V521" s="136">
        <v>50.800000000001098</v>
      </c>
      <c r="W521" s="137">
        <f t="shared" si="38"/>
        <v>0.39370078740156628</v>
      </c>
      <c r="X521" s="137">
        <f t="shared" si="39"/>
        <v>3.9370078740156629</v>
      </c>
      <c r="Y521" s="136">
        <v>127</v>
      </c>
      <c r="Z521" s="9">
        <f t="shared" si="40"/>
        <v>0.31496062992125984</v>
      </c>
      <c r="AA521" s="139">
        <v>0.50799999999999901</v>
      </c>
      <c r="AB521" s="9">
        <f t="shared" si="41"/>
        <v>0.39370078740157555</v>
      </c>
      <c r="AC521" s="136">
        <v>127</v>
      </c>
      <c r="AD521" s="9">
        <f t="shared" si="42"/>
        <v>0.50393700787401574</v>
      </c>
      <c r="AE521" s="136">
        <v>127</v>
      </c>
      <c r="AF521" s="137">
        <f t="shared" si="43"/>
        <v>0.31496062992125984</v>
      </c>
      <c r="AG521" s="136">
        <v>127</v>
      </c>
      <c r="AH521" s="137">
        <f t="shared" si="44"/>
        <v>0.31496062992125984</v>
      </c>
      <c r="AI521" s="136">
        <v>127</v>
      </c>
      <c r="AJ521" s="138">
        <f t="shared" si="45"/>
        <v>0.31496062992125984</v>
      </c>
    </row>
    <row r="522" spans="1:36">
      <c r="A522" s="136">
        <v>127.25</v>
      </c>
      <c r="B522" s="137">
        <f t="shared" si="25"/>
        <v>0.3143418467583497</v>
      </c>
      <c r="C522" s="137">
        <f t="shared" si="26"/>
        <v>3.1434184675834969</v>
      </c>
      <c r="D522" s="9">
        <v>12.7249999999999</v>
      </c>
      <c r="E522" s="138">
        <f t="shared" si="27"/>
        <v>3.1434184675835217</v>
      </c>
      <c r="F522" s="136">
        <v>127.25</v>
      </c>
      <c r="G522" s="137">
        <f t="shared" si="28"/>
        <v>0.78585461689587421</v>
      </c>
      <c r="H522" s="137">
        <f t="shared" si="29"/>
        <v>7.8585461689587426</v>
      </c>
      <c r="I522" s="9">
        <v>12.7249999999999</v>
      </c>
      <c r="J522" s="138">
        <f t="shared" si="30"/>
        <v>3.1434184675835217</v>
      </c>
      <c r="K522" s="9">
        <v>506</v>
      </c>
      <c r="L522" s="137">
        <f t="shared" si="31"/>
        <v>0.79051383399209485</v>
      </c>
      <c r="M522" s="137">
        <f t="shared" si="32"/>
        <v>7.9051383399209483</v>
      </c>
      <c r="N522" s="136">
        <v>127.25</v>
      </c>
      <c r="O522" s="137">
        <f t="shared" si="33"/>
        <v>0.3143418467583497</v>
      </c>
      <c r="P522" s="137">
        <f t="shared" si="34"/>
        <v>3.1434184675834969</v>
      </c>
      <c r="Q522" s="9">
        <v>12.7249999999999</v>
      </c>
      <c r="R522" s="138">
        <f t="shared" si="35"/>
        <v>3.1434184675835217</v>
      </c>
      <c r="S522" s="136">
        <v>5.0899999999999697</v>
      </c>
      <c r="T522" s="137">
        <f t="shared" si="36"/>
        <v>0.39292730844793949</v>
      </c>
      <c r="U522" s="137">
        <f t="shared" si="37"/>
        <v>3.9292730844793948</v>
      </c>
      <c r="V522" s="136">
        <v>50.9000000000011</v>
      </c>
      <c r="W522" s="137">
        <f t="shared" si="38"/>
        <v>0.39292730844792861</v>
      </c>
      <c r="X522" s="137">
        <f t="shared" si="39"/>
        <v>3.929273084479286</v>
      </c>
      <c r="Y522" s="136">
        <v>127.25</v>
      </c>
      <c r="Z522" s="9">
        <f t="shared" si="40"/>
        <v>0.3143418467583497</v>
      </c>
      <c r="AA522" s="139">
        <v>0.50899999999999901</v>
      </c>
      <c r="AB522" s="9">
        <f t="shared" si="41"/>
        <v>0.39292730844793794</v>
      </c>
      <c r="AC522" s="136">
        <v>127.25</v>
      </c>
      <c r="AD522" s="9">
        <f t="shared" si="42"/>
        <v>0.50294695481335949</v>
      </c>
      <c r="AE522" s="136">
        <v>127.25</v>
      </c>
      <c r="AF522" s="137">
        <f t="shared" si="43"/>
        <v>0.3143418467583497</v>
      </c>
      <c r="AG522" s="136">
        <v>127.25</v>
      </c>
      <c r="AH522" s="137">
        <f t="shared" si="44"/>
        <v>0.3143418467583497</v>
      </c>
      <c r="AI522" s="136">
        <v>127.25</v>
      </c>
      <c r="AJ522" s="138">
        <f t="shared" si="45"/>
        <v>0.3143418467583497</v>
      </c>
    </row>
    <row r="523" spans="1:36">
      <c r="A523" s="136">
        <v>127.5</v>
      </c>
      <c r="B523" s="137">
        <f t="shared" si="25"/>
        <v>0.31372549019607843</v>
      </c>
      <c r="C523" s="137">
        <f t="shared" si="26"/>
        <v>3.1372549019607843</v>
      </c>
      <c r="D523" s="9">
        <v>12.749999999999901</v>
      </c>
      <c r="E523" s="138">
        <f t="shared" si="27"/>
        <v>3.1372549019608091</v>
      </c>
      <c r="F523" s="136">
        <v>127.5</v>
      </c>
      <c r="G523" s="137">
        <f t="shared" si="28"/>
        <v>0.78431372549019607</v>
      </c>
      <c r="H523" s="137">
        <f t="shared" si="29"/>
        <v>7.8431372549019605</v>
      </c>
      <c r="I523" s="9">
        <v>12.749999999999901</v>
      </c>
      <c r="J523" s="138">
        <f t="shared" si="30"/>
        <v>3.1372549019608091</v>
      </c>
      <c r="K523" s="136">
        <v>507</v>
      </c>
      <c r="L523" s="137">
        <f t="shared" si="31"/>
        <v>0.78895463510848129</v>
      </c>
      <c r="M523" s="137">
        <f t="shared" si="32"/>
        <v>7.8895463510848129</v>
      </c>
      <c r="N523" s="136">
        <v>127.5</v>
      </c>
      <c r="O523" s="137">
        <f t="shared" si="33"/>
        <v>0.31372549019607843</v>
      </c>
      <c r="P523" s="137">
        <f t="shared" si="34"/>
        <v>3.1372549019607843</v>
      </c>
      <c r="Q523" s="9">
        <v>12.749999999999901</v>
      </c>
      <c r="R523" s="138">
        <f t="shared" si="35"/>
        <v>3.1372549019608091</v>
      </c>
      <c r="S523" s="136">
        <v>5.0999999999999703</v>
      </c>
      <c r="T523" s="137">
        <f t="shared" si="36"/>
        <v>0.39215686274510037</v>
      </c>
      <c r="U523" s="137">
        <f t="shared" si="37"/>
        <v>3.9215686274510038</v>
      </c>
      <c r="V523" s="136">
        <v>51.000000000001101</v>
      </c>
      <c r="W523" s="137">
        <f t="shared" si="38"/>
        <v>0.39215686274508954</v>
      </c>
      <c r="X523" s="137">
        <f t="shared" si="39"/>
        <v>3.9215686274508954</v>
      </c>
      <c r="Y523" s="136">
        <v>127.5</v>
      </c>
      <c r="Z523" s="9">
        <f t="shared" si="40"/>
        <v>0.31372549019607843</v>
      </c>
      <c r="AA523" s="139">
        <v>0.50999999999999901</v>
      </c>
      <c r="AB523" s="9">
        <f t="shared" si="41"/>
        <v>0.39215686274509881</v>
      </c>
      <c r="AC523" s="136">
        <v>127.5</v>
      </c>
      <c r="AD523" s="9">
        <f t="shared" si="42"/>
        <v>0.50196078431372548</v>
      </c>
      <c r="AE523" s="136">
        <v>127.5</v>
      </c>
      <c r="AF523" s="137">
        <f t="shared" si="43"/>
        <v>0.31372549019607843</v>
      </c>
      <c r="AG523" s="136">
        <v>127.5</v>
      </c>
      <c r="AH523" s="137">
        <f t="shared" si="44"/>
        <v>0.31372549019607843</v>
      </c>
      <c r="AI523" s="136">
        <v>127.5</v>
      </c>
      <c r="AJ523" s="138">
        <f t="shared" si="45"/>
        <v>0.31372549019607843</v>
      </c>
    </row>
    <row r="524" spans="1:36">
      <c r="A524" s="136">
        <v>127.75</v>
      </c>
      <c r="B524" s="137">
        <f t="shared" si="25"/>
        <v>0.3131115459882583</v>
      </c>
      <c r="C524" s="137">
        <f t="shared" si="26"/>
        <v>3.131115459882583</v>
      </c>
      <c r="D524" s="9">
        <v>12.774999999999901</v>
      </c>
      <c r="E524" s="138">
        <f t="shared" si="27"/>
        <v>3.1311154598826074</v>
      </c>
      <c r="F524" s="136">
        <v>127.75</v>
      </c>
      <c r="G524" s="137">
        <f t="shared" si="28"/>
        <v>0.78277886497064575</v>
      </c>
      <c r="H524" s="137">
        <f t="shared" si="29"/>
        <v>7.8277886497064575</v>
      </c>
      <c r="I524" s="9">
        <v>12.774999999999901</v>
      </c>
      <c r="J524" s="138">
        <f t="shared" si="30"/>
        <v>3.1311154598826074</v>
      </c>
      <c r="K524" s="9">
        <v>508</v>
      </c>
      <c r="L524" s="137">
        <f t="shared" si="31"/>
        <v>0.78740157480314965</v>
      </c>
      <c r="M524" s="137">
        <f t="shared" si="32"/>
        <v>7.8740157480314963</v>
      </c>
      <c r="N524" s="136">
        <v>127.75</v>
      </c>
      <c r="O524" s="137">
        <f t="shared" si="33"/>
        <v>0.3131115459882583</v>
      </c>
      <c r="P524" s="137">
        <f t="shared" si="34"/>
        <v>3.131115459882583</v>
      </c>
      <c r="Q524" s="9">
        <v>12.774999999999901</v>
      </c>
      <c r="R524" s="138">
        <f t="shared" si="35"/>
        <v>3.1311154598826074</v>
      </c>
      <c r="S524" s="136">
        <v>5.1099999999999701</v>
      </c>
      <c r="T524" s="137">
        <f t="shared" si="36"/>
        <v>0.39138943248532521</v>
      </c>
      <c r="U524" s="137">
        <f t="shared" si="37"/>
        <v>3.9138943248532518</v>
      </c>
      <c r="V524" s="136">
        <v>51.100000000001202</v>
      </c>
      <c r="W524" s="137">
        <f t="shared" si="38"/>
        <v>0.39138943248531372</v>
      </c>
      <c r="X524" s="137">
        <f t="shared" si="39"/>
        <v>3.9138943248531373</v>
      </c>
      <c r="Y524" s="136">
        <v>127.75</v>
      </c>
      <c r="Z524" s="9">
        <f t="shared" si="40"/>
        <v>0.3131115459882583</v>
      </c>
      <c r="AA524" s="139">
        <v>0.51099999999999901</v>
      </c>
      <c r="AB524" s="9">
        <f t="shared" si="41"/>
        <v>0.39138943248532365</v>
      </c>
      <c r="AC524" s="136">
        <v>127.75</v>
      </c>
      <c r="AD524" s="9">
        <f t="shared" si="42"/>
        <v>0.50097847358121328</v>
      </c>
      <c r="AE524" s="136">
        <v>127.75</v>
      </c>
      <c r="AF524" s="137">
        <f t="shared" si="43"/>
        <v>0.3131115459882583</v>
      </c>
      <c r="AG524" s="136">
        <v>127.75</v>
      </c>
      <c r="AH524" s="137">
        <f t="shared" si="44"/>
        <v>0.3131115459882583</v>
      </c>
      <c r="AI524" s="136">
        <v>127.75</v>
      </c>
      <c r="AJ524" s="138">
        <f t="shared" si="45"/>
        <v>0.3131115459882583</v>
      </c>
    </row>
    <row r="525" spans="1:36">
      <c r="A525" s="136">
        <v>128</v>
      </c>
      <c r="B525" s="137">
        <f t="shared" si="25"/>
        <v>0.3125</v>
      </c>
      <c r="C525" s="137">
        <f t="shared" si="26"/>
        <v>3.125</v>
      </c>
      <c r="D525" s="9">
        <v>12.799999999999899</v>
      </c>
      <c r="E525" s="138">
        <f t="shared" si="27"/>
        <v>3.1250000000000244</v>
      </c>
      <c r="F525" s="136">
        <v>128</v>
      </c>
      <c r="G525" s="137">
        <f t="shared" si="28"/>
        <v>0.78125</v>
      </c>
      <c r="H525" s="137">
        <f t="shared" si="29"/>
        <v>7.8125</v>
      </c>
      <c r="I525" s="9">
        <v>12.799999999999899</v>
      </c>
      <c r="J525" s="138">
        <f t="shared" si="30"/>
        <v>3.1250000000000244</v>
      </c>
      <c r="K525" s="136">
        <v>509</v>
      </c>
      <c r="L525" s="137">
        <f t="shared" si="31"/>
        <v>0.78585461689587421</v>
      </c>
      <c r="M525" s="137">
        <f t="shared" si="32"/>
        <v>7.8585461689587426</v>
      </c>
      <c r="N525" s="136">
        <v>128</v>
      </c>
      <c r="O525" s="137">
        <f t="shared" si="33"/>
        <v>0.3125</v>
      </c>
      <c r="P525" s="137">
        <f t="shared" si="34"/>
        <v>3.125</v>
      </c>
      <c r="Q525" s="9">
        <v>12.799999999999899</v>
      </c>
      <c r="R525" s="138">
        <f t="shared" si="35"/>
        <v>3.1250000000000244</v>
      </c>
      <c r="S525" s="136">
        <v>5.1199999999999699</v>
      </c>
      <c r="T525" s="137">
        <f t="shared" si="36"/>
        <v>0.39062500000000228</v>
      </c>
      <c r="U525" s="137">
        <f t="shared" si="37"/>
        <v>3.9062500000000226</v>
      </c>
      <c r="V525" s="136">
        <v>51.200000000001197</v>
      </c>
      <c r="W525" s="137">
        <f t="shared" si="38"/>
        <v>0.3906249999999909</v>
      </c>
      <c r="X525" s="137">
        <f t="shared" si="39"/>
        <v>3.906249999999909</v>
      </c>
      <c r="Y525" s="136">
        <v>128</v>
      </c>
      <c r="Z525" s="9">
        <f t="shared" si="40"/>
        <v>0.3125</v>
      </c>
      <c r="AA525" s="139">
        <v>0.51199999999999901</v>
      </c>
      <c r="AB525" s="9">
        <f t="shared" si="41"/>
        <v>0.39062500000000078</v>
      </c>
      <c r="AC525" s="136">
        <v>128</v>
      </c>
      <c r="AD525" s="9">
        <f t="shared" si="42"/>
        <v>0.5</v>
      </c>
      <c r="AE525" s="136">
        <v>128</v>
      </c>
      <c r="AF525" s="137">
        <f t="shared" si="43"/>
        <v>0.3125</v>
      </c>
      <c r="AG525" s="136">
        <v>128</v>
      </c>
      <c r="AH525" s="137">
        <f t="shared" si="44"/>
        <v>0.3125</v>
      </c>
      <c r="AI525" s="136">
        <v>128</v>
      </c>
      <c r="AJ525" s="138">
        <f t="shared" si="45"/>
        <v>0.3125</v>
      </c>
    </row>
    <row r="526" spans="1:36">
      <c r="A526" s="136">
        <v>128.25</v>
      </c>
      <c r="B526" s="137">
        <f t="shared" si="25"/>
        <v>0.31189083820662766</v>
      </c>
      <c r="C526" s="137">
        <f t="shared" si="26"/>
        <v>3.1189083820662766</v>
      </c>
      <c r="D526" s="9">
        <v>12.8249999999999</v>
      </c>
      <c r="E526" s="138">
        <f t="shared" si="27"/>
        <v>3.1189083820663011</v>
      </c>
      <c r="F526" s="136">
        <v>128.25</v>
      </c>
      <c r="G526" s="137">
        <f t="shared" si="28"/>
        <v>0.77972709551656916</v>
      </c>
      <c r="H526" s="137">
        <f t="shared" si="29"/>
        <v>7.7972709551656916</v>
      </c>
      <c r="I526" s="9">
        <v>12.8249999999999</v>
      </c>
      <c r="J526" s="138">
        <f t="shared" si="30"/>
        <v>3.1189083820663011</v>
      </c>
      <c r="K526" s="9">
        <v>510</v>
      </c>
      <c r="L526" s="137">
        <f t="shared" si="31"/>
        <v>0.78431372549019607</v>
      </c>
      <c r="M526" s="137">
        <f t="shared" si="32"/>
        <v>7.8431372549019605</v>
      </c>
      <c r="N526" s="136">
        <v>128.25</v>
      </c>
      <c r="O526" s="137">
        <f t="shared" si="33"/>
        <v>0.31189083820662766</v>
      </c>
      <c r="P526" s="137">
        <f t="shared" si="34"/>
        <v>3.1189083820662766</v>
      </c>
      <c r="Q526" s="9">
        <v>12.8249999999999</v>
      </c>
      <c r="R526" s="138">
        <f t="shared" si="35"/>
        <v>3.1189083820663011</v>
      </c>
      <c r="S526" s="136">
        <v>5.1299999999999697</v>
      </c>
      <c r="T526" s="137">
        <f t="shared" si="36"/>
        <v>0.38986354775828691</v>
      </c>
      <c r="U526" s="137">
        <f t="shared" si="37"/>
        <v>3.8986354775828689</v>
      </c>
      <c r="V526" s="136">
        <v>51.300000000001198</v>
      </c>
      <c r="W526" s="137">
        <f t="shared" si="38"/>
        <v>0.38986354775827547</v>
      </c>
      <c r="X526" s="137">
        <f t="shared" si="39"/>
        <v>3.8986354775827547</v>
      </c>
      <c r="Y526" s="136">
        <v>128.25</v>
      </c>
      <c r="Z526" s="9">
        <f t="shared" si="40"/>
        <v>0.31189083820662766</v>
      </c>
      <c r="AA526" s="139">
        <v>0.51299999999999901</v>
      </c>
      <c r="AB526" s="9">
        <f t="shared" si="41"/>
        <v>0.38986354775828536</v>
      </c>
      <c r="AC526" s="136">
        <v>128.25</v>
      </c>
      <c r="AD526" s="9">
        <f t="shared" si="42"/>
        <v>0.49902534113060426</v>
      </c>
      <c r="AE526" s="136">
        <v>128.25</v>
      </c>
      <c r="AF526" s="137">
        <f t="shared" si="43"/>
        <v>0.31189083820662766</v>
      </c>
      <c r="AG526" s="136">
        <v>128.25</v>
      </c>
      <c r="AH526" s="137">
        <f t="shared" si="44"/>
        <v>0.31189083820662766</v>
      </c>
      <c r="AI526" s="136">
        <v>128.25</v>
      </c>
      <c r="AJ526" s="138">
        <f t="shared" si="45"/>
        <v>0.31189083820662766</v>
      </c>
    </row>
    <row r="527" spans="1:36">
      <c r="A527" s="136">
        <v>128.5</v>
      </c>
      <c r="B527" s="137">
        <f t="shared" ref="B527:B781" si="46">$B$4/A527/50</f>
        <v>0.31128404669260701</v>
      </c>
      <c r="C527" s="137">
        <f t="shared" ref="C527:C781" si="47">B527*10</f>
        <v>3.1128404669260701</v>
      </c>
      <c r="D527" s="9">
        <v>12.8499999999999</v>
      </c>
      <c r="E527" s="138">
        <f t="shared" ref="E527:E781" si="48">$B$4/D527/50</f>
        <v>3.1128404669260941</v>
      </c>
      <c r="F527" s="136">
        <v>128.5</v>
      </c>
      <c r="G527" s="137">
        <f t="shared" ref="G527:G781" si="49">$B$4/F527/20</f>
        <v>0.77821011673151752</v>
      </c>
      <c r="H527" s="137">
        <f t="shared" ref="H527:H781" si="50">G527*10</f>
        <v>7.782101167315175</v>
      </c>
      <c r="I527" s="9">
        <v>12.8499999999999</v>
      </c>
      <c r="J527" s="138">
        <f t="shared" ref="J527:J781" si="51">$B$4/I527/50</f>
        <v>3.1128404669260941</v>
      </c>
      <c r="K527" s="136">
        <v>511</v>
      </c>
      <c r="L527" s="137">
        <f t="shared" ref="L527:L781" si="52">$B$4/K527/5</f>
        <v>0.78277886497064575</v>
      </c>
      <c r="M527" s="137">
        <f t="shared" ref="M527:M781" si="53">L527*10</f>
        <v>7.8277886497064575</v>
      </c>
      <c r="N527" s="136">
        <v>128.5</v>
      </c>
      <c r="O527" s="137">
        <f t="shared" ref="O527:O781" si="54">$B$4/N527/50</f>
        <v>0.31128404669260701</v>
      </c>
      <c r="P527" s="137">
        <f t="shared" ref="P527:P781" si="55">O527*10</f>
        <v>3.1128404669260701</v>
      </c>
      <c r="Q527" s="9">
        <v>12.8499999999999</v>
      </c>
      <c r="R527" s="138">
        <f t="shared" ref="R527:R781" si="56">$B$4/Q527/50</f>
        <v>3.1128404669260941</v>
      </c>
      <c r="S527" s="136">
        <v>5.1399999999999704</v>
      </c>
      <c r="T527" s="137">
        <f t="shared" ref="T527:T781" si="57">$B$4/S527/1000</f>
        <v>0.38910505836576104</v>
      </c>
      <c r="U527" s="137">
        <f t="shared" ref="U527:U781" si="58">T527*10</f>
        <v>3.8910505836576101</v>
      </c>
      <c r="V527" s="136">
        <v>51.400000000001199</v>
      </c>
      <c r="W527" s="137">
        <f t="shared" ref="W527:W781" si="59">$B$4/V527/100</f>
        <v>0.38910505836574971</v>
      </c>
      <c r="X527" s="137">
        <f t="shared" ref="X527:X781" si="60">W527*10</f>
        <v>3.8910505836574973</v>
      </c>
      <c r="Y527" s="136">
        <v>128.5</v>
      </c>
      <c r="Z527" s="9">
        <f t="shared" ref="Z527:Z781" si="61">$B$4/Y527/50</f>
        <v>0.31128404669260701</v>
      </c>
      <c r="AA527" s="139">
        <v>0.51399999999999901</v>
      </c>
      <c r="AB527" s="9">
        <f t="shared" ref="AB527:AB781" si="62">$B$4/AA527/10000</f>
        <v>0.38910505836575948</v>
      </c>
      <c r="AC527" s="136">
        <v>128.5</v>
      </c>
      <c r="AD527" s="9">
        <f t="shared" ref="AD527:AD781" si="63">$B$4/AC527/31.25</f>
        <v>0.49805447470817121</v>
      </c>
      <c r="AE527" s="136">
        <v>128.5</v>
      </c>
      <c r="AF527" s="137">
        <f t="shared" ref="AF527:AF781" si="64">$B$4/AE527/50</f>
        <v>0.31128404669260701</v>
      </c>
      <c r="AG527" s="136">
        <v>128.5</v>
      </c>
      <c r="AH527" s="137">
        <f t="shared" ref="AH527:AH781" si="65">$B$4/AG527/50</f>
        <v>0.31128404669260701</v>
      </c>
      <c r="AI527" s="136">
        <v>128.5</v>
      </c>
      <c r="AJ527" s="138">
        <f t="shared" ref="AJ527:AJ781" si="66">$B$4/AI527/50</f>
        <v>0.31128404669260701</v>
      </c>
    </row>
    <row r="528" spans="1:36">
      <c r="A528" s="136">
        <v>128.75</v>
      </c>
      <c r="B528" s="137">
        <f t="shared" si="46"/>
        <v>0.31067961165048547</v>
      </c>
      <c r="C528" s="137">
        <f t="shared" si="47"/>
        <v>3.1067961165048548</v>
      </c>
      <c r="D528" s="9">
        <v>12.874999999999901</v>
      </c>
      <c r="E528" s="138">
        <f t="shared" si="48"/>
        <v>3.1067961165048787</v>
      </c>
      <c r="F528" s="136">
        <v>128.75</v>
      </c>
      <c r="G528" s="137">
        <f t="shared" si="49"/>
        <v>0.77669902912621358</v>
      </c>
      <c r="H528" s="137">
        <f t="shared" si="50"/>
        <v>7.766990291262136</v>
      </c>
      <c r="I528" s="9">
        <v>12.874999999999901</v>
      </c>
      <c r="J528" s="138">
        <f t="shared" si="51"/>
        <v>3.1067961165048787</v>
      </c>
      <c r="K528" s="9">
        <v>512</v>
      </c>
      <c r="L528" s="137">
        <f t="shared" si="52"/>
        <v>0.78125</v>
      </c>
      <c r="M528" s="137">
        <f t="shared" si="53"/>
        <v>7.8125</v>
      </c>
      <c r="N528" s="136">
        <v>128.75</v>
      </c>
      <c r="O528" s="137">
        <f t="shared" si="54"/>
        <v>0.31067961165048547</v>
      </c>
      <c r="P528" s="137">
        <f t="shared" si="55"/>
        <v>3.1067961165048548</v>
      </c>
      <c r="Q528" s="9">
        <v>12.874999999999901</v>
      </c>
      <c r="R528" s="138">
        <f t="shared" si="56"/>
        <v>3.1067961165048787</v>
      </c>
      <c r="S528" s="136">
        <v>5.1499999999999702</v>
      </c>
      <c r="T528" s="137">
        <f t="shared" si="57"/>
        <v>0.38834951456310907</v>
      </c>
      <c r="U528" s="137">
        <f t="shared" si="58"/>
        <v>3.8834951456310907</v>
      </c>
      <c r="V528" s="136">
        <v>51.500000000001201</v>
      </c>
      <c r="W528" s="137">
        <f t="shared" si="59"/>
        <v>0.38834951456309774</v>
      </c>
      <c r="X528" s="137">
        <f t="shared" si="60"/>
        <v>3.8834951456309774</v>
      </c>
      <c r="Y528" s="136">
        <v>128.75</v>
      </c>
      <c r="Z528" s="9">
        <f t="shared" si="61"/>
        <v>0.31067961165048547</v>
      </c>
      <c r="AA528" s="139">
        <v>0.51499999999999901</v>
      </c>
      <c r="AB528" s="9">
        <f t="shared" si="62"/>
        <v>0.38834951456310757</v>
      </c>
      <c r="AC528" s="136">
        <v>128.75</v>
      </c>
      <c r="AD528" s="9">
        <f t="shared" si="63"/>
        <v>0.49708737864077668</v>
      </c>
      <c r="AE528" s="136">
        <v>128.75</v>
      </c>
      <c r="AF528" s="137">
        <f t="shared" si="64"/>
        <v>0.31067961165048547</v>
      </c>
      <c r="AG528" s="136">
        <v>128.75</v>
      </c>
      <c r="AH528" s="137">
        <f t="shared" si="65"/>
        <v>0.31067961165048547</v>
      </c>
      <c r="AI528" s="136">
        <v>128.75</v>
      </c>
      <c r="AJ528" s="138">
        <f t="shared" si="66"/>
        <v>0.31067961165048547</v>
      </c>
    </row>
    <row r="529" spans="1:36">
      <c r="A529" s="136">
        <v>129</v>
      </c>
      <c r="B529" s="137">
        <f t="shared" si="46"/>
        <v>0.31007751937984496</v>
      </c>
      <c r="C529" s="137">
        <f t="shared" si="47"/>
        <v>3.1007751937984498</v>
      </c>
      <c r="D529" s="9">
        <v>12.899999999999901</v>
      </c>
      <c r="E529" s="138">
        <f t="shared" si="48"/>
        <v>3.1007751937984733</v>
      </c>
      <c r="F529" s="136">
        <v>129</v>
      </c>
      <c r="G529" s="137">
        <f t="shared" si="49"/>
        <v>0.77519379844961234</v>
      </c>
      <c r="H529" s="137">
        <f t="shared" si="50"/>
        <v>7.7519379844961236</v>
      </c>
      <c r="I529" s="9">
        <v>12.899999999999901</v>
      </c>
      <c r="J529" s="138">
        <f t="shared" si="51"/>
        <v>3.1007751937984733</v>
      </c>
      <c r="K529" s="136">
        <v>513</v>
      </c>
      <c r="L529" s="137">
        <f t="shared" si="52"/>
        <v>0.77972709551656916</v>
      </c>
      <c r="M529" s="137">
        <f t="shared" si="53"/>
        <v>7.7972709551656916</v>
      </c>
      <c r="N529" s="136">
        <v>129</v>
      </c>
      <c r="O529" s="137">
        <f t="shared" si="54"/>
        <v>0.31007751937984496</v>
      </c>
      <c r="P529" s="137">
        <f t="shared" si="55"/>
        <v>3.1007751937984498</v>
      </c>
      <c r="Q529" s="9">
        <v>12.899999999999901</v>
      </c>
      <c r="R529" s="138">
        <f t="shared" si="56"/>
        <v>3.1007751937984733</v>
      </c>
      <c r="S529" s="136">
        <v>5.1599999999999699</v>
      </c>
      <c r="T529" s="137">
        <f t="shared" si="57"/>
        <v>0.38759689922480844</v>
      </c>
      <c r="U529" s="137">
        <f t="shared" si="58"/>
        <v>3.8759689922480844</v>
      </c>
      <c r="V529" s="136">
        <v>51.600000000001202</v>
      </c>
      <c r="W529" s="137">
        <f t="shared" si="59"/>
        <v>0.38759689922479718</v>
      </c>
      <c r="X529" s="137">
        <f t="shared" si="60"/>
        <v>3.8759689922479716</v>
      </c>
      <c r="Y529" s="136">
        <v>129</v>
      </c>
      <c r="Z529" s="9">
        <f t="shared" si="61"/>
        <v>0.31007751937984496</v>
      </c>
      <c r="AA529" s="139">
        <v>0.51599999999999902</v>
      </c>
      <c r="AB529" s="9">
        <f t="shared" si="62"/>
        <v>0.38759689922480695</v>
      </c>
      <c r="AC529" s="136">
        <v>129</v>
      </c>
      <c r="AD529" s="9">
        <f t="shared" si="63"/>
        <v>0.49612403100775193</v>
      </c>
      <c r="AE529" s="136">
        <v>129</v>
      </c>
      <c r="AF529" s="137">
        <f t="shared" si="64"/>
        <v>0.31007751937984496</v>
      </c>
      <c r="AG529" s="136">
        <v>129</v>
      </c>
      <c r="AH529" s="137">
        <f t="shared" si="65"/>
        <v>0.31007751937984496</v>
      </c>
      <c r="AI529" s="136">
        <v>129</v>
      </c>
      <c r="AJ529" s="138">
        <f t="shared" si="66"/>
        <v>0.31007751937984496</v>
      </c>
    </row>
    <row r="530" spans="1:36">
      <c r="A530" s="136">
        <v>129.25</v>
      </c>
      <c r="B530" s="137">
        <f t="shared" si="46"/>
        <v>0.30947775628626695</v>
      </c>
      <c r="C530" s="137">
        <f t="shared" si="47"/>
        <v>3.0947775628626695</v>
      </c>
      <c r="D530" s="9">
        <v>12.924999999999899</v>
      </c>
      <c r="E530" s="138">
        <f t="shared" si="48"/>
        <v>3.094777562862693</v>
      </c>
      <c r="F530" s="136">
        <v>129.25</v>
      </c>
      <c r="G530" s="137">
        <f t="shared" si="49"/>
        <v>0.77369439071566737</v>
      </c>
      <c r="H530" s="137">
        <f t="shared" si="50"/>
        <v>7.7369439071566735</v>
      </c>
      <c r="I530" s="9">
        <v>12.924999999999899</v>
      </c>
      <c r="J530" s="138">
        <f t="shared" si="51"/>
        <v>3.094777562862693</v>
      </c>
      <c r="K530" s="9">
        <v>514</v>
      </c>
      <c r="L530" s="137">
        <f t="shared" si="52"/>
        <v>0.77821011673151752</v>
      </c>
      <c r="M530" s="137">
        <f t="shared" si="53"/>
        <v>7.782101167315175</v>
      </c>
      <c r="N530" s="136">
        <v>129.25</v>
      </c>
      <c r="O530" s="137">
        <f t="shared" si="54"/>
        <v>0.30947775628626695</v>
      </c>
      <c r="P530" s="137">
        <f t="shared" si="55"/>
        <v>3.0947775628626695</v>
      </c>
      <c r="Q530" s="9">
        <v>12.924999999999899</v>
      </c>
      <c r="R530" s="138">
        <f t="shared" si="56"/>
        <v>3.094777562862693</v>
      </c>
      <c r="S530" s="136">
        <v>5.1699999999999697</v>
      </c>
      <c r="T530" s="137">
        <f t="shared" si="57"/>
        <v>0.3868471953578359</v>
      </c>
      <c r="U530" s="137">
        <f t="shared" si="58"/>
        <v>3.8684719535783589</v>
      </c>
      <c r="V530" s="136">
        <v>51.700000000001197</v>
      </c>
      <c r="W530" s="137">
        <f t="shared" si="59"/>
        <v>0.38684719535782469</v>
      </c>
      <c r="X530" s="137">
        <f t="shared" si="60"/>
        <v>3.868471953578247</v>
      </c>
      <c r="Y530" s="136">
        <v>129.25</v>
      </c>
      <c r="Z530" s="9">
        <f t="shared" si="61"/>
        <v>0.30947775628626695</v>
      </c>
      <c r="AA530" s="139">
        <v>0.51699999999999902</v>
      </c>
      <c r="AB530" s="9">
        <f t="shared" si="62"/>
        <v>0.38684719535783441</v>
      </c>
      <c r="AC530" s="136">
        <v>129.25</v>
      </c>
      <c r="AD530" s="9">
        <f t="shared" si="63"/>
        <v>0.49516441005802708</v>
      </c>
      <c r="AE530" s="136">
        <v>129.25</v>
      </c>
      <c r="AF530" s="137">
        <f t="shared" si="64"/>
        <v>0.30947775628626695</v>
      </c>
      <c r="AG530" s="136">
        <v>129.25</v>
      </c>
      <c r="AH530" s="137">
        <f t="shared" si="65"/>
        <v>0.30947775628626695</v>
      </c>
      <c r="AI530" s="136">
        <v>129.25</v>
      </c>
      <c r="AJ530" s="138">
        <f t="shared" si="66"/>
        <v>0.30947775628626695</v>
      </c>
    </row>
    <row r="531" spans="1:36">
      <c r="A531" s="136">
        <v>129.5</v>
      </c>
      <c r="B531" s="137">
        <f t="shared" si="46"/>
        <v>0.30888030888030887</v>
      </c>
      <c r="C531" s="137">
        <f t="shared" si="47"/>
        <v>3.0888030888030888</v>
      </c>
      <c r="D531" s="9">
        <v>12.9499999999999</v>
      </c>
      <c r="E531" s="138">
        <f t="shared" si="48"/>
        <v>3.0888030888031124</v>
      </c>
      <c r="F531" s="136">
        <v>129.5</v>
      </c>
      <c r="G531" s="137">
        <f t="shared" si="49"/>
        <v>0.77220077220077221</v>
      </c>
      <c r="H531" s="137">
        <f t="shared" si="50"/>
        <v>7.7220077220077226</v>
      </c>
      <c r="I531" s="9">
        <v>12.9499999999999</v>
      </c>
      <c r="J531" s="138">
        <f t="shared" si="51"/>
        <v>3.0888030888031124</v>
      </c>
      <c r="K531" s="136">
        <v>515</v>
      </c>
      <c r="L531" s="137">
        <f t="shared" si="52"/>
        <v>0.77669902912621358</v>
      </c>
      <c r="M531" s="137">
        <f t="shared" si="53"/>
        <v>7.766990291262136</v>
      </c>
      <c r="N531" s="136">
        <v>129.5</v>
      </c>
      <c r="O531" s="137">
        <f t="shared" si="54"/>
        <v>0.30888030888030887</v>
      </c>
      <c r="P531" s="137">
        <f t="shared" si="55"/>
        <v>3.0888030888030888</v>
      </c>
      <c r="Q531" s="9">
        <v>12.9499999999999</v>
      </c>
      <c r="R531" s="138">
        <f t="shared" si="56"/>
        <v>3.0888030888031124</v>
      </c>
      <c r="S531" s="136">
        <v>5.1799999999999704</v>
      </c>
      <c r="T531" s="137">
        <f t="shared" si="57"/>
        <v>0.38610038610038833</v>
      </c>
      <c r="U531" s="137">
        <f t="shared" si="58"/>
        <v>3.8610038610038835</v>
      </c>
      <c r="V531" s="136">
        <v>51.800000000001198</v>
      </c>
      <c r="W531" s="137">
        <f t="shared" si="59"/>
        <v>0.38610038610037717</v>
      </c>
      <c r="X531" s="137">
        <f t="shared" si="60"/>
        <v>3.8610038610037716</v>
      </c>
      <c r="Y531" s="136">
        <v>129.5</v>
      </c>
      <c r="Z531" s="9">
        <f t="shared" si="61"/>
        <v>0.30888030888030887</v>
      </c>
      <c r="AA531" s="139">
        <v>0.51799999999999902</v>
      </c>
      <c r="AB531" s="9">
        <f t="shared" si="62"/>
        <v>0.38610038610038683</v>
      </c>
      <c r="AC531" s="136">
        <v>129.5</v>
      </c>
      <c r="AD531" s="9">
        <f t="shared" si="63"/>
        <v>0.49420849420849416</v>
      </c>
      <c r="AE531" s="136">
        <v>129.5</v>
      </c>
      <c r="AF531" s="137">
        <f t="shared" si="64"/>
        <v>0.30888030888030887</v>
      </c>
      <c r="AG531" s="136">
        <v>129.5</v>
      </c>
      <c r="AH531" s="137">
        <f t="shared" si="65"/>
        <v>0.30888030888030887</v>
      </c>
      <c r="AI531" s="136">
        <v>129.5</v>
      </c>
      <c r="AJ531" s="138">
        <f t="shared" si="66"/>
        <v>0.30888030888030887</v>
      </c>
    </row>
    <row r="532" spans="1:36">
      <c r="A532" s="136">
        <v>129.75</v>
      </c>
      <c r="B532" s="137">
        <f t="shared" si="46"/>
        <v>0.30828516377649323</v>
      </c>
      <c r="C532" s="137">
        <f t="shared" si="47"/>
        <v>3.0828516377649322</v>
      </c>
      <c r="D532" s="9">
        <v>12.9749999999999</v>
      </c>
      <c r="E532" s="138">
        <f t="shared" si="48"/>
        <v>3.0828516377649562</v>
      </c>
      <c r="F532" s="136">
        <v>129.75</v>
      </c>
      <c r="G532" s="137">
        <f t="shared" si="49"/>
        <v>0.77071290944123316</v>
      </c>
      <c r="H532" s="137">
        <f t="shared" si="50"/>
        <v>7.7071290944123314</v>
      </c>
      <c r="I532" s="9">
        <v>12.9749999999999</v>
      </c>
      <c r="J532" s="138">
        <f t="shared" si="51"/>
        <v>3.0828516377649562</v>
      </c>
      <c r="K532" s="9">
        <v>516</v>
      </c>
      <c r="L532" s="137">
        <f t="shared" si="52"/>
        <v>0.77519379844961234</v>
      </c>
      <c r="M532" s="137">
        <f t="shared" si="53"/>
        <v>7.7519379844961236</v>
      </c>
      <c r="N532" s="136">
        <v>129.75</v>
      </c>
      <c r="O532" s="137">
        <f t="shared" si="54"/>
        <v>0.30828516377649323</v>
      </c>
      <c r="P532" s="137">
        <f t="shared" si="55"/>
        <v>3.0828516377649322</v>
      </c>
      <c r="Q532" s="9">
        <v>12.9749999999999</v>
      </c>
      <c r="R532" s="138">
        <f t="shared" si="56"/>
        <v>3.0828516377649562</v>
      </c>
      <c r="S532" s="136">
        <v>5.1899999999999702</v>
      </c>
      <c r="T532" s="137">
        <f t="shared" si="57"/>
        <v>0.3853564547206188</v>
      </c>
      <c r="U532" s="137">
        <f t="shared" si="58"/>
        <v>3.8535645472061879</v>
      </c>
      <c r="V532" s="136">
        <v>51.900000000001199</v>
      </c>
      <c r="W532" s="137">
        <f t="shared" si="59"/>
        <v>0.38535645472060764</v>
      </c>
      <c r="X532" s="137">
        <f t="shared" si="60"/>
        <v>3.8535645472060764</v>
      </c>
      <c r="Y532" s="136">
        <v>129.75</v>
      </c>
      <c r="Z532" s="9">
        <f t="shared" si="61"/>
        <v>0.30828516377649323</v>
      </c>
      <c r="AA532" s="139">
        <v>0.51899999999999902</v>
      </c>
      <c r="AB532" s="9">
        <f t="shared" si="62"/>
        <v>0.3853564547206173</v>
      </c>
      <c r="AC532" s="136">
        <v>129.75</v>
      </c>
      <c r="AD532" s="9">
        <f t="shared" si="63"/>
        <v>0.4932562620423892</v>
      </c>
      <c r="AE532" s="136">
        <v>129.75</v>
      </c>
      <c r="AF532" s="137">
        <f t="shared" si="64"/>
        <v>0.30828516377649323</v>
      </c>
      <c r="AG532" s="136">
        <v>129.75</v>
      </c>
      <c r="AH532" s="137">
        <f t="shared" si="65"/>
        <v>0.30828516377649323</v>
      </c>
      <c r="AI532" s="136">
        <v>129.75</v>
      </c>
      <c r="AJ532" s="138">
        <f t="shared" si="66"/>
        <v>0.30828516377649323</v>
      </c>
    </row>
    <row r="533" spans="1:36">
      <c r="A533" s="136">
        <v>130</v>
      </c>
      <c r="B533" s="137">
        <f t="shared" si="46"/>
        <v>0.30769230769230771</v>
      </c>
      <c r="C533" s="137">
        <f t="shared" si="47"/>
        <v>3.0769230769230771</v>
      </c>
      <c r="D533" s="9">
        <v>12.999999999999901</v>
      </c>
      <c r="E533" s="138">
        <f t="shared" si="48"/>
        <v>3.0769230769231006</v>
      </c>
      <c r="F533" s="136">
        <v>130</v>
      </c>
      <c r="G533" s="137">
        <f t="shared" si="49"/>
        <v>0.76923076923076927</v>
      </c>
      <c r="H533" s="137">
        <f t="shared" si="50"/>
        <v>7.6923076923076925</v>
      </c>
      <c r="I533" s="9">
        <v>12.999999999999901</v>
      </c>
      <c r="J533" s="138">
        <f t="shared" si="51"/>
        <v>3.0769230769231006</v>
      </c>
      <c r="K533" s="136">
        <v>517</v>
      </c>
      <c r="L533" s="137">
        <f t="shared" si="52"/>
        <v>0.77369439071566737</v>
      </c>
      <c r="M533" s="137">
        <f t="shared" si="53"/>
        <v>7.7369439071566735</v>
      </c>
      <c r="N533" s="136">
        <v>130</v>
      </c>
      <c r="O533" s="137">
        <f t="shared" si="54"/>
        <v>0.30769230769230771</v>
      </c>
      <c r="P533" s="137">
        <f t="shared" si="55"/>
        <v>3.0769230769230771</v>
      </c>
      <c r="Q533" s="9">
        <v>12.999999999999901</v>
      </c>
      <c r="R533" s="138">
        <f t="shared" si="56"/>
        <v>3.0769230769231006</v>
      </c>
      <c r="S533" s="136">
        <v>5.19999999999997</v>
      </c>
      <c r="T533" s="137">
        <f t="shared" si="57"/>
        <v>0.38461538461538686</v>
      </c>
      <c r="U533" s="137">
        <f t="shared" si="58"/>
        <v>3.8461538461538685</v>
      </c>
      <c r="V533" s="136">
        <v>52.000000000001201</v>
      </c>
      <c r="W533" s="137">
        <f t="shared" si="59"/>
        <v>0.3846153846153757</v>
      </c>
      <c r="X533" s="137">
        <f t="shared" si="60"/>
        <v>3.846153846153757</v>
      </c>
      <c r="Y533" s="136">
        <v>130</v>
      </c>
      <c r="Z533" s="9">
        <f t="shared" si="61"/>
        <v>0.30769230769230771</v>
      </c>
      <c r="AA533" s="139">
        <v>0.51999999999999902</v>
      </c>
      <c r="AB533" s="9">
        <f t="shared" si="62"/>
        <v>0.38461538461538536</v>
      </c>
      <c r="AC533" s="136">
        <v>130</v>
      </c>
      <c r="AD533" s="9">
        <f t="shared" si="63"/>
        <v>0.49230769230769234</v>
      </c>
      <c r="AE533" s="136">
        <v>130</v>
      </c>
      <c r="AF533" s="137">
        <f t="shared" si="64"/>
        <v>0.30769230769230771</v>
      </c>
      <c r="AG533" s="136">
        <v>130</v>
      </c>
      <c r="AH533" s="137">
        <f t="shared" si="65"/>
        <v>0.30769230769230771</v>
      </c>
      <c r="AI533" s="136">
        <v>130</v>
      </c>
      <c r="AJ533" s="138">
        <f t="shared" si="66"/>
        <v>0.30769230769230771</v>
      </c>
    </row>
    <row r="534" spans="1:36">
      <c r="A534" s="136">
        <v>130.25</v>
      </c>
      <c r="B534" s="137">
        <f t="shared" si="46"/>
        <v>0.30710172744721687</v>
      </c>
      <c r="C534" s="137">
        <f t="shared" si="47"/>
        <v>3.0710172744721689</v>
      </c>
      <c r="D534" s="9">
        <v>13.024999999999901</v>
      </c>
      <c r="E534" s="138">
        <f t="shared" si="48"/>
        <v>3.071017274472192</v>
      </c>
      <c r="F534" s="136">
        <v>130.25</v>
      </c>
      <c r="G534" s="137">
        <f t="shared" si="49"/>
        <v>0.76775431861804222</v>
      </c>
      <c r="H534" s="137">
        <f t="shared" si="50"/>
        <v>7.6775431861804222</v>
      </c>
      <c r="I534" s="9">
        <v>13.024999999999901</v>
      </c>
      <c r="J534" s="138">
        <f t="shared" si="51"/>
        <v>3.071017274472192</v>
      </c>
      <c r="K534" s="9">
        <v>518</v>
      </c>
      <c r="L534" s="137">
        <f t="shared" si="52"/>
        <v>0.77220077220077221</v>
      </c>
      <c r="M534" s="137">
        <f t="shared" si="53"/>
        <v>7.7220077220077226</v>
      </c>
      <c r="N534" s="136">
        <v>130.25</v>
      </c>
      <c r="O534" s="137">
        <f t="shared" si="54"/>
        <v>0.30710172744721687</v>
      </c>
      <c r="P534" s="137">
        <f t="shared" si="55"/>
        <v>3.0710172744721689</v>
      </c>
      <c r="Q534" s="9">
        <v>13.024999999999901</v>
      </c>
      <c r="R534" s="138">
        <f t="shared" si="56"/>
        <v>3.071017274472192</v>
      </c>
      <c r="S534" s="136">
        <v>5.2099999999999698</v>
      </c>
      <c r="T534" s="137">
        <f t="shared" si="57"/>
        <v>0.38387715930902333</v>
      </c>
      <c r="U534" s="137">
        <f t="shared" si="58"/>
        <v>3.8387715930902333</v>
      </c>
      <c r="V534" s="136">
        <v>52.100000000001202</v>
      </c>
      <c r="W534" s="137">
        <f t="shared" si="59"/>
        <v>0.38387715930901223</v>
      </c>
      <c r="X534" s="137">
        <f t="shared" si="60"/>
        <v>3.8387715930901223</v>
      </c>
      <c r="Y534" s="136">
        <v>130.25</v>
      </c>
      <c r="Z534" s="9">
        <f t="shared" si="61"/>
        <v>0.30710172744721687</v>
      </c>
      <c r="AA534" s="139">
        <v>0.52099999999999902</v>
      </c>
      <c r="AB534" s="9">
        <f t="shared" si="62"/>
        <v>0.38387715930902183</v>
      </c>
      <c r="AC534" s="136">
        <v>130.25</v>
      </c>
      <c r="AD534" s="9">
        <f t="shared" si="63"/>
        <v>0.49136276391554701</v>
      </c>
      <c r="AE534" s="136">
        <v>130.25</v>
      </c>
      <c r="AF534" s="137">
        <f t="shared" si="64"/>
        <v>0.30710172744721687</v>
      </c>
      <c r="AG534" s="136">
        <v>130.25</v>
      </c>
      <c r="AH534" s="137">
        <f t="shared" si="65"/>
        <v>0.30710172744721687</v>
      </c>
      <c r="AI534" s="136">
        <v>130.25</v>
      </c>
      <c r="AJ534" s="138">
        <f t="shared" si="66"/>
        <v>0.30710172744721687</v>
      </c>
    </row>
    <row r="535" spans="1:36">
      <c r="A535" s="136">
        <v>130.5</v>
      </c>
      <c r="B535" s="137">
        <f t="shared" si="46"/>
        <v>0.3065134099616858</v>
      </c>
      <c r="C535" s="137">
        <f t="shared" si="47"/>
        <v>3.0651340996168579</v>
      </c>
      <c r="D535" s="9">
        <v>13.049999999999899</v>
      </c>
      <c r="E535" s="138">
        <f t="shared" si="48"/>
        <v>3.0651340996168819</v>
      </c>
      <c r="F535" s="136">
        <v>130.5</v>
      </c>
      <c r="G535" s="137">
        <f t="shared" si="49"/>
        <v>0.76628352490421459</v>
      </c>
      <c r="H535" s="137">
        <f t="shared" si="50"/>
        <v>7.6628352490421463</v>
      </c>
      <c r="I535" s="9">
        <v>13.049999999999899</v>
      </c>
      <c r="J535" s="138">
        <f t="shared" si="51"/>
        <v>3.0651340996168819</v>
      </c>
      <c r="K535" s="136">
        <v>519</v>
      </c>
      <c r="L535" s="137">
        <f t="shared" si="52"/>
        <v>0.77071290944123316</v>
      </c>
      <c r="M535" s="137">
        <f t="shared" si="53"/>
        <v>7.7071290944123314</v>
      </c>
      <c r="N535" s="136">
        <v>130.5</v>
      </c>
      <c r="O535" s="137">
        <f t="shared" si="54"/>
        <v>0.3065134099616858</v>
      </c>
      <c r="P535" s="137">
        <f t="shared" si="55"/>
        <v>3.0651340996168579</v>
      </c>
      <c r="Q535" s="9">
        <v>13.049999999999899</v>
      </c>
      <c r="R535" s="138">
        <f t="shared" si="56"/>
        <v>3.0651340996168819</v>
      </c>
      <c r="S535" s="136">
        <v>5.2199999999999704</v>
      </c>
      <c r="T535" s="137">
        <f t="shared" si="57"/>
        <v>0.38314176245210946</v>
      </c>
      <c r="U535" s="137">
        <f t="shared" si="58"/>
        <v>3.8314176245210945</v>
      </c>
      <c r="V535" s="136">
        <v>52.200000000001197</v>
      </c>
      <c r="W535" s="137">
        <f t="shared" si="59"/>
        <v>0.38314176245209852</v>
      </c>
      <c r="X535" s="137">
        <f t="shared" si="60"/>
        <v>3.8314176245209852</v>
      </c>
      <c r="Y535" s="136">
        <v>130.5</v>
      </c>
      <c r="Z535" s="9">
        <f t="shared" si="61"/>
        <v>0.3065134099616858</v>
      </c>
      <c r="AA535" s="139">
        <v>0.52199999999999902</v>
      </c>
      <c r="AB535" s="9">
        <f t="shared" si="62"/>
        <v>0.38314176245210801</v>
      </c>
      <c r="AC535" s="136">
        <v>130.5</v>
      </c>
      <c r="AD535" s="9">
        <f t="shared" si="63"/>
        <v>0.49042145593869729</v>
      </c>
      <c r="AE535" s="136">
        <v>130.5</v>
      </c>
      <c r="AF535" s="137">
        <f t="shared" si="64"/>
        <v>0.3065134099616858</v>
      </c>
      <c r="AG535" s="136">
        <v>130.5</v>
      </c>
      <c r="AH535" s="137">
        <f t="shared" si="65"/>
        <v>0.3065134099616858</v>
      </c>
      <c r="AI535" s="136">
        <v>130.5</v>
      </c>
      <c r="AJ535" s="138">
        <f t="shared" si="66"/>
        <v>0.3065134099616858</v>
      </c>
    </row>
    <row r="536" spans="1:36">
      <c r="A536" s="136">
        <v>130.75</v>
      </c>
      <c r="B536" s="137">
        <f t="shared" si="46"/>
        <v>0.30592734225621415</v>
      </c>
      <c r="C536" s="137">
        <f t="shared" si="47"/>
        <v>3.0592734225621414</v>
      </c>
      <c r="D536" s="9">
        <v>13.0749999999999</v>
      </c>
      <c r="E536" s="138">
        <f t="shared" si="48"/>
        <v>3.0592734225621649</v>
      </c>
      <c r="F536" s="136">
        <v>130.75</v>
      </c>
      <c r="G536" s="137">
        <f t="shared" si="49"/>
        <v>0.76481835564053535</v>
      </c>
      <c r="H536" s="137">
        <f t="shared" si="50"/>
        <v>7.6481835564053533</v>
      </c>
      <c r="I536" s="9">
        <v>13.0749999999999</v>
      </c>
      <c r="J536" s="138">
        <f t="shared" si="51"/>
        <v>3.0592734225621649</v>
      </c>
      <c r="K536" s="9">
        <v>520</v>
      </c>
      <c r="L536" s="137">
        <f t="shared" si="52"/>
        <v>0.76923076923076927</v>
      </c>
      <c r="M536" s="137">
        <f t="shared" si="53"/>
        <v>7.6923076923076925</v>
      </c>
      <c r="N536" s="136">
        <v>130.75</v>
      </c>
      <c r="O536" s="137">
        <f t="shared" si="54"/>
        <v>0.30592734225621415</v>
      </c>
      <c r="P536" s="137">
        <f t="shared" si="55"/>
        <v>3.0592734225621414</v>
      </c>
      <c r="Q536" s="9">
        <v>13.0749999999999</v>
      </c>
      <c r="R536" s="138">
        <f t="shared" si="56"/>
        <v>3.0592734225621649</v>
      </c>
      <c r="S536" s="136">
        <v>5.2299999999999702</v>
      </c>
      <c r="T536" s="137">
        <f t="shared" si="57"/>
        <v>0.38240917782026984</v>
      </c>
      <c r="U536" s="137">
        <f t="shared" si="58"/>
        <v>3.8240917782026984</v>
      </c>
      <c r="V536" s="136">
        <v>52.300000000001297</v>
      </c>
      <c r="W536" s="137">
        <f t="shared" si="59"/>
        <v>0.38240917782025818</v>
      </c>
      <c r="X536" s="137">
        <f t="shared" si="60"/>
        <v>3.8240917782025816</v>
      </c>
      <c r="Y536" s="136">
        <v>130.75</v>
      </c>
      <c r="Z536" s="9">
        <f t="shared" si="61"/>
        <v>0.30592734225621415</v>
      </c>
      <c r="AA536" s="139">
        <v>0.52299999999999902</v>
      </c>
      <c r="AB536" s="9">
        <f t="shared" si="62"/>
        <v>0.3824091778202684</v>
      </c>
      <c r="AC536" s="136">
        <v>130.75</v>
      </c>
      <c r="AD536" s="9">
        <f t="shared" si="63"/>
        <v>0.48948374760994262</v>
      </c>
      <c r="AE536" s="136">
        <v>130.75</v>
      </c>
      <c r="AF536" s="137">
        <f t="shared" si="64"/>
        <v>0.30592734225621415</v>
      </c>
      <c r="AG536" s="136">
        <v>130.75</v>
      </c>
      <c r="AH536" s="137">
        <f t="shared" si="65"/>
        <v>0.30592734225621415</v>
      </c>
      <c r="AI536" s="136">
        <v>130.75</v>
      </c>
      <c r="AJ536" s="138">
        <f t="shared" si="66"/>
        <v>0.30592734225621415</v>
      </c>
    </row>
    <row r="537" spans="1:36">
      <c r="A537" s="136">
        <v>131</v>
      </c>
      <c r="B537" s="137">
        <f t="shared" si="46"/>
        <v>0.30534351145038169</v>
      </c>
      <c r="C537" s="137">
        <f t="shared" si="47"/>
        <v>3.053435114503817</v>
      </c>
      <c r="D537" s="9">
        <v>13.0999999999999</v>
      </c>
      <c r="E537" s="138">
        <f t="shared" si="48"/>
        <v>3.0534351145038401</v>
      </c>
      <c r="F537" s="136">
        <v>131</v>
      </c>
      <c r="G537" s="137">
        <f t="shared" si="49"/>
        <v>0.76335877862595425</v>
      </c>
      <c r="H537" s="137">
        <f t="shared" si="50"/>
        <v>7.6335877862595423</v>
      </c>
      <c r="I537" s="9">
        <v>13.0999999999999</v>
      </c>
      <c r="J537" s="138">
        <f t="shared" si="51"/>
        <v>3.0534351145038401</v>
      </c>
      <c r="K537" s="136">
        <v>521</v>
      </c>
      <c r="L537" s="137">
        <f t="shared" si="52"/>
        <v>0.76775431861804222</v>
      </c>
      <c r="M537" s="137">
        <f t="shared" si="53"/>
        <v>7.6775431861804222</v>
      </c>
      <c r="N537" s="136">
        <v>131</v>
      </c>
      <c r="O537" s="137">
        <f t="shared" si="54"/>
        <v>0.30534351145038169</v>
      </c>
      <c r="P537" s="137">
        <f t="shared" si="55"/>
        <v>3.053435114503817</v>
      </c>
      <c r="Q537" s="9">
        <v>13.0999999999999</v>
      </c>
      <c r="R537" s="138">
        <f t="shared" si="56"/>
        <v>3.0534351145038401</v>
      </c>
      <c r="S537" s="136">
        <v>5.23999999999997</v>
      </c>
      <c r="T537" s="137">
        <f t="shared" si="57"/>
        <v>0.38167938931297929</v>
      </c>
      <c r="U537" s="137">
        <f t="shared" si="58"/>
        <v>3.8167938931297929</v>
      </c>
      <c r="V537" s="136">
        <v>52.400000000001299</v>
      </c>
      <c r="W537" s="137">
        <f t="shared" si="59"/>
        <v>0.38167938931296769</v>
      </c>
      <c r="X537" s="137">
        <f t="shared" si="60"/>
        <v>3.816793893129677</v>
      </c>
      <c r="Y537" s="136">
        <v>131</v>
      </c>
      <c r="Z537" s="9">
        <f t="shared" si="61"/>
        <v>0.30534351145038169</v>
      </c>
      <c r="AA537" s="139">
        <v>0.52399999999999902</v>
      </c>
      <c r="AB537" s="9">
        <f t="shared" si="62"/>
        <v>0.38167938931297779</v>
      </c>
      <c r="AC537" s="136">
        <v>131</v>
      </c>
      <c r="AD537" s="9">
        <f t="shared" si="63"/>
        <v>0.48854961832061072</v>
      </c>
      <c r="AE537" s="136">
        <v>131</v>
      </c>
      <c r="AF537" s="137">
        <f t="shared" si="64"/>
        <v>0.30534351145038169</v>
      </c>
      <c r="AG537" s="136">
        <v>131</v>
      </c>
      <c r="AH537" s="137">
        <f t="shared" si="65"/>
        <v>0.30534351145038169</v>
      </c>
      <c r="AI537" s="136">
        <v>131</v>
      </c>
      <c r="AJ537" s="138">
        <f t="shared" si="66"/>
        <v>0.30534351145038169</v>
      </c>
    </row>
    <row r="538" spans="1:36">
      <c r="A538" s="136">
        <v>131.25</v>
      </c>
      <c r="B538" s="137">
        <f t="shared" si="46"/>
        <v>0.30476190476190473</v>
      </c>
      <c r="C538" s="137">
        <f t="shared" si="47"/>
        <v>3.0476190476190474</v>
      </c>
      <c r="D538" s="9">
        <v>13.124999999999901</v>
      </c>
      <c r="E538" s="138">
        <f t="shared" si="48"/>
        <v>3.047619047619071</v>
      </c>
      <c r="F538" s="136">
        <v>131.25</v>
      </c>
      <c r="G538" s="137">
        <f t="shared" si="49"/>
        <v>0.76190476190476186</v>
      </c>
      <c r="H538" s="137">
        <f t="shared" si="50"/>
        <v>7.6190476190476186</v>
      </c>
      <c r="I538" s="9">
        <v>13.124999999999901</v>
      </c>
      <c r="J538" s="138">
        <f t="shared" si="51"/>
        <v>3.047619047619071</v>
      </c>
      <c r="K538" s="9">
        <v>522</v>
      </c>
      <c r="L538" s="137">
        <f t="shared" si="52"/>
        <v>0.76628352490421459</v>
      </c>
      <c r="M538" s="137">
        <f t="shared" si="53"/>
        <v>7.6628352490421463</v>
      </c>
      <c r="N538" s="136">
        <v>131.25</v>
      </c>
      <c r="O538" s="137">
        <f t="shared" si="54"/>
        <v>0.30476190476190473</v>
      </c>
      <c r="P538" s="137">
        <f t="shared" si="55"/>
        <v>3.0476190476190474</v>
      </c>
      <c r="Q538" s="9">
        <v>13.124999999999901</v>
      </c>
      <c r="R538" s="138">
        <f t="shared" si="56"/>
        <v>3.047619047619071</v>
      </c>
      <c r="S538" s="136">
        <v>5.2499999999999698</v>
      </c>
      <c r="T538" s="137">
        <f t="shared" si="57"/>
        <v>0.3809523809523831</v>
      </c>
      <c r="U538" s="137">
        <f t="shared" si="58"/>
        <v>3.8095238095238311</v>
      </c>
      <c r="V538" s="136">
        <v>52.5000000000013</v>
      </c>
      <c r="W538" s="137">
        <f t="shared" si="59"/>
        <v>0.38095238095237149</v>
      </c>
      <c r="X538" s="137">
        <f t="shared" si="60"/>
        <v>3.8095238095237152</v>
      </c>
      <c r="Y538" s="136">
        <v>131.25</v>
      </c>
      <c r="Z538" s="9">
        <f t="shared" si="61"/>
        <v>0.30476190476190473</v>
      </c>
      <c r="AA538" s="139">
        <v>0.52499999999999902</v>
      </c>
      <c r="AB538" s="9">
        <f t="shared" si="62"/>
        <v>0.38095238095238165</v>
      </c>
      <c r="AC538" s="136">
        <v>131.25</v>
      </c>
      <c r="AD538" s="9">
        <f t="shared" si="63"/>
        <v>0.48761904761904762</v>
      </c>
      <c r="AE538" s="136">
        <v>131.25</v>
      </c>
      <c r="AF538" s="137">
        <f t="shared" si="64"/>
        <v>0.30476190476190473</v>
      </c>
      <c r="AG538" s="136">
        <v>131.25</v>
      </c>
      <c r="AH538" s="137">
        <f t="shared" si="65"/>
        <v>0.30476190476190473</v>
      </c>
      <c r="AI538" s="136">
        <v>131.25</v>
      </c>
      <c r="AJ538" s="138">
        <f t="shared" si="66"/>
        <v>0.30476190476190473</v>
      </c>
    </row>
    <row r="539" spans="1:36">
      <c r="A539" s="136">
        <v>131.5</v>
      </c>
      <c r="B539" s="137">
        <f t="shared" si="46"/>
        <v>0.30418250950570341</v>
      </c>
      <c r="C539" s="137">
        <f t="shared" si="47"/>
        <v>3.041825095057034</v>
      </c>
      <c r="D539" s="9">
        <v>13.149999999999901</v>
      </c>
      <c r="E539" s="138">
        <f t="shared" si="48"/>
        <v>3.0418250950570571</v>
      </c>
      <c r="F539" s="136">
        <v>131.5</v>
      </c>
      <c r="G539" s="137">
        <f t="shared" si="49"/>
        <v>0.76045627376425862</v>
      </c>
      <c r="H539" s="137">
        <f t="shared" si="50"/>
        <v>7.6045627376425866</v>
      </c>
      <c r="I539" s="9">
        <v>13.149999999999901</v>
      </c>
      <c r="J539" s="138">
        <f t="shared" si="51"/>
        <v>3.0418250950570571</v>
      </c>
      <c r="K539" s="136">
        <v>523</v>
      </c>
      <c r="L539" s="137">
        <f t="shared" si="52"/>
        <v>0.76481835564053535</v>
      </c>
      <c r="M539" s="137">
        <f t="shared" si="53"/>
        <v>7.6481835564053533</v>
      </c>
      <c r="N539" s="136">
        <v>131.5</v>
      </c>
      <c r="O539" s="137">
        <f t="shared" si="54"/>
        <v>0.30418250950570341</v>
      </c>
      <c r="P539" s="137">
        <f t="shared" si="55"/>
        <v>3.041825095057034</v>
      </c>
      <c r="Q539" s="9">
        <v>13.149999999999901</v>
      </c>
      <c r="R539" s="138">
        <f t="shared" si="56"/>
        <v>3.0418250950570571</v>
      </c>
      <c r="S539" s="136">
        <v>5.2599999999999696</v>
      </c>
      <c r="T539" s="137">
        <f t="shared" si="57"/>
        <v>0.38022813688213147</v>
      </c>
      <c r="U539" s="137">
        <f t="shared" si="58"/>
        <v>3.8022813688213146</v>
      </c>
      <c r="V539" s="136">
        <v>52.600000000001302</v>
      </c>
      <c r="W539" s="137">
        <f t="shared" si="59"/>
        <v>0.38022813688211987</v>
      </c>
      <c r="X539" s="137">
        <f t="shared" si="60"/>
        <v>3.8022813688211987</v>
      </c>
      <c r="Y539" s="136">
        <v>131.5</v>
      </c>
      <c r="Z539" s="9">
        <f t="shared" si="61"/>
        <v>0.30418250950570341</v>
      </c>
      <c r="AA539" s="139">
        <v>0.52599999999999902</v>
      </c>
      <c r="AB539" s="9">
        <f t="shared" si="62"/>
        <v>0.38022813688212997</v>
      </c>
      <c r="AC539" s="136">
        <v>131.5</v>
      </c>
      <c r="AD539" s="9">
        <f t="shared" si="63"/>
        <v>0.48669201520912547</v>
      </c>
      <c r="AE539" s="136">
        <v>131.5</v>
      </c>
      <c r="AF539" s="137">
        <f t="shared" si="64"/>
        <v>0.30418250950570341</v>
      </c>
      <c r="AG539" s="136">
        <v>131.5</v>
      </c>
      <c r="AH539" s="137">
        <f t="shared" si="65"/>
        <v>0.30418250950570341</v>
      </c>
      <c r="AI539" s="136">
        <v>131.5</v>
      </c>
      <c r="AJ539" s="138">
        <f t="shared" si="66"/>
        <v>0.30418250950570341</v>
      </c>
    </row>
    <row r="540" spans="1:36">
      <c r="A540" s="136">
        <v>131.75</v>
      </c>
      <c r="B540" s="137">
        <f t="shared" si="46"/>
        <v>0.30360531309297911</v>
      </c>
      <c r="C540" s="137">
        <f t="shared" si="47"/>
        <v>3.0360531309297913</v>
      </c>
      <c r="D540" s="9">
        <v>13.174999999999899</v>
      </c>
      <c r="E540" s="138">
        <f t="shared" si="48"/>
        <v>3.036053130929814</v>
      </c>
      <c r="F540" s="136">
        <v>131.75</v>
      </c>
      <c r="G540" s="137">
        <f t="shared" si="49"/>
        <v>0.75901328273244784</v>
      </c>
      <c r="H540" s="137">
        <f t="shared" si="50"/>
        <v>7.5901328273244779</v>
      </c>
      <c r="I540" s="9">
        <v>13.174999999999899</v>
      </c>
      <c r="J540" s="138">
        <f t="shared" si="51"/>
        <v>3.036053130929814</v>
      </c>
      <c r="K540" s="9">
        <v>524</v>
      </c>
      <c r="L540" s="137">
        <f t="shared" si="52"/>
        <v>0.76335877862595425</v>
      </c>
      <c r="M540" s="137">
        <f t="shared" si="53"/>
        <v>7.6335877862595423</v>
      </c>
      <c r="N540" s="136">
        <v>131.75</v>
      </c>
      <c r="O540" s="137">
        <f t="shared" si="54"/>
        <v>0.30360531309297911</v>
      </c>
      <c r="P540" s="137">
        <f t="shared" si="55"/>
        <v>3.0360531309297913</v>
      </c>
      <c r="Q540" s="9">
        <v>13.174999999999899</v>
      </c>
      <c r="R540" s="138">
        <f t="shared" si="56"/>
        <v>3.036053130929814</v>
      </c>
      <c r="S540" s="136">
        <v>5.2699999999999703</v>
      </c>
      <c r="T540" s="137">
        <f t="shared" si="57"/>
        <v>0.37950664136622608</v>
      </c>
      <c r="U540" s="137">
        <f t="shared" si="58"/>
        <v>3.7950664136622607</v>
      </c>
      <c r="V540" s="136">
        <v>52.700000000001303</v>
      </c>
      <c r="W540" s="137">
        <f t="shared" si="59"/>
        <v>0.37950664136621454</v>
      </c>
      <c r="X540" s="137">
        <f t="shared" si="60"/>
        <v>3.7950664136621453</v>
      </c>
      <c r="Y540" s="136">
        <v>131.75</v>
      </c>
      <c r="Z540" s="9">
        <f t="shared" si="61"/>
        <v>0.30360531309297911</v>
      </c>
      <c r="AA540" s="139">
        <v>0.52700000000000002</v>
      </c>
      <c r="AB540" s="9">
        <f t="shared" si="62"/>
        <v>0.37950664136622392</v>
      </c>
      <c r="AC540" s="136">
        <v>131.75</v>
      </c>
      <c r="AD540" s="9">
        <f t="shared" si="63"/>
        <v>0.48576850094876661</v>
      </c>
      <c r="AE540" s="136">
        <v>131.75</v>
      </c>
      <c r="AF540" s="137">
        <f t="shared" si="64"/>
        <v>0.30360531309297911</v>
      </c>
      <c r="AG540" s="136">
        <v>131.75</v>
      </c>
      <c r="AH540" s="137">
        <f t="shared" si="65"/>
        <v>0.30360531309297911</v>
      </c>
      <c r="AI540" s="136">
        <v>131.75</v>
      </c>
      <c r="AJ540" s="138">
        <f t="shared" si="66"/>
        <v>0.30360531309297911</v>
      </c>
    </row>
    <row r="541" spans="1:36">
      <c r="A541" s="136">
        <v>132</v>
      </c>
      <c r="B541" s="137">
        <f t="shared" si="46"/>
        <v>0.30303030303030304</v>
      </c>
      <c r="C541" s="137">
        <f t="shared" si="47"/>
        <v>3.0303030303030303</v>
      </c>
      <c r="D541" s="9">
        <v>13.1999999999999</v>
      </c>
      <c r="E541" s="138">
        <f t="shared" si="48"/>
        <v>3.0303030303030534</v>
      </c>
      <c r="F541" s="136">
        <v>132</v>
      </c>
      <c r="G541" s="137">
        <f t="shared" si="49"/>
        <v>0.75757575757575757</v>
      </c>
      <c r="H541" s="137">
        <f t="shared" si="50"/>
        <v>7.5757575757575761</v>
      </c>
      <c r="I541" s="9">
        <v>13.1999999999999</v>
      </c>
      <c r="J541" s="138">
        <f t="shared" si="51"/>
        <v>3.0303030303030534</v>
      </c>
      <c r="K541" s="136">
        <v>525</v>
      </c>
      <c r="L541" s="137">
        <f t="shared" si="52"/>
        <v>0.76190476190476186</v>
      </c>
      <c r="M541" s="137">
        <f t="shared" si="53"/>
        <v>7.6190476190476186</v>
      </c>
      <c r="N541" s="136">
        <v>132</v>
      </c>
      <c r="O541" s="137">
        <f t="shared" si="54"/>
        <v>0.30303030303030304</v>
      </c>
      <c r="P541" s="137">
        <f t="shared" si="55"/>
        <v>3.0303030303030303</v>
      </c>
      <c r="Q541" s="9">
        <v>13.1999999999999</v>
      </c>
      <c r="R541" s="138">
        <f t="shared" si="56"/>
        <v>3.0303030303030534</v>
      </c>
      <c r="S541" s="136">
        <v>5.2799999999999701</v>
      </c>
      <c r="T541" s="137">
        <f t="shared" si="57"/>
        <v>0.37878787878788089</v>
      </c>
      <c r="U541" s="137">
        <f t="shared" si="58"/>
        <v>3.7878787878788089</v>
      </c>
      <c r="V541" s="136">
        <v>52.800000000001297</v>
      </c>
      <c r="W541" s="137">
        <f t="shared" si="59"/>
        <v>0.37878787878786946</v>
      </c>
      <c r="X541" s="137">
        <f t="shared" si="60"/>
        <v>3.7878787878786948</v>
      </c>
      <c r="Y541" s="136">
        <v>132</v>
      </c>
      <c r="Z541" s="9">
        <f t="shared" si="61"/>
        <v>0.30303030303030304</v>
      </c>
      <c r="AA541" s="139">
        <v>0.52800000000000002</v>
      </c>
      <c r="AB541" s="9">
        <f t="shared" si="62"/>
        <v>0.37878787878787873</v>
      </c>
      <c r="AC541" s="136">
        <v>132</v>
      </c>
      <c r="AD541" s="9">
        <f t="shared" si="63"/>
        <v>0.48484848484848486</v>
      </c>
      <c r="AE541" s="136">
        <v>132</v>
      </c>
      <c r="AF541" s="137">
        <f t="shared" si="64"/>
        <v>0.30303030303030304</v>
      </c>
      <c r="AG541" s="136">
        <v>132</v>
      </c>
      <c r="AH541" s="137">
        <f t="shared" si="65"/>
        <v>0.30303030303030304</v>
      </c>
      <c r="AI541" s="136">
        <v>132</v>
      </c>
      <c r="AJ541" s="138">
        <f t="shared" si="66"/>
        <v>0.30303030303030304</v>
      </c>
    </row>
    <row r="542" spans="1:36">
      <c r="A542" s="136">
        <v>132.25</v>
      </c>
      <c r="B542" s="137">
        <f t="shared" si="46"/>
        <v>0.30245746691871456</v>
      </c>
      <c r="C542" s="137">
        <f t="shared" si="47"/>
        <v>3.0245746691871456</v>
      </c>
      <c r="D542" s="9">
        <v>13.2249999999999</v>
      </c>
      <c r="E542" s="138">
        <f t="shared" si="48"/>
        <v>3.0245746691871682</v>
      </c>
      <c r="F542" s="136">
        <v>132.25</v>
      </c>
      <c r="G542" s="137">
        <f t="shared" si="49"/>
        <v>0.75614366729678639</v>
      </c>
      <c r="H542" s="137">
        <f t="shared" si="50"/>
        <v>7.5614366729678641</v>
      </c>
      <c r="I542" s="9">
        <v>13.2249999999999</v>
      </c>
      <c r="J542" s="138">
        <f t="shared" si="51"/>
        <v>3.0245746691871682</v>
      </c>
      <c r="K542" s="9">
        <v>526</v>
      </c>
      <c r="L542" s="137">
        <f t="shared" si="52"/>
        <v>0.76045627376425862</v>
      </c>
      <c r="M542" s="137">
        <f t="shared" si="53"/>
        <v>7.6045627376425866</v>
      </c>
      <c r="N542" s="136">
        <v>132.25</v>
      </c>
      <c r="O542" s="137">
        <f t="shared" si="54"/>
        <v>0.30245746691871456</v>
      </c>
      <c r="P542" s="137">
        <f t="shared" si="55"/>
        <v>3.0245746691871456</v>
      </c>
      <c r="Q542" s="9">
        <v>13.2249999999999</v>
      </c>
      <c r="R542" s="138">
        <f t="shared" si="56"/>
        <v>3.0245746691871682</v>
      </c>
      <c r="S542" s="136">
        <v>5.2899999999999698</v>
      </c>
      <c r="T542" s="137">
        <f t="shared" si="57"/>
        <v>0.37807183364839536</v>
      </c>
      <c r="U542" s="137">
        <f t="shared" si="58"/>
        <v>3.7807183364839538</v>
      </c>
      <c r="V542" s="136">
        <v>52.900000000001299</v>
      </c>
      <c r="W542" s="137">
        <f t="shared" si="59"/>
        <v>0.37807183364838393</v>
      </c>
      <c r="X542" s="137">
        <f t="shared" si="60"/>
        <v>3.7807183364838393</v>
      </c>
      <c r="Y542" s="136">
        <v>132.25</v>
      </c>
      <c r="Z542" s="9">
        <f t="shared" si="61"/>
        <v>0.30245746691871456</v>
      </c>
      <c r="AA542" s="139">
        <v>0.52900000000000003</v>
      </c>
      <c r="AB542" s="9">
        <f t="shared" si="62"/>
        <v>0.37807183364839314</v>
      </c>
      <c r="AC542" s="136">
        <v>132.25</v>
      </c>
      <c r="AD542" s="9">
        <f t="shared" si="63"/>
        <v>0.4839319470699433</v>
      </c>
      <c r="AE542" s="136">
        <v>132.25</v>
      </c>
      <c r="AF542" s="137">
        <f t="shared" si="64"/>
        <v>0.30245746691871456</v>
      </c>
      <c r="AG542" s="136">
        <v>132.25</v>
      </c>
      <c r="AH542" s="137">
        <f t="shared" si="65"/>
        <v>0.30245746691871456</v>
      </c>
      <c r="AI542" s="136">
        <v>132.25</v>
      </c>
      <c r="AJ542" s="138">
        <f t="shared" si="66"/>
        <v>0.30245746691871456</v>
      </c>
    </row>
    <row r="543" spans="1:36">
      <c r="A543" s="136">
        <v>132.5</v>
      </c>
      <c r="B543" s="137">
        <f t="shared" si="46"/>
        <v>0.30188679245283018</v>
      </c>
      <c r="C543" s="137">
        <f t="shared" si="47"/>
        <v>3.0188679245283017</v>
      </c>
      <c r="D543" s="9">
        <v>13.249999999999901</v>
      </c>
      <c r="E543" s="138">
        <f t="shared" si="48"/>
        <v>3.0188679245283248</v>
      </c>
      <c r="F543" s="136">
        <v>132.5</v>
      </c>
      <c r="G543" s="137">
        <f t="shared" si="49"/>
        <v>0.75471698113207553</v>
      </c>
      <c r="H543" s="137">
        <f t="shared" si="50"/>
        <v>7.5471698113207548</v>
      </c>
      <c r="I543" s="9">
        <v>13.249999999999901</v>
      </c>
      <c r="J543" s="138">
        <f t="shared" si="51"/>
        <v>3.0188679245283248</v>
      </c>
      <c r="K543" s="136">
        <v>527</v>
      </c>
      <c r="L543" s="137">
        <f t="shared" si="52"/>
        <v>0.75901328273244784</v>
      </c>
      <c r="M543" s="137">
        <f t="shared" si="53"/>
        <v>7.5901328273244779</v>
      </c>
      <c r="N543" s="136">
        <v>132.5</v>
      </c>
      <c r="O543" s="137">
        <f t="shared" si="54"/>
        <v>0.30188679245283018</v>
      </c>
      <c r="P543" s="137">
        <f t="shared" si="55"/>
        <v>3.0188679245283017</v>
      </c>
      <c r="Q543" s="9">
        <v>13.249999999999901</v>
      </c>
      <c r="R543" s="138">
        <f t="shared" si="56"/>
        <v>3.0188679245283248</v>
      </c>
      <c r="S543" s="136">
        <v>5.2999999999999696</v>
      </c>
      <c r="T543" s="137">
        <f t="shared" si="57"/>
        <v>0.37735849056603993</v>
      </c>
      <c r="U543" s="137">
        <f t="shared" si="58"/>
        <v>3.7735849056603992</v>
      </c>
      <c r="V543" s="136">
        <v>53.0000000000013</v>
      </c>
      <c r="W543" s="137">
        <f t="shared" si="59"/>
        <v>0.37735849056602844</v>
      </c>
      <c r="X543" s="137">
        <f t="shared" si="60"/>
        <v>3.7735849056602842</v>
      </c>
      <c r="Y543" s="136">
        <v>132.5</v>
      </c>
      <c r="Z543" s="9">
        <f t="shared" si="61"/>
        <v>0.30188679245283018</v>
      </c>
      <c r="AA543" s="139">
        <v>0.53</v>
      </c>
      <c r="AB543" s="9">
        <f t="shared" si="62"/>
        <v>0.37735849056603771</v>
      </c>
      <c r="AC543" s="136">
        <v>132.5</v>
      </c>
      <c r="AD543" s="9">
        <f t="shared" si="63"/>
        <v>0.48301886792452831</v>
      </c>
      <c r="AE543" s="136">
        <v>132.5</v>
      </c>
      <c r="AF543" s="137">
        <f t="shared" si="64"/>
        <v>0.30188679245283018</v>
      </c>
      <c r="AG543" s="136">
        <v>132.5</v>
      </c>
      <c r="AH543" s="137">
        <f t="shared" si="65"/>
        <v>0.30188679245283018</v>
      </c>
      <c r="AI543" s="136">
        <v>132.5</v>
      </c>
      <c r="AJ543" s="138">
        <f t="shared" si="66"/>
        <v>0.30188679245283018</v>
      </c>
    </row>
    <row r="544" spans="1:36">
      <c r="A544" s="136">
        <v>132.75</v>
      </c>
      <c r="B544" s="137">
        <f t="shared" si="46"/>
        <v>0.30131826741996232</v>
      </c>
      <c r="C544" s="137">
        <f t="shared" si="47"/>
        <v>3.0131826741996233</v>
      </c>
      <c r="D544" s="9">
        <v>13.274999999999901</v>
      </c>
      <c r="E544" s="138">
        <f t="shared" si="48"/>
        <v>3.0131826741996459</v>
      </c>
      <c r="F544" s="136">
        <v>132.75</v>
      </c>
      <c r="G544" s="137">
        <f t="shared" si="49"/>
        <v>0.75329566854990582</v>
      </c>
      <c r="H544" s="137">
        <f t="shared" si="50"/>
        <v>7.5329566854990579</v>
      </c>
      <c r="I544" s="9">
        <v>13.274999999999901</v>
      </c>
      <c r="J544" s="138">
        <f t="shared" si="51"/>
        <v>3.0131826741996459</v>
      </c>
      <c r="K544" s="9">
        <v>528</v>
      </c>
      <c r="L544" s="137">
        <f t="shared" si="52"/>
        <v>0.75757575757575757</v>
      </c>
      <c r="M544" s="137">
        <f t="shared" si="53"/>
        <v>7.5757575757575761</v>
      </c>
      <c r="N544" s="136">
        <v>132.75</v>
      </c>
      <c r="O544" s="137">
        <f t="shared" si="54"/>
        <v>0.30131826741996232</v>
      </c>
      <c r="P544" s="137">
        <f t="shared" si="55"/>
        <v>3.0131826741996233</v>
      </c>
      <c r="Q544" s="9">
        <v>13.274999999999901</v>
      </c>
      <c r="R544" s="138">
        <f t="shared" si="56"/>
        <v>3.0131826741996459</v>
      </c>
      <c r="S544" s="136">
        <v>5.3099999999999703</v>
      </c>
      <c r="T544" s="137">
        <f t="shared" si="57"/>
        <v>0.37664783427495502</v>
      </c>
      <c r="U544" s="137">
        <f t="shared" si="58"/>
        <v>3.7664783427495503</v>
      </c>
      <c r="V544" s="136">
        <v>53.100000000001302</v>
      </c>
      <c r="W544" s="137">
        <f t="shared" si="59"/>
        <v>0.37664783427494369</v>
      </c>
      <c r="X544" s="137">
        <f t="shared" si="60"/>
        <v>3.766478342749437</v>
      </c>
      <c r="Y544" s="136">
        <v>132.75</v>
      </c>
      <c r="Z544" s="9">
        <f t="shared" si="61"/>
        <v>0.30131826741996232</v>
      </c>
      <c r="AA544" s="139">
        <v>0.53100000000000003</v>
      </c>
      <c r="AB544" s="9">
        <f t="shared" si="62"/>
        <v>0.37664783427495291</v>
      </c>
      <c r="AC544" s="136">
        <v>132.75</v>
      </c>
      <c r="AD544" s="9">
        <f t="shared" si="63"/>
        <v>0.48210922787193972</v>
      </c>
      <c r="AE544" s="136">
        <v>132.75</v>
      </c>
      <c r="AF544" s="137">
        <f t="shared" si="64"/>
        <v>0.30131826741996232</v>
      </c>
      <c r="AG544" s="136">
        <v>132.75</v>
      </c>
      <c r="AH544" s="137">
        <f t="shared" si="65"/>
        <v>0.30131826741996232</v>
      </c>
      <c r="AI544" s="136">
        <v>132.75</v>
      </c>
      <c r="AJ544" s="138">
        <f t="shared" si="66"/>
        <v>0.30131826741996232</v>
      </c>
    </row>
    <row r="545" spans="1:36">
      <c r="A545" s="136">
        <v>133</v>
      </c>
      <c r="B545" s="137">
        <f t="shared" si="46"/>
        <v>0.3007518796992481</v>
      </c>
      <c r="C545" s="137">
        <f t="shared" si="47"/>
        <v>3.007518796992481</v>
      </c>
      <c r="D545" s="9">
        <v>13.299999999999899</v>
      </c>
      <c r="E545" s="138">
        <f t="shared" si="48"/>
        <v>3.0075187969925037</v>
      </c>
      <c r="F545" s="136">
        <v>133</v>
      </c>
      <c r="G545" s="137">
        <f t="shared" si="49"/>
        <v>0.75187969924812026</v>
      </c>
      <c r="H545" s="137">
        <f t="shared" si="50"/>
        <v>7.518796992481203</v>
      </c>
      <c r="I545" s="9">
        <v>13.299999999999899</v>
      </c>
      <c r="J545" s="138">
        <f t="shared" si="51"/>
        <v>3.0075187969925037</v>
      </c>
      <c r="K545" s="136">
        <v>529</v>
      </c>
      <c r="L545" s="137">
        <f t="shared" si="52"/>
        <v>0.75614366729678639</v>
      </c>
      <c r="M545" s="137">
        <f t="shared" si="53"/>
        <v>7.5614366729678641</v>
      </c>
      <c r="N545" s="136">
        <v>133</v>
      </c>
      <c r="O545" s="137">
        <f t="shared" si="54"/>
        <v>0.3007518796992481</v>
      </c>
      <c r="P545" s="137">
        <f t="shared" si="55"/>
        <v>3.007518796992481</v>
      </c>
      <c r="Q545" s="9">
        <v>13.299999999999899</v>
      </c>
      <c r="R545" s="138">
        <f t="shared" si="56"/>
        <v>3.0075187969925037</v>
      </c>
      <c r="S545" s="136">
        <v>5.3199999999999701</v>
      </c>
      <c r="T545" s="137">
        <f t="shared" si="57"/>
        <v>0.37593984962406229</v>
      </c>
      <c r="U545" s="137">
        <f t="shared" si="58"/>
        <v>3.7593984962406228</v>
      </c>
      <c r="V545" s="136">
        <v>53.200000000001303</v>
      </c>
      <c r="W545" s="137">
        <f t="shared" si="59"/>
        <v>0.37593984962405097</v>
      </c>
      <c r="X545" s="137">
        <f t="shared" si="60"/>
        <v>3.7593984962405096</v>
      </c>
      <c r="Y545" s="136">
        <v>133</v>
      </c>
      <c r="Z545" s="9">
        <f t="shared" si="61"/>
        <v>0.3007518796992481</v>
      </c>
      <c r="AA545" s="139">
        <v>0.53200000000000003</v>
      </c>
      <c r="AB545" s="9">
        <f t="shared" si="62"/>
        <v>0.37593984962406013</v>
      </c>
      <c r="AC545" s="136">
        <v>133</v>
      </c>
      <c r="AD545" s="9">
        <f t="shared" si="63"/>
        <v>0.48120300751879702</v>
      </c>
      <c r="AE545" s="136">
        <v>133</v>
      </c>
      <c r="AF545" s="137">
        <f t="shared" si="64"/>
        <v>0.3007518796992481</v>
      </c>
      <c r="AG545" s="136">
        <v>133</v>
      </c>
      <c r="AH545" s="137">
        <f t="shared" si="65"/>
        <v>0.3007518796992481</v>
      </c>
      <c r="AI545" s="136">
        <v>133</v>
      </c>
      <c r="AJ545" s="138">
        <f t="shared" si="66"/>
        <v>0.3007518796992481</v>
      </c>
    </row>
    <row r="546" spans="1:36">
      <c r="A546" s="136">
        <v>133.25</v>
      </c>
      <c r="B546" s="137">
        <f t="shared" si="46"/>
        <v>0.30018761726078802</v>
      </c>
      <c r="C546" s="137">
        <f t="shared" si="47"/>
        <v>3.0018761726078802</v>
      </c>
      <c r="D546" s="9">
        <v>13.3249999999999</v>
      </c>
      <c r="E546" s="138">
        <f t="shared" si="48"/>
        <v>3.0018761726079024</v>
      </c>
      <c r="F546" s="136">
        <v>133.25</v>
      </c>
      <c r="G546" s="137">
        <f t="shared" si="49"/>
        <v>0.75046904315197005</v>
      </c>
      <c r="H546" s="137">
        <f t="shared" si="50"/>
        <v>7.5046904315197001</v>
      </c>
      <c r="I546" s="9">
        <v>13.3249999999999</v>
      </c>
      <c r="J546" s="138">
        <f t="shared" si="51"/>
        <v>3.0018761726079024</v>
      </c>
      <c r="K546" s="9">
        <v>530</v>
      </c>
      <c r="L546" s="137">
        <f t="shared" si="52"/>
        <v>0.75471698113207553</v>
      </c>
      <c r="M546" s="137">
        <f t="shared" si="53"/>
        <v>7.5471698113207548</v>
      </c>
      <c r="N546" s="136">
        <v>133.25</v>
      </c>
      <c r="O546" s="137">
        <f t="shared" si="54"/>
        <v>0.30018761726078802</v>
      </c>
      <c r="P546" s="137">
        <f t="shared" si="55"/>
        <v>3.0018761726078802</v>
      </c>
      <c r="Q546" s="9">
        <v>13.3249999999999</v>
      </c>
      <c r="R546" s="138">
        <f t="shared" si="56"/>
        <v>3.0018761726079024</v>
      </c>
      <c r="S546" s="136">
        <v>5.3299999999999699</v>
      </c>
      <c r="T546" s="137">
        <f t="shared" si="57"/>
        <v>0.37523452157598713</v>
      </c>
      <c r="U546" s="137">
        <f t="shared" si="58"/>
        <v>3.7523452157598713</v>
      </c>
      <c r="V546" s="136">
        <v>53.300000000001397</v>
      </c>
      <c r="W546" s="137">
        <f t="shared" si="59"/>
        <v>0.3752345215759752</v>
      </c>
      <c r="X546" s="137">
        <f t="shared" si="60"/>
        <v>3.7523452157597519</v>
      </c>
      <c r="Y546" s="136">
        <v>133.25</v>
      </c>
      <c r="Z546" s="9">
        <f t="shared" si="61"/>
        <v>0.30018761726078802</v>
      </c>
      <c r="AA546" s="139">
        <v>0.53300000000000003</v>
      </c>
      <c r="AB546" s="9">
        <f t="shared" si="62"/>
        <v>0.37523452157598497</v>
      </c>
      <c r="AC546" s="136">
        <v>133.25</v>
      </c>
      <c r="AD546" s="9">
        <f t="shared" si="63"/>
        <v>0.48030018761726079</v>
      </c>
      <c r="AE546" s="136">
        <v>133.25</v>
      </c>
      <c r="AF546" s="137">
        <f t="shared" si="64"/>
        <v>0.30018761726078802</v>
      </c>
      <c r="AG546" s="136">
        <v>133.25</v>
      </c>
      <c r="AH546" s="137">
        <f t="shared" si="65"/>
        <v>0.30018761726078802</v>
      </c>
      <c r="AI546" s="136">
        <v>133.25</v>
      </c>
      <c r="AJ546" s="138">
        <f t="shared" si="66"/>
        <v>0.30018761726078802</v>
      </c>
    </row>
    <row r="547" spans="1:36">
      <c r="A547" s="136">
        <v>133.5</v>
      </c>
      <c r="B547" s="137">
        <f t="shared" si="46"/>
        <v>0.29962546816479402</v>
      </c>
      <c r="C547" s="137">
        <f t="shared" si="47"/>
        <v>2.9962546816479403</v>
      </c>
      <c r="D547" s="9">
        <v>13.3499999999999</v>
      </c>
      <c r="E547" s="138">
        <f t="shared" si="48"/>
        <v>2.9962546816479625</v>
      </c>
      <c r="F547" s="136">
        <v>133.5</v>
      </c>
      <c r="G547" s="137">
        <f t="shared" si="49"/>
        <v>0.74906367041198496</v>
      </c>
      <c r="H547" s="137">
        <f t="shared" si="50"/>
        <v>7.4906367041198498</v>
      </c>
      <c r="I547" s="9">
        <v>13.3499999999999</v>
      </c>
      <c r="J547" s="138">
        <f t="shared" si="51"/>
        <v>2.9962546816479625</v>
      </c>
      <c r="K547" s="136">
        <v>531</v>
      </c>
      <c r="L547" s="137">
        <f t="shared" si="52"/>
        <v>0.75329566854990582</v>
      </c>
      <c r="M547" s="137">
        <f t="shared" si="53"/>
        <v>7.5329566854990579</v>
      </c>
      <c r="N547" s="136">
        <v>133.5</v>
      </c>
      <c r="O547" s="137">
        <f t="shared" si="54"/>
        <v>0.29962546816479402</v>
      </c>
      <c r="P547" s="137">
        <f t="shared" si="55"/>
        <v>2.9962546816479403</v>
      </c>
      <c r="Q547" s="9">
        <v>13.3499999999999</v>
      </c>
      <c r="R547" s="138">
        <f t="shared" si="56"/>
        <v>2.9962546816479625</v>
      </c>
      <c r="S547" s="136">
        <v>5.3399999999999697</v>
      </c>
      <c r="T547" s="137">
        <f t="shared" si="57"/>
        <v>0.37453183520599465</v>
      </c>
      <c r="U547" s="137">
        <f t="shared" si="58"/>
        <v>3.7453183520599467</v>
      </c>
      <c r="V547" s="136">
        <v>53.400000000001398</v>
      </c>
      <c r="W547" s="137">
        <f t="shared" si="59"/>
        <v>0.37453183520598271</v>
      </c>
      <c r="X547" s="137">
        <f t="shared" si="60"/>
        <v>3.7453183520598272</v>
      </c>
      <c r="Y547" s="136">
        <v>133.5</v>
      </c>
      <c r="Z547" s="9">
        <f t="shared" si="61"/>
        <v>0.29962546816479402</v>
      </c>
      <c r="AA547" s="139">
        <v>0.53400000000000003</v>
      </c>
      <c r="AB547" s="9">
        <f t="shared" si="62"/>
        <v>0.37453183520599248</v>
      </c>
      <c r="AC547" s="136">
        <v>133.5</v>
      </c>
      <c r="AD547" s="9">
        <f t="shared" si="63"/>
        <v>0.47940074906367036</v>
      </c>
      <c r="AE547" s="136">
        <v>133.5</v>
      </c>
      <c r="AF547" s="137">
        <f t="shared" si="64"/>
        <v>0.29962546816479402</v>
      </c>
      <c r="AG547" s="136">
        <v>133.5</v>
      </c>
      <c r="AH547" s="137">
        <f t="shared" si="65"/>
        <v>0.29962546816479402</v>
      </c>
      <c r="AI547" s="136">
        <v>133.5</v>
      </c>
      <c r="AJ547" s="138">
        <f t="shared" si="66"/>
        <v>0.29962546816479402</v>
      </c>
    </row>
    <row r="548" spans="1:36">
      <c r="A548" s="136">
        <v>133.75</v>
      </c>
      <c r="B548" s="137">
        <f t="shared" si="46"/>
        <v>0.29906542056074764</v>
      </c>
      <c r="C548" s="137">
        <f t="shared" si="47"/>
        <v>2.9906542056074765</v>
      </c>
      <c r="D548" s="9">
        <v>13.374999999999901</v>
      </c>
      <c r="E548" s="138">
        <f t="shared" si="48"/>
        <v>2.9906542056074987</v>
      </c>
      <c r="F548" s="136">
        <v>133.75</v>
      </c>
      <c r="G548" s="137">
        <f t="shared" si="49"/>
        <v>0.74766355140186913</v>
      </c>
      <c r="H548" s="137">
        <f t="shared" si="50"/>
        <v>7.4766355140186915</v>
      </c>
      <c r="I548" s="9">
        <v>13.374999999999901</v>
      </c>
      <c r="J548" s="138">
        <f t="shared" si="51"/>
        <v>2.9906542056074987</v>
      </c>
      <c r="K548" s="9">
        <v>532</v>
      </c>
      <c r="L548" s="137">
        <f t="shared" si="52"/>
        <v>0.75187969924812026</v>
      </c>
      <c r="M548" s="137">
        <f t="shared" si="53"/>
        <v>7.518796992481203</v>
      </c>
      <c r="N548" s="136">
        <v>133.75</v>
      </c>
      <c r="O548" s="137">
        <f t="shared" si="54"/>
        <v>0.29906542056074764</v>
      </c>
      <c r="P548" s="137">
        <f t="shared" si="55"/>
        <v>2.9906542056074765</v>
      </c>
      <c r="Q548" s="9">
        <v>13.374999999999901</v>
      </c>
      <c r="R548" s="138">
        <f t="shared" si="56"/>
        <v>2.9906542056074987</v>
      </c>
      <c r="S548" s="136">
        <v>5.3499999999999703</v>
      </c>
      <c r="T548" s="137">
        <f t="shared" si="57"/>
        <v>0.37383177570093662</v>
      </c>
      <c r="U548" s="137">
        <f t="shared" si="58"/>
        <v>3.7383177570093662</v>
      </c>
      <c r="V548" s="136">
        <v>53.5000000000014</v>
      </c>
      <c r="W548" s="137">
        <f t="shared" si="59"/>
        <v>0.3738317757009248</v>
      </c>
      <c r="X548" s="137">
        <f t="shared" si="60"/>
        <v>3.7383177570092481</v>
      </c>
      <c r="Y548" s="136">
        <v>133.75</v>
      </c>
      <c r="Z548" s="9">
        <f t="shared" si="61"/>
        <v>0.29906542056074764</v>
      </c>
      <c r="AA548" s="139">
        <v>0.53500000000000003</v>
      </c>
      <c r="AB548" s="9">
        <f t="shared" si="62"/>
        <v>0.37383177570093457</v>
      </c>
      <c r="AC548" s="136">
        <v>133.75</v>
      </c>
      <c r="AD548" s="9">
        <f t="shared" si="63"/>
        <v>0.47850467289719628</v>
      </c>
      <c r="AE548" s="136">
        <v>133.75</v>
      </c>
      <c r="AF548" s="137">
        <f t="shared" si="64"/>
        <v>0.29906542056074764</v>
      </c>
      <c r="AG548" s="136">
        <v>133.75</v>
      </c>
      <c r="AH548" s="137">
        <f t="shared" si="65"/>
        <v>0.29906542056074764</v>
      </c>
      <c r="AI548" s="136">
        <v>133.75</v>
      </c>
      <c r="AJ548" s="138">
        <f t="shared" si="66"/>
        <v>0.29906542056074764</v>
      </c>
    </row>
    <row r="549" spans="1:36">
      <c r="A549" s="136">
        <v>134</v>
      </c>
      <c r="B549" s="137">
        <f t="shared" si="46"/>
        <v>0.29850746268656719</v>
      </c>
      <c r="C549" s="137">
        <f t="shared" si="47"/>
        <v>2.9850746268656718</v>
      </c>
      <c r="D549" s="9">
        <v>13.399999999999901</v>
      </c>
      <c r="E549" s="138">
        <f t="shared" si="48"/>
        <v>2.985074626865694</v>
      </c>
      <c r="F549" s="136">
        <v>134</v>
      </c>
      <c r="G549" s="137">
        <f t="shared" si="49"/>
        <v>0.74626865671641796</v>
      </c>
      <c r="H549" s="137">
        <f t="shared" si="50"/>
        <v>7.4626865671641793</v>
      </c>
      <c r="I549" s="9">
        <v>13.399999999999901</v>
      </c>
      <c r="J549" s="138">
        <f t="shared" si="51"/>
        <v>2.985074626865694</v>
      </c>
      <c r="K549" s="136">
        <v>533</v>
      </c>
      <c r="L549" s="137">
        <f t="shared" si="52"/>
        <v>0.75046904315197005</v>
      </c>
      <c r="M549" s="137">
        <f t="shared" si="53"/>
        <v>7.5046904315197001</v>
      </c>
      <c r="N549" s="136">
        <v>134</v>
      </c>
      <c r="O549" s="137">
        <f t="shared" si="54"/>
        <v>0.29850746268656719</v>
      </c>
      <c r="P549" s="137">
        <f t="shared" si="55"/>
        <v>2.9850746268656718</v>
      </c>
      <c r="Q549" s="9">
        <v>13.399999999999901</v>
      </c>
      <c r="R549" s="138">
        <f t="shared" si="56"/>
        <v>2.985074626865694</v>
      </c>
      <c r="S549" s="136">
        <v>5.3599999999999701</v>
      </c>
      <c r="T549" s="137">
        <f t="shared" si="57"/>
        <v>0.37313432835821103</v>
      </c>
      <c r="U549" s="137">
        <f t="shared" si="58"/>
        <v>3.7313432835821105</v>
      </c>
      <c r="V549" s="136">
        <v>53.600000000001401</v>
      </c>
      <c r="W549" s="137">
        <f t="shared" si="59"/>
        <v>0.37313432835819915</v>
      </c>
      <c r="X549" s="137">
        <f t="shared" si="60"/>
        <v>3.7313432835819915</v>
      </c>
      <c r="Y549" s="136">
        <v>134</v>
      </c>
      <c r="Z549" s="9">
        <f t="shared" si="61"/>
        <v>0.29850746268656719</v>
      </c>
      <c r="AA549" s="139">
        <v>0.53600000000000003</v>
      </c>
      <c r="AB549" s="9">
        <f t="shared" si="62"/>
        <v>0.37313432835820892</v>
      </c>
      <c r="AC549" s="136">
        <v>134</v>
      </c>
      <c r="AD549" s="9">
        <f t="shared" si="63"/>
        <v>0.47761194029850745</v>
      </c>
      <c r="AE549" s="136">
        <v>134</v>
      </c>
      <c r="AF549" s="137">
        <f t="shared" si="64"/>
        <v>0.29850746268656719</v>
      </c>
      <c r="AG549" s="136">
        <v>134</v>
      </c>
      <c r="AH549" s="137">
        <f t="shared" si="65"/>
        <v>0.29850746268656719</v>
      </c>
      <c r="AI549" s="136">
        <v>134</v>
      </c>
      <c r="AJ549" s="138">
        <f t="shared" si="66"/>
        <v>0.29850746268656719</v>
      </c>
    </row>
    <row r="550" spans="1:36">
      <c r="A550" s="136">
        <v>134.25</v>
      </c>
      <c r="B550" s="137">
        <f t="shared" si="46"/>
        <v>0.297951582867784</v>
      </c>
      <c r="C550" s="137">
        <f t="shared" si="47"/>
        <v>2.9795158286778403</v>
      </c>
      <c r="D550" s="9">
        <v>13.424999999999899</v>
      </c>
      <c r="E550" s="138">
        <f t="shared" si="48"/>
        <v>2.979515828677862</v>
      </c>
      <c r="F550" s="136">
        <v>134.25</v>
      </c>
      <c r="G550" s="137">
        <f t="shared" si="49"/>
        <v>0.74487895716945995</v>
      </c>
      <c r="H550" s="137">
        <f t="shared" si="50"/>
        <v>7.4487895716945998</v>
      </c>
      <c r="I550" s="9">
        <v>13.424999999999899</v>
      </c>
      <c r="J550" s="138">
        <f t="shared" si="51"/>
        <v>2.979515828677862</v>
      </c>
      <c r="K550" s="9">
        <v>534</v>
      </c>
      <c r="L550" s="137">
        <f t="shared" si="52"/>
        <v>0.74906367041198496</v>
      </c>
      <c r="M550" s="137">
        <f t="shared" si="53"/>
        <v>7.4906367041198498</v>
      </c>
      <c r="N550" s="136">
        <v>134.25</v>
      </c>
      <c r="O550" s="137">
        <f t="shared" si="54"/>
        <v>0.297951582867784</v>
      </c>
      <c r="P550" s="137">
        <f t="shared" si="55"/>
        <v>2.9795158286778403</v>
      </c>
      <c r="Q550" s="9">
        <v>13.424999999999899</v>
      </c>
      <c r="R550" s="138">
        <f t="shared" si="56"/>
        <v>2.979515828677862</v>
      </c>
      <c r="S550" s="136">
        <v>5.3699999999999699</v>
      </c>
      <c r="T550" s="137">
        <f t="shared" si="57"/>
        <v>0.37243947858473203</v>
      </c>
      <c r="U550" s="137">
        <f t="shared" si="58"/>
        <v>3.7243947858473203</v>
      </c>
      <c r="V550" s="136">
        <v>53.700000000001403</v>
      </c>
      <c r="W550" s="137">
        <f t="shared" si="59"/>
        <v>0.37243947858472026</v>
      </c>
      <c r="X550" s="137">
        <f t="shared" si="60"/>
        <v>3.7243947858472026</v>
      </c>
      <c r="Y550" s="136">
        <v>134.25</v>
      </c>
      <c r="Z550" s="9">
        <f t="shared" si="61"/>
        <v>0.297951582867784</v>
      </c>
      <c r="AA550" s="139">
        <v>0.53700000000000003</v>
      </c>
      <c r="AB550" s="9">
        <f t="shared" si="62"/>
        <v>0.37243947858472998</v>
      </c>
      <c r="AC550" s="136">
        <v>134.25</v>
      </c>
      <c r="AD550" s="9">
        <f t="shared" si="63"/>
        <v>0.47672253258845437</v>
      </c>
      <c r="AE550" s="136">
        <v>134.25</v>
      </c>
      <c r="AF550" s="137">
        <f t="shared" si="64"/>
        <v>0.297951582867784</v>
      </c>
      <c r="AG550" s="136">
        <v>134.25</v>
      </c>
      <c r="AH550" s="137">
        <f t="shared" si="65"/>
        <v>0.297951582867784</v>
      </c>
      <c r="AI550" s="136">
        <v>134.25</v>
      </c>
      <c r="AJ550" s="138">
        <f t="shared" si="66"/>
        <v>0.297951582867784</v>
      </c>
    </row>
    <row r="551" spans="1:36">
      <c r="A551" s="136">
        <v>134.5</v>
      </c>
      <c r="B551" s="137">
        <f t="shared" si="46"/>
        <v>0.29739776951672864</v>
      </c>
      <c r="C551" s="137">
        <f t="shared" si="47"/>
        <v>2.9739776951672865</v>
      </c>
      <c r="D551" s="9">
        <v>13.4499999999999</v>
      </c>
      <c r="E551" s="138">
        <f t="shared" si="48"/>
        <v>2.9739776951673083</v>
      </c>
      <c r="F551" s="136">
        <v>134.5</v>
      </c>
      <c r="G551" s="137">
        <f t="shared" si="49"/>
        <v>0.74349442379182151</v>
      </c>
      <c r="H551" s="137">
        <f t="shared" si="50"/>
        <v>7.4349442379182147</v>
      </c>
      <c r="I551" s="9">
        <v>13.4499999999999</v>
      </c>
      <c r="J551" s="138">
        <f t="shared" si="51"/>
        <v>2.9739776951673083</v>
      </c>
      <c r="K551" s="136">
        <v>535</v>
      </c>
      <c r="L551" s="137">
        <f t="shared" si="52"/>
        <v>0.74766355140186913</v>
      </c>
      <c r="M551" s="137">
        <f t="shared" si="53"/>
        <v>7.4766355140186915</v>
      </c>
      <c r="N551" s="136">
        <v>134.5</v>
      </c>
      <c r="O551" s="137">
        <f t="shared" si="54"/>
        <v>0.29739776951672864</v>
      </c>
      <c r="P551" s="137">
        <f t="shared" si="55"/>
        <v>2.9739776951672865</v>
      </c>
      <c r="Q551" s="9">
        <v>13.4499999999999</v>
      </c>
      <c r="R551" s="138">
        <f t="shared" si="56"/>
        <v>2.9739776951673083</v>
      </c>
      <c r="S551" s="136">
        <v>5.3799999999999697</v>
      </c>
      <c r="T551" s="137">
        <f t="shared" si="57"/>
        <v>0.37174721189591287</v>
      </c>
      <c r="U551" s="137">
        <f t="shared" si="58"/>
        <v>3.7174721189591287</v>
      </c>
      <c r="V551" s="136">
        <v>53.800000000001397</v>
      </c>
      <c r="W551" s="137">
        <f t="shared" si="59"/>
        <v>0.37174721189590115</v>
      </c>
      <c r="X551" s="137">
        <f t="shared" si="60"/>
        <v>3.7174721189590114</v>
      </c>
      <c r="Y551" s="136">
        <v>134.5</v>
      </c>
      <c r="Z551" s="9">
        <f t="shared" si="61"/>
        <v>0.29739776951672864</v>
      </c>
      <c r="AA551" s="139">
        <v>0.53800000000000003</v>
      </c>
      <c r="AB551" s="9">
        <f t="shared" si="62"/>
        <v>0.37174721189591076</v>
      </c>
      <c r="AC551" s="136">
        <v>134.5</v>
      </c>
      <c r="AD551" s="9">
        <f t="shared" si="63"/>
        <v>0.47583643122676578</v>
      </c>
      <c r="AE551" s="136">
        <v>134.5</v>
      </c>
      <c r="AF551" s="137">
        <f t="shared" si="64"/>
        <v>0.29739776951672864</v>
      </c>
      <c r="AG551" s="136">
        <v>134.5</v>
      </c>
      <c r="AH551" s="137">
        <f t="shared" si="65"/>
        <v>0.29739776951672864</v>
      </c>
      <c r="AI551" s="136">
        <v>134.5</v>
      </c>
      <c r="AJ551" s="138">
        <f t="shared" si="66"/>
        <v>0.29739776951672864</v>
      </c>
    </row>
    <row r="552" spans="1:36">
      <c r="A552" s="136">
        <v>134.75</v>
      </c>
      <c r="B552" s="137">
        <f t="shared" si="46"/>
        <v>0.29684601113172543</v>
      </c>
      <c r="C552" s="137">
        <f t="shared" si="47"/>
        <v>2.9684601113172544</v>
      </c>
      <c r="D552" s="9">
        <v>13.4749999999999</v>
      </c>
      <c r="E552" s="138">
        <f t="shared" si="48"/>
        <v>2.9684601113172762</v>
      </c>
      <c r="F552" s="136">
        <v>134.75</v>
      </c>
      <c r="G552" s="137">
        <f t="shared" si="49"/>
        <v>0.74211502782931349</v>
      </c>
      <c r="H552" s="137">
        <f t="shared" si="50"/>
        <v>7.4211502782931351</v>
      </c>
      <c r="I552" s="9">
        <v>13.4749999999999</v>
      </c>
      <c r="J552" s="138">
        <f t="shared" si="51"/>
        <v>2.9684601113172762</v>
      </c>
      <c r="K552" s="9">
        <v>536</v>
      </c>
      <c r="L552" s="137">
        <f t="shared" si="52"/>
        <v>0.74626865671641796</v>
      </c>
      <c r="M552" s="137">
        <f t="shared" si="53"/>
        <v>7.4626865671641793</v>
      </c>
      <c r="N552" s="136">
        <v>134.75</v>
      </c>
      <c r="O552" s="137">
        <f t="shared" si="54"/>
        <v>0.29684601113172543</v>
      </c>
      <c r="P552" s="137">
        <f t="shared" si="55"/>
        <v>2.9684601113172544</v>
      </c>
      <c r="Q552" s="9">
        <v>13.4749999999999</v>
      </c>
      <c r="R552" s="138">
        <f t="shared" si="56"/>
        <v>2.9684601113172762</v>
      </c>
      <c r="S552" s="136">
        <v>5.3899999999999704</v>
      </c>
      <c r="T552" s="137">
        <f t="shared" si="57"/>
        <v>0.3710575139146588</v>
      </c>
      <c r="U552" s="137">
        <f t="shared" si="58"/>
        <v>3.710575139146588</v>
      </c>
      <c r="V552" s="136">
        <v>53.900000000001398</v>
      </c>
      <c r="W552" s="137">
        <f t="shared" si="59"/>
        <v>0.37105751391464714</v>
      </c>
      <c r="X552" s="137">
        <f t="shared" si="60"/>
        <v>3.7105751391464716</v>
      </c>
      <c r="Y552" s="136">
        <v>134.75</v>
      </c>
      <c r="Z552" s="9">
        <f t="shared" si="61"/>
        <v>0.29684601113172543</v>
      </c>
      <c r="AA552" s="139">
        <v>0.53900000000000003</v>
      </c>
      <c r="AB552" s="9">
        <f t="shared" si="62"/>
        <v>0.37105751391465674</v>
      </c>
      <c r="AC552" s="136">
        <v>134.75</v>
      </c>
      <c r="AD552" s="9">
        <f t="shared" si="63"/>
        <v>0.47495361781076062</v>
      </c>
      <c r="AE552" s="136">
        <v>134.75</v>
      </c>
      <c r="AF552" s="137">
        <f t="shared" si="64"/>
        <v>0.29684601113172543</v>
      </c>
      <c r="AG552" s="136">
        <v>134.75</v>
      </c>
      <c r="AH552" s="137">
        <f t="shared" si="65"/>
        <v>0.29684601113172543</v>
      </c>
      <c r="AI552" s="136">
        <v>134.75</v>
      </c>
      <c r="AJ552" s="138">
        <f t="shared" si="66"/>
        <v>0.29684601113172543</v>
      </c>
    </row>
    <row r="553" spans="1:36">
      <c r="A553" s="136">
        <v>135</v>
      </c>
      <c r="B553" s="137">
        <f t="shared" si="46"/>
        <v>0.29629629629629628</v>
      </c>
      <c r="C553" s="137">
        <f t="shared" si="47"/>
        <v>2.9629629629629628</v>
      </c>
      <c r="D553" s="9">
        <v>13.499999999999901</v>
      </c>
      <c r="E553" s="138">
        <f t="shared" si="48"/>
        <v>2.9629629629629846</v>
      </c>
      <c r="F553" s="136">
        <v>135</v>
      </c>
      <c r="G553" s="137">
        <f t="shared" si="49"/>
        <v>0.7407407407407407</v>
      </c>
      <c r="H553" s="137">
        <f t="shared" si="50"/>
        <v>7.4074074074074066</v>
      </c>
      <c r="I553" s="9">
        <v>13.499999999999901</v>
      </c>
      <c r="J553" s="138">
        <f t="shared" si="51"/>
        <v>2.9629629629629846</v>
      </c>
      <c r="K553" s="136">
        <v>537</v>
      </c>
      <c r="L553" s="137">
        <f t="shared" si="52"/>
        <v>0.74487895716945995</v>
      </c>
      <c r="M553" s="137">
        <f t="shared" si="53"/>
        <v>7.4487895716945998</v>
      </c>
      <c r="N553" s="136">
        <v>135</v>
      </c>
      <c r="O553" s="137">
        <f t="shared" si="54"/>
        <v>0.29629629629629628</v>
      </c>
      <c r="P553" s="137">
        <f t="shared" si="55"/>
        <v>2.9629629629629628</v>
      </c>
      <c r="Q553" s="9">
        <v>13.499999999999901</v>
      </c>
      <c r="R553" s="138">
        <f t="shared" si="56"/>
        <v>2.9629629629629846</v>
      </c>
      <c r="S553" s="136">
        <v>5.3999999999999702</v>
      </c>
      <c r="T553" s="137">
        <f t="shared" si="57"/>
        <v>0.3703703703703724</v>
      </c>
      <c r="U553" s="137">
        <f t="shared" si="58"/>
        <v>3.7037037037037241</v>
      </c>
      <c r="V553" s="136">
        <v>54.0000000000014</v>
      </c>
      <c r="W553" s="137">
        <f t="shared" si="59"/>
        <v>0.3703703703703608</v>
      </c>
      <c r="X553" s="137">
        <f t="shared" si="60"/>
        <v>3.7037037037036082</v>
      </c>
      <c r="Y553" s="136">
        <v>135</v>
      </c>
      <c r="Z553" s="9">
        <f t="shared" si="61"/>
        <v>0.29629629629629628</v>
      </c>
      <c r="AA553" s="139">
        <v>0.54</v>
      </c>
      <c r="AB553" s="9">
        <f t="shared" si="62"/>
        <v>0.37037037037037035</v>
      </c>
      <c r="AC553" s="136">
        <v>135</v>
      </c>
      <c r="AD553" s="9">
        <f t="shared" si="63"/>
        <v>0.47407407407407409</v>
      </c>
      <c r="AE553" s="136">
        <v>135</v>
      </c>
      <c r="AF553" s="137">
        <f t="shared" si="64"/>
        <v>0.29629629629629628</v>
      </c>
      <c r="AG553" s="136">
        <v>135</v>
      </c>
      <c r="AH553" s="137">
        <f t="shared" si="65"/>
        <v>0.29629629629629628</v>
      </c>
      <c r="AI553" s="136">
        <v>135</v>
      </c>
      <c r="AJ553" s="138">
        <f t="shared" si="66"/>
        <v>0.29629629629629628</v>
      </c>
    </row>
    <row r="554" spans="1:36">
      <c r="A554" s="136">
        <v>135.25</v>
      </c>
      <c r="B554" s="137">
        <f t="shared" si="46"/>
        <v>0.29574861367837341</v>
      </c>
      <c r="C554" s="137">
        <f t="shared" si="47"/>
        <v>2.957486136783734</v>
      </c>
      <c r="D554" s="9">
        <v>13.524999999999901</v>
      </c>
      <c r="E554" s="138">
        <f t="shared" si="48"/>
        <v>2.9574861367837553</v>
      </c>
      <c r="F554" s="136">
        <v>135.25</v>
      </c>
      <c r="G554" s="137">
        <f t="shared" si="49"/>
        <v>0.73937153419593349</v>
      </c>
      <c r="H554" s="137">
        <f t="shared" si="50"/>
        <v>7.3937153419593349</v>
      </c>
      <c r="I554" s="9">
        <v>13.524999999999901</v>
      </c>
      <c r="J554" s="138">
        <f t="shared" si="51"/>
        <v>2.9574861367837553</v>
      </c>
      <c r="K554" s="9">
        <v>538</v>
      </c>
      <c r="L554" s="137">
        <f t="shared" si="52"/>
        <v>0.74349442379182151</v>
      </c>
      <c r="M554" s="137">
        <f t="shared" si="53"/>
        <v>7.4349442379182147</v>
      </c>
      <c r="N554" s="136">
        <v>135.25</v>
      </c>
      <c r="O554" s="137">
        <f t="shared" si="54"/>
        <v>0.29574861367837341</v>
      </c>
      <c r="P554" s="137">
        <f t="shared" si="55"/>
        <v>2.957486136783734</v>
      </c>
      <c r="Q554" s="9">
        <v>13.524999999999901</v>
      </c>
      <c r="R554" s="138">
        <f t="shared" si="56"/>
        <v>2.9574861367837553</v>
      </c>
      <c r="S554" s="136">
        <v>5.4099999999999699</v>
      </c>
      <c r="T554" s="137">
        <f t="shared" si="57"/>
        <v>0.3696857670979688</v>
      </c>
      <c r="U554" s="137">
        <f t="shared" si="58"/>
        <v>3.6968576709796879</v>
      </c>
      <c r="V554" s="136">
        <v>54.100000000001401</v>
      </c>
      <c r="W554" s="137">
        <f t="shared" si="59"/>
        <v>0.36968576709795714</v>
      </c>
      <c r="X554" s="137">
        <f t="shared" si="60"/>
        <v>3.6968576709795715</v>
      </c>
      <c r="Y554" s="136">
        <v>135.25</v>
      </c>
      <c r="Z554" s="9">
        <f t="shared" si="61"/>
        <v>0.29574861367837341</v>
      </c>
      <c r="AA554" s="139">
        <v>0.54100000000000004</v>
      </c>
      <c r="AB554" s="9">
        <f t="shared" si="62"/>
        <v>0.36968576709796669</v>
      </c>
      <c r="AC554" s="136">
        <v>135.25</v>
      </c>
      <c r="AD554" s="9">
        <f t="shared" si="63"/>
        <v>0.47319778188539741</v>
      </c>
      <c r="AE554" s="136">
        <v>135.25</v>
      </c>
      <c r="AF554" s="137">
        <f t="shared" si="64"/>
        <v>0.29574861367837341</v>
      </c>
      <c r="AG554" s="136">
        <v>135.25</v>
      </c>
      <c r="AH554" s="137">
        <f t="shared" si="65"/>
        <v>0.29574861367837341</v>
      </c>
      <c r="AI554" s="136">
        <v>135.25</v>
      </c>
      <c r="AJ554" s="138">
        <f t="shared" si="66"/>
        <v>0.29574861367837341</v>
      </c>
    </row>
    <row r="555" spans="1:36">
      <c r="A555" s="136">
        <v>135.5</v>
      </c>
      <c r="B555" s="137">
        <f t="shared" si="46"/>
        <v>0.29520295202952029</v>
      </c>
      <c r="C555" s="137">
        <f t="shared" si="47"/>
        <v>2.9520295202952029</v>
      </c>
      <c r="D555" s="9">
        <v>13.549999999999899</v>
      </c>
      <c r="E555" s="138">
        <f t="shared" si="48"/>
        <v>2.9520295202952247</v>
      </c>
      <c r="F555" s="136">
        <v>135.5</v>
      </c>
      <c r="G555" s="137">
        <f t="shared" si="49"/>
        <v>0.73800738007380073</v>
      </c>
      <c r="H555" s="137">
        <f t="shared" si="50"/>
        <v>7.3800738007380069</v>
      </c>
      <c r="I555" s="9">
        <v>13.549999999999899</v>
      </c>
      <c r="J555" s="138">
        <f t="shared" si="51"/>
        <v>2.9520295202952247</v>
      </c>
      <c r="K555" s="136">
        <v>539</v>
      </c>
      <c r="L555" s="137">
        <f t="shared" si="52"/>
        <v>0.74211502782931349</v>
      </c>
      <c r="M555" s="137">
        <f t="shared" si="53"/>
        <v>7.4211502782931351</v>
      </c>
      <c r="N555" s="136">
        <v>135.5</v>
      </c>
      <c r="O555" s="137">
        <f t="shared" si="54"/>
        <v>0.29520295202952029</v>
      </c>
      <c r="P555" s="137">
        <f t="shared" si="55"/>
        <v>2.9520295202952029</v>
      </c>
      <c r="Q555" s="9">
        <v>13.549999999999899</v>
      </c>
      <c r="R555" s="138">
        <f t="shared" si="56"/>
        <v>2.9520295202952247</v>
      </c>
      <c r="S555" s="136">
        <v>5.4199999999999697</v>
      </c>
      <c r="T555" s="137">
        <f t="shared" si="57"/>
        <v>0.36900369003690242</v>
      </c>
      <c r="U555" s="137">
        <f t="shared" si="58"/>
        <v>3.6900369003690243</v>
      </c>
      <c r="V555" s="136">
        <v>54.200000000001403</v>
      </c>
      <c r="W555" s="137">
        <f t="shared" si="59"/>
        <v>0.36900369003689076</v>
      </c>
      <c r="X555" s="137">
        <f t="shared" si="60"/>
        <v>3.6900369003689075</v>
      </c>
      <c r="Y555" s="136">
        <v>135.5</v>
      </c>
      <c r="Z555" s="9">
        <f t="shared" si="61"/>
        <v>0.29520295202952029</v>
      </c>
      <c r="AA555" s="139">
        <v>0.54200000000000004</v>
      </c>
      <c r="AB555" s="9">
        <f t="shared" si="62"/>
        <v>0.36900369003690037</v>
      </c>
      <c r="AC555" s="136">
        <v>135.5</v>
      </c>
      <c r="AD555" s="9">
        <f t="shared" si="63"/>
        <v>0.47232472324723251</v>
      </c>
      <c r="AE555" s="136">
        <v>135.5</v>
      </c>
      <c r="AF555" s="137">
        <f t="shared" si="64"/>
        <v>0.29520295202952029</v>
      </c>
      <c r="AG555" s="136">
        <v>135.5</v>
      </c>
      <c r="AH555" s="137">
        <f t="shared" si="65"/>
        <v>0.29520295202952029</v>
      </c>
      <c r="AI555" s="136">
        <v>135.5</v>
      </c>
      <c r="AJ555" s="138">
        <f t="shared" si="66"/>
        <v>0.29520295202952029</v>
      </c>
    </row>
    <row r="556" spans="1:36">
      <c r="A556" s="136">
        <v>135.75</v>
      </c>
      <c r="B556" s="137">
        <f t="shared" si="46"/>
        <v>0.29465930018416203</v>
      </c>
      <c r="C556" s="137">
        <f t="shared" si="47"/>
        <v>2.9465930018416202</v>
      </c>
      <c r="D556" s="9">
        <v>13.5749999999999</v>
      </c>
      <c r="E556" s="138">
        <f t="shared" si="48"/>
        <v>2.9465930018416424</v>
      </c>
      <c r="F556" s="136">
        <v>135.75</v>
      </c>
      <c r="G556" s="137">
        <f t="shared" si="49"/>
        <v>0.73664825046040516</v>
      </c>
      <c r="H556" s="137">
        <f t="shared" si="50"/>
        <v>7.3664825046040514</v>
      </c>
      <c r="I556" s="9">
        <v>13.5749999999999</v>
      </c>
      <c r="J556" s="138">
        <f t="shared" si="51"/>
        <v>2.9465930018416424</v>
      </c>
      <c r="K556" s="9">
        <v>540</v>
      </c>
      <c r="L556" s="137">
        <f t="shared" si="52"/>
        <v>0.7407407407407407</v>
      </c>
      <c r="M556" s="137">
        <f t="shared" si="53"/>
        <v>7.4074074074074066</v>
      </c>
      <c r="N556" s="136">
        <v>135.75</v>
      </c>
      <c r="O556" s="137">
        <f t="shared" si="54"/>
        <v>0.29465930018416203</v>
      </c>
      <c r="P556" s="137">
        <f t="shared" si="55"/>
        <v>2.9465930018416202</v>
      </c>
      <c r="Q556" s="9">
        <v>13.5749999999999</v>
      </c>
      <c r="R556" s="138">
        <f t="shared" si="56"/>
        <v>2.9465930018416424</v>
      </c>
      <c r="S556" s="136">
        <v>5.4299999999999704</v>
      </c>
      <c r="T556" s="137">
        <f t="shared" si="57"/>
        <v>0.36832412523020458</v>
      </c>
      <c r="U556" s="137">
        <f t="shared" si="58"/>
        <v>3.6832412523020457</v>
      </c>
      <c r="V556" s="136">
        <v>54.300000000001397</v>
      </c>
      <c r="W556" s="137">
        <f t="shared" si="59"/>
        <v>0.36832412523019309</v>
      </c>
      <c r="X556" s="137">
        <f t="shared" si="60"/>
        <v>3.6832412523019311</v>
      </c>
      <c r="Y556" s="136">
        <v>135.75</v>
      </c>
      <c r="Z556" s="9">
        <f t="shared" si="61"/>
        <v>0.29465930018416203</v>
      </c>
      <c r="AA556" s="139">
        <v>0.54300000000000004</v>
      </c>
      <c r="AB556" s="9">
        <f t="shared" si="62"/>
        <v>0.36832412523020258</v>
      </c>
      <c r="AC556" s="136">
        <v>135.75</v>
      </c>
      <c r="AD556" s="9">
        <f t="shared" si="63"/>
        <v>0.47145488029465932</v>
      </c>
      <c r="AE556" s="136">
        <v>135.75</v>
      </c>
      <c r="AF556" s="137">
        <f t="shared" si="64"/>
        <v>0.29465930018416203</v>
      </c>
      <c r="AG556" s="136">
        <v>135.75</v>
      </c>
      <c r="AH556" s="137">
        <f t="shared" si="65"/>
        <v>0.29465930018416203</v>
      </c>
      <c r="AI556" s="136">
        <v>135.75</v>
      </c>
      <c r="AJ556" s="138">
        <f t="shared" si="66"/>
        <v>0.29465930018416203</v>
      </c>
    </row>
    <row r="557" spans="1:36">
      <c r="A557" s="136">
        <v>136</v>
      </c>
      <c r="B557" s="137">
        <f t="shared" si="46"/>
        <v>0.29411764705882354</v>
      </c>
      <c r="C557" s="137">
        <f t="shared" si="47"/>
        <v>2.9411764705882355</v>
      </c>
      <c r="D557" s="9">
        <v>13.5999999999999</v>
      </c>
      <c r="E557" s="138">
        <f t="shared" si="48"/>
        <v>2.9411764705882568</v>
      </c>
      <c r="F557" s="136">
        <v>136</v>
      </c>
      <c r="G557" s="137">
        <f t="shared" si="49"/>
        <v>0.73529411764705876</v>
      </c>
      <c r="H557" s="137">
        <f t="shared" si="50"/>
        <v>7.3529411764705879</v>
      </c>
      <c r="I557" s="9">
        <v>13.5999999999999</v>
      </c>
      <c r="J557" s="138">
        <f t="shared" si="51"/>
        <v>2.9411764705882568</v>
      </c>
      <c r="K557" s="136">
        <v>541</v>
      </c>
      <c r="L557" s="137">
        <f t="shared" si="52"/>
        <v>0.73937153419593349</v>
      </c>
      <c r="M557" s="137">
        <f t="shared" si="53"/>
        <v>7.3937153419593349</v>
      </c>
      <c r="N557" s="136">
        <v>136</v>
      </c>
      <c r="O557" s="137">
        <f t="shared" si="54"/>
        <v>0.29411764705882354</v>
      </c>
      <c r="P557" s="137">
        <f t="shared" si="55"/>
        <v>2.9411764705882355</v>
      </c>
      <c r="Q557" s="9">
        <v>13.5999999999999</v>
      </c>
      <c r="R557" s="138">
        <f t="shared" si="56"/>
        <v>2.9411764705882568</v>
      </c>
      <c r="S557" s="136">
        <v>5.4399999999999702</v>
      </c>
      <c r="T557" s="137">
        <f t="shared" si="57"/>
        <v>0.36764705882353144</v>
      </c>
      <c r="U557" s="137">
        <f t="shared" si="58"/>
        <v>3.6764705882353144</v>
      </c>
      <c r="V557" s="136">
        <v>54.400000000001498</v>
      </c>
      <c r="W557" s="137">
        <f t="shared" si="59"/>
        <v>0.36764705882351928</v>
      </c>
      <c r="X557" s="137">
        <f t="shared" si="60"/>
        <v>3.6764705882351927</v>
      </c>
      <c r="Y557" s="136">
        <v>136</v>
      </c>
      <c r="Z557" s="9">
        <f t="shared" si="61"/>
        <v>0.29411764705882354</v>
      </c>
      <c r="AA557" s="139">
        <v>0.54400000000000004</v>
      </c>
      <c r="AB557" s="9">
        <f t="shared" si="62"/>
        <v>0.36764705882352938</v>
      </c>
      <c r="AC557" s="136">
        <v>136</v>
      </c>
      <c r="AD557" s="9">
        <f t="shared" si="63"/>
        <v>0.47058823529411764</v>
      </c>
      <c r="AE557" s="136">
        <v>136</v>
      </c>
      <c r="AF557" s="137">
        <f t="shared" si="64"/>
        <v>0.29411764705882354</v>
      </c>
      <c r="AG557" s="136">
        <v>136</v>
      </c>
      <c r="AH557" s="137">
        <f t="shared" si="65"/>
        <v>0.29411764705882354</v>
      </c>
      <c r="AI557" s="136">
        <v>136</v>
      </c>
      <c r="AJ557" s="138">
        <f t="shared" si="66"/>
        <v>0.29411764705882354</v>
      </c>
    </row>
    <row r="558" spans="1:36">
      <c r="A558" s="136">
        <v>136.25</v>
      </c>
      <c r="B558" s="137">
        <f t="shared" si="46"/>
        <v>0.29357798165137616</v>
      </c>
      <c r="C558" s="137">
        <f t="shared" si="47"/>
        <v>2.9357798165137616</v>
      </c>
      <c r="D558" s="9">
        <v>13.624999999999901</v>
      </c>
      <c r="E558" s="138">
        <f t="shared" si="48"/>
        <v>2.9357798165137829</v>
      </c>
      <c r="F558" s="136">
        <v>136.25</v>
      </c>
      <c r="G558" s="137">
        <f t="shared" si="49"/>
        <v>0.73394495412844041</v>
      </c>
      <c r="H558" s="137">
        <f t="shared" si="50"/>
        <v>7.3394495412844041</v>
      </c>
      <c r="I558" s="9">
        <v>13.624999999999901</v>
      </c>
      <c r="J558" s="138">
        <f t="shared" si="51"/>
        <v>2.9357798165137829</v>
      </c>
      <c r="K558" s="9">
        <v>542</v>
      </c>
      <c r="L558" s="137">
        <f t="shared" si="52"/>
        <v>0.73800738007380073</v>
      </c>
      <c r="M558" s="137">
        <f t="shared" si="53"/>
        <v>7.3800738007380069</v>
      </c>
      <c r="N558" s="136">
        <v>136.25</v>
      </c>
      <c r="O558" s="137">
        <f t="shared" si="54"/>
        <v>0.29357798165137616</v>
      </c>
      <c r="P558" s="137">
        <f t="shared" si="55"/>
        <v>2.9357798165137616</v>
      </c>
      <c r="Q558" s="9">
        <v>13.624999999999901</v>
      </c>
      <c r="R558" s="138">
        <f t="shared" si="56"/>
        <v>2.9357798165137829</v>
      </c>
      <c r="S558" s="136">
        <v>5.4499999999999602</v>
      </c>
      <c r="T558" s="137">
        <f t="shared" si="57"/>
        <v>0.36697247706422287</v>
      </c>
      <c r="U558" s="137">
        <f t="shared" si="58"/>
        <v>3.6697247706422287</v>
      </c>
      <c r="V558" s="136">
        <v>54.500000000001499</v>
      </c>
      <c r="W558" s="137">
        <f t="shared" si="59"/>
        <v>0.3669724770642101</v>
      </c>
      <c r="X558" s="137">
        <f t="shared" si="60"/>
        <v>3.6697247706421008</v>
      </c>
      <c r="Y558" s="136">
        <v>136.25</v>
      </c>
      <c r="Z558" s="9">
        <f t="shared" si="61"/>
        <v>0.29357798165137616</v>
      </c>
      <c r="AA558" s="139">
        <v>0.54499999999999904</v>
      </c>
      <c r="AB558" s="9">
        <f t="shared" si="62"/>
        <v>0.36697247706422081</v>
      </c>
      <c r="AC558" s="136">
        <v>136.25</v>
      </c>
      <c r="AD558" s="9">
        <f t="shared" si="63"/>
        <v>0.46972477064220186</v>
      </c>
      <c r="AE558" s="136">
        <v>136.25</v>
      </c>
      <c r="AF558" s="137">
        <f t="shared" si="64"/>
        <v>0.29357798165137616</v>
      </c>
      <c r="AG558" s="136">
        <v>136.25</v>
      </c>
      <c r="AH558" s="137">
        <f t="shared" si="65"/>
        <v>0.29357798165137616</v>
      </c>
      <c r="AI558" s="136">
        <v>136.25</v>
      </c>
      <c r="AJ558" s="138">
        <f t="shared" si="66"/>
        <v>0.29357798165137616</v>
      </c>
    </row>
    <row r="559" spans="1:36">
      <c r="A559" s="136">
        <v>136.5</v>
      </c>
      <c r="B559" s="137">
        <f t="shared" si="46"/>
        <v>0.29304029304029305</v>
      </c>
      <c r="C559" s="137">
        <f t="shared" si="47"/>
        <v>2.9304029304029307</v>
      </c>
      <c r="D559" s="9">
        <v>13.649999999999901</v>
      </c>
      <c r="E559" s="138">
        <f t="shared" si="48"/>
        <v>2.930402930402952</v>
      </c>
      <c r="F559" s="136">
        <v>136.5</v>
      </c>
      <c r="G559" s="137">
        <f t="shared" si="49"/>
        <v>0.73260073260073255</v>
      </c>
      <c r="H559" s="137">
        <f t="shared" si="50"/>
        <v>7.3260073260073257</v>
      </c>
      <c r="I559" s="9">
        <v>13.649999999999901</v>
      </c>
      <c r="J559" s="138">
        <f t="shared" si="51"/>
        <v>2.930402930402952</v>
      </c>
      <c r="K559" s="136">
        <v>543</v>
      </c>
      <c r="L559" s="137">
        <f t="shared" si="52"/>
        <v>0.73664825046040516</v>
      </c>
      <c r="M559" s="137">
        <f t="shared" si="53"/>
        <v>7.3664825046040514</v>
      </c>
      <c r="N559" s="136">
        <v>136.5</v>
      </c>
      <c r="O559" s="137">
        <f t="shared" si="54"/>
        <v>0.29304029304029305</v>
      </c>
      <c r="P559" s="137">
        <f t="shared" si="55"/>
        <v>2.9304029304029307</v>
      </c>
      <c r="Q559" s="9">
        <v>13.649999999999901</v>
      </c>
      <c r="R559" s="138">
        <f t="shared" si="56"/>
        <v>2.930402930402952</v>
      </c>
      <c r="S559" s="136">
        <v>5.45999999999996</v>
      </c>
      <c r="T559" s="137">
        <f t="shared" si="57"/>
        <v>0.366300366300369</v>
      </c>
      <c r="U559" s="137">
        <f t="shared" si="58"/>
        <v>3.66300366300369</v>
      </c>
      <c r="V559" s="136">
        <v>54.600000000001501</v>
      </c>
      <c r="W559" s="137">
        <f t="shared" si="59"/>
        <v>0.36630036630035628</v>
      </c>
      <c r="X559" s="137">
        <f t="shared" si="60"/>
        <v>3.6630036630035629</v>
      </c>
      <c r="Y559" s="136">
        <v>136.5</v>
      </c>
      <c r="Z559" s="9">
        <f t="shared" si="61"/>
        <v>0.29304029304029305</v>
      </c>
      <c r="AA559" s="139">
        <v>0.54599999999999904</v>
      </c>
      <c r="AB559" s="9">
        <f t="shared" si="62"/>
        <v>0.36630036630036694</v>
      </c>
      <c r="AC559" s="136">
        <v>136.5</v>
      </c>
      <c r="AD559" s="9">
        <f t="shared" si="63"/>
        <v>0.46886446886446886</v>
      </c>
      <c r="AE559" s="136">
        <v>136.5</v>
      </c>
      <c r="AF559" s="137">
        <f t="shared" si="64"/>
        <v>0.29304029304029305</v>
      </c>
      <c r="AG559" s="136">
        <v>136.5</v>
      </c>
      <c r="AH559" s="137">
        <f t="shared" si="65"/>
        <v>0.29304029304029305</v>
      </c>
      <c r="AI559" s="136">
        <v>136.5</v>
      </c>
      <c r="AJ559" s="138">
        <f t="shared" si="66"/>
        <v>0.29304029304029305</v>
      </c>
    </row>
    <row r="560" spans="1:36">
      <c r="A560" s="136">
        <v>136.75</v>
      </c>
      <c r="B560" s="137">
        <f t="shared" si="46"/>
        <v>0.29250457038391225</v>
      </c>
      <c r="C560" s="137">
        <f t="shared" si="47"/>
        <v>2.9250457038391224</v>
      </c>
      <c r="D560" s="9">
        <v>13.674999999999899</v>
      </c>
      <c r="E560" s="138">
        <f t="shared" si="48"/>
        <v>2.9250457038391442</v>
      </c>
      <c r="F560" s="136">
        <v>136.75</v>
      </c>
      <c r="G560" s="137">
        <f t="shared" si="49"/>
        <v>0.73126142595978061</v>
      </c>
      <c r="H560" s="137">
        <f t="shared" si="50"/>
        <v>7.3126142595978063</v>
      </c>
      <c r="I560" s="9">
        <v>13.674999999999899</v>
      </c>
      <c r="J560" s="138">
        <f t="shared" si="51"/>
        <v>2.9250457038391442</v>
      </c>
      <c r="K560" s="9">
        <v>544</v>
      </c>
      <c r="L560" s="137">
        <f t="shared" si="52"/>
        <v>0.73529411764705876</v>
      </c>
      <c r="M560" s="137">
        <f t="shared" si="53"/>
        <v>7.3529411764705879</v>
      </c>
      <c r="N560" s="136">
        <v>136.75</v>
      </c>
      <c r="O560" s="137">
        <f t="shared" si="54"/>
        <v>0.29250457038391225</v>
      </c>
      <c r="P560" s="137">
        <f t="shared" si="55"/>
        <v>2.9250457038391224</v>
      </c>
      <c r="Q560" s="9">
        <v>13.674999999999899</v>
      </c>
      <c r="R560" s="138">
        <f t="shared" si="56"/>
        <v>2.9250457038391442</v>
      </c>
      <c r="S560" s="136">
        <v>5.4699999999999598</v>
      </c>
      <c r="T560" s="137">
        <f t="shared" si="57"/>
        <v>0.36563071297989302</v>
      </c>
      <c r="U560" s="137">
        <f t="shared" si="58"/>
        <v>3.6563071297989302</v>
      </c>
      <c r="V560" s="136">
        <v>54.700000000001502</v>
      </c>
      <c r="W560" s="137">
        <f t="shared" si="59"/>
        <v>0.36563071297988026</v>
      </c>
      <c r="X560" s="137">
        <f t="shared" si="60"/>
        <v>3.6563071297988028</v>
      </c>
      <c r="Y560" s="136">
        <v>136.75</v>
      </c>
      <c r="Z560" s="9">
        <f t="shared" si="61"/>
        <v>0.29250457038391225</v>
      </c>
      <c r="AA560" s="139">
        <v>0.54699999999999904</v>
      </c>
      <c r="AB560" s="9">
        <f t="shared" si="62"/>
        <v>0.36563071297989097</v>
      </c>
      <c r="AC560" s="136">
        <v>136.75</v>
      </c>
      <c r="AD560" s="9">
        <f t="shared" si="63"/>
        <v>0.4680073126142596</v>
      </c>
      <c r="AE560" s="136">
        <v>136.75</v>
      </c>
      <c r="AF560" s="137">
        <f t="shared" si="64"/>
        <v>0.29250457038391225</v>
      </c>
      <c r="AG560" s="136">
        <v>136.75</v>
      </c>
      <c r="AH560" s="137">
        <f t="shared" si="65"/>
        <v>0.29250457038391225</v>
      </c>
      <c r="AI560" s="136">
        <v>136.75</v>
      </c>
      <c r="AJ560" s="138">
        <f t="shared" si="66"/>
        <v>0.29250457038391225</v>
      </c>
    </row>
    <row r="561" spans="1:36">
      <c r="A561" s="136">
        <v>137</v>
      </c>
      <c r="B561" s="137">
        <f t="shared" si="46"/>
        <v>0.29197080291970801</v>
      </c>
      <c r="C561" s="137">
        <f t="shared" si="47"/>
        <v>2.9197080291970803</v>
      </c>
      <c r="D561" s="9">
        <v>13.6999999999999</v>
      </c>
      <c r="E561" s="138">
        <f t="shared" si="48"/>
        <v>2.9197080291971016</v>
      </c>
      <c r="F561" s="136">
        <v>137</v>
      </c>
      <c r="G561" s="137">
        <f t="shared" si="49"/>
        <v>0.72992700729927007</v>
      </c>
      <c r="H561" s="137">
        <f t="shared" si="50"/>
        <v>7.2992700729927007</v>
      </c>
      <c r="I561" s="9">
        <v>13.6999999999999</v>
      </c>
      <c r="J561" s="138">
        <f t="shared" si="51"/>
        <v>2.9197080291971016</v>
      </c>
      <c r="K561" s="136">
        <v>545</v>
      </c>
      <c r="L561" s="137">
        <f t="shared" si="52"/>
        <v>0.73394495412844041</v>
      </c>
      <c r="M561" s="137">
        <f t="shared" si="53"/>
        <v>7.3394495412844041</v>
      </c>
      <c r="N561" s="136">
        <v>137</v>
      </c>
      <c r="O561" s="137">
        <f t="shared" si="54"/>
        <v>0.29197080291970801</v>
      </c>
      <c r="P561" s="137">
        <f t="shared" si="55"/>
        <v>2.9197080291970803</v>
      </c>
      <c r="Q561" s="9">
        <v>13.6999999999999</v>
      </c>
      <c r="R561" s="138">
        <f t="shared" si="56"/>
        <v>2.9197080291971016</v>
      </c>
      <c r="S561" s="136">
        <v>5.4799999999999596</v>
      </c>
      <c r="T561" s="137">
        <f t="shared" si="57"/>
        <v>0.36496350364963775</v>
      </c>
      <c r="U561" s="137">
        <f t="shared" si="58"/>
        <v>3.6496350364963774</v>
      </c>
      <c r="V561" s="136">
        <v>54.800000000001504</v>
      </c>
      <c r="W561" s="137">
        <f t="shared" si="59"/>
        <v>0.36496350364962504</v>
      </c>
      <c r="X561" s="137">
        <f t="shared" si="60"/>
        <v>3.6496350364962504</v>
      </c>
      <c r="Y561" s="136">
        <v>137</v>
      </c>
      <c r="Z561" s="9">
        <f t="shared" si="61"/>
        <v>0.29197080291970801</v>
      </c>
      <c r="AA561" s="139">
        <v>0.54799999999999904</v>
      </c>
      <c r="AB561" s="9">
        <f t="shared" si="62"/>
        <v>0.3649635036496357</v>
      </c>
      <c r="AC561" s="136">
        <v>137</v>
      </c>
      <c r="AD561" s="9">
        <f t="shared" si="63"/>
        <v>0.46715328467153283</v>
      </c>
      <c r="AE561" s="136">
        <v>137</v>
      </c>
      <c r="AF561" s="137">
        <f t="shared" si="64"/>
        <v>0.29197080291970801</v>
      </c>
      <c r="AG561" s="136">
        <v>137</v>
      </c>
      <c r="AH561" s="137">
        <f t="shared" si="65"/>
        <v>0.29197080291970801</v>
      </c>
      <c r="AI561" s="136">
        <v>137</v>
      </c>
      <c r="AJ561" s="138">
        <f t="shared" si="66"/>
        <v>0.29197080291970801</v>
      </c>
    </row>
    <row r="562" spans="1:36">
      <c r="A562" s="136">
        <v>137.25</v>
      </c>
      <c r="B562" s="137">
        <f t="shared" si="46"/>
        <v>0.2914389799635701</v>
      </c>
      <c r="C562" s="137">
        <f t="shared" si="47"/>
        <v>2.9143897996357011</v>
      </c>
      <c r="D562" s="9">
        <v>13.7249999999999</v>
      </c>
      <c r="E562" s="138">
        <f t="shared" si="48"/>
        <v>2.9143897996357224</v>
      </c>
      <c r="F562" s="136">
        <v>137.25</v>
      </c>
      <c r="G562" s="137">
        <f t="shared" si="49"/>
        <v>0.72859744990892528</v>
      </c>
      <c r="H562" s="137">
        <f t="shared" si="50"/>
        <v>7.285974499089253</v>
      </c>
      <c r="I562" s="9">
        <v>13.7249999999999</v>
      </c>
      <c r="J562" s="138">
        <f t="shared" si="51"/>
        <v>2.9143897996357224</v>
      </c>
      <c r="K562" s="9">
        <v>546</v>
      </c>
      <c r="L562" s="137">
        <f t="shared" si="52"/>
        <v>0.73260073260073255</v>
      </c>
      <c r="M562" s="137">
        <f t="shared" si="53"/>
        <v>7.3260073260073257</v>
      </c>
      <c r="N562" s="136">
        <v>137.25</v>
      </c>
      <c r="O562" s="137">
        <f t="shared" si="54"/>
        <v>0.2914389799635701</v>
      </c>
      <c r="P562" s="137">
        <f t="shared" si="55"/>
        <v>2.9143897996357011</v>
      </c>
      <c r="Q562" s="9">
        <v>13.7249999999999</v>
      </c>
      <c r="R562" s="138">
        <f t="shared" si="56"/>
        <v>2.9143897996357224</v>
      </c>
      <c r="S562" s="136">
        <v>5.4899999999999602</v>
      </c>
      <c r="T562" s="137">
        <f t="shared" si="57"/>
        <v>0.3642987249544653</v>
      </c>
      <c r="U562" s="137">
        <f t="shared" si="58"/>
        <v>3.6429872495446531</v>
      </c>
      <c r="V562" s="136">
        <v>54.900000000001498</v>
      </c>
      <c r="W562" s="137">
        <f t="shared" si="59"/>
        <v>0.36429872495445276</v>
      </c>
      <c r="X562" s="137">
        <f t="shared" si="60"/>
        <v>3.6429872495445275</v>
      </c>
      <c r="Y562" s="136">
        <v>137.25</v>
      </c>
      <c r="Z562" s="9">
        <f t="shared" si="61"/>
        <v>0.2914389799635701</v>
      </c>
      <c r="AA562" s="139">
        <v>0.54899999999999904</v>
      </c>
      <c r="AB562" s="9">
        <f t="shared" si="62"/>
        <v>0.3642987249544633</v>
      </c>
      <c r="AC562" s="136">
        <v>137.25</v>
      </c>
      <c r="AD562" s="9">
        <f t="shared" si="63"/>
        <v>0.4663023679417122</v>
      </c>
      <c r="AE562" s="136">
        <v>137.25</v>
      </c>
      <c r="AF562" s="137">
        <f t="shared" si="64"/>
        <v>0.2914389799635701</v>
      </c>
      <c r="AG562" s="136">
        <v>137.25</v>
      </c>
      <c r="AH562" s="137">
        <f t="shared" si="65"/>
        <v>0.2914389799635701</v>
      </c>
      <c r="AI562" s="136">
        <v>137.25</v>
      </c>
      <c r="AJ562" s="138">
        <f t="shared" si="66"/>
        <v>0.2914389799635701</v>
      </c>
    </row>
    <row r="563" spans="1:36">
      <c r="A563" s="136">
        <v>137.5</v>
      </c>
      <c r="B563" s="137">
        <f t="shared" si="46"/>
        <v>0.29090909090909089</v>
      </c>
      <c r="C563" s="137">
        <f t="shared" si="47"/>
        <v>2.9090909090909092</v>
      </c>
      <c r="D563" s="9">
        <v>13.749999999999901</v>
      </c>
      <c r="E563" s="138">
        <f t="shared" si="48"/>
        <v>2.9090909090909305</v>
      </c>
      <c r="F563" s="136">
        <v>137.5</v>
      </c>
      <c r="G563" s="137">
        <f t="shared" si="49"/>
        <v>0.72727272727272729</v>
      </c>
      <c r="H563" s="137">
        <f t="shared" si="50"/>
        <v>7.2727272727272734</v>
      </c>
      <c r="I563" s="9">
        <v>13.749999999999901</v>
      </c>
      <c r="J563" s="138">
        <f t="shared" si="51"/>
        <v>2.9090909090909305</v>
      </c>
      <c r="K563" s="136">
        <v>547</v>
      </c>
      <c r="L563" s="137">
        <f t="shared" si="52"/>
        <v>0.73126142595978061</v>
      </c>
      <c r="M563" s="137">
        <f t="shared" si="53"/>
        <v>7.3126142595978063</v>
      </c>
      <c r="N563" s="136">
        <v>137.5</v>
      </c>
      <c r="O563" s="137">
        <f t="shared" si="54"/>
        <v>0.29090909090909089</v>
      </c>
      <c r="P563" s="137">
        <f t="shared" si="55"/>
        <v>2.9090909090909092</v>
      </c>
      <c r="Q563" s="9">
        <v>13.749999999999901</v>
      </c>
      <c r="R563" s="138">
        <f t="shared" si="56"/>
        <v>2.9090909090909305</v>
      </c>
      <c r="S563" s="136">
        <v>5.49999999999996</v>
      </c>
      <c r="T563" s="137">
        <f t="shared" si="57"/>
        <v>0.36363636363636631</v>
      </c>
      <c r="U563" s="137">
        <f t="shared" si="58"/>
        <v>3.6363636363636633</v>
      </c>
      <c r="V563" s="136">
        <v>55.000000000001499</v>
      </c>
      <c r="W563" s="137">
        <f t="shared" si="59"/>
        <v>0.36363636363635371</v>
      </c>
      <c r="X563" s="137">
        <f t="shared" si="60"/>
        <v>3.6363636363635372</v>
      </c>
      <c r="Y563" s="136">
        <v>137.5</v>
      </c>
      <c r="Z563" s="9">
        <f t="shared" si="61"/>
        <v>0.29090909090909089</v>
      </c>
      <c r="AA563" s="139">
        <v>0.54999999999999905</v>
      </c>
      <c r="AB563" s="9">
        <f t="shared" si="62"/>
        <v>0.36363636363636431</v>
      </c>
      <c r="AC563" s="136">
        <v>137.5</v>
      </c>
      <c r="AD563" s="9">
        <f t="shared" si="63"/>
        <v>0.46545454545454545</v>
      </c>
      <c r="AE563" s="136">
        <v>137.5</v>
      </c>
      <c r="AF563" s="137">
        <f t="shared" si="64"/>
        <v>0.29090909090909089</v>
      </c>
      <c r="AG563" s="136">
        <v>137.5</v>
      </c>
      <c r="AH563" s="137">
        <f t="shared" si="65"/>
        <v>0.29090909090909089</v>
      </c>
      <c r="AI563" s="136">
        <v>137.5</v>
      </c>
      <c r="AJ563" s="138">
        <f t="shared" si="66"/>
        <v>0.29090909090909089</v>
      </c>
    </row>
    <row r="564" spans="1:36">
      <c r="A564" s="136">
        <v>137.75</v>
      </c>
      <c r="B564" s="137">
        <f t="shared" si="46"/>
        <v>0.29038112522686021</v>
      </c>
      <c r="C564" s="137">
        <f t="shared" si="47"/>
        <v>2.9038112522686021</v>
      </c>
      <c r="D564" s="9">
        <v>13.774999999999901</v>
      </c>
      <c r="E564" s="138">
        <f t="shared" si="48"/>
        <v>2.9038112522686235</v>
      </c>
      <c r="F564" s="136">
        <v>137.75</v>
      </c>
      <c r="G564" s="137">
        <f t="shared" si="49"/>
        <v>0.72595281306715065</v>
      </c>
      <c r="H564" s="137">
        <f t="shared" si="50"/>
        <v>7.2595281306715069</v>
      </c>
      <c r="I564" s="9">
        <v>13.774999999999901</v>
      </c>
      <c r="J564" s="138">
        <f t="shared" si="51"/>
        <v>2.9038112522686235</v>
      </c>
      <c r="K564" s="9">
        <v>548</v>
      </c>
      <c r="L564" s="137">
        <f t="shared" si="52"/>
        <v>0.72992700729927007</v>
      </c>
      <c r="M564" s="137">
        <f t="shared" si="53"/>
        <v>7.2992700729927007</v>
      </c>
      <c r="N564" s="136">
        <v>137.75</v>
      </c>
      <c r="O564" s="137">
        <f t="shared" si="54"/>
        <v>0.29038112522686021</v>
      </c>
      <c r="P564" s="137">
        <f t="shared" si="55"/>
        <v>2.9038112522686021</v>
      </c>
      <c r="Q564" s="9">
        <v>13.774999999999901</v>
      </c>
      <c r="R564" s="138">
        <f t="shared" si="56"/>
        <v>2.9038112522686235</v>
      </c>
      <c r="S564" s="136">
        <v>5.5099999999999598</v>
      </c>
      <c r="T564" s="137">
        <f t="shared" si="57"/>
        <v>0.36297640653357799</v>
      </c>
      <c r="U564" s="137">
        <f t="shared" si="58"/>
        <v>3.6297640653357801</v>
      </c>
      <c r="V564" s="136">
        <v>55.100000000001501</v>
      </c>
      <c r="W564" s="137">
        <f t="shared" si="59"/>
        <v>0.36297640653356544</v>
      </c>
      <c r="X564" s="137">
        <f t="shared" si="60"/>
        <v>3.6297640653356544</v>
      </c>
      <c r="Y564" s="136">
        <v>137.75</v>
      </c>
      <c r="Z564" s="9">
        <f t="shared" si="61"/>
        <v>0.29038112522686021</v>
      </c>
      <c r="AA564" s="139">
        <v>0.55099999999999905</v>
      </c>
      <c r="AB564" s="9">
        <f t="shared" si="62"/>
        <v>0.36297640653357593</v>
      </c>
      <c r="AC564" s="136">
        <v>137.75</v>
      </c>
      <c r="AD564" s="9">
        <f t="shared" si="63"/>
        <v>0.46460980036297639</v>
      </c>
      <c r="AE564" s="136">
        <v>137.75</v>
      </c>
      <c r="AF564" s="137">
        <f t="shared" si="64"/>
        <v>0.29038112522686021</v>
      </c>
      <c r="AG564" s="136">
        <v>137.75</v>
      </c>
      <c r="AH564" s="137">
        <f t="shared" si="65"/>
        <v>0.29038112522686021</v>
      </c>
      <c r="AI564" s="136">
        <v>137.75</v>
      </c>
      <c r="AJ564" s="138">
        <f t="shared" si="66"/>
        <v>0.29038112522686021</v>
      </c>
    </row>
    <row r="565" spans="1:36">
      <c r="A565" s="136">
        <v>138</v>
      </c>
      <c r="B565" s="137">
        <f t="shared" si="46"/>
        <v>0.28985507246376813</v>
      </c>
      <c r="C565" s="137">
        <f t="shared" si="47"/>
        <v>2.8985507246376812</v>
      </c>
      <c r="D565" s="9">
        <v>13.799999999999899</v>
      </c>
      <c r="E565" s="138">
        <f t="shared" si="48"/>
        <v>2.8985507246377025</v>
      </c>
      <c r="F565" s="136">
        <v>138</v>
      </c>
      <c r="G565" s="137">
        <f t="shared" si="49"/>
        <v>0.72463768115942029</v>
      </c>
      <c r="H565" s="137">
        <f t="shared" si="50"/>
        <v>7.2463768115942031</v>
      </c>
      <c r="I565" s="9">
        <v>13.799999999999899</v>
      </c>
      <c r="J565" s="138">
        <f t="shared" si="51"/>
        <v>2.8985507246377025</v>
      </c>
      <c r="K565" s="136">
        <v>549</v>
      </c>
      <c r="L565" s="137">
        <f t="shared" si="52"/>
        <v>0.72859744990892528</v>
      </c>
      <c r="M565" s="137">
        <f t="shared" si="53"/>
        <v>7.285974499089253</v>
      </c>
      <c r="N565" s="136">
        <v>138</v>
      </c>
      <c r="O565" s="137">
        <f t="shared" si="54"/>
        <v>0.28985507246376813</v>
      </c>
      <c r="P565" s="137">
        <f t="shared" si="55"/>
        <v>2.8985507246376812</v>
      </c>
      <c r="Q565" s="9">
        <v>13.799999999999899</v>
      </c>
      <c r="R565" s="138">
        <f t="shared" si="56"/>
        <v>2.8985507246377025</v>
      </c>
      <c r="S565" s="136">
        <v>5.5199999999999596</v>
      </c>
      <c r="T565" s="137">
        <f t="shared" si="57"/>
        <v>0.36231884057971281</v>
      </c>
      <c r="U565" s="137">
        <f t="shared" si="58"/>
        <v>3.6231884057971282</v>
      </c>
      <c r="V565" s="136">
        <v>55.200000000001502</v>
      </c>
      <c r="W565" s="137">
        <f t="shared" si="59"/>
        <v>0.36231884057970026</v>
      </c>
      <c r="X565" s="137">
        <f t="shared" si="60"/>
        <v>3.6231884057970025</v>
      </c>
      <c r="Y565" s="136">
        <v>138</v>
      </c>
      <c r="Z565" s="9">
        <f t="shared" si="61"/>
        <v>0.28985507246376813</v>
      </c>
      <c r="AA565" s="139">
        <v>0.55199999999999905</v>
      </c>
      <c r="AB565" s="9">
        <f t="shared" si="62"/>
        <v>0.36231884057971081</v>
      </c>
      <c r="AC565" s="136">
        <v>138</v>
      </c>
      <c r="AD565" s="9">
        <f t="shared" si="63"/>
        <v>0.46376811594202899</v>
      </c>
      <c r="AE565" s="136">
        <v>138</v>
      </c>
      <c r="AF565" s="137">
        <f t="shared" si="64"/>
        <v>0.28985507246376813</v>
      </c>
      <c r="AG565" s="136">
        <v>138</v>
      </c>
      <c r="AH565" s="137">
        <f t="shared" si="65"/>
        <v>0.28985507246376813</v>
      </c>
      <c r="AI565" s="136">
        <v>138</v>
      </c>
      <c r="AJ565" s="138">
        <f t="shared" si="66"/>
        <v>0.28985507246376813</v>
      </c>
    </row>
    <row r="566" spans="1:36">
      <c r="A566" s="136">
        <v>138.25</v>
      </c>
      <c r="B566" s="137">
        <f t="shared" si="46"/>
        <v>0.28933092224231466</v>
      </c>
      <c r="C566" s="137">
        <f t="shared" si="47"/>
        <v>2.8933092224231465</v>
      </c>
      <c r="D566" s="9">
        <v>13.8249999999999</v>
      </c>
      <c r="E566" s="138">
        <f t="shared" si="48"/>
        <v>2.8933092224231673</v>
      </c>
      <c r="F566" s="136">
        <v>138.25</v>
      </c>
      <c r="G566" s="137">
        <f t="shared" si="49"/>
        <v>0.72332730560578662</v>
      </c>
      <c r="H566" s="137">
        <f t="shared" si="50"/>
        <v>7.2332730560578664</v>
      </c>
      <c r="I566" s="9">
        <v>13.8249999999999</v>
      </c>
      <c r="J566" s="138">
        <f t="shared" si="51"/>
        <v>2.8933092224231673</v>
      </c>
      <c r="K566" s="9">
        <v>550</v>
      </c>
      <c r="L566" s="137">
        <f t="shared" si="52"/>
        <v>0.72727272727272729</v>
      </c>
      <c r="M566" s="137">
        <f t="shared" si="53"/>
        <v>7.2727272727272734</v>
      </c>
      <c r="N566" s="136">
        <v>138.25</v>
      </c>
      <c r="O566" s="137">
        <f t="shared" si="54"/>
        <v>0.28933092224231466</v>
      </c>
      <c r="P566" s="137">
        <f t="shared" si="55"/>
        <v>2.8933092224231465</v>
      </c>
      <c r="Q566" s="9">
        <v>13.8249999999999</v>
      </c>
      <c r="R566" s="138">
        <f t="shared" si="56"/>
        <v>2.8933092224231673</v>
      </c>
      <c r="S566" s="136">
        <v>5.5299999999999603</v>
      </c>
      <c r="T566" s="137">
        <f t="shared" si="57"/>
        <v>0.36166365280289592</v>
      </c>
      <c r="U566" s="137">
        <f t="shared" si="58"/>
        <v>3.616636528028959</v>
      </c>
      <c r="V566" s="136">
        <v>55.300000000001504</v>
      </c>
      <c r="W566" s="137">
        <f t="shared" si="59"/>
        <v>0.36166365280288348</v>
      </c>
      <c r="X566" s="137">
        <f t="shared" si="60"/>
        <v>3.6166365280288346</v>
      </c>
      <c r="Y566" s="136">
        <v>138.25</v>
      </c>
      <c r="Z566" s="9">
        <f t="shared" si="61"/>
        <v>0.28933092224231466</v>
      </c>
      <c r="AA566" s="139">
        <v>0.55299999999999905</v>
      </c>
      <c r="AB566" s="9">
        <f t="shared" si="62"/>
        <v>0.36166365280289392</v>
      </c>
      <c r="AC566" s="136">
        <v>138.25</v>
      </c>
      <c r="AD566" s="9">
        <f t="shared" si="63"/>
        <v>0.46292947558770348</v>
      </c>
      <c r="AE566" s="136">
        <v>138.25</v>
      </c>
      <c r="AF566" s="137">
        <f t="shared" si="64"/>
        <v>0.28933092224231466</v>
      </c>
      <c r="AG566" s="136">
        <v>138.25</v>
      </c>
      <c r="AH566" s="137">
        <f t="shared" si="65"/>
        <v>0.28933092224231466</v>
      </c>
      <c r="AI566" s="136">
        <v>138.25</v>
      </c>
      <c r="AJ566" s="138">
        <f t="shared" si="66"/>
        <v>0.28933092224231466</v>
      </c>
    </row>
    <row r="567" spans="1:36">
      <c r="A567" s="136">
        <v>138.5</v>
      </c>
      <c r="B567" s="137">
        <f t="shared" si="46"/>
        <v>0.28880866425992779</v>
      </c>
      <c r="C567" s="137">
        <f t="shared" si="47"/>
        <v>2.8880866425992782</v>
      </c>
      <c r="D567" s="9">
        <v>13.8499999999999</v>
      </c>
      <c r="E567" s="138">
        <f t="shared" si="48"/>
        <v>2.8880866425992986</v>
      </c>
      <c r="F567" s="136">
        <v>138.5</v>
      </c>
      <c r="G567" s="137">
        <f t="shared" si="49"/>
        <v>0.72202166064981943</v>
      </c>
      <c r="H567" s="137">
        <f t="shared" si="50"/>
        <v>7.2202166064981945</v>
      </c>
      <c r="I567" s="9">
        <v>13.8499999999999</v>
      </c>
      <c r="J567" s="138">
        <f t="shared" si="51"/>
        <v>2.8880866425992986</v>
      </c>
      <c r="K567" s="136">
        <v>551</v>
      </c>
      <c r="L567" s="137">
        <f t="shared" si="52"/>
        <v>0.72595281306715065</v>
      </c>
      <c r="M567" s="137">
        <f t="shared" si="53"/>
        <v>7.2595281306715069</v>
      </c>
      <c r="N567" s="136">
        <v>138.5</v>
      </c>
      <c r="O567" s="137">
        <f t="shared" si="54"/>
        <v>0.28880866425992779</v>
      </c>
      <c r="P567" s="137">
        <f t="shared" si="55"/>
        <v>2.8880866425992782</v>
      </c>
      <c r="Q567" s="9">
        <v>13.8499999999999</v>
      </c>
      <c r="R567" s="138">
        <f t="shared" si="56"/>
        <v>2.8880866425992986</v>
      </c>
      <c r="S567" s="136">
        <v>5.5399999999999601</v>
      </c>
      <c r="T567" s="137">
        <f t="shared" si="57"/>
        <v>0.36101083032491238</v>
      </c>
      <c r="U567" s="137">
        <f t="shared" si="58"/>
        <v>3.6101083032491239</v>
      </c>
      <c r="V567" s="136">
        <v>55.400000000001498</v>
      </c>
      <c r="W567" s="137">
        <f t="shared" si="59"/>
        <v>0.36101083032489995</v>
      </c>
      <c r="X567" s="137">
        <f t="shared" si="60"/>
        <v>3.6101083032489996</v>
      </c>
      <c r="Y567" s="136">
        <v>138.5</v>
      </c>
      <c r="Z567" s="9">
        <f t="shared" si="61"/>
        <v>0.28880866425992779</v>
      </c>
      <c r="AA567" s="139">
        <v>0.55399999999999905</v>
      </c>
      <c r="AB567" s="9">
        <f t="shared" si="62"/>
        <v>0.36101083032491038</v>
      </c>
      <c r="AC567" s="136">
        <v>138.5</v>
      </c>
      <c r="AD567" s="9">
        <f t="shared" si="63"/>
        <v>0.46209386281588444</v>
      </c>
      <c r="AE567" s="136">
        <v>138.5</v>
      </c>
      <c r="AF567" s="137">
        <f t="shared" si="64"/>
        <v>0.28880866425992779</v>
      </c>
      <c r="AG567" s="136">
        <v>138.5</v>
      </c>
      <c r="AH567" s="137">
        <f t="shared" si="65"/>
        <v>0.28880866425992779</v>
      </c>
      <c r="AI567" s="136">
        <v>138.5</v>
      </c>
      <c r="AJ567" s="138">
        <f t="shared" si="66"/>
        <v>0.28880866425992779</v>
      </c>
    </row>
    <row r="568" spans="1:36">
      <c r="A568" s="136">
        <v>138.75</v>
      </c>
      <c r="B568" s="137">
        <f t="shared" si="46"/>
        <v>0.28828828828828829</v>
      </c>
      <c r="C568" s="137">
        <f t="shared" si="47"/>
        <v>2.8828828828828827</v>
      </c>
      <c r="D568" s="9">
        <v>13.874999999999901</v>
      </c>
      <c r="E568" s="138">
        <f t="shared" si="48"/>
        <v>2.8828828828829036</v>
      </c>
      <c r="F568" s="136">
        <v>138.75</v>
      </c>
      <c r="G568" s="137">
        <f t="shared" si="49"/>
        <v>0.72072072072072069</v>
      </c>
      <c r="H568" s="137">
        <f t="shared" si="50"/>
        <v>7.2072072072072064</v>
      </c>
      <c r="I568" s="9">
        <v>13.874999999999901</v>
      </c>
      <c r="J568" s="138">
        <f t="shared" si="51"/>
        <v>2.8828828828829036</v>
      </c>
      <c r="K568" s="9">
        <v>552</v>
      </c>
      <c r="L568" s="137">
        <f t="shared" si="52"/>
        <v>0.72463768115942029</v>
      </c>
      <c r="M568" s="137">
        <f t="shared" si="53"/>
        <v>7.2463768115942031</v>
      </c>
      <c r="N568" s="136">
        <v>138.75</v>
      </c>
      <c r="O568" s="137">
        <f t="shared" si="54"/>
        <v>0.28828828828828829</v>
      </c>
      <c r="P568" s="137">
        <f t="shared" si="55"/>
        <v>2.8828828828828827</v>
      </c>
      <c r="Q568" s="9">
        <v>13.874999999999901</v>
      </c>
      <c r="R568" s="138">
        <f t="shared" si="56"/>
        <v>2.8828828828829036</v>
      </c>
      <c r="S568" s="136">
        <v>5.5499999999999599</v>
      </c>
      <c r="T568" s="137">
        <f t="shared" si="57"/>
        <v>0.36036036036036295</v>
      </c>
      <c r="U568" s="137">
        <f t="shared" si="58"/>
        <v>3.6036036036036294</v>
      </c>
      <c r="V568" s="136">
        <v>55.500000000001599</v>
      </c>
      <c r="W568" s="137">
        <f t="shared" si="59"/>
        <v>0.36036036036035002</v>
      </c>
      <c r="X568" s="137">
        <f t="shared" si="60"/>
        <v>3.6036036036035002</v>
      </c>
      <c r="Y568" s="136">
        <v>138.75</v>
      </c>
      <c r="Z568" s="9">
        <f t="shared" si="61"/>
        <v>0.28828828828828829</v>
      </c>
      <c r="AA568" s="139">
        <v>0.55499999999999905</v>
      </c>
      <c r="AB568" s="9">
        <f t="shared" si="62"/>
        <v>0.36036036036036101</v>
      </c>
      <c r="AC568" s="136">
        <v>138.75</v>
      </c>
      <c r="AD568" s="9">
        <f t="shared" si="63"/>
        <v>0.46126126126126127</v>
      </c>
      <c r="AE568" s="136">
        <v>138.75</v>
      </c>
      <c r="AF568" s="137">
        <f t="shared" si="64"/>
        <v>0.28828828828828829</v>
      </c>
      <c r="AG568" s="136">
        <v>138.75</v>
      </c>
      <c r="AH568" s="137">
        <f t="shared" si="65"/>
        <v>0.28828828828828829</v>
      </c>
      <c r="AI568" s="136">
        <v>138.75</v>
      </c>
      <c r="AJ568" s="138">
        <f t="shared" si="66"/>
        <v>0.28828828828828829</v>
      </c>
    </row>
    <row r="569" spans="1:36">
      <c r="A569" s="136">
        <v>139</v>
      </c>
      <c r="B569" s="137">
        <f t="shared" si="46"/>
        <v>0.28776978417266186</v>
      </c>
      <c r="C569" s="137">
        <f t="shared" si="47"/>
        <v>2.8776978417266186</v>
      </c>
      <c r="D569" s="9">
        <v>13.899999999999901</v>
      </c>
      <c r="E569" s="138">
        <f t="shared" si="48"/>
        <v>2.8776978417266394</v>
      </c>
      <c r="F569" s="136">
        <v>139</v>
      </c>
      <c r="G569" s="137">
        <f t="shared" si="49"/>
        <v>0.71942446043165464</v>
      </c>
      <c r="H569" s="137">
        <f t="shared" si="50"/>
        <v>7.1942446043165464</v>
      </c>
      <c r="I569" s="9">
        <v>13.899999999999901</v>
      </c>
      <c r="J569" s="138">
        <f t="shared" si="51"/>
        <v>2.8776978417266394</v>
      </c>
      <c r="K569" s="136">
        <v>553</v>
      </c>
      <c r="L569" s="137">
        <f t="shared" si="52"/>
        <v>0.72332730560578662</v>
      </c>
      <c r="M569" s="137">
        <f t="shared" si="53"/>
        <v>7.2332730560578664</v>
      </c>
      <c r="N569" s="136">
        <v>139</v>
      </c>
      <c r="O569" s="137">
        <f t="shared" si="54"/>
        <v>0.28776978417266186</v>
      </c>
      <c r="P569" s="137">
        <f t="shared" si="55"/>
        <v>2.8776978417266186</v>
      </c>
      <c r="Q569" s="9">
        <v>13.899999999999901</v>
      </c>
      <c r="R569" s="138">
        <f t="shared" si="56"/>
        <v>2.8776978417266394</v>
      </c>
      <c r="S569" s="136">
        <v>5.5599999999999596</v>
      </c>
      <c r="T569" s="137">
        <f t="shared" si="57"/>
        <v>0.35971223021582993</v>
      </c>
      <c r="U569" s="137">
        <f t="shared" si="58"/>
        <v>3.5971223021582994</v>
      </c>
      <c r="V569" s="136">
        <v>55.6000000000016</v>
      </c>
      <c r="W569" s="137">
        <f t="shared" si="59"/>
        <v>0.359712230215817</v>
      </c>
      <c r="X569" s="137">
        <f t="shared" si="60"/>
        <v>3.5971223021581702</v>
      </c>
      <c r="Y569" s="136">
        <v>139</v>
      </c>
      <c r="Z569" s="9">
        <f t="shared" si="61"/>
        <v>0.28776978417266186</v>
      </c>
      <c r="AA569" s="139">
        <v>0.55599999999999905</v>
      </c>
      <c r="AB569" s="9">
        <f t="shared" si="62"/>
        <v>0.35971223021582793</v>
      </c>
      <c r="AC569" s="136">
        <v>139</v>
      </c>
      <c r="AD569" s="9">
        <f t="shared" si="63"/>
        <v>0.46043165467625896</v>
      </c>
      <c r="AE569" s="136">
        <v>139</v>
      </c>
      <c r="AF569" s="137">
        <f t="shared" si="64"/>
        <v>0.28776978417266186</v>
      </c>
      <c r="AG569" s="136">
        <v>139</v>
      </c>
      <c r="AH569" s="137">
        <f t="shared" si="65"/>
        <v>0.28776978417266186</v>
      </c>
      <c r="AI569" s="136">
        <v>139</v>
      </c>
      <c r="AJ569" s="138">
        <f t="shared" si="66"/>
        <v>0.28776978417266186</v>
      </c>
    </row>
    <row r="570" spans="1:36">
      <c r="A570" s="136">
        <v>139.25</v>
      </c>
      <c r="B570" s="137">
        <f t="shared" si="46"/>
        <v>0.28725314183123879</v>
      </c>
      <c r="C570" s="137">
        <f t="shared" si="47"/>
        <v>2.8725314183123878</v>
      </c>
      <c r="D570" s="9">
        <v>13.924999999999899</v>
      </c>
      <c r="E570" s="138">
        <f t="shared" si="48"/>
        <v>2.8725314183124082</v>
      </c>
      <c r="F570" s="136">
        <v>139.25</v>
      </c>
      <c r="G570" s="137">
        <f t="shared" si="49"/>
        <v>0.71813285457809695</v>
      </c>
      <c r="H570" s="137">
        <f t="shared" si="50"/>
        <v>7.1813285457809695</v>
      </c>
      <c r="I570" s="9">
        <v>13.924999999999899</v>
      </c>
      <c r="J570" s="138">
        <f t="shared" si="51"/>
        <v>2.8725314183124082</v>
      </c>
      <c r="K570" s="9">
        <v>554</v>
      </c>
      <c r="L570" s="137">
        <f t="shared" si="52"/>
        <v>0.72202166064981943</v>
      </c>
      <c r="M570" s="137">
        <f t="shared" si="53"/>
        <v>7.2202166064981945</v>
      </c>
      <c r="N570" s="136">
        <v>139.25</v>
      </c>
      <c r="O570" s="137">
        <f t="shared" si="54"/>
        <v>0.28725314183123879</v>
      </c>
      <c r="P570" s="137">
        <f t="shared" si="55"/>
        <v>2.8725314183123878</v>
      </c>
      <c r="Q570" s="9">
        <v>13.924999999999899</v>
      </c>
      <c r="R570" s="138">
        <f t="shared" si="56"/>
        <v>2.8725314183124082</v>
      </c>
      <c r="S570" s="136">
        <v>5.5699999999999603</v>
      </c>
      <c r="T570" s="137">
        <f t="shared" si="57"/>
        <v>0.35906642728905103</v>
      </c>
      <c r="U570" s="137">
        <f t="shared" si="58"/>
        <v>3.5906642728905105</v>
      </c>
      <c r="V570" s="136">
        <v>55.700000000001602</v>
      </c>
      <c r="W570" s="137">
        <f t="shared" si="59"/>
        <v>0.35906642728903809</v>
      </c>
      <c r="X570" s="137">
        <f t="shared" si="60"/>
        <v>3.5906642728903808</v>
      </c>
      <c r="Y570" s="136">
        <v>139.25</v>
      </c>
      <c r="Z570" s="9">
        <f t="shared" si="61"/>
        <v>0.28725314183123879</v>
      </c>
      <c r="AA570" s="139">
        <v>0.55699999999999905</v>
      </c>
      <c r="AB570" s="9">
        <f t="shared" si="62"/>
        <v>0.35906642728904908</v>
      </c>
      <c r="AC570" s="136">
        <v>139.25</v>
      </c>
      <c r="AD570" s="9">
        <f t="shared" si="63"/>
        <v>0.45960502692998206</v>
      </c>
      <c r="AE570" s="136">
        <v>139.25</v>
      </c>
      <c r="AF570" s="137">
        <f t="shared" si="64"/>
        <v>0.28725314183123879</v>
      </c>
      <c r="AG570" s="136">
        <v>139.25</v>
      </c>
      <c r="AH570" s="137">
        <f t="shared" si="65"/>
        <v>0.28725314183123879</v>
      </c>
      <c r="AI570" s="136">
        <v>139.25</v>
      </c>
      <c r="AJ570" s="138">
        <f t="shared" si="66"/>
        <v>0.28725314183123879</v>
      </c>
    </row>
    <row r="571" spans="1:36">
      <c r="A571" s="136">
        <v>139.5</v>
      </c>
      <c r="B571" s="137">
        <f t="shared" si="46"/>
        <v>0.28673835125448027</v>
      </c>
      <c r="C571" s="137">
        <f t="shared" si="47"/>
        <v>2.8673835125448028</v>
      </c>
      <c r="D571" s="9">
        <v>13.9499999999999</v>
      </c>
      <c r="E571" s="138">
        <f t="shared" si="48"/>
        <v>2.8673835125448233</v>
      </c>
      <c r="F571" s="136">
        <v>139.5</v>
      </c>
      <c r="G571" s="137">
        <f t="shared" si="49"/>
        <v>0.71684587813620071</v>
      </c>
      <c r="H571" s="137">
        <f t="shared" si="50"/>
        <v>7.1684587813620073</v>
      </c>
      <c r="I571" s="9">
        <v>13.9499999999999</v>
      </c>
      <c r="J571" s="138">
        <f t="shared" si="51"/>
        <v>2.8673835125448233</v>
      </c>
      <c r="K571" s="136">
        <v>555</v>
      </c>
      <c r="L571" s="137">
        <f t="shared" si="52"/>
        <v>0.72072072072072069</v>
      </c>
      <c r="M571" s="137">
        <f t="shared" si="53"/>
        <v>7.2072072072072064</v>
      </c>
      <c r="N571" s="136">
        <v>139.5</v>
      </c>
      <c r="O571" s="137">
        <f t="shared" si="54"/>
        <v>0.28673835125448027</v>
      </c>
      <c r="P571" s="137">
        <f t="shared" si="55"/>
        <v>2.8673835125448028</v>
      </c>
      <c r="Q571" s="9">
        <v>13.9499999999999</v>
      </c>
      <c r="R571" s="138">
        <f t="shared" si="56"/>
        <v>2.8673835125448233</v>
      </c>
      <c r="S571" s="136">
        <v>5.5799999999999601</v>
      </c>
      <c r="T571" s="137">
        <f t="shared" si="57"/>
        <v>0.35842293906810296</v>
      </c>
      <c r="U571" s="137">
        <f t="shared" si="58"/>
        <v>3.5842293906810294</v>
      </c>
      <c r="V571" s="136">
        <v>55.800000000001603</v>
      </c>
      <c r="W571" s="137">
        <f t="shared" si="59"/>
        <v>0.35842293906809003</v>
      </c>
      <c r="X571" s="137">
        <f t="shared" si="60"/>
        <v>3.5842293906809002</v>
      </c>
      <c r="Y571" s="136">
        <v>139.5</v>
      </c>
      <c r="Z571" s="9">
        <f t="shared" si="61"/>
        <v>0.28673835125448027</v>
      </c>
      <c r="AA571" s="139">
        <v>0.55799999999999905</v>
      </c>
      <c r="AB571" s="9">
        <f t="shared" si="62"/>
        <v>0.35842293906810097</v>
      </c>
      <c r="AC571" s="136">
        <v>139.5</v>
      </c>
      <c r="AD571" s="9">
        <f t="shared" si="63"/>
        <v>0.45878136200716846</v>
      </c>
      <c r="AE571" s="136">
        <v>139.5</v>
      </c>
      <c r="AF571" s="137">
        <f t="shared" si="64"/>
        <v>0.28673835125448027</v>
      </c>
      <c r="AG571" s="136">
        <v>139.5</v>
      </c>
      <c r="AH571" s="137">
        <f t="shared" si="65"/>
        <v>0.28673835125448027</v>
      </c>
      <c r="AI571" s="136">
        <v>139.5</v>
      </c>
      <c r="AJ571" s="138">
        <f t="shared" si="66"/>
        <v>0.28673835125448027</v>
      </c>
    </row>
    <row r="572" spans="1:36">
      <c r="A572" s="136">
        <v>139.75</v>
      </c>
      <c r="B572" s="137">
        <f t="shared" si="46"/>
        <v>0.28622540250447226</v>
      </c>
      <c r="C572" s="137">
        <f t="shared" si="47"/>
        <v>2.8622540250447228</v>
      </c>
      <c r="D572" s="9">
        <v>13.9749999999999</v>
      </c>
      <c r="E572" s="138">
        <f t="shared" si="48"/>
        <v>2.8622540250447428</v>
      </c>
      <c r="F572" s="136">
        <v>139.75</v>
      </c>
      <c r="G572" s="137">
        <f t="shared" si="49"/>
        <v>0.7155635062611807</v>
      </c>
      <c r="H572" s="137">
        <f t="shared" si="50"/>
        <v>7.1556350626118075</v>
      </c>
      <c r="I572" s="9">
        <v>13.9749999999999</v>
      </c>
      <c r="J572" s="138">
        <f t="shared" si="51"/>
        <v>2.8622540250447428</v>
      </c>
      <c r="K572" s="9">
        <v>556</v>
      </c>
      <c r="L572" s="137">
        <f t="shared" si="52"/>
        <v>0.71942446043165464</v>
      </c>
      <c r="M572" s="137">
        <f t="shared" si="53"/>
        <v>7.1942446043165464</v>
      </c>
      <c r="N572" s="136">
        <v>139.75</v>
      </c>
      <c r="O572" s="137">
        <f t="shared" si="54"/>
        <v>0.28622540250447226</v>
      </c>
      <c r="P572" s="137">
        <f t="shared" si="55"/>
        <v>2.8622540250447228</v>
      </c>
      <c r="Q572" s="9">
        <v>13.9749999999999</v>
      </c>
      <c r="R572" s="138">
        <f t="shared" si="56"/>
        <v>2.8622540250447428</v>
      </c>
      <c r="S572" s="136">
        <v>5.5899999999999599</v>
      </c>
      <c r="T572" s="137">
        <f t="shared" si="57"/>
        <v>0.35778175313059291</v>
      </c>
      <c r="U572" s="137">
        <f t="shared" si="58"/>
        <v>3.5778175313059291</v>
      </c>
      <c r="V572" s="136">
        <v>55.900000000001597</v>
      </c>
      <c r="W572" s="137">
        <f t="shared" si="59"/>
        <v>0.35778175313058014</v>
      </c>
      <c r="X572" s="137">
        <f t="shared" si="60"/>
        <v>3.5778175313058016</v>
      </c>
      <c r="Y572" s="136">
        <v>139.75</v>
      </c>
      <c r="Z572" s="9">
        <f t="shared" si="61"/>
        <v>0.28622540250447226</v>
      </c>
      <c r="AA572" s="139">
        <v>0.55899999999999905</v>
      </c>
      <c r="AB572" s="9">
        <f t="shared" si="62"/>
        <v>0.35778175313059096</v>
      </c>
      <c r="AC572" s="136">
        <v>139.75</v>
      </c>
      <c r="AD572" s="9">
        <f t="shared" si="63"/>
        <v>0.45796064400715564</v>
      </c>
      <c r="AE572" s="136">
        <v>139.75</v>
      </c>
      <c r="AF572" s="137">
        <f t="shared" si="64"/>
        <v>0.28622540250447226</v>
      </c>
      <c r="AG572" s="136">
        <v>139.75</v>
      </c>
      <c r="AH572" s="137">
        <f t="shared" si="65"/>
        <v>0.28622540250447226</v>
      </c>
      <c r="AI572" s="136">
        <v>139.75</v>
      </c>
      <c r="AJ572" s="138">
        <f t="shared" si="66"/>
        <v>0.28622540250447226</v>
      </c>
    </row>
    <row r="573" spans="1:36">
      <c r="A573" s="136">
        <v>140</v>
      </c>
      <c r="B573" s="137">
        <f t="shared" si="46"/>
        <v>0.28571428571428575</v>
      </c>
      <c r="C573" s="137">
        <f t="shared" si="47"/>
        <v>2.8571428571428577</v>
      </c>
      <c r="D573" s="9">
        <v>13.999999999999901</v>
      </c>
      <c r="E573" s="138">
        <f t="shared" si="48"/>
        <v>2.8571428571428776</v>
      </c>
      <c r="F573" s="136">
        <v>140</v>
      </c>
      <c r="G573" s="137">
        <f t="shared" si="49"/>
        <v>0.7142857142857143</v>
      </c>
      <c r="H573" s="137">
        <f t="shared" si="50"/>
        <v>7.1428571428571432</v>
      </c>
      <c r="I573" s="9">
        <v>13.999999999999901</v>
      </c>
      <c r="J573" s="138">
        <f t="shared" si="51"/>
        <v>2.8571428571428776</v>
      </c>
      <c r="K573" s="136">
        <v>557</v>
      </c>
      <c r="L573" s="137">
        <f t="shared" si="52"/>
        <v>0.71813285457809695</v>
      </c>
      <c r="M573" s="137">
        <f t="shared" si="53"/>
        <v>7.1813285457809695</v>
      </c>
      <c r="N573" s="136">
        <v>140</v>
      </c>
      <c r="O573" s="137">
        <f t="shared" si="54"/>
        <v>0.28571428571428575</v>
      </c>
      <c r="P573" s="137">
        <f t="shared" si="55"/>
        <v>2.8571428571428577</v>
      </c>
      <c r="Q573" s="9">
        <v>13.999999999999901</v>
      </c>
      <c r="R573" s="138">
        <f t="shared" si="56"/>
        <v>2.8571428571428776</v>
      </c>
      <c r="S573" s="136">
        <v>5.5999999999999597</v>
      </c>
      <c r="T573" s="137">
        <f t="shared" si="57"/>
        <v>0.3571428571428597</v>
      </c>
      <c r="U573" s="137">
        <f t="shared" si="58"/>
        <v>3.5714285714285969</v>
      </c>
      <c r="V573" s="136">
        <v>56.000000000001599</v>
      </c>
      <c r="W573" s="137">
        <f t="shared" si="59"/>
        <v>0.35714285714284694</v>
      </c>
      <c r="X573" s="137">
        <f t="shared" si="60"/>
        <v>3.5714285714284695</v>
      </c>
      <c r="Y573" s="136">
        <v>140</v>
      </c>
      <c r="Z573" s="9">
        <f t="shared" si="61"/>
        <v>0.28571428571428575</v>
      </c>
      <c r="AA573" s="139">
        <v>0.55999999999999905</v>
      </c>
      <c r="AB573" s="9">
        <f t="shared" si="62"/>
        <v>0.35714285714285776</v>
      </c>
      <c r="AC573" s="136">
        <v>140</v>
      </c>
      <c r="AD573" s="9">
        <f t="shared" si="63"/>
        <v>0.45714285714285718</v>
      </c>
      <c r="AE573" s="136">
        <v>140</v>
      </c>
      <c r="AF573" s="137">
        <f t="shared" si="64"/>
        <v>0.28571428571428575</v>
      </c>
      <c r="AG573" s="136">
        <v>140</v>
      </c>
      <c r="AH573" s="137">
        <f t="shared" si="65"/>
        <v>0.28571428571428575</v>
      </c>
      <c r="AI573" s="136">
        <v>140</v>
      </c>
      <c r="AJ573" s="138">
        <f t="shared" si="66"/>
        <v>0.28571428571428575</v>
      </c>
    </row>
    <row r="574" spans="1:36">
      <c r="A574" s="136">
        <v>140.25</v>
      </c>
      <c r="B574" s="137">
        <f t="shared" si="46"/>
        <v>0.28520499108734404</v>
      </c>
      <c r="C574" s="137">
        <f t="shared" si="47"/>
        <v>2.8520499108734403</v>
      </c>
      <c r="D574" s="9">
        <v>14.024999999999901</v>
      </c>
      <c r="E574" s="138">
        <f t="shared" si="48"/>
        <v>2.8520499108734607</v>
      </c>
      <c r="F574" s="136">
        <v>140.25</v>
      </c>
      <c r="G574" s="137">
        <f t="shared" si="49"/>
        <v>0.71301247771836007</v>
      </c>
      <c r="H574" s="137">
        <f t="shared" si="50"/>
        <v>7.1301247771836005</v>
      </c>
      <c r="I574" s="9">
        <v>14.024999999999901</v>
      </c>
      <c r="J574" s="138">
        <f t="shared" si="51"/>
        <v>2.8520499108734607</v>
      </c>
      <c r="K574" s="9">
        <v>558</v>
      </c>
      <c r="L574" s="137">
        <f t="shared" si="52"/>
        <v>0.71684587813620071</v>
      </c>
      <c r="M574" s="137">
        <f t="shared" si="53"/>
        <v>7.1684587813620073</v>
      </c>
      <c r="N574" s="136">
        <v>140.25</v>
      </c>
      <c r="O574" s="137">
        <f t="shared" si="54"/>
        <v>0.28520499108734404</v>
      </c>
      <c r="P574" s="137">
        <f t="shared" si="55"/>
        <v>2.8520499108734403</v>
      </c>
      <c r="Q574" s="9">
        <v>14.024999999999901</v>
      </c>
      <c r="R574" s="138">
        <f t="shared" si="56"/>
        <v>2.8520499108734607</v>
      </c>
      <c r="S574" s="136">
        <v>5.6099999999999604</v>
      </c>
      <c r="T574" s="137">
        <f t="shared" si="57"/>
        <v>0.35650623885918253</v>
      </c>
      <c r="U574" s="137">
        <f t="shared" si="58"/>
        <v>3.5650623885918256</v>
      </c>
      <c r="V574" s="136">
        <v>56.1000000000016</v>
      </c>
      <c r="W574" s="137">
        <f t="shared" si="59"/>
        <v>0.35650623885916988</v>
      </c>
      <c r="X574" s="137">
        <f t="shared" si="60"/>
        <v>3.5650623885916986</v>
      </c>
      <c r="Y574" s="136">
        <v>140.25</v>
      </c>
      <c r="Z574" s="9">
        <f t="shared" si="61"/>
        <v>0.28520499108734404</v>
      </c>
      <c r="AA574" s="139">
        <v>0.56099999999999905</v>
      </c>
      <c r="AB574" s="9">
        <f t="shared" si="62"/>
        <v>0.35650623885918065</v>
      </c>
      <c r="AC574" s="136">
        <v>140.25</v>
      </c>
      <c r="AD574" s="9">
        <f t="shared" si="63"/>
        <v>0.45632798573975042</v>
      </c>
      <c r="AE574" s="136">
        <v>140.25</v>
      </c>
      <c r="AF574" s="137">
        <f t="shared" si="64"/>
        <v>0.28520499108734404</v>
      </c>
      <c r="AG574" s="136">
        <v>140.25</v>
      </c>
      <c r="AH574" s="137">
        <f t="shared" si="65"/>
        <v>0.28520499108734404</v>
      </c>
      <c r="AI574" s="136">
        <v>140.25</v>
      </c>
      <c r="AJ574" s="138">
        <f t="shared" si="66"/>
        <v>0.28520499108734404</v>
      </c>
    </row>
    <row r="575" spans="1:36">
      <c r="A575" s="136">
        <v>140.5</v>
      </c>
      <c r="B575" s="137">
        <f t="shared" si="46"/>
        <v>0.28469750889679718</v>
      </c>
      <c r="C575" s="137">
        <f t="shared" si="47"/>
        <v>2.8469750889679717</v>
      </c>
      <c r="D575" s="9">
        <v>14.049999999999899</v>
      </c>
      <c r="E575" s="138">
        <f t="shared" si="48"/>
        <v>2.8469750889679921</v>
      </c>
      <c r="F575" s="136">
        <v>140.5</v>
      </c>
      <c r="G575" s="137">
        <f t="shared" si="49"/>
        <v>0.71174377224199292</v>
      </c>
      <c r="H575" s="137">
        <f t="shared" si="50"/>
        <v>7.117437722419929</v>
      </c>
      <c r="I575" s="9">
        <v>14.049999999999899</v>
      </c>
      <c r="J575" s="138">
        <f t="shared" si="51"/>
        <v>2.8469750889679921</v>
      </c>
      <c r="K575" s="136">
        <v>559</v>
      </c>
      <c r="L575" s="137">
        <f t="shared" si="52"/>
        <v>0.7155635062611807</v>
      </c>
      <c r="M575" s="137">
        <f t="shared" si="53"/>
        <v>7.1556350626118075</v>
      </c>
      <c r="N575" s="136">
        <v>140.5</v>
      </c>
      <c r="O575" s="137">
        <f t="shared" si="54"/>
        <v>0.28469750889679718</v>
      </c>
      <c r="P575" s="137">
        <f t="shared" si="55"/>
        <v>2.8469750889679717</v>
      </c>
      <c r="Q575" s="9">
        <v>14.049999999999899</v>
      </c>
      <c r="R575" s="138">
        <f t="shared" si="56"/>
        <v>2.8469750889679921</v>
      </c>
      <c r="S575" s="136">
        <v>5.6199999999999601</v>
      </c>
      <c r="T575" s="137">
        <f t="shared" si="57"/>
        <v>0.35587188612099896</v>
      </c>
      <c r="U575" s="137">
        <f t="shared" si="58"/>
        <v>3.5587188612099894</v>
      </c>
      <c r="V575" s="136">
        <v>56.200000000001602</v>
      </c>
      <c r="W575" s="137">
        <f t="shared" si="59"/>
        <v>0.3558718861209863</v>
      </c>
      <c r="X575" s="137">
        <f t="shared" si="60"/>
        <v>3.5587188612098632</v>
      </c>
      <c r="Y575" s="136">
        <v>140.5</v>
      </c>
      <c r="Z575" s="9">
        <f t="shared" si="61"/>
        <v>0.28469750889679718</v>
      </c>
      <c r="AA575" s="139">
        <v>0.56199999999999894</v>
      </c>
      <c r="AB575" s="9">
        <f t="shared" si="62"/>
        <v>0.35587188612099713</v>
      </c>
      <c r="AC575" s="136">
        <v>140.5</v>
      </c>
      <c r="AD575" s="9">
        <f t="shared" si="63"/>
        <v>0.45551601423487548</v>
      </c>
      <c r="AE575" s="136">
        <v>140.5</v>
      </c>
      <c r="AF575" s="137">
        <f t="shared" si="64"/>
        <v>0.28469750889679718</v>
      </c>
      <c r="AG575" s="136">
        <v>140.5</v>
      </c>
      <c r="AH575" s="137">
        <f t="shared" si="65"/>
        <v>0.28469750889679718</v>
      </c>
      <c r="AI575" s="136">
        <v>140.5</v>
      </c>
      <c r="AJ575" s="138">
        <f t="shared" si="66"/>
        <v>0.28469750889679718</v>
      </c>
    </row>
    <row r="576" spans="1:36">
      <c r="A576" s="136">
        <v>140.75</v>
      </c>
      <c r="B576" s="137">
        <f t="shared" si="46"/>
        <v>0.28419182948490229</v>
      </c>
      <c r="C576" s="137">
        <f t="shared" si="47"/>
        <v>2.8419182948490231</v>
      </c>
      <c r="D576" s="9">
        <v>14.0749999999999</v>
      </c>
      <c r="E576" s="138">
        <f t="shared" si="48"/>
        <v>2.8419182948490431</v>
      </c>
      <c r="F576" s="136">
        <v>140.75</v>
      </c>
      <c r="G576" s="137">
        <f t="shared" si="49"/>
        <v>0.71047957371225579</v>
      </c>
      <c r="H576" s="137">
        <f t="shared" si="50"/>
        <v>7.1047957371225579</v>
      </c>
      <c r="I576" s="9">
        <v>14.0749999999999</v>
      </c>
      <c r="J576" s="138">
        <f t="shared" si="51"/>
        <v>2.8419182948490431</v>
      </c>
      <c r="K576" s="9">
        <v>560</v>
      </c>
      <c r="L576" s="137">
        <f t="shared" si="52"/>
        <v>0.7142857142857143</v>
      </c>
      <c r="M576" s="137">
        <f t="shared" si="53"/>
        <v>7.1428571428571432</v>
      </c>
      <c r="N576" s="136">
        <v>140.75</v>
      </c>
      <c r="O576" s="137">
        <f t="shared" si="54"/>
        <v>0.28419182948490229</v>
      </c>
      <c r="P576" s="137">
        <f t="shared" si="55"/>
        <v>2.8419182948490231</v>
      </c>
      <c r="Q576" s="9">
        <v>14.0749999999999</v>
      </c>
      <c r="R576" s="138">
        <f t="shared" si="56"/>
        <v>2.8419182948490431</v>
      </c>
      <c r="S576" s="136">
        <v>5.6299999999999599</v>
      </c>
      <c r="T576" s="137">
        <f t="shared" si="57"/>
        <v>0.35523978685613045</v>
      </c>
      <c r="U576" s="137">
        <f t="shared" si="58"/>
        <v>3.5523978685613047</v>
      </c>
      <c r="V576" s="136">
        <v>56.300000000001603</v>
      </c>
      <c r="W576" s="137">
        <f t="shared" si="59"/>
        <v>0.35523978685611779</v>
      </c>
      <c r="X576" s="137">
        <f t="shared" si="60"/>
        <v>3.5523978685611777</v>
      </c>
      <c r="Y576" s="136">
        <v>140.75</v>
      </c>
      <c r="Z576" s="9">
        <f t="shared" si="61"/>
        <v>0.28419182948490229</v>
      </c>
      <c r="AA576" s="139">
        <v>0.56299999999999895</v>
      </c>
      <c r="AB576" s="9">
        <f t="shared" si="62"/>
        <v>0.35523978685612856</v>
      </c>
      <c r="AC576" s="136">
        <v>140.75</v>
      </c>
      <c r="AD576" s="9">
        <f t="shared" si="63"/>
        <v>0.45470692717584371</v>
      </c>
      <c r="AE576" s="136">
        <v>140.75</v>
      </c>
      <c r="AF576" s="137">
        <f t="shared" si="64"/>
        <v>0.28419182948490229</v>
      </c>
      <c r="AG576" s="136">
        <v>140.75</v>
      </c>
      <c r="AH576" s="137">
        <f t="shared" si="65"/>
        <v>0.28419182948490229</v>
      </c>
      <c r="AI576" s="136">
        <v>140.75</v>
      </c>
      <c r="AJ576" s="138">
        <f t="shared" si="66"/>
        <v>0.28419182948490229</v>
      </c>
    </row>
    <row r="577" spans="1:36">
      <c r="A577" s="136">
        <v>141</v>
      </c>
      <c r="B577" s="137">
        <f t="shared" si="46"/>
        <v>0.28368794326241131</v>
      </c>
      <c r="C577" s="137">
        <f t="shared" si="47"/>
        <v>2.8368794326241131</v>
      </c>
      <c r="D577" s="9">
        <v>14.0999999999999</v>
      </c>
      <c r="E577" s="138">
        <f t="shared" si="48"/>
        <v>2.8368794326241336</v>
      </c>
      <c r="F577" s="136">
        <v>141</v>
      </c>
      <c r="G577" s="137">
        <f t="shared" si="49"/>
        <v>0.70921985815602828</v>
      </c>
      <c r="H577" s="137">
        <f t="shared" si="50"/>
        <v>7.0921985815602824</v>
      </c>
      <c r="I577" s="9">
        <v>14.0999999999999</v>
      </c>
      <c r="J577" s="138">
        <f t="shared" si="51"/>
        <v>2.8368794326241336</v>
      </c>
      <c r="K577" s="136">
        <v>561</v>
      </c>
      <c r="L577" s="137">
        <f t="shared" si="52"/>
        <v>0.71301247771836007</v>
      </c>
      <c r="M577" s="137">
        <f t="shared" si="53"/>
        <v>7.1301247771836005</v>
      </c>
      <c r="N577" s="136">
        <v>141</v>
      </c>
      <c r="O577" s="137">
        <f t="shared" si="54"/>
        <v>0.28368794326241131</v>
      </c>
      <c r="P577" s="137">
        <f t="shared" si="55"/>
        <v>2.8368794326241131</v>
      </c>
      <c r="Q577" s="9">
        <v>14.0999999999999</v>
      </c>
      <c r="R577" s="138">
        <f t="shared" si="56"/>
        <v>2.8368794326241336</v>
      </c>
      <c r="S577" s="136">
        <v>5.6399999999999597</v>
      </c>
      <c r="T577" s="137">
        <f t="shared" si="57"/>
        <v>0.35460992907801669</v>
      </c>
      <c r="U577" s="137">
        <f t="shared" si="58"/>
        <v>3.5460992907801669</v>
      </c>
      <c r="V577" s="136">
        <v>56.400000000001597</v>
      </c>
      <c r="W577" s="137">
        <f t="shared" si="59"/>
        <v>0.35460992907800415</v>
      </c>
      <c r="X577" s="137">
        <f t="shared" si="60"/>
        <v>3.5460992907800417</v>
      </c>
      <c r="Y577" s="136">
        <v>141</v>
      </c>
      <c r="Z577" s="9">
        <f t="shared" si="61"/>
        <v>0.28368794326241131</v>
      </c>
      <c r="AA577" s="139">
        <v>0.56399999999999895</v>
      </c>
      <c r="AB577" s="9">
        <f t="shared" si="62"/>
        <v>0.35460992907801481</v>
      </c>
      <c r="AC577" s="136">
        <v>141</v>
      </c>
      <c r="AD577" s="9">
        <f t="shared" si="63"/>
        <v>0.45390070921985815</v>
      </c>
      <c r="AE577" s="136">
        <v>141</v>
      </c>
      <c r="AF577" s="137">
        <f t="shared" si="64"/>
        <v>0.28368794326241131</v>
      </c>
      <c r="AG577" s="136">
        <v>141</v>
      </c>
      <c r="AH577" s="137">
        <f t="shared" si="65"/>
        <v>0.28368794326241131</v>
      </c>
      <c r="AI577" s="136">
        <v>141</v>
      </c>
      <c r="AJ577" s="138">
        <f t="shared" si="66"/>
        <v>0.28368794326241131</v>
      </c>
    </row>
    <row r="578" spans="1:36">
      <c r="A578" s="136">
        <v>141.25</v>
      </c>
      <c r="B578" s="137">
        <f t="shared" si="46"/>
        <v>0.2831858407079646</v>
      </c>
      <c r="C578" s="137">
        <f t="shared" si="47"/>
        <v>2.831858407079646</v>
      </c>
      <c r="D578" s="9">
        <v>14.124999999999901</v>
      </c>
      <c r="E578" s="138">
        <f t="shared" si="48"/>
        <v>2.831858407079666</v>
      </c>
      <c r="F578" s="136">
        <v>141.25</v>
      </c>
      <c r="G578" s="137">
        <f t="shared" si="49"/>
        <v>0.70796460176991149</v>
      </c>
      <c r="H578" s="137">
        <f t="shared" si="50"/>
        <v>7.0796460176991154</v>
      </c>
      <c r="I578" s="9">
        <v>14.124999999999901</v>
      </c>
      <c r="J578" s="138">
        <f t="shared" si="51"/>
        <v>2.831858407079666</v>
      </c>
      <c r="K578" s="9">
        <v>562</v>
      </c>
      <c r="L578" s="137">
        <f t="shared" si="52"/>
        <v>0.71174377224199292</v>
      </c>
      <c r="M578" s="137">
        <f t="shared" si="53"/>
        <v>7.117437722419929</v>
      </c>
      <c r="N578" s="136">
        <v>141.25</v>
      </c>
      <c r="O578" s="137">
        <f t="shared" si="54"/>
        <v>0.2831858407079646</v>
      </c>
      <c r="P578" s="137">
        <f t="shared" si="55"/>
        <v>2.831858407079646</v>
      </c>
      <c r="Q578" s="9">
        <v>14.124999999999901</v>
      </c>
      <c r="R578" s="138">
        <f t="shared" si="56"/>
        <v>2.831858407079666</v>
      </c>
      <c r="S578" s="136">
        <v>5.6499999999999604</v>
      </c>
      <c r="T578" s="137">
        <f t="shared" si="57"/>
        <v>0.35398230088495825</v>
      </c>
      <c r="U578" s="137">
        <f t="shared" si="58"/>
        <v>3.5398230088495826</v>
      </c>
      <c r="V578" s="136">
        <v>56.500000000001599</v>
      </c>
      <c r="W578" s="137">
        <f t="shared" si="59"/>
        <v>0.3539823008849457</v>
      </c>
      <c r="X578" s="137">
        <f t="shared" si="60"/>
        <v>3.5398230088494569</v>
      </c>
      <c r="Y578" s="136">
        <v>141.25</v>
      </c>
      <c r="Z578" s="9">
        <f t="shared" si="61"/>
        <v>0.2831858407079646</v>
      </c>
      <c r="AA578" s="139">
        <v>0.56499999999999895</v>
      </c>
      <c r="AB578" s="9">
        <f t="shared" si="62"/>
        <v>0.35398230088495641</v>
      </c>
      <c r="AC578" s="136">
        <v>141.25</v>
      </c>
      <c r="AD578" s="9">
        <f t="shared" si="63"/>
        <v>0.45309734513274341</v>
      </c>
      <c r="AE578" s="136">
        <v>141.25</v>
      </c>
      <c r="AF578" s="137">
        <f t="shared" si="64"/>
        <v>0.2831858407079646</v>
      </c>
      <c r="AG578" s="136">
        <v>141.25</v>
      </c>
      <c r="AH578" s="137">
        <f t="shared" si="65"/>
        <v>0.2831858407079646</v>
      </c>
      <c r="AI578" s="136">
        <v>141.25</v>
      </c>
      <c r="AJ578" s="138">
        <f t="shared" si="66"/>
        <v>0.2831858407079646</v>
      </c>
    </row>
    <row r="579" spans="1:36">
      <c r="A579" s="136">
        <v>141.5</v>
      </c>
      <c r="B579" s="137">
        <f t="shared" si="46"/>
        <v>0.28268551236749118</v>
      </c>
      <c r="C579" s="137">
        <f t="shared" si="47"/>
        <v>2.8268551236749118</v>
      </c>
      <c r="D579" s="9">
        <v>14.149999999999901</v>
      </c>
      <c r="E579" s="138">
        <f t="shared" si="48"/>
        <v>2.8268551236749317</v>
      </c>
      <c r="F579" s="136">
        <v>141.5</v>
      </c>
      <c r="G579" s="137">
        <f t="shared" si="49"/>
        <v>0.70671378091872783</v>
      </c>
      <c r="H579" s="137">
        <f t="shared" si="50"/>
        <v>7.0671378091872779</v>
      </c>
      <c r="I579" s="9">
        <v>14.149999999999901</v>
      </c>
      <c r="J579" s="138">
        <f t="shared" si="51"/>
        <v>2.8268551236749317</v>
      </c>
      <c r="K579" s="136">
        <v>563</v>
      </c>
      <c r="L579" s="137">
        <f t="shared" si="52"/>
        <v>0.71047957371225579</v>
      </c>
      <c r="M579" s="137">
        <f t="shared" si="53"/>
        <v>7.1047957371225579</v>
      </c>
      <c r="N579" s="136">
        <v>141.5</v>
      </c>
      <c r="O579" s="137">
        <f t="shared" si="54"/>
        <v>0.28268551236749118</v>
      </c>
      <c r="P579" s="137">
        <f t="shared" si="55"/>
        <v>2.8268551236749118</v>
      </c>
      <c r="Q579" s="9">
        <v>14.149999999999901</v>
      </c>
      <c r="R579" s="138">
        <f t="shared" si="56"/>
        <v>2.8268551236749317</v>
      </c>
      <c r="S579" s="136">
        <v>5.6599999999999602</v>
      </c>
      <c r="T579" s="137">
        <f t="shared" si="57"/>
        <v>0.35335689045936647</v>
      </c>
      <c r="U579" s="137">
        <f t="shared" si="58"/>
        <v>3.5335689045936647</v>
      </c>
      <c r="V579" s="136">
        <v>56.6000000000016</v>
      </c>
      <c r="W579" s="137">
        <f t="shared" si="59"/>
        <v>0.35335689045935398</v>
      </c>
      <c r="X579" s="137">
        <f t="shared" si="60"/>
        <v>3.5335689045935399</v>
      </c>
      <c r="Y579" s="136">
        <v>141.5</v>
      </c>
      <c r="Z579" s="9">
        <f t="shared" si="61"/>
        <v>0.28268551236749118</v>
      </c>
      <c r="AA579" s="139">
        <v>0.56599999999999895</v>
      </c>
      <c r="AB579" s="9">
        <f t="shared" si="62"/>
        <v>0.35335689045936458</v>
      </c>
      <c r="AC579" s="136">
        <v>141.5</v>
      </c>
      <c r="AD579" s="9">
        <f t="shared" si="63"/>
        <v>0.45229681978798586</v>
      </c>
      <c r="AE579" s="136">
        <v>141.5</v>
      </c>
      <c r="AF579" s="137">
        <f t="shared" si="64"/>
        <v>0.28268551236749118</v>
      </c>
      <c r="AG579" s="136">
        <v>141.5</v>
      </c>
      <c r="AH579" s="137">
        <f t="shared" si="65"/>
        <v>0.28268551236749118</v>
      </c>
      <c r="AI579" s="136">
        <v>141.5</v>
      </c>
      <c r="AJ579" s="138">
        <f t="shared" si="66"/>
        <v>0.28268551236749118</v>
      </c>
    </row>
    <row r="580" spans="1:36">
      <c r="A580" s="136">
        <v>141.75</v>
      </c>
      <c r="B580" s="137">
        <f t="shared" si="46"/>
        <v>0.2821869488536155</v>
      </c>
      <c r="C580" s="137">
        <f t="shared" si="47"/>
        <v>2.821869488536155</v>
      </c>
      <c r="D580" s="9">
        <v>14.174999999999899</v>
      </c>
      <c r="E580" s="138">
        <f t="shared" si="48"/>
        <v>2.8218694885361755</v>
      </c>
      <c r="F580" s="136">
        <v>141.75</v>
      </c>
      <c r="G580" s="137">
        <f t="shared" si="49"/>
        <v>0.70546737213403876</v>
      </c>
      <c r="H580" s="137">
        <f t="shared" si="50"/>
        <v>7.0546737213403876</v>
      </c>
      <c r="I580" s="9">
        <v>14.174999999999899</v>
      </c>
      <c r="J580" s="138">
        <f t="shared" si="51"/>
        <v>2.8218694885361755</v>
      </c>
      <c r="K580" s="9">
        <v>564</v>
      </c>
      <c r="L580" s="137">
        <f t="shared" si="52"/>
        <v>0.70921985815602828</v>
      </c>
      <c r="M580" s="137">
        <f t="shared" si="53"/>
        <v>7.0921985815602824</v>
      </c>
      <c r="N580" s="136">
        <v>141.75</v>
      </c>
      <c r="O580" s="137">
        <f t="shared" si="54"/>
        <v>0.2821869488536155</v>
      </c>
      <c r="P580" s="137">
        <f t="shared" si="55"/>
        <v>2.821869488536155</v>
      </c>
      <c r="Q580" s="9">
        <v>14.174999999999899</v>
      </c>
      <c r="R580" s="138">
        <f t="shared" si="56"/>
        <v>2.8218694885361755</v>
      </c>
      <c r="S580" s="136">
        <v>5.66999999999996</v>
      </c>
      <c r="T580" s="137">
        <f t="shared" si="57"/>
        <v>0.35273368606702188</v>
      </c>
      <c r="U580" s="137">
        <f t="shared" si="58"/>
        <v>3.5273368606702187</v>
      </c>
      <c r="V580" s="136">
        <v>56.700000000001701</v>
      </c>
      <c r="W580" s="137">
        <f t="shared" si="59"/>
        <v>0.35273368606700883</v>
      </c>
      <c r="X580" s="137">
        <f t="shared" si="60"/>
        <v>3.5273368606700881</v>
      </c>
      <c r="Y580" s="136">
        <v>141.75</v>
      </c>
      <c r="Z580" s="9">
        <f t="shared" si="61"/>
        <v>0.2821869488536155</v>
      </c>
      <c r="AA580" s="139">
        <v>0.56699999999999895</v>
      </c>
      <c r="AB580" s="9">
        <f t="shared" si="62"/>
        <v>0.35273368606702005</v>
      </c>
      <c r="AC580" s="136">
        <v>141.75</v>
      </c>
      <c r="AD580" s="9">
        <f t="shared" si="63"/>
        <v>0.45149911816578481</v>
      </c>
      <c r="AE580" s="136">
        <v>141.75</v>
      </c>
      <c r="AF580" s="137">
        <f t="shared" si="64"/>
        <v>0.2821869488536155</v>
      </c>
      <c r="AG580" s="136">
        <v>141.75</v>
      </c>
      <c r="AH580" s="137">
        <f t="shared" si="65"/>
        <v>0.2821869488536155</v>
      </c>
      <c r="AI580" s="136">
        <v>141.75</v>
      </c>
      <c r="AJ580" s="138">
        <f t="shared" si="66"/>
        <v>0.2821869488536155</v>
      </c>
    </row>
    <row r="581" spans="1:36">
      <c r="A581" s="136">
        <v>142</v>
      </c>
      <c r="B581" s="137">
        <f t="shared" si="46"/>
        <v>0.28169014084507044</v>
      </c>
      <c r="C581" s="137">
        <f t="shared" si="47"/>
        <v>2.8169014084507045</v>
      </c>
      <c r="D581" s="9">
        <v>14.1999999999999</v>
      </c>
      <c r="E581" s="138">
        <f t="shared" si="48"/>
        <v>2.816901408450724</v>
      </c>
      <c r="F581" s="136">
        <v>142</v>
      </c>
      <c r="G581" s="137">
        <f t="shared" si="49"/>
        <v>0.70422535211267612</v>
      </c>
      <c r="H581" s="137">
        <f t="shared" si="50"/>
        <v>7.042253521126761</v>
      </c>
      <c r="I581" s="9">
        <v>14.1999999999999</v>
      </c>
      <c r="J581" s="138">
        <f t="shared" si="51"/>
        <v>2.816901408450724</v>
      </c>
      <c r="K581" s="136">
        <v>565</v>
      </c>
      <c r="L581" s="137">
        <f t="shared" si="52"/>
        <v>0.70796460176991149</v>
      </c>
      <c r="M581" s="137">
        <f t="shared" si="53"/>
        <v>7.0796460176991154</v>
      </c>
      <c r="N581" s="136">
        <v>142</v>
      </c>
      <c r="O581" s="137">
        <f t="shared" si="54"/>
        <v>0.28169014084507044</v>
      </c>
      <c r="P581" s="137">
        <f t="shared" si="55"/>
        <v>2.8169014084507045</v>
      </c>
      <c r="Q581" s="9">
        <v>14.1999999999999</v>
      </c>
      <c r="R581" s="138">
        <f t="shared" si="56"/>
        <v>2.816901408450724</v>
      </c>
      <c r="S581" s="136">
        <v>5.6799999999999597</v>
      </c>
      <c r="T581" s="137">
        <f t="shared" si="57"/>
        <v>0.35211267605634056</v>
      </c>
      <c r="U581" s="137">
        <f t="shared" si="58"/>
        <v>3.5211267605634058</v>
      </c>
      <c r="V581" s="136">
        <v>56.800000000001702</v>
      </c>
      <c r="W581" s="137">
        <f t="shared" si="59"/>
        <v>0.35211267605632751</v>
      </c>
      <c r="X581" s="137">
        <f t="shared" si="60"/>
        <v>3.5211267605632752</v>
      </c>
      <c r="Y581" s="136">
        <v>142</v>
      </c>
      <c r="Z581" s="9">
        <f t="shared" si="61"/>
        <v>0.28169014084507044</v>
      </c>
      <c r="AA581" s="139">
        <v>0.56799999999999895</v>
      </c>
      <c r="AB581" s="9">
        <f t="shared" si="62"/>
        <v>0.35211267605633867</v>
      </c>
      <c r="AC581" s="136">
        <v>142</v>
      </c>
      <c r="AD581" s="9">
        <f t="shared" si="63"/>
        <v>0.45070422535211269</v>
      </c>
      <c r="AE581" s="136">
        <v>142</v>
      </c>
      <c r="AF581" s="137">
        <f t="shared" si="64"/>
        <v>0.28169014084507044</v>
      </c>
      <c r="AG581" s="136">
        <v>142</v>
      </c>
      <c r="AH581" s="137">
        <f t="shared" si="65"/>
        <v>0.28169014084507044</v>
      </c>
      <c r="AI581" s="136">
        <v>142</v>
      </c>
      <c r="AJ581" s="138">
        <f t="shared" si="66"/>
        <v>0.28169014084507044</v>
      </c>
    </row>
    <row r="582" spans="1:36">
      <c r="A582" s="136">
        <v>142.25</v>
      </c>
      <c r="B582" s="137">
        <f t="shared" si="46"/>
        <v>0.28119507908611596</v>
      </c>
      <c r="C582" s="137">
        <f t="shared" si="47"/>
        <v>2.8119507908611596</v>
      </c>
      <c r="D582" s="9">
        <v>14.2249999999999</v>
      </c>
      <c r="E582" s="138">
        <f t="shared" si="48"/>
        <v>2.8119507908611796</v>
      </c>
      <c r="F582" s="136">
        <v>142.25</v>
      </c>
      <c r="G582" s="137">
        <f t="shared" si="49"/>
        <v>0.70298769771529002</v>
      </c>
      <c r="H582" s="137">
        <f t="shared" si="50"/>
        <v>7.0298769771529006</v>
      </c>
      <c r="I582" s="9">
        <v>14.2249999999999</v>
      </c>
      <c r="J582" s="138">
        <f t="shared" si="51"/>
        <v>2.8119507908611796</v>
      </c>
      <c r="K582" s="9">
        <v>566</v>
      </c>
      <c r="L582" s="137">
        <f t="shared" si="52"/>
        <v>0.70671378091872783</v>
      </c>
      <c r="M582" s="137">
        <f t="shared" si="53"/>
        <v>7.0671378091872779</v>
      </c>
      <c r="N582" s="136">
        <v>142.25</v>
      </c>
      <c r="O582" s="137">
        <f t="shared" si="54"/>
        <v>0.28119507908611596</v>
      </c>
      <c r="P582" s="137">
        <f t="shared" si="55"/>
        <v>2.8119507908611596</v>
      </c>
      <c r="Q582" s="9">
        <v>14.2249999999999</v>
      </c>
      <c r="R582" s="138">
        <f t="shared" si="56"/>
        <v>2.8119507908611796</v>
      </c>
      <c r="S582" s="136">
        <v>5.6899999999999604</v>
      </c>
      <c r="T582" s="137">
        <f t="shared" si="57"/>
        <v>0.35149384885764745</v>
      </c>
      <c r="U582" s="137">
        <f t="shared" si="58"/>
        <v>3.5149384885764743</v>
      </c>
      <c r="V582" s="136">
        <v>56.900000000001697</v>
      </c>
      <c r="W582" s="137">
        <f t="shared" si="59"/>
        <v>0.35149384885763452</v>
      </c>
      <c r="X582" s="137">
        <f t="shared" si="60"/>
        <v>3.5149384885763451</v>
      </c>
      <c r="Y582" s="136">
        <v>142.25</v>
      </c>
      <c r="Z582" s="9">
        <f t="shared" si="61"/>
        <v>0.28119507908611596</v>
      </c>
      <c r="AA582" s="139">
        <v>0.56899999999999895</v>
      </c>
      <c r="AB582" s="9">
        <f t="shared" si="62"/>
        <v>0.35149384885764562</v>
      </c>
      <c r="AC582" s="136">
        <v>142.25</v>
      </c>
      <c r="AD582" s="9">
        <f t="shared" si="63"/>
        <v>0.44991212653778556</v>
      </c>
      <c r="AE582" s="136">
        <v>142.25</v>
      </c>
      <c r="AF582" s="137">
        <f t="shared" si="64"/>
        <v>0.28119507908611596</v>
      </c>
      <c r="AG582" s="136">
        <v>142.25</v>
      </c>
      <c r="AH582" s="137">
        <f t="shared" si="65"/>
        <v>0.28119507908611596</v>
      </c>
      <c r="AI582" s="136">
        <v>142.25</v>
      </c>
      <c r="AJ582" s="138">
        <f t="shared" si="66"/>
        <v>0.28119507908611596</v>
      </c>
    </row>
    <row r="583" spans="1:36">
      <c r="A583" s="136">
        <v>142.5</v>
      </c>
      <c r="B583" s="137">
        <f t="shared" si="46"/>
        <v>0.2807017543859649</v>
      </c>
      <c r="C583" s="137">
        <f t="shared" si="47"/>
        <v>2.807017543859649</v>
      </c>
      <c r="D583" s="9">
        <v>14.249999999999901</v>
      </c>
      <c r="E583" s="138">
        <f t="shared" si="48"/>
        <v>2.8070175438596685</v>
      </c>
      <c r="F583" s="136">
        <v>142.5</v>
      </c>
      <c r="G583" s="137">
        <f t="shared" si="49"/>
        <v>0.70175438596491224</v>
      </c>
      <c r="H583" s="137">
        <f t="shared" si="50"/>
        <v>7.0175438596491224</v>
      </c>
      <c r="I583" s="9">
        <v>14.249999999999901</v>
      </c>
      <c r="J583" s="138">
        <f t="shared" si="51"/>
        <v>2.8070175438596685</v>
      </c>
      <c r="K583" s="136">
        <v>567</v>
      </c>
      <c r="L583" s="137">
        <f t="shared" si="52"/>
        <v>0.70546737213403876</v>
      </c>
      <c r="M583" s="137">
        <f t="shared" si="53"/>
        <v>7.0546737213403876</v>
      </c>
      <c r="N583" s="136">
        <v>142.5</v>
      </c>
      <c r="O583" s="137">
        <f t="shared" si="54"/>
        <v>0.2807017543859649</v>
      </c>
      <c r="P583" s="137">
        <f t="shared" si="55"/>
        <v>2.807017543859649</v>
      </c>
      <c r="Q583" s="9">
        <v>14.249999999999901</v>
      </c>
      <c r="R583" s="138">
        <f t="shared" si="56"/>
        <v>2.8070175438596685</v>
      </c>
      <c r="S583" s="136">
        <v>5.6999999999999602</v>
      </c>
      <c r="T583" s="137">
        <f t="shared" si="57"/>
        <v>0.35087719298245862</v>
      </c>
      <c r="U583" s="137">
        <f t="shared" si="58"/>
        <v>3.5087719298245861</v>
      </c>
      <c r="V583" s="136">
        <v>57.000000000001698</v>
      </c>
      <c r="W583" s="137">
        <f t="shared" si="59"/>
        <v>0.35087719298244574</v>
      </c>
      <c r="X583" s="137">
        <f t="shared" si="60"/>
        <v>3.5087719298244573</v>
      </c>
      <c r="Y583" s="136">
        <v>142.5</v>
      </c>
      <c r="Z583" s="9">
        <f t="shared" si="61"/>
        <v>0.2807017543859649</v>
      </c>
      <c r="AA583" s="139">
        <v>0.56999999999999895</v>
      </c>
      <c r="AB583" s="9">
        <f t="shared" si="62"/>
        <v>0.35087719298245679</v>
      </c>
      <c r="AC583" s="136">
        <v>142.5</v>
      </c>
      <c r="AD583" s="9">
        <f t="shared" si="63"/>
        <v>0.44912280701754381</v>
      </c>
      <c r="AE583" s="136">
        <v>142.5</v>
      </c>
      <c r="AF583" s="137">
        <f t="shared" si="64"/>
        <v>0.2807017543859649</v>
      </c>
      <c r="AG583" s="136">
        <v>142.5</v>
      </c>
      <c r="AH583" s="137">
        <f t="shared" si="65"/>
        <v>0.2807017543859649</v>
      </c>
      <c r="AI583" s="136">
        <v>142.5</v>
      </c>
      <c r="AJ583" s="138">
        <f t="shared" si="66"/>
        <v>0.2807017543859649</v>
      </c>
    </row>
    <row r="584" spans="1:36">
      <c r="A584" s="136">
        <v>142.75</v>
      </c>
      <c r="B584" s="137">
        <f t="shared" si="46"/>
        <v>0.28021015761821366</v>
      </c>
      <c r="C584" s="137">
        <f t="shared" si="47"/>
        <v>2.8021015761821366</v>
      </c>
      <c r="D584" s="9">
        <v>14.274999999999901</v>
      </c>
      <c r="E584" s="138">
        <f t="shared" si="48"/>
        <v>2.8021015761821557</v>
      </c>
      <c r="F584" s="136">
        <v>142.75</v>
      </c>
      <c r="G584" s="137">
        <f t="shared" si="49"/>
        <v>0.70052539404553416</v>
      </c>
      <c r="H584" s="137">
        <f t="shared" si="50"/>
        <v>7.0052539404553418</v>
      </c>
      <c r="I584" s="9">
        <v>14.274999999999901</v>
      </c>
      <c r="J584" s="138">
        <f t="shared" si="51"/>
        <v>2.8021015761821557</v>
      </c>
      <c r="K584" s="9">
        <v>568</v>
      </c>
      <c r="L584" s="137">
        <f t="shared" si="52"/>
        <v>0.70422535211267612</v>
      </c>
      <c r="M584" s="137">
        <f t="shared" si="53"/>
        <v>7.042253521126761</v>
      </c>
      <c r="N584" s="136">
        <v>142.75</v>
      </c>
      <c r="O584" s="137">
        <f t="shared" si="54"/>
        <v>0.28021015761821366</v>
      </c>
      <c r="P584" s="137">
        <f t="shared" si="55"/>
        <v>2.8021015761821366</v>
      </c>
      <c r="Q584" s="9">
        <v>14.274999999999901</v>
      </c>
      <c r="R584" s="138">
        <f t="shared" si="56"/>
        <v>2.8021015761821557</v>
      </c>
      <c r="S584" s="136">
        <v>5.70999999999996</v>
      </c>
      <c r="T584" s="137">
        <f t="shared" si="57"/>
        <v>0.35026269702276952</v>
      </c>
      <c r="U584" s="137">
        <f t="shared" si="58"/>
        <v>3.5026269702276953</v>
      </c>
      <c r="V584" s="136">
        <v>57.1000000000017</v>
      </c>
      <c r="W584" s="137">
        <f t="shared" si="59"/>
        <v>0.35026269702275664</v>
      </c>
      <c r="X584" s="137">
        <f t="shared" si="60"/>
        <v>3.5026269702275665</v>
      </c>
      <c r="Y584" s="136">
        <v>142.75</v>
      </c>
      <c r="Z584" s="9">
        <f t="shared" si="61"/>
        <v>0.28021015761821366</v>
      </c>
      <c r="AA584" s="139">
        <v>0.57099999999999895</v>
      </c>
      <c r="AB584" s="9">
        <f t="shared" si="62"/>
        <v>0.35026269702276774</v>
      </c>
      <c r="AC584" s="136">
        <v>142.75</v>
      </c>
      <c r="AD584" s="9">
        <f t="shared" si="63"/>
        <v>0.44833625218914186</v>
      </c>
      <c r="AE584" s="136">
        <v>142.75</v>
      </c>
      <c r="AF584" s="137">
        <f t="shared" si="64"/>
        <v>0.28021015761821366</v>
      </c>
      <c r="AG584" s="136">
        <v>142.75</v>
      </c>
      <c r="AH584" s="137">
        <f t="shared" si="65"/>
        <v>0.28021015761821366</v>
      </c>
      <c r="AI584" s="136">
        <v>142.75</v>
      </c>
      <c r="AJ584" s="138">
        <f t="shared" si="66"/>
        <v>0.28021015761821366</v>
      </c>
    </row>
    <row r="585" spans="1:36">
      <c r="A585" s="136">
        <v>143</v>
      </c>
      <c r="B585" s="137">
        <f t="shared" si="46"/>
        <v>0.27972027972027974</v>
      </c>
      <c r="C585" s="137">
        <f t="shared" si="47"/>
        <v>2.7972027972027975</v>
      </c>
      <c r="D585" s="9">
        <v>14.299999999999899</v>
      </c>
      <c r="E585" s="138">
        <f t="shared" si="48"/>
        <v>2.7972027972028166</v>
      </c>
      <c r="F585" s="136">
        <v>143</v>
      </c>
      <c r="G585" s="137">
        <f t="shared" si="49"/>
        <v>0.69930069930069938</v>
      </c>
      <c r="H585" s="137">
        <f t="shared" si="50"/>
        <v>6.9930069930069934</v>
      </c>
      <c r="I585" s="9">
        <v>14.299999999999899</v>
      </c>
      <c r="J585" s="138">
        <f t="shared" si="51"/>
        <v>2.7972027972028166</v>
      </c>
      <c r="K585" s="136">
        <v>569</v>
      </c>
      <c r="L585" s="137">
        <f t="shared" si="52"/>
        <v>0.70298769771529002</v>
      </c>
      <c r="M585" s="137">
        <f t="shared" si="53"/>
        <v>7.0298769771529006</v>
      </c>
      <c r="N585" s="136">
        <v>143</v>
      </c>
      <c r="O585" s="137">
        <f t="shared" si="54"/>
        <v>0.27972027972027974</v>
      </c>
      <c r="P585" s="137">
        <f t="shared" si="55"/>
        <v>2.7972027972027975</v>
      </c>
      <c r="Q585" s="9">
        <v>14.299999999999899</v>
      </c>
      <c r="R585" s="138">
        <f t="shared" si="56"/>
        <v>2.7972027972028166</v>
      </c>
      <c r="S585" s="136">
        <v>5.7199999999999598</v>
      </c>
      <c r="T585" s="137">
        <f t="shared" si="57"/>
        <v>0.34965034965035208</v>
      </c>
      <c r="U585" s="137">
        <f t="shared" si="58"/>
        <v>3.4965034965035207</v>
      </c>
      <c r="V585" s="136">
        <v>57.200000000001701</v>
      </c>
      <c r="W585" s="137">
        <f t="shared" si="59"/>
        <v>0.3496503496503392</v>
      </c>
      <c r="X585" s="137">
        <f t="shared" si="60"/>
        <v>3.4965034965033919</v>
      </c>
      <c r="Y585" s="136">
        <v>143</v>
      </c>
      <c r="Z585" s="9">
        <f t="shared" si="61"/>
        <v>0.27972027972027974</v>
      </c>
      <c r="AA585" s="139">
        <v>0.57199999999999895</v>
      </c>
      <c r="AB585" s="9">
        <f t="shared" si="62"/>
        <v>0.3496503496503503</v>
      </c>
      <c r="AC585" s="136">
        <v>143</v>
      </c>
      <c r="AD585" s="9">
        <f t="shared" si="63"/>
        <v>0.44755244755244755</v>
      </c>
      <c r="AE585" s="136">
        <v>143</v>
      </c>
      <c r="AF585" s="137">
        <f t="shared" si="64"/>
        <v>0.27972027972027974</v>
      </c>
      <c r="AG585" s="136">
        <v>143</v>
      </c>
      <c r="AH585" s="137">
        <f t="shared" si="65"/>
        <v>0.27972027972027974</v>
      </c>
      <c r="AI585" s="136">
        <v>143</v>
      </c>
      <c r="AJ585" s="138">
        <f t="shared" si="66"/>
        <v>0.27972027972027974</v>
      </c>
    </row>
    <row r="586" spans="1:36">
      <c r="A586" s="136">
        <v>143.25</v>
      </c>
      <c r="B586" s="137">
        <f t="shared" si="46"/>
        <v>0.27923211169284468</v>
      </c>
      <c r="C586" s="137">
        <f t="shared" si="47"/>
        <v>2.7923211169284468</v>
      </c>
      <c r="D586" s="9">
        <v>14.3249999999999</v>
      </c>
      <c r="E586" s="138">
        <f t="shared" si="48"/>
        <v>2.7923211169284663</v>
      </c>
      <c r="F586" s="136">
        <v>143.25</v>
      </c>
      <c r="G586" s="137">
        <f t="shared" si="49"/>
        <v>0.69808027923211169</v>
      </c>
      <c r="H586" s="137">
        <f t="shared" si="50"/>
        <v>6.9808027923211169</v>
      </c>
      <c r="I586" s="9">
        <v>14.3249999999999</v>
      </c>
      <c r="J586" s="138">
        <f t="shared" si="51"/>
        <v>2.7923211169284663</v>
      </c>
      <c r="K586" s="9">
        <v>570</v>
      </c>
      <c r="L586" s="137">
        <f t="shared" si="52"/>
        <v>0.70175438596491224</v>
      </c>
      <c r="M586" s="137">
        <f t="shared" si="53"/>
        <v>7.0175438596491224</v>
      </c>
      <c r="N586" s="136">
        <v>143.25</v>
      </c>
      <c r="O586" s="137">
        <f t="shared" si="54"/>
        <v>0.27923211169284468</v>
      </c>
      <c r="P586" s="137">
        <f t="shared" si="55"/>
        <v>2.7923211169284468</v>
      </c>
      <c r="Q586" s="9">
        <v>14.3249999999999</v>
      </c>
      <c r="R586" s="138">
        <f t="shared" si="56"/>
        <v>2.7923211169284663</v>
      </c>
      <c r="S586" s="136">
        <v>5.7299999999999596</v>
      </c>
      <c r="T586" s="137">
        <f t="shared" si="57"/>
        <v>0.34904013961605829</v>
      </c>
      <c r="U586" s="137">
        <f t="shared" si="58"/>
        <v>3.4904013961605829</v>
      </c>
      <c r="V586" s="136">
        <v>57.300000000001702</v>
      </c>
      <c r="W586" s="137">
        <f t="shared" si="59"/>
        <v>0.34904013961604546</v>
      </c>
      <c r="X586" s="137">
        <f t="shared" si="60"/>
        <v>3.4904013961604545</v>
      </c>
      <c r="Y586" s="136">
        <v>143.25</v>
      </c>
      <c r="Z586" s="9">
        <f t="shared" si="61"/>
        <v>0.27923211169284468</v>
      </c>
      <c r="AA586" s="139">
        <v>0.57299999999999895</v>
      </c>
      <c r="AB586" s="9">
        <f t="shared" si="62"/>
        <v>0.34904013961605646</v>
      </c>
      <c r="AC586" s="136">
        <v>143.25</v>
      </c>
      <c r="AD586" s="9">
        <f t="shared" si="63"/>
        <v>0.44677137870855149</v>
      </c>
      <c r="AE586" s="136">
        <v>143.25</v>
      </c>
      <c r="AF586" s="137">
        <f t="shared" si="64"/>
        <v>0.27923211169284468</v>
      </c>
      <c r="AG586" s="136">
        <v>143.25</v>
      </c>
      <c r="AH586" s="137">
        <f t="shared" si="65"/>
        <v>0.27923211169284468</v>
      </c>
      <c r="AI586" s="136">
        <v>143.25</v>
      </c>
      <c r="AJ586" s="138">
        <f t="shared" si="66"/>
        <v>0.27923211169284468</v>
      </c>
    </row>
    <row r="587" spans="1:36">
      <c r="A587" s="136">
        <v>143.5</v>
      </c>
      <c r="B587" s="137">
        <f t="shared" si="46"/>
        <v>0.27874564459930312</v>
      </c>
      <c r="C587" s="137">
        <f t="shared" si="47"/>
        <v>2.7874564459930311</v>
      </c>
      <c r="D587" s="9">
        <v>14.3499999999999</v>
      </c>
      <c r="E587" s="138">
        <f t="shared" si="48"/>
        <v>2.7874564459930506</v>
      </c>
      <c r="F587" s="136">
        <v>143.5</v>
      </c>
      <c r="G587" s="137">
        <f t="shared" si="49"/>
        <v>0.69686411149825778</v>
      </c>
      <c r="H587" s="137">
        <f t="shared" si="50"/>
        <v>6.968641114982578</v>
      </c>
      <c r="I587" s="9">
        <v>14.3499999999999</v>
      </c>
      <c r="J587" s="138">
        <f t="shared" si="51"/>
        <v>2.7874564459930506</v>
      </c>
      <c r="K587" s="136">
        <v>571</v>
      </c>
      <c r="L587" s="137">
        <f t="shared" si="52"/>
        <v>0.70052539404553416</v>
      </c>
      <c r="M587" s="137">
        <f t="shared" si="53"/>
        <v>7.0052539404553418</v>
      </c>
      <c r="N587" s="136">
        <v>143.5</v>
      </c>
      <c r="O587" s="137">
        <f t="shared" si="54"/>
        <v>0.27874564459930312</v>
      </c>
      <c r="P587" s="137">
        <f t="shared" si="55"/>
        <v>2.7874564459930311</v>
      </c>
      <c r="Q587" s="9">
        <v>14.3499999999999</v>
      </c>
      <c r="R587" s="138">
        <f t="shared" si="56"/>
        <v>2.7874564459930506</v>
      </c>
      <c r="S587" s="136">
        <v>5.7399999999999602</v>
      </c>
      <c r="T587" s="137">
        <f t="shared" si="57"/>
        <v>0.34843205574913133</v>
      </c>
      <c r="U587" s="137">
        <f t="shared" si="58"/>
        <v>3.4843205574913134</v>
      </c>
      <c r="V587" s="136">
        <v>57.400000000001697</v>
      </c>
      <c r="W587" s="137">
        <f t="shared" si="59"/>
        <v>0.34843205574911862</v>
      </c>
      <c r="X587" s="137">
        <f t="shared" si="60"/>
        <v>3.484320557491186</v>
      </c>
      <c r="Y587" s="136">
        <v>143.5</v>
      </c>
      <c r="Z587" s="9">
        <f t="shared" si="61"/>
        <v>0.27874564459930312</v>
      </c>
      <c r="AA587" s="139">
        <v>0.57399999999999896</v>
      </c>
      <c r="AB587" s="9">
        <f t="shared" si="62"/>
        <v>0.34843205574912955</v>
      </c>
      <c r="AC587" s="136">
        <v>143.5</v>
      </c>
      <c r="AD587" s="9">
        <f t="shared" si="63"/>
        <v>0.44599303135888502</v>
      </c>
      <c r="AE587" s="136">
        <v>143.5</v>
      </c>
      <c r="AF587" s="137">
        <f t="shared" si="64"/>
        <v>0.27874564459930312</v>
      </c>
      <c r="AG587" s="136">
        <v>143.5</v>
      </c>
      <c r="AH587" s="137">
        <f t="shared" si="65"/>
        <v>0.27874564459930312</v>
      </c>
      <c r="AI587" s="136">
        <v>143.5</v>
      </c>
      <c r="AJ587" s="138">
        <f t="shared" si="66"/>
        <v>0.27874564459930312</v>
      </c>
    </row>
    <row r="588" spans="1:36">
      <c r="A588" s="136">
        <v>143.75</v>
      </c>
      <c r="B588" s="137">
        <f t="shared" si="46"/>
        <v>0.27826086956521739</v>
      </c>
      <c r="C588" s="137">
        <f t="shared" si="47"/>
        <v>2.7826086956521738</v>
      </c>
      <c r="D588" s="9">
        <v>14.374999999999901</v>
      </c>
      <c r="E588" s="138">
        <f t="shared" si="48"/>
        <v>2.7826086956521929</v>
      </c>
      <c r="F588" s="136">
        <v>143.75</v>
      </c>
      <c r="G588" s="137">
        <f t="shared" si="49"/>
        <v>0.69565217391304346</v>
      </c>
      <c r="H588" s="137">
        <f t="shared" si="50"/>
        <v>6.9565217391304346</v>
      </c>
      <c r="I588" s="9">
        <v>14.374999999999901</v>
      </c>
      <c r="J588" s="138">
        <f t="shared" si="51"/>
        <v>2.7826086956521929</v>
      </c>
      <c r="K588" s="9">
        <v>572</v>
      </c>
      <c r="L588" s="137">
        <f t="shared" si="52"/>
        <v>0.69930069930069938</v>
      </c>
      <c r="M588" s="137">
        <f t="shared" si="53"/>
        <v>6.9930069930069934</v>
      </c>
      <c r="N588" s="136">
        <v>143.75</v>
      </c>
      <c r="O588" s="137">
        <f t="shared" si="54"/>
        <v>0.27826086956521739</v>
      </c>
      <c r="P588" s="137">
        <f t="shared" si="55"/>
        <v>2.7826086956521738</v>
      </c>
      <c r="Q588" s="9">
        <v>14.374999999999901</v>
      </c>
      <c r="R588" s="138">
        <f t="shared" si="56"/>
        <v>2.7826086956521929</v>
      </c>
      <c r="S588" s="136">
        <v>5.74999999999996</v>
      </c>
      <c r="T588" s="137">
        <f t="shared" si="57"/>
        <v>0.34782608695652412</v>
      </c>
      <c r="U588" s="137">
        <f t="shared" si="58"/>
        <v>3.4782608695652413</v>
      </c>
      <c r="V588" s="136">
        <v>57.500000000001698</v>
      </c>
      <c r="W588" s="137">
        <f t="shared" si="59"/>
        <v>0.34782608695651152</v>
      </c>
      <c r="X588" s="137">
        <f t="shared" si="60"/>
        <v>3.4782608695651152</v>
      </c>
      <c r="Y588" s="136">
        <v>143.75</v>
      </c>
      <c r="Z588" s="9">
        <f t="shared" si="61"/>
        <v>0.27826086956521739</v>
      </c>
      <c r="AA588" s="139">
        <v>0.57499999999999896</v>
      </c>
      <c r="AB588" s="9">
        <f t="shared" si="62"/>
        <v>0.3478260869565224</v>
      </c>
      <c r="AC588" s="136">
        <v>143.75</v>
      </c>
      <c r="AD588" s="9">
        <f t="shared" si="63"/>
        <v>0.44521739130434779</v>
      </c>
      <c r="AE588" s="136">
        <v>143.75</v>
      </c>
      <c r="AF588" s="137">
        <f t="shared" si="64"/>
        <v>0.27826086956521739</v>
      </c>
      <c r="AG588" s="136">
        <v>143.75</v>
      </c>
      <c r="AH588" s="137">
        <f t="shared" si="65"/>
        <v>0.27826086956521739</v>
      </c>
      <c r="AI588" s="136">
        <v>143.75</v>
      </c>
      <c r="AJ588" s="138">
        <f t="shared" si="66"/>
        <v>0.27826086956521739</v>
      </c>
    </row>
    <row r="589" spans="1:36">
      <c r="A589" s="136">
        <v>144</v>
      </c>
      <c r="B589" s="137">
        <f t="shared" si="46"/>
        <v>0.27777777777777779</v>
      </c>
      <c r="C589" s="137">
        <f t="shared" si="47"/>
        <v>2.7777777777777777</v>
      </c>
      <c r="D589" s="9">
        <v>14.399999999999901</v>
      </c>
      <c r="E589" s="138">
        <f t="shared" si="48"/>
        <v>2.7777777777777972</v>
      </c>
      <c r="F589" s="136">
        <v>144</v>
      </c>
      <c r="G589" s="137">
        <f t="shared" si="49"/>
        <v>0.69444444444444442</v>
      </c>
      <c r="H589" s="137">
        <f t="shared" si="50"/>
        <v>6.9444444444444446</v>
      </c>
      <c r="I589" s="9">
        <v>14.399999999999901</v>
      </c>
      <c r="J589" s="138">
        <f t="shared" si="51"/>
        <v>2.7777777777777972</v>
      </c>
      <c r="K589" s="136">
        <v>573</v>
      </c>
      <c r="L589" s="137">
        <f t="shared" si="52"/>
        <v>0.69808027923211169</v>
      </c>
      <c r="M589" s="137">
        <f t="shared" si="53"/>
        <v>6.9808027923211169</v>
      </c>
      <c r="N589" s="136">
        <v>144</v>
      </c>
      <c r="O589" s="137">
        <f t="shared" si="54"/>
        <v>0.27777777777777779</v>
      </c>
      <c r="P589" s="137">
        <f t="shared" si="55"/>
        <v>2.7777777777777777</v>
      </c>
      <c r="Q589" s="9">
        <v>14.399999999999901</v>
      </c>
      <c r="R589" s="138">
        <f t="shared" si="56"/>
        <v>2.7777777777777972</v>
      </c>
      <c r="S589" s="136">
        <v>5.7599999999999598</v>
      </c>
      <c r="T589" s="137">
        <f t="shared" si="57"/>
        <v>0.34722222222222465</v>
      </c>
      <c r="U589" s="137">
        <f t="shared" si="58"/>
        <v>3.4722222222222463</v>
      </c>
      <c r="V589" s="136">
        <v>57.6000000000017</v>
      </c>
      <c r="W589" s="137">
        <f t="shared" si="59"/>
        <v>0.347222222222212</v>
      </c>
      <c r="X589" s="137">
        <f t="shared" si="60"/>
        <v>3.4722222222221202</v>
      </c>
      <c r="Y589" s="136">
        <v>144</v>
      </c>
      <c r="Z589" s="9">
        <f t="shared" si="61"/>
        <v>0.27777777777777779</v>
      </c>
      <c r="AA589" s="139">
        <v>0.57599999999999896</v>
      </c>
      <c r="AB589" s="9">
        <f t="shared" si="62"/>
        <v>0.34722222222222288</v>
      </c>
      <c r="AC589" s="136">
        <v>144</v>
      </c>
      <c r="AD589" s="9">
        <f t="shared" si="63"/>
        <v>0.44444444444444448</v>
      </c>
      <c r="AE589" s="136">
        <v>144</v>
      </c>
      <c r="AF589" s="137">
        <f t="shared" si="64"/>
        <v>0.27777777777777779</v>
      </c>
      <c r="AG589" s="136">
        <v>144</v>
      </c>
      <c r="AH589" s="137">
        <f t="shared" si="65"/>
        <v>0.27777777777777779</v>
      </c>
      <c r="AI589" s="136">
        <v>144</v>
      </c>
      <c r="AJ589" s="138">
        <f t="shared" si="66"/>
        <v>0.27777777777777779</v>
      </c>
    </row>
    <row r="590" spans="1:36">
      <c r="A590" s="136">
        <v>144.25</v>
      </c>
      <c r="B590" s="137">
        <f t="shared" si="46"/>
        <v>0.27729636048526862</v>
      </c>
      <c r="C590" s="137">
        <f t="shared" si="47"/>
        <v>2.772963604852686</v>
      </c>
      <c r="D590" s="9">
        <v>14.424999999999899</v>
      </c>
      <c r="E590" s="138">
        <f t="shared" si="48"/>
        <v>2.7729636048527055</v>
      </c>
      <c r="F590" s="136">
        <v>144.25</v>
      </c>
      <c r="G590" s="137">
        <f t="shared" si="49"/>
        <v>0.69324090121317161</v>
      </c>
      <c r="H590" s="137">
        <f t="shared" si="50"/>
        <v>6.9324090121317159</v>
      </c>
      <c r="I590" s="9">
        <v>14.424999999999899</v>
      </c>
      <c r="J590" s="138">
        <f t="shared" si="51"/>
        <v>2.7729636048527055</v>
      </c>
      <c r="K590" s="9">
        <v>574</v>
      </c>
      <c r="L590" s="137">
        <f t="shared" si="52"/>
        <v>0.69686411149825778</v>
      </c>
      <c r="M590" s="137">
        <f t="shared" si="53"/>
        <v>6.968641114982578</v>
      </c>
      <c r="N590" s="136">
        <v>144.25</v>
      </c>
      <c r="O590" s="137">
        <f t="shared" si="54"/>
        <v>0.27729636048526862</v>
      </c>
      <c r="P590" s="137">
        <f t="shared" si="55"/>
        <v>2.772963604852686</v>
      </c>
      <c r="Q590" s="9">
        <v>14.424999999999899</v>
      </c>
      <c r="R590" s="138">
        <f t="shared" si="56"/>
        <v>2.7729636048527055</v>
      </c>
      <c r="S590" s="136">
        <v>5.7699999999999596</v>
      </c>
      <c r="T590" s="137">
        <f t="shared" si="57"/>
        <v>0.34662045060658825</v>
      </c>
      <c r="U590" s="137">
        <f t="shared" si="58"/>
        <v>3.4662045060658824</v>
      </c>
      <c r="V590" s="136">
        <v>57.700000000001701</v>
      </c>
      <c r="W590" s="137">
        <f t="shared" si="59"/>
        <v>0.34662045060657554</v>
      </c>
      <c r="X590" s="137">
        <f t="shared" si="60"/>
        <v>3.4662045060657554</v>
      </c>
      <c r="Y590" s="136">
        <v>144.25</v>
      </c>
      <c r="Z590" s="9">
        <f t="shared" si="61"/>
        <v>0.27729636048526862</v>
      </c>
      <c r="AA590" s="139">
        <v>0.57699999999999896</v>
      </c>
      <c r="AB590" s="9">
        <f t="shared" si="62"/>
        <v>0.34662045060658642</v>
      </c>
      <c r="AC590" s="136">
        <v>144.25</v>
      </c>
      <c r="AD590" s="9">
        <f t="shared" si="63"/>
        <v>0.44367417677642984</v>
      </c>
      <c r="AE590" s="136">
        <v>144.25</v>
      </c>
      <c r="AF590" s="137">
        <f t="shared" si="64"/>
        <v>0.27729636048526862</v>
      </c>
      <c r="AG590" s="136">
        <v>144.25</v>
      </c>
      <c r="AH590" s="137">
        <f t="shared" si="65"/>
        <v>0.27729636048526862</v>
      </c>
      <c r="AI590" s="136">
        <v>144.25</v>
      </c>
      <c r="AJ590" s="138">
        <f t="shared" si="66"/>
        <v>0.27729636048526862</v>
      </c>
    </row>
    <row r="591" spans="1:36">
      <c r="A591" s="136">
        <v>144.5</v>
      </c>
      <c r="B591" s="137">
        <f t="shared" si="46"/>
        <v>0.27681660899653981</v>
      </c>
      <c r="C591" s="137">
        <f t="shared" si="47"/>
        <v>2.7681660899653981</v>
      </c>
      <c r="D591" s="9">
        <v>14.4499999999999</v>
      </c>
      <c r="E591" s="138">
        <f t="shared" si="48"/>
        <v>2.7681660899654172</v>
      </c>
      <c r="F591" s="136">
        <v>144.5</v>
      </c>
      <c r="G591" s="137">
        <f t="shared" si="49"/>
        <v>0.69204152249134954</v>
      </c>
      <c r="H591" s="137">
        <f t="shared" si="50"/>
        <v>6.9204152249134951</v>
      </c>
      <c r="I591" s="9">
        <v>14.4499999999999</v>
      </c>
      <c r="J591" s="138">
        <f t="shared" si="51"/>
        <v>2.7681660899654172</v>
      </c>
      <c r="K591" s="136">
        <v>575</v>
      </c>
      <c r="L591" s="137">
        <f t="shared" si="52"/>
        <v>0.69565217391304346</v>
      </c>
      <c r="M591" s="137">
        <f t="shared" si="53"/>
        <v>6.9565217391304346</v>
      </c>
      <c r="N591" s="136">
        <v>144.5</v>
      </c>
      <c r="O591" s="137">
        <f t="shared" si="54"/>
        <v>0.27681660899653981</v>
      </c>
      <c r="P591" s="137">
        <f t="shared" si="55"/>
        <v>2.7681660899653981</v>
      </c>
      <c r="Q591" s="9">
        <v>14.4499999999999</v>
      </c>
      <c r="R591" s="138">
        <f t="shared" si="56"/>
        <v>2.7681660899654172</v>
      </c>
      <c r="S591" s="136">
        <v>5.7799999999999603</v>
      </c>
      <c r="T591" s="137">
        <f t="shared" si="57"/>
        <v>0.34602076124567716</v>
      </c>
      <c r="U591" s="137">
        <f t="shared" si="58"/>
        <v>3.4602076124567716</v>
      </c>
      <c r="V591" s="136">
        <v>57.800000000001802</v>
      </c>
      <c r="W591" s="137">
        <f t="shared" si="59"/>
        <v>0.34602076124566394</v>
      </c>
      <c r="X591" s="137">
        <f t="shared" si="60"/>
        <v>3.4602076124566397</v>
      </c>
      <c r="Y591" s="136">
        <v>144.5</v>
      </c>
      <c r="Z591" s="9">
        <f t="shared" si="61"/>
        <v>0.27681660899653981</v>
      </c>
      <c r="AA591" s="139">
        <v>0.57799999999999896</v>
      </c>
      <c r="AB591" s="9">
        <f t="shared" si="62"/>
        <v>0.34602076124567538</v>
      </c>
      <c r="AC591" s="136">
        <v>144.5</v>
      </c>
      <c r="AD591" s="9">
        <f t="shared" si="63"/>
        <v>0.44290657439446368</v>
      </c>
      <c r="AE591" s="136">
        <v>144.5</v>
      </c>
      <c r="AF591" s="137">
        <f t="shared" si="64"/>
        <v>0.27681660899653981</v>
      </c>
      <c r="AG591" s="136">
        <v>144.5</v>
      </c>
      <c r="AH591" s="137">
        <f t="shared" si="65"/>
        <v>0.27681660899653981</v>
      </c>
      <c r="AI591" s="136">
        <v>144.5</v>
      </c>
      <c r="AJ591" s="138">
        <f t="shared" si="66"/>
        <v>0.27681660899653981</v>
      </c>
    </row>
    <row r="592" spans="1:36">
      <c r="A592" s="136">
        <v>144.75</v>
      </c>
      <c r="B592" s="137">
        <f t="shared" si="46"/>
        <v>0.27633851468048359</v>
      </c>
      <c r="C592" s="137">
        <f t="shared" si="47"/>
        <v>2.7633851468048358</v>
      </c>
      <c r="D592" s="9">
        <v>14.4749999999999</v>
      </c>
      <c r="E592" s="138">
        <f t="shared" si="48"/>
        <v>2.7633851468048549</v>
      </c>
      <c r="F592" s="136">
        <v>144.75</v>
      </c>
      <c r="G592" s="137">
        <f t="shared" si="49"/>
        <v>0.69084628670120896</v>
      </c>
      <c r="H592" s="137">
        <f t="shared" si="50"/>
        <v>6.9084628670120898</v>
      </c>
      <c r="I592" s="9">
        <v>14.4749999999999</v>
      </c>
      <c r="J592" s="138">
        <f t="shared" si="51"/>
        <v>2.7633851468048549</v>
      </c>
      <c r="K592" s="9">
        <v>576</v>
      </c>
      <c r="L592" s="137">
        <f t="shared" si="52"/>
        <v>0.69444444444444442</v>
      </c>
      <c r="M592" s="137">
        <f t="shared" si="53"/>
        <v>6.9444444444444446</v>
      </c>
      <c r="N592" s="136">
        <v>144.75</v>
      </c>
      <c r="O592" s="137">
        <f t="shared" si="54"/>
        <v>0.27633851468048359</v>
      </c>
      <c r="P592" s="137">
        <f t="shared" si="55"/>
        <v>2.7633851468048358</v>
      </c>
      <c r="Q592" s="9">
        <v>14.4749999999999</v>
      </c>
      <c r="R592" s="138">
        <f t="shared" si="56"/>
        <v>2.7633851468048549</v>
      </c>
      <c r="S592" s="136">
        <v>5.7899999999999601</v>
      </c>
      <c r="T592" s="137">
        <f t="shared" si="57"/>
        <v>0.34542314335060686</v>
      </c>
      <c r="U592" s="137">
        <f t="shared" si="58"/>
        <v>3.4542314335060684</v>
      </c>
      <c r="V592" s="136">
        <v>57.900000000001803</v>
      </c>
      <c r="W592" s="137">
        <f t="shared" si="59"/>
        <v>0.34542314335059371</v>
      </c>
      <c r="X592" s="137">
        <f t="shared" si="60"/>
        <v>3.454231433505937</v>
      </c>
      <c r="Y592" s="136">
        <v>144.75</v>
      </c>
      <c r="Z592" s="9">
        <f t="shared" si="61"/>
        <v>0.27633851468048359</v>
      </c>
      <c r="AA592" s="139">
        <v>0.57899999999999896</v>
      </c>
      <c r="AB592" s="9">
        <f t="shared" si="62"/>
        <v>0.34542314335060509</v>
      </c>
      <c r="AC592" s="136">
        <v>144.75</v>
      </c>
      <c r="AD592" s="9">
        <f t="shared" si="63"/>
        <v>0.44214162348877373</v>
      </c>
      <c r="AE592" s="136">
        <v>144.75</v>
      </c>
      <c r="AF592" s="137">
        <f t="shared" si="64"/>
        <v>0.27633851468048359</v>
      </c>
      <c r="AG592" s="136">
        <v>144.75</v>
      </c>
      <c r="AH592" s="137">
        <f t="shared" si="65"/>
        <v>0.27633851468048359</v>
      </c>
      <c r="AI592" s="136">
        <v>144.75</v>
      </c>
      <c r="AJ592" s="138">
        <f t="shared" si="66"/>
        <v>0.27633851468048359</v>
      </c>
    </row>
    <row r="593" spans="1:36">
      <c r="A593" s="136">
        <v>145</v>
      </c>
      <c r="B593" s="137">
        <f t="shared" si="46"/>
        <v>0.27586206896551724</v>
      </c>
      <c r="C593" s="137">
        <f t="shared" si="47"/>
        <v>2.7586206896551726</v>
      </c>
      <c r="D593" s="9">
        <v>14.499999999999901</v>
      </c>
      <c r="E593" s="138">
        <f t="shared" si="48"/>
        <v>2.7586206896551912</v>
      </c>
      <c r="F593" s="136">
        <v>145</v>
      </c>
      <c r="G593" s="137">
        <f t="shared" si="49"/>
        <v>0.68965517241379304</v>
      </c>
      <c r="H593" s="137">
        <f t="shared" si="50"/>
        <v>6.8965517241379306</v>
      </c>
      <c r="I593" s="9">
        <v>14.499999999999901</v>
      </c>
      <c r="J593" s="138">
        <f t="shared" si="51"/>
        <v>2.7586206896551912</v>
      </c>
      <c r="K593" s="136">
        <v>577</v>
      </c>
      <c r="L593" s="137">
        <f t="shared" si="52"/>
        <v>0.69324090121317161</v>
      </c>
      <c r="M593" s="137">
        <f t="shared" si="53"/>
        <v>6.9324090121317159</v>
      </c>
      <c r="N593" s="136">
        <v>145</v>
      </c>
      <c r="O593" s="137">
        <f t="shared" si="54"/>
        <v>0.27586206896551724</v>
      </c>
      <c r="P593" s="137">
        <f t="shared" si="55"/>
        <v>2.7586206896551726</v>
      </c>
      <c r="Q593" s="9">
        <v>14.499999999999901</v>
      </c>
      <c r="R593" s="138">
        <f t="shared" si="56"/>
        <v>2.7586206896551912</v>
      </c>
      <c r="S593" s="136">
        <v>5.7999999999999599</v>
      </c>
      <c r="T593" s="137">
        <f t="shared" si="57"/>
        <v>0.34482758620689896</v>
      </c>
      <c r="U593" s="137">
        <f t="shared" si="58"/>
        <v>3.4482758620689897</v>
      </c>
      <c r="V593" s="136">
        <v>58.000000000001798</v>
      </c>
      <c r="W593" s="137">
        <f t="shared" si="59"/>
        <v>0.34482758620688586</v>
      </c>
      <c r="X593" s="137">
        <f t="shared" si="60"/>
        <v>3.4482758620688587</v>
      </c>
      <c r="Y593" s="136">
        <v>145</v>
      </c>
      <c r="Z593" s="9">
        <f t="shared" si="61"/>
        <v>0.27586206896551724</v>
      </c>
      <c r="AA593" s="139">
        <v>0.57999999999999896</v>
      </c>
      <c r="AB593" s="9">
        <f t="shared" si="62"/>
        <v>0.34482758620689713</v>
      </c>
      <c r="AC593" s="136">
        <v>145</v>
      </c>
      <c r="AD593" s="9">
        <f t="shared" si="63"/>
        <v>0.44137931034482758</v>
      </c>
      <c r="AE593" s="136">
        <v>145</v>
      </c>
      <c r="AF593" s="137">
        <f t="shared" si="64"/>
        <v>0.27586206896551724</v>
      </c>
      <c r="AG593" s="136">
        <v>145</v>
      </c>
      <c r="AH593" s="137">
        <f t="shared" si="65"/>
        <v>0.27586206896551724</v>
      </c>
      <c r="AI593" s="136">
        <v>145</v>
      </c>
      <c r="AJ593" s="138">
        <f t="shared" si="66"/>
        <v>0.27586206896551724</v>
      </c>
    </row>
    <row r="594" spans="1:36">
      <c r="A594" s="136">
        <v>145.25</v>
      </c>
      <c r="B594" s="137">
        <f t="shared" si="46"/>
        <v>0.2753872633390706</v>
      </c>
      <c r="C594" s="137">
        <f t="shared" si="47"/>
        <v>2.753872633390706</v>
      </c>
      <c r="D594" s="9">
        <v>14.5249999999998</v>
      </c>
      <c r="E594" s="138">
        <f t="shared" si="48"/>
        <v>2.7538726333907437</v>
      </c>
      <c r="F594" s="136">
        <v>145.25</v>
      </c>
      <c r="G594" s="137">
        <f t="shared" si="49"/>
        <v>0.68846815834767638</v>
      </c>
      <c r="H594" s="137">
        <f t="shared" si="50"/>
        <v>6.8846815834767643</v>
      </c>
      <c r="I594" s="9">
        <v>14.5249999999998</v>
      </c>
      <c r="J594" s="138">
        <f t="shared" si="51"/>
        <v>2.7538726333907437</v>
      </c>
      <c r="K594" s="9">
        <v>578</v>
      </c>
      <c r="L594" s="137">
        <f t="shared" si="52"/>
        <v>0.69204152249134954</v>
      </c>
      <c r="M594" s="137">
        <f t="shared" si="53"/>
        <v>6.9204152249134951</v>
      </c>
      <c r="N594" s="136">
        <v>145.25</v>
      </c>
      <c r="O594" s="137">
        <f t="shared" si="54"/>
        <v>0.2753872633390706</v>
      </c>
      <c r="P594" s="137">
        <f t="shared" si="55"/>
        <v>2.753872633390706</v>
      </c>
      <c r="Q594" s="9">
        <v>14.5249999999998</v>
      </c>
      <c r="R594" s="138">
        <f t="shared" si="56"/>
        <v>2.7538726333907437</v>
      </c>
      <c r="S594" s="136">
        <v>5.8099999999999596</v>
      </c>
      <c r="T594" s="137">
        <f t="shared" si="57"/>
        <v>0.34423407917384058</v>
      </c>
      <c r="U594" s="137">
        <f t="shared" si="58"/>
        <v>3.4423407917384057</v>
      </c>
      <c r="V594" s="136">
        <v>58.100000000001799</v>
      </c>
      <c r="W594" s="137">
        <f t="shared" si="59"/>
        <v>0.34423407917382753</v>
      </c>
      <c r="X594" s="137">
        <f t="shared" si="60"/>
        <v>3.4423407917382756</v>
      </c>
      <c r="Y594" s="136">
        <v>145.25</v>
      </c>
      <c r="Z594" s="9">
        <f t="shared" si="61"/>
        <v>0.2753872633390706</v>
      </c>
      <c r="AA594" s="139">
        <v>0.58099999999999896</v>
      </c>
      <c r="AB594" s="9">
        <f t="shared" si="62"/>
        <v>0.34423407917383886</v>
      </c>
      <c r="AC594" s="136">
        <v>145.25</v>
      </c>
      <c r="AD594" s="9">
        <f t="shared" si="63"/>
        <v>0.44061962134251292</v>
      </c>
      <c r="AE594" s="136">
        <v>145.25</v>
      </c>
      <c r="AF594" s="137">
        <f t="shared" si="64"/>
        <v>0.2753872633390706</v>
      </c>
      <c r="AG594" s="136">
        <v>145.25</v>
      </c>
      <c r="AH594" s="137">
        <f t="shared" si="65"/>
        <v>0.2753872633390706</v>
      </c>
      <c r="AI594" s="136">
        <v>145.25</v>
      </c>
      <c r="AJ594" s="138">
        <f t="shared" si="66"/>
        <v>0.2753872633390706</v>
      </c>
    </row>
    <row r="595" spans="1:36">
      <c r="A595" s="136">
        <v>145.5</v>
      </c>
      <c r="B595" s="137">
        <f t="shared" si="46"/>
        <v>0.274914089347079</v>
      </c>
      <c r="C595" s="137">
        <f t="shared" si="47"/>
        <v>2.7491408934707899</v>
      </c>
      <c r="D595" s="9">
        <v>14.5499999999998</v>
      </c>
      <c r="E595" s="138">
        <f t="shared" si="48"/>
        <v>2.7491408934708286</v>
      </c>
      <c r="F595" s="136">
        <v>145.5</v>
      </c>
      <c r="G595" s="137">
        <f t="shared" si="49"/>
        <v>0.6872852233676976</v>
      </c>
      <c r="H595" s="137">
        <f t="shared" si="50"/>
        <v>6.8728522336769764</v>
      </c>
      <c r="I595" s="9">
        <v>14.5499999999998</v>
      </c>
      <c r="J595" s="138">
        <f t="shared" si="51"/>
        <v>2.7491408934708286</v>
      </c>
      <c r="K595" s="136">
        <v>579</v>
      </c>
      <c r="L595" s="137">
        <f t="shared" si="52"/>
        <v>0.69084628670120896</v>
      </c>
      <c r="M595" s="137">
        <f t="shared" si="53"/>
        <v>6.9084628670120898</v>
      </c>
      <c r="N595" s="136">
        <v>145.5</v>
      </c>
      <c r="O595" s="137">
        <f t="shared" si="54"/>
        <v>0.274914089347079</v>
      </c>
      <c r="P595" s="137">
        <f t="shared" si="55"/>
        <v>2.7491408934707899</v>
      </c>
      <c r="Q595" s="9">
        <v>14.5499999999998</v>
      </c>
      <c r="R595" s="138">
        <f t="shared" si="56"/>
        <v>2.7491408934708286</v>
      </c>
      <c r="S595" s="136">
        <v>5.8199999999999603</v>
      </c>
      <c r="T595" s="137">
        <f t="shared" si="57"/>
        <v>0.34364261168385118</v>
      </c>
      <c r="U595" s="137">
        <f t="shared" si="58"/>
        <v>3.4364261168385117</v>
      </c>
      <c r="V595" s="136">
        <v>58.200000000001801</v>
      </c>
      <c r="W595" s="137">
        <f t="shared" si="59"/>
        <v>0.3436426116838382</v>
      </c>
      <c r="X595" s="137">
        <f t="shared" si="60"/>
        <v>3.4364261168383821</v>
      </c>
      <c r="Y595" s="136">
        <v>145.5</v>
      </c>
      <c r="Z595" s="9">
        <f t="shared" si="61"/>
        <v>0.274914089347079</v>
      </c>
      <c r="AA595" s="139">
        <v>0.58199999999999896</v>
      </c>
      <c r="AB595" s="9">
        <f t="shared" si="62"/>
        <v>0.34364261168384941</v>
      </c>
      <c r="AC595" s="136">
        <v>145.5</v>
      </c>
      <c r="AD595" s="9">
        <f t="shared" si="63"/>
        <v>0.43986254295532645</v>
      </c>
      <c r="AE595" s="136">
        <v>145.5</v>
      </c>
      <c r="AF595" s="137">
        <f t="shared" si="64"/>
        <v>0.274914089347079</v>
      </c>
      <c r="AG595" s="136">
        <v>145.5</v>
      </c>
      <c r="AH595" s="137">
        <f t="shared" si="65"/>
        <v>0.274914089347079</v>
      </c>
      <c r="AI595" s="136">
        <v>145.5</v>
      </c>
      <c r="AJ595" s="138">
        <f t="shared" si="66"/>
        <v>0.274914089347079</v>
      </c>
    </row>
    <row r="596" spans="1:36">
      <c r="A596" s="136">
        <v>145.75</v>
      </c>
      <c r="B596" s="137">
        <f t="shared" si="46"/>
        <v>0.274442538593482</v>
      </c>
      <c r="C596" s="137">
        <f t="shared" si="47"/>
        <v>2.7444253859348198</v>
      </c>
      <c r="D596" s="9">
        <v>14.5749999999998</v>
      </c>
      <c r="E596" s="138">
        <f t="shared" si="48"/>
        <v>2.7444253859348571</v>
      </c>
      <c r="F596" s="136">
        <v>145.75</v>
      </c>
      <c r="G596" s="137">
        <f t="shared" si="49"/>
        <v>0.68610634648370494</v>
      </c>
      <c r="H596" s="137">
        <f t="shared" si="50"/>
        <v>6.8610634648370494</v>
      </c>
      <c r="I596" s="9">
        <v>14.5749999999998</v>
      </c>
      <c r="J596" s="138">
        <f t="shared" si="51"/>
        <v>2.7444253859348571</v>
      </c>
      <c r="K596" s="9">
        <v>580</v>
      </c>
      <c r="L596" s="137">
        <f t="shared" si="52"/>
        <v>0.68965517241379304</v>
      </c>
      <c r="M596" s="137">
        <f t="shared" si="53"/>
        <v>6.8965517241379306</v>
      </c>
      <c r="N596" s="136">
        <v>145.75</v>
      </c>
      <c r="O596" s="137">
        <f t="shared" si="54"/>
        <v>0.274442538593482</v>
      </c>
      <c r="P596" s="137">
        <f t="shared" si="55"/>
        <v>2.7444253859348198</v>
      </c>
      <c r="Q596" s="9">
        <v>14.5749999999998</v>
      </c>
      <c r="R596" s="138">
        <f t="shared" si="56"/>
        <v>2.7444253859348571</v>
      </c>
      <c r="S596" s="136">
        <v>5.8299999999999601</v>
      </c>
      <c r="T596" s="137">
        <f t="shared" si="57"/>
        <v>0.34305317324185486</v>
      </c>
      <c r="U596" s="137">
        <f t="shared" si="58"/>
        <v>3.4305317324185487</v>
      </c>
      <c r="V596" s="136">
        <v>58.300000000001802</v>
      </c>
      <c r="W596" s="137">
        <f t="shared" si="59"/>
        <v>0.34305317324184187</v>
      </c>
      <c r="X596" s="137">
        <f t="shared" si="60"/>
        <v>3.4305317324184186</v>
      </c>
      <c r="Y596" s="136">
        <v>145.75</v>
      </c>
      <c r="Z596" s="9">
        <f t="shared" si="61"/>
        <v>0.274442538593482</v>
      </c>
      <c r="AA596" s="139">
        <v>0.58299999999999896</v>
      </c>
      <c r="AB596" s="9">
        <f t="shared" si="62"/>
        <v>0.34305317324185314</v>
      </c>
      <c r="AC596" s="136">
        <v>145.75</v>
      </c>
      <c r="AD596" s="9">
        <f t="shared" si="63"/>
        <v>0.43910806174957118</v>
      </c>
      <c r="AE596" s="136">
        <v>145.75</v>
      </c>
      <c r="AF596" s="137">
        <f t="shared" si="64"/>
        <v>0.274442538593482</v>
      </c>
      <c r="AG596" s="136">
        <v>145.75</v>
      </c>
      <c r="AH596" s="137">
        <f t="shared" si="65"/>
        <v>0.274442538593482</v>
      </c>
      <c r="AI596" s="136">
        <v>145.75</v>
      </c>
      <c r="AJ596" s="138">
        <f t="shared" si="66"/>
        <v>0.274442538593482</v>
      </c>
    </row>
    <row r="597" spans="1:36">
      <c r="A597" s="136">
        <v>146</v>
      </c>
      <c r="B597" s="137">
        <f t="shared" si="46"/>
        <v>0.27397260273972601</v>
      </c>
      <c r="C597" s="137">
        <f t="shared" si="47"/>
        <v>2.7397260273972601</v>
      </c>
      <c r="D597" s="9">
        <v>14.599999999999801</v>
      </c>
      <c r="E597" s="138">
        <f t="shared" si="48"/>
        <v>2.7397260273972979</v>
      </c>
      <c r="F597" s="136">
        <v>146</v>
      </c>
      <c r="G597" s="137">
        <f t="shared" si="49"/>
        <v>0.68493150684931503</v>
      </c>
      <c r="H597" s="137">
        <f t="shared" si="50"/>
        <v>6.8493150684931505</v>
      </c>
      <c r="I597" s="9">
        <v>14.599999999999801</v>
      </c>
      <c r="J597" s="138">
        <f t="shared" si="51"/>
        <v>2.7397260273972979</v>
      </c>
      <c r="K597" s="136">
        <v>581</v>
      </c>
      <c r="L597" s="137">
        <f t="shared" si="52"/>
        <v>0.68846815834767638</v>
      </c>
      <c r="M597" s="137">
        <f t="shared" si="53"/>
        <v>6.8846815834767643</v>
      </c>
      <c r="N597" s="136">
        <v>146</v>
      </c>
      <c r="O597" s="137">
        <f t="shared" si="54"/>
        <v>0.27397260273972601</v>
      </c>
      <c r="P597" s="137">
        <f t="shared" si="55"/>
        <v>2.7397260273972601</v>
      </c>
      <c r="Q597" s="9">
        <v>14.599999999999801</v>
      </c>
      <c r="R597" s="138">
        <f t="shared" si="56"/>
        <v>2.7397260273972979</v>
      </c>
      <c r="S597" s="136">
        <v>5.8399999999999599</v>
      </c>
      <c r="T597" s="137">
        <f t="shared" si="57"/>
        <v>0.3424657534246599</v>
      </c>
      <c r="U597" s="137">
        <f t="shared" si="58"/>
        <v>3.4246575342465988</v>
      </c>
      <c r="V597" s="136">
        <v>58.400000000001803</v>
      </c>
      <c r="W597" s="137">
        <f t="shared" si="59"/>
        <v>0.34246575342464697</v>
      </c>
      <c r="X597" s="137">
        <f t="shared" si="60"/>
        <v>3.4246575342464696</v>
      </c>
      <c r="Y597" s="136">
        <v>146</v>
      </c>
      <c r="Z597" s="9">
        <f t="shared" si="61"/>
        <v>0.27397260273972601</v>
      </c>
      <c r="AA597" s="139">
        <v>0.58399999999999896</v>
      </c>
      <c r="AB597" s="9">
        <f t="shared" si="62"/>
        <v>0.34246575342465813</v>
      </c>
      <c r="AC597" s="136">
        <v>146</v>
      </c>
      <c r="AD597" s="9">
        <f t="shared" si="63"/>
        <v>0.43835616438356162</v>
      </c>
      <c r="AE597" s="136">
        <v>146</v>
      </c>
      <c r="AF597" s="137">
        <f t="shared" si="64"/>
        <v>0.27397260273972601</v>
      </c>
      <c r="AG597" s="136">
        <v>146</v>
      </c>
      <c r="AH597" s="137">
        <f t="shared" si="65"/>
        <v>0.27397260273972601</v>
      </c>
      <c r="AI597" s="136">
        <v>146</v>
      </c>
      <c r="AJ597" s="138">
        <f t="shared" si="66"/>
        <v>0.27397260273972601</v>
      </c>
    </row>
    <row r="598" spans="1:36">
      <c r="A598" s="136">
        <v>146.25</v>
      </c>
      <c r="B598" s="137">
        <f t="shared" si="46"/>
        <v>0.27350427350427348</v>
      </c>
      <c r="C598" s="137">
        <f t="shared" si="47"/>
        <v>2.7350427350427347</v>
      </c>
      <c r="D598" s="9">
        <v>14.624999999999799</v>
      </c>
      <c r="E598" s="138">
        <f t="shared" si="48"/>
        <v>2.7350427350427724</v>
      </c>
      <c r="F598" s="136">
        <v>146.25</v>
      </c>
      <c r="G598" s="137">
        <f t="shared" si="49"/>
        <v>0.68376068376068377</v>
      </c>
      <c r="H598" s="137">
        <f t="shared" si="50"/>
        <v>6.8376068376068382</v>
      </c>
      <c r="I598" s="9">
        <v>14.624999999999799</v>
      </c>
      <c r="J598" s="138">
        <f t="shared" si="51"/>
        <v>2.7350427350427724</v>
      </c>
      <c r="K598" s="9">
        <v>582</v>
      </c>
      <c r="L598" s="137">
        <f t="shared" si="52"/>
        <v>0.6872852233676976</v>
      </c>
      <c r="M598" s="137">
        <f t="shared" si="53"/>
        <v>6.8728522336769764</v>
      </c>
      <c r="N598" s="136">
        <v>146.25</v>
      </c>
      <c r="O598" s="137">
        <f t="shared" si="54"/>
        <v>0.27350427350427348</v>
      </c>
      <c r="P598" s="137">
        <f t="shared" si="55"/>
        <v>2.7350427350427347</v>
      </c>
      <c r="Q598" s="9">
        <v>14.624999999999799</v>
      </c>
      <c r="R598" s="138">
        <f t="shared" si="56"/>
        <v>2.7350427350427724</v>
      </c>
      <c r="S598" s="136">
        <v>5.8499999999999597</v>
      </c>
      <c r="T598" s="137">
        <f t="shared" si="57"/>
        <v>0.34188034188034427</v>
      </c>
      <c r="U598" s="137">
        <f t="shared" si="58"/>
        <v>3.4188034188034426</v>
      </c>
      <c r="V598" s="136">
        <v>58.500000000001798</v>
      </c>
      <c r="W598" s="137">
        <f t="shared" si="59"/>
        <v>0.34188034188033134</v>
      </c>
      <c r="X598" s="137">
        <f t="shared" si="60"/>
        <v>3.4188034188033134</v>
      </c>
      <c r="Y598" s="136">
        <v>146.25</v>
      </c>
      <c r="Z598" s="9">
        <f t="shared" si="61"/>
        <v>0.27350427350427348</v>
      </c>
      <c r="AA598" s="139">
        <v>0.58499999999999897</v>
      </c>
      <c r="AB598" s="9">
        <f t="shared" si="62"/>
        <v>0.3418803418803425</v>
      </c>
      <c r="AC598" s="136">
        <v>146.25</v>
      </c>
      <c r="AD598" s="9">
        <f t="shared" si="63"/>
        <v>0.43760683760683761</v>
      </c>
      <c r="AE598" s="136">
        <v>146.25</v>
      </c>
      <c r="AF598" s="137">
        <f t="shared" si="64"/>
        <v>0.27350427350427348</v>
      </c>
      <c r="AG598" s="136">
        <v>146.25</v>
      </c>
      <c r="AH598" s="137">
        <f t="shared" si="65"/>
        <v>0.27350427350427348</v>
      </c>
      <c r="AI598" s="136">
        <v>146.25</v>
      </c>
      <c r="AJ598" s="138">
        <f t="shared" si="66"/>
        <v>0.27350427350427348</v>
      </c>
    </row>
    <row r="599" spans="1:36">
      <c r="A599" s="136">
        <v>146.5</v>
      </c>
      <c r="B599" s="137">
        <f t="shared" si="46"/>
        <v>0.27303754266211605</v>
      </c>
      <c r="C599" s="137">
        <f t="shared" si="47"/>
        <v>2.7303754266211606</v>
      </c>
      <c r="D599" s="9">
        <v>14.6499999999998</v>
      </c>
      <c r="E599" s="138">
        <f t="shared" si="48"/>
        <v>2.7303754266211979</v>
      </c>
      <c r="F599" s="136">
        <v>146.5</v>
      </c>
      <c r="G599" s="137">
        <f t="shared" si="49"/>
        <v>0.68259385665529015</v>
      </c>
      <c r="H599" s="137">
        <f t="shared" si="50"/>
        <v>6.8259385665529013</v>
      </c>
      <c r="I599" s="9">
        <v>14.6499999999998</v>
      </c>
      <c r="J599" s="138">
        <f t="shared" si="51"/>
        <v>2.7303754266211979</v>
      </c>
      <c r="K599" s="136">
        <v>583</v>
      </c>
      <c r="L599" s="137">
        <f t="shared" si="52"/>
        <v>0.68610634648370494</v>
      </c>
      <c r="M599" s="137">
        <f t="shared" si="53"/>
        <v>6.8610634648370494</v>
      </c>
      <c r="N599" s="136">
        <v>146.5</v>
      </c>
      <c r="O599" s="137">
        <f t="shared" si="54"/>
        <v>0.27303754266211605</v>
      </c>
      <c r="P599" s="137">
        <f t="shared" si="55"/>
        <v>2.7303754266211606</v>
      </c>
      <c r="Q599" s="9">
        <v>14.6499999999998</v>
      </c>
      <c r="R599" s="138">
        <f t="shared" si="56"/>
        <v>2.7303754266211979</v>
      </c>
      <c r="S599" s="136">
        <v>5.8599999999999604</v>
      </c>
      <c r="T599" s="137">
        <f t="shared" si="57"/>
        <v>0.34129692832764735</v>
      </c>
      <c r="U599" s="137">
        <f t="shared" si="58"/>
        <v>3.4129692832764738</v>
      </c>
      <c r="V599" s="136">
        <v>58.600000000001799</v>
      </c>
      <c r="W599" s="137">
        <f t="shared" si="59"/>
        <v>0.34129692832763459</v>
      </c>
      <c r="X599" s="137">
        <f t="shared" si="60"/>
        <v>3.4129692832763459</v>
      </c>
      <c r="Y599" s="136">
        <v>146.5</v>
      </c>
      <c r="Z599" s="9">
        <f t="shared" si="61"/>
        <v>0.27303754266211605</v>
      </c>
      <c r="AA599" s="139">
        <v>0.58599999999999897</v>
      </c>
      <c r="AB599" s="9">
        <f t="shared" si="62"/>
        <v>0.34129692832764569</v>
      </c>
      <c r="AC599" s="136">
        <v>146.5</v>
      </c>
      <c r="AD599" s="9">
        <f t="shared" si="63"/>
        <v>0.43686006825938567</v>
      </c>
      <c r="AE599" s="136">
        <v>146.5</v>
      </c>
      <c r="AF599" s="137">
        <f t="shared" si="64"/>
        <v>0.27303754266211605</v>
      </c>
      <c r="AG599" s="136">
        <v>146.5</v>
      </c>
      <c r="AH599" s="137">
        <f t="shared" si="65"/>
        <v>0.27303754266211605</v>
      </c>
      <c r="AI599" s="136">
        <v>146.5</v>
      </c>
      <c r="AJ599" s="138">
        <f t="shared" si="66"/>
        <v>0.27303754266211605</v>
      </c>
    </row>
    <row r="600" spans="1:36">
      <c r="A600" s="136">
        <v>146.75</v>
      </c>
      <c r="B600" s="137">
        <f t="shared" si="46"/>
        <v>0.27257240204429301</v>
      </c>
      <c r="C600" s="137">
        <f t="shared" si="47"/>
        <v>2.7257240204429301</v>
      </c>
      <c r="D600" s="9">
        <v>14.6749999999998</v>
      </c>
      <c r="E600" s="138">
        <f t="shared" si="48"/>
        <v>2.7257240204429674</v>
      </c>
      <c r="F600" s="136">
        <v>146.75</v>
      </c>
      <c r="G600" s="137">
        <f t="shared" si="49"/>
        <v>0.68143100511073251</v>
      </c>
      <c r="H600" s="137">
        <f t="shared" si="50"/>
        <v>6.8143100511073254</v>
      </c>
      <c r="I600" s="9">
        <v>14.6749999999998</v>
      </c>
      <c r="J600" s="138">
        <f t="shared" si="51"/>
        <v>2.7257240204429674</v>
      </c>
      <c r="K600" s="9">
        <v>584</v>
      </c>
      <c r="L600" s="137">
        <f t="shared" si="52"/>
        <v>0.68493150684931503</v>
      </c>
      <c r="M600" s="137">
        <f t="shared" si="53"/>
        <v>6.8493150684931505</v>
      </c>
      <c r="N600" s="136">
        <v>146.75</v>
      </c>
      <c r="O600" s="137">
        <f t="shared" si="54"/>
        <v>0.27257240204429301</v>
      </c>
      <c r="P600" s="137">
        <f t="shared" si="55"/>
        <v>2.7257240204429301</v>
      </c>
      <c r="Q600" s="9">
        <v>14.6749999999998</v>
      </c>
      <c r="R600" s="138">
        <f t="shared" si="56"/>
        <v>2.7257240204429674</v>
      </c>
      <c r="S600" s="136">
        <v>5.8699999999999601</v>
      </c>
      <c r="T600" s="137">
        <f t="shared" si="57"/>
        <v>0.34071550255536859</v>
      </c>
      <c r="U600" s="137">
        <f t="shared" si="58"/>
        <v>3.4071550255536858</v>
      </c>
      <c r="V600" s="136">
        <v>58.700000000001801</v>
      </c>
      <c r="W600" s="137">
        <f t="shared" si="59"/>
        <v>0.34071550255535582</v>
      </c>
      <c r="X600" s="137">
        <f t="shared" si="60"/>
        <v>3.4071550255535583</v>
      </c>
      <c r="Y600" s="136">
        <v>146.75</v>
      </c>
      <c r="Z600" s="9">
        <f t="shared" si="61"/>
        <v>0.27257240204429301</v>
      </c>
      <c r="AA600" s="139">
        <v>0.58699999999999897</v>
      </c>
      <c r="AB600" s="9">
        <f t="shared" si="62"/>
        <v>0.34071550255536687</v>
      </c>
      <c r="AC600" s="136">
        <v>146.75</v>
      </c>
      <c r="AD600" s="9">
        <f t="shared" si="63"/>
        <v>0.43611584327086883</v>
      </c>
      <c r="AE600" s="136">
        <v>146.75</v>
      </c>
      <c r="AF600" s="137">
        <f t="shared" si="64"/>
        <v>0.27257240204429301</v>
      </c>
      <c r="AG600" s="136">
        <v>146.75</v>
      </c>
      <c r="AH600" s="137">
        <f t="shared" si="65"/>
        <v>0.27257240204429301</v>
      </c>
      <c r="AI600" s="136">
        <v>146.75</v>
      </c>
      <c r="AJ600" s="138">
        <f t="shared" si="66"/>
        <v>0.27257240204429301</v>
      </c>
    </row>
    <row r="601" spans="1:36">
      <c r="A601" s="136">
        <v>147</v>
      </c>
      <c r="B601" s="137">
        <f t="shared" si="46"/>
        <v>0.27210884353741494</v>
      </c>
      <c r="C601" s="137">
        <f t="shared" si="47"/>
        <v>2.7210884353741491</v>
      </c>
      <c r="D601" s="9">
        <v>14.6999999999998</v>
      </c>
      <c r="E601" s="138">
        <f t="shared" si="48"/>
        <v>2.7210884353741864</v>
      </c>
      <c r="F601" s="136">
        <v>147</v>
      </c>
      <c r="G601" s="137">
        <f t="shared" si="49"/>
        <v>0.68027210884353739</v>
      </c>
      <c r="H601" s="137">
        <f t="shared" si="50"/>
        <v>6.8027210884353737</v>
      </c>
      <c r="I601" s="9">
        <v>14.6999999999998</v>
      </c>
      <c r="J601" s="138">
        <f t="shared" si="51"/>
        <v>2.7210884353741864</v>
      </c>
      <c r="K601" s="136">
        <v>585</v>
      </c>
      <c r="L601" s="137">
        <f t="shared" si="52"/>
        <v>0.68376068376068377</v>
      </c>
      <c r="M601" s="137">
        <f t="shared" si="53"/>
        <v>6.8376068376068382</v>
      </c>
      <c r="N601" s="136">
        <v>147</v>
      </c>
      <c r="O601" s="137">
        <f t="shared" si="54"/>
        <v>0.27210884353741494</v>
      </c>
      <c r="P601" s="137">
        <f t="shared" si="55"/>
        <v>2.7210884353741491</v>
      </c>
      <c r="Q601" s="9">
        <v>14.6999999999998</v>
      </c>
      <c r="R601" s="138">
        <f t="shared" si="56"/>
        <v>2.7210884353741864</v>
      </c>
      <c r="S601" s="136">
        <v>5.8799999999999599</v>
      </c>
      <c r="T601" s="137">
        <f t="shared" si="57"/>
        <v>0.34013605442177103</v>
      </c>
      <c r="U601" s="137">
        <f t="shared" si="58"/>
        <v>3.4013605442177104</v>
      </c>
      <c r="V601" s="136">
        <v>58.800000000001901</v>
      </c>
      <c r="W601" s="137">
        <f t="shared" si="59"/>
        <v>0.34013605442175776</v>
      </c>
      <c r="X601" s="137">
        <f t="shared" si="60"/>
        <v>3.4013605442175776</v>
      </c>
      <c r="Y601" s="136">
        <v>147</v>
      </c>
      <c r="Z601" s="9">
        <f t="shared" si="61"/>
        <v>0.27210884353741494</v>
      </c>
      <c r="AA601" s="139">
        <v>0.58799999999999897</v>
      </c>
      <c r="AB601" s="9">
        <f t="shared" si="62"/>
        <v>0.34013605442176931</v>
      </c>
      <c r="AC601" s="136">
        <v>147</v>
      </c>
      <c r="AD601" s="9">
        <f t="shared" si="63"/>
        <v>0.43537414965986393</v>
      </c>
      <c r="AE601" s="136">
        <v>147</v>
      </c>
      <c r="AF601" s="137">
        <f t="shared" si="64"/>
        <v>0.27210884353741494</v>
      </c>
      <c r="AG601" s="136">
        <v>147</v>
      </c>
      <c r="AH601" s="137">
        <f t="shared" si="65"/>
        <v>0.27210884353741494</v>
      </c>
      <c r="AI601" s="136">
        <v>147</v>
      </c>
      <c r="AJ601" s="138">
        <f t="shared" si="66"/>
        <v>0.27210884353741494</v>
      </c>
    </row>
    <row r="602" spans="1:36">
      <c r="A602" s="136">
        <v>147.25</v>
      </c>
      <c r="B602" s="137">
        <f t="shared" si="46"/>
        <v>0.27164685908319186</v>
      </c>
      <c r="C602" s="137">
        <f t="shared" si="47"/>
        <v>2.7164685908319184</v>
      </c>
      <c r="D602" s="9">
        <v>14.724999999999801</v>
      </c>
      <c r="E602" s="138">
        <f t="shared" si="48"/>
        <v>2.7164685908319552</v>
      </c>
      <c r="F602" s="136">
        <v>147.25</v>
      </c>
      <c r="G602" s="137">
        <f t="shared" si="49"/>
        <v>0.6791171477079796</v>
      </c>
      <c r="H602" s="137">
        <f t="shared" si="50"/>
        <v>6.7911714770797964</v>
      </c>
      <c r="I602" s="9">
        <v>14.724999999999801</v>
      </c>
      <c r="J602" s="138">
        <f t="shared" si="51"/>
        <v>2.7164685908319552</v>
      </c>
      <c r="K602" s="9">
        <v>586</v>
      </c>
      <c r="L602" s="137">
        <f t="shared" si="52"/>
        <v>0.68259385665529015</v>
      </c>
      <c r="M602" s="137">
        <f t="shared" si="53"/>
        <v>6.8259385665529013</v>
      </c>
      <c r="N602" s="136">
        <v>147.25</v>
      </c>
      <c r="O602" s="137">
        <f t="shared" si="54"/>
        <v>0.27164685908319186</v>
      </c>
      <c r="P602" s="137">
        <f t="shared" si="55"/>
        <v>2.7164685908319184</v>
      </c>
      <c r="Q602" s="9">
        <v>14.724999999999801</v>
      </c>
      <c r="R602" s="138">
        <f t="shared" si="56"/>
        <v>2.7164685908319552</v>
      </c>
      <c r="S602" s="136">
        <v>5.8899999999999597</v>
      </c>
      <c r="T602" s="137">
        <f t="shared" si="57"/>
        <v>0.33955857385399213</v>
      </c>
      <c r="U602" s="137">
        <f t="shared" si="58"/>
        <v>3.3955857385399213</v>
      </c>
      <c r="V602" s="136">
        <v>58.900000000001903</v>
      </c>
      <c r="W602" s="137">
        <f t="shared" si="59"/>
        <v>0.33955857385397886</v>
      </c>
      <c r="X602" s="137">
        <f t="shared" si="60"/>
        <v>3.3955857385397885</v>
      </c>
      <c r="Y602" s="136">
        <v>147.25</v>
      </c>
      <c r="Z602" s="9">
        <f t="shared" si="61"/>
        <v>0.27164685908319186</v>
      </c>
      <c r="AA602" s="139">
        <v>0.58899999999999897</v>
      </c>
      <c r="AB602" s="9">
        <f t="shared" si="62"/>
        <v>0.33955857385399041</v>
      </c>
      <c r="AC602" s="136">
        <v>147.25</v>
      </c>
      <c r="AD602" s="9">
        <f t="shared" si="63"/>
        <v>0.43463497453310695</v>
      </c>
      <c r="AE602" s="136">
        <v>147.25</v>
      </c>
      <c r="AF602" s="137">
        <f t="shared" si="64"/>
        <v>0.27164685908319186</v>
      </c>
      <c r="AG602" s="136">
        <v>147.25</v>
      </c>
      <c r="AH602" s="137">
        <f t="shared" si="65"/>
        <v>0.27164685908319186</v>
      </c>
      <c r="AI602" s="136">
        <v>147.25</v>
      </c>
      <c r="AJ602" s="138">
        <f t="shared" si="66"/>
        <v>0.27164685908319186</v>
      </c>
    </row>
    <row r="603" spans="1:36">
      <c r="A603" s="136">
        <v>147.5</v>
      </c>
      <c r="B603" s="137">
        <f t="shared" si="46"/>
        <v>0.2711864406779661</v>
      </c>
      <c r="C603" s="137">
        <f t="shared" si="47"/>
        <v>2.7118644067796609</v>
      </c>
      <c r="D603" s="9">
        <v>14.749999999999799</v>
      </c>
      <c r="E603" s="138">
        <f t="shared" si="48"/>
        <v>2.7118644067796982</v>
      </c>
      <c r="F603" s="136">
        <v>147.5</v>
      </c>
      <c r="G603" s="137">
        <f t="shared" si="49"/>
        <v>0.67796610169491522</v>
      </c>
      <c r="H603" s="137">
        <f t="shared" si="50"/>
        <v>6.7796610169491522</v>
      </c>
      <c r="I603" s="9">
        <v>14.749999999999799</v>
      </c>
      <c r="J603" s="138">
        <f t="shared" si="51"/>
        <v>2.7118644067796982</v>
      </c>
      <c r="K603" s="136">
        <v>587</v>
      </c>
      <c r="L603" s="137">
        <f t="shared" si="52"/>
        <v>0.68143100511073251</v>
      </c>
      <c r="M603" s="137">
        <f t="shared" si="53"/>
        <v>6.8143100511073254</v>
      </c>
      <c r="N603" s="136">
        <v>147.5</v>
      </c>
      <c r="O603" s="137">
        <f t="shared" si="54"/>
        <v>0.2711864406779661</v>
      </c>
      <c r="P603" s="137">
        <f t="shared" si="55"/>
        <v>2.7118644067796609</v>
      </c>
      <c r="Q603" s="9">
        <v>14.749999999999799</v>
      </c>
      <c r="R603" s="138">
        <f t="shared" si="56"/>
        <v>2.7118644067796982</v>
      </c>
      <c r="S603" s="136">
        <v>5.8999999999999604</v>
      </c>
      <c r="T603" s="137">
        <f t="shared" si="57"/>
        <v>0.33898305084745989</v>
      </c>
      <c r="U603" s="137">
        <f t="shared" si="58"/>
        <v>3.3898305084745988</v>
      </c>
      <c r="V603" s="136">
        <v>59.000000000001897</v>
      </c>
      <c r="W603" s="137">
        <f t="shared" si="59"/>
        <v>0.33898305084744673</v>
      </c>
      <c r="X603" s="137">
        <f t="shared" si="60"/>
        <v>3.3898305084744673</v>
      </c>
      <c r="Y603" s="136">
        <v>147.5</v>
      </c>
      <c r="Z603" s="9">
        <f t="shared" si="61"/>
        <v>0.2711864406779661</v>
      </c>
      <c r="AA603" s="139">
        <v>0.58999999999999897</v>
      </c>
      <c r="AB603" s="9">
        <f t="shared" si="62"/>
        <v>0.33898305084745822</v>
      </c>
      <c r="AC603" s="136">
        <v>147.5</v>
      </c>
      <c r="AD603" s="9">
        <f t="shared" si="63"/>
        <v>0.43389830508474575</v>
      </c>
      <c r="AE603" s="136">
        <v>147.5</v>
      </c>
      <c r="AF603" s="137">
        <f t="shared" si="64"/>
        <v>0.2711864406779661</v>
      </c>
      <c r="AG603" s="136">
        <v>147.5</v>
      </c>
      <c r="AH603" s="137">
        <f t="shared" si="65"/>
        <v>0.2711864406779661</v>
      </c>
      <c r="AI603" s="136">
        <v>147.5</v>
      </c>
      <c r="AJ603" s="138">
        <f t="shared" si="66"/>
        <v>0.2711864406779661</v>
      </c>
    </row>
    <row r="604" spans="1:36">
      <c r="A604" s="136">
        <v>147.75</v>
      </c>
      <c r="B604" s="137">
        <f t="shared" si="46"/>
        <v>0.27072758037225042</v>
      </c>
      <c r="C604" s="137">
        <f t="shared" si="47"/>
        <v>2.7072758037225042</v>
      </c>
      <c r="D604" s="9">
        <v>14.7749999999998</v>
      </c>
      <c r="E604" s="138">
        <f t="shared" si="48"/>
        <v>2.7072758037225406</v>
      </c>
      <c r="F604" s="136">
        <v>147.75</v>
      </c>
      <c r="G604" s="137">
        <f t="shared" si="49"/>
        <v>0.67681895093062605</v>
      </c>
      <c r="H604" s="137">
        <f t="shared" si="50"/>
        <v>6.7681895093062607</v>
      </c>
      <c r="I604" s="9">
        <v>14.7749999999998</v>
      </c>
      <c r="J604" s="138">
        <f t="shared" si="51"/>
        <v>2.7072758037225406</v>
      </c>
      <c r="K604" s="9">
        <v>588</v>
      </c>
      <c r="L604" s="137">
        <f t="shared" si="52"/>
        <v>0.68027210884353739</v>
      </c>
      <c r="M604" s="137">
        <f t="shared" si="53"/>
        <v>6.8027210884353737</v>
      </c>
      <c r="N604" s="136">
        <v>147.75</v>
      </c>
      <c r="O604" s="137">
        <f t="shared" si="54"/>
        <v>0.27072758037225042</v>
      </c>
      <c r="P604" s="137">
        <f t="shared" si="55"/>
        <v>2.7072758037225042</v>
      </c>
      <c r="Q604" s="9">
        <v>14.7749999999998</v>
      </c>
      <c r="R604" s="138">
        <f t="shared" si="56"/>
        <v>2.7072758037225406</v>
      </c>
      <c r="S604" s="136">
        <v>5.9099999999999602</v>
      </c>
      <c r="T604" s="137">
        <f t="shared" si="57"/>
        <v>0.3384094754653153</v>
      </c>
      <c r="U604" s="137">
        <f t="shared" si="58"/>
        <v>3.384094754653153</v>
      </c>
      <c r="V604" s="136">
        <v>59.100000000001899</v>
      </c>
      <c r="W604" s="137">
        <f t="shared" si="59"/>
        <v>0.33840947546530215</v>
      </c>
      <c r="X604" s="137">
        <f t="shared" si="60"/>
        <v>3.3840947546530216</v>
      </c>
      <c r="Y604" s="136">
        <v>147.75</v>
      </c>
      <c r="Z604" s="9">
        <f t="shared" si="61"/>
        <v>0.27072758037225042</v>
      </c>
      <c r="AA604" s="139">
        <v>0.59099999999999897</v>
      </c>
      <c r="AB604" s="9">
        <f t="shared" si="62"/>
        <v>0.33840947546531358</v>
      </c>
      <c r="AC604" s="136">
        <v>147.75</v>
      </c>
      <c r="AD604" s="9">
        <f t="shared" si="63"/>
        <v>0.43316412859560066</v>
      </c>
      <c r="AE604" s="136">
        <v>147.75</v>
      </c>
      <c r="AF604" s="137">
        <f t="shared" si="64"/>
        <v>0.27072758037225042</v>
      </c>
      <c r="AG604" s="136">
        <v>147.75</v>
      </c>
      <c r="AH604" s="137">
        <f t="shared" si="65"/>
        <v>0.27072758037225042</v>
      </c>
      <c r="AI604" s="136">
        <v>147.75</v>
      </c>
      <c r="AJ604" s="138">
        <f t="shared" si="66"/>
        <v>0.27072758037225042</v>
      </c>
    </row>
    <row r="605" spans="1:36">
      <c r="A605" s="136">
        <v>148</v>
      </c>
      <c r="B605" s="137">
        <f t="shared" si="46"/>
        <v>0.27027027027027029</v>
      </c>
      <c r="C605" s="137">
        <f t="shared" si="47"/>
        <v>2.7027027027027026</v>
      </c>
      <c r="D605" s="9">
        <v>14.7999999999998</v>
      </c>
      <c r="E605" s="138">
        <f t="shared" si="48"/>
        <v>2.702702702702739</v>
      </c>
      <c r="F605" s="136">
        <v>148</v>
      </c>
      <c r="G605" s="137">
        <f t="shared" si="49"/>
        <v>0.67567567567567566</v>
      </c>
      <c r="H605" s="137">
        <f t="shared" si="50"/>
        <v>6.7567567567567561</v>
      </c>
      <c r="I605" s="9">
        <v>14.7999999999998</v>
      </c>
      <c r="J605" s="138">
        <f t="shared" si="51"/>
        <v>2.702702702702739</v>
      </c>
      <c r="K605" s="136">
        <v>589</v>
      </c>
      <c r="L605" s="137">
        <f t="shared" si="52"/>
        <v>0.6791171477079796</v>
      </c>
      <c r="M605" s="137">
        <f t="shared" si="53"/>
        <v>6.7911714770797964</v>
      </c>
      <c r="N605" s="136">
        <v>148</v>
      </c>
      <c r="O605" s="137">
        <f t="shared" si="54"/>
        <v>0.27027027027027029</v>
      </c>
      <c r="P605" s="137">
        <f t="shared" si="55"/>
        <v>2.7027027027027026</v>
      </c>
      <c r="Q605" s="9">
        <v>14.7999999999998</v>
      </c>
      <c r="R605" s="138">
        <f t="shared" si="56"/>
        <v>2.702702702702739</v>
      </c>
      <c r="S605" s="136">
        <v>5.91999999999996</v>
      </c>
      <c r="T605" s="137">
        <f t="shared" si="57"/>
        <v>0.33783783783784016</v>
      </c>
      <c r="U605" s="137">
        <f t="shared" si="58"/>
        <v>3.3783783783784016</v>
      </c>
      <c r="V605" s="136">
        <v>59.2000000000019</v>
      </c>
      <c r="W605" s="137">
        <f t="shared" si="59"/>
        <v>0.337837837837827</v>
      </c>
      <c r="X605" s="137">
        <f t="shared" si="60"/>
        <v>3.3783783783782702</v>
      </c>
      <c r="Y605" s="136">
        <v>148</v>
      </c>
      <c r="Z605" s="9">
        <f t="shared" si="61"/>
        <v>0.27027027027027029</v>
      </c>
      <c r="AA605" s="139">
        <v>0.59199999999999897</v>
      </c>
      <c r="AB605" s="9">
        <f t="shared" si="62"/>
        <v>0.33783783783783844</v>
      </c>
      <c r="AC605" s="136">
        <v>148</v>
      </c>
      <c r="AD605" s="9">
        <f t="shared" si="63"/>
        <v>0.43243243243243246</v>
      </c>
      <c r="AE605" s="136">
        <v>148</v>
      </c>
      <c r="AF605" s="137">
        <f t="shared" si="64"/>
        <v>0.27027027027027029</v>
      </c>
      <c r="AG605" s="136">
        <v>148</v>
      </c>
      <c r="AH605" s="137">
        <f t="shared" si="65"/>
        <v>0.27027027027027029</v>
      </c>
      <c r="AI605" s="136">
        <v>148</v>
      </c>
      <c r="AJ605" s="138">
        <f t="shared" si="66"/>
        <v>0.27027027027027029</v>
      </c>
    </row>
    <row r="606" spans="1:36">
      <c r="A606" s="136">
        <v>148.25</v>
      </c>
      <c r="B606" s="137">
        <f t="shared" si="46"/>
        <v>0.26981450252951095</v>
      </c>
      <c r="C606" s="137">
        <f t="shared" si="47"/>
        <v>2.6981450252951094</v>
      </c>
      <c r="D606" s="9">
        <v>14.8249999999998</v>
      </c>
      <c r="E606" s="138">
        <f t="shared" si="48"/>
        <v>2.6981450252951458</v>
      </c>
      <c r="F606" s="136">
        <v>148.25</v>
      </c>
      <c r="G606" s="137">
        <f t="shared" si="49"/>
        <v>0.67453625632377734</v>
      </c>
      <c r="H606" s="137">
        <f t="shared" si="50"/>
        <v>6.7453625632377729</v>
      </c>
      <c r="I606" s="9">
        <v>14.8249999999998</v>
      </c>
      <c r="J606" s="138">
        <f t="shared" si="51"/>
        <v>2.6981450252951458</v>
      </c>
      <c r="K606" s="9">
        <v>590</v>
      </c>
      <c r="L606" s="137">
        <f t="shared" si="52"/>
        <v>0.67796610169491522</v>
      </c>
      <c r="M606" s="137">
        <f t="shared" si="53"/>
        <v>6.7796610169491522</v>
      </c>
      <c r="N606" s="136">
        <v>148.25</v>
      </c>
      <c r="O606" s="137">
        <f t="shared" si="54"/>
        <v>0.26981450252951095</v>
      </c>
      <c r="P606" s="137">
        <f t="shared" si="55"/>
        <v>2.6981450252951094</v>
      </c>
      <c r="Q606" s="9">
        <v>14.8249999999998</v>
      </c>
      <c r="R606" s="138">
        <f t="shared" si="56"/>
        <v>2.6981450252951458</v>
      </c>
      <c r="S606" s="136">
        <v>5.9299999999999597</v>
      </c>
      <c r="T606" s="137">
        <f t="shared" si="57"/>
        <v>0.337268128161891</v>
      </c>
      <c r="U606" s="137">
        <f t="shared" si="58"/>
        <v>3.37268128161891</v>
      </c>
      <c r="V606" s="136">
        <v>59.300000000001901</v>
      </c>
      <c r="W606" s="137">
        <f t="shared" si="59"/>
        <v>0.3372681281618779</v>
      </c>
      <c r="X606" s="137">
        <f t="shared" si="60"/>
        <v>3.372681281618779</v>
      </c>
      <c r="Y606" s="136">
        <v>148.25</v>
      </c>
      <c r="Z606" s="9">
        <f t="shared" si="61"/>
        <v>0.26981450252951095</v>
      </c>
      <c r="AA606" s="139">
        <v>0.59299999999999897</v>
      </c>
      <c r="AB606" s="9">
        <f t="shared" si="62"/>
        <v>0.33726812816188934</v>
      </c>
      <c r="AC606" s="136">
        <v>148.25</v>
      </c>
      <c r="AD606" s="9">
        <f t="shared" si="63"/>
        <v>0.43170320404721751</v>
      </c>
      <c r="AE606" s="136">
        <v>148.25</v>
      </c>
      <c r="AF606" s="137">
        <f t="shared" si="64"/>
        <v>0.26981450252951095</v>
      </c>
      <c r="AG606" s="136">
        <v>148.25</v>
      </c>
      <c r="AH606" s="137">
        <f t="shared" si="65"/>
        <v>0.26981450252951095</v>
      </c>
      <c r="AI606" s="136">
        <v>148.25</v>
      </c>
      <c r="AJ606" s="138">
        <f t="shared" si="66"/>
        <v>0.26981450252951095</v>
      </c>
    </row>
    <row r="607" spans="1:36">
      <c r="A607" s="136">
        <v>148.5</v>
      </c>
      <c r="B607" s="137">
        <f t="shared" si="46"/>
        <v>0.26936026936026936</v>
      </c>
      <c r="C607" s="137">
        <f t="shared" si="47"/>
        <v>2.6936026936026938</v>
      </c>
      <c r="D607" s="9">
        <v>14.849999999999801</v>
      </c>
      <c r="E607" s="138">
        <f t="shared" si="48"/>
        <v>2.6936026936027297</v>
      </c>
      <c r="F607" s="136">
        <v>148.5</v>
      </c>
      <c r="G607" s="137">
        <f t="shared" si="49"/>
        <v>0.67340067340067344</v>
      </c>
      <c r="H607" s="137">
        <f t="shared" si="50"/>
        <v>6.7340067340067344</v>
      </c>
      <c r="I607" s="9">
        <v>14.849999999999801</v>
      </c>
      <c r="J607" s="138">
        <f t="shared" si="51"/>
        <v>2.6936026936027297</v>
      </c>
      <c r="K607" s="136">
        <v>591</v>
      </c>
      <c r="L607" s="137">
        <f t="shared" si="52"/>
        <v>0.67681895093062605</v>
      </c>
      <c r="M607" s="137">
        <f t="shared" si="53"/>
        <v>6.7681895093062607</v>
      </c>
      <c r="N607" s="136">
        <v>148.5</v>
      </c>
      <c r="O607" s="137">
        <f t="shared" si="54"/>
        <v>0.26936026936026936</v>
      </c>
      <c r="P607" s="137">
        <f t="shared" si="55"/>
        <v>2.6936026936026938</v>
      </c>
      <c r="Q607" s="9">
        <v>14.849999999999801</v>
      </c>
      <c r="R607" s="138">
        <f t="shared" si="56"/>
        <v>2.6936026936027297</v>
      </c>
      <c r="S607" s="136">
        <v>5.9399999999999604</v>
      </c>
      <c r="T607" s="137">
        <f t="shared" si="57"/>
        <v>0.33670033670033894</v>
      </c>
      <c r="U607" s="137">
        <f t="shared" si="58"/>
        <v>3.3670033670033894</v>
      </c>
      <c r="V607" s="136">
        <v>59.400000000001903</v>
      </c>
      <c r="W607" s="137">
        <f t="shared" si="59"/>
        <v>0.33670033670032595</v>
      </c>
      <c r="X607" s="137">
        <f t="shared" si="60"/>
        <v>3.3670033670032593</v>
      </c>
      <c r="Y607" s="136">
        <v>148.5</v>
      </c>
      <c r="Z607" s="9">
        <f t="shared" si="61"/>
        <v>0.26936026936026936</v>
      </c>
      <c r="AA607" s="139">
        <v>0.59399999999999897</v>
      </c>
      <c r="AB607" s="9">
        <f t="shared" si="62"/>
        <v>0.33670033670033728</v>
      </c>
      <c r="AC607" s="136">
        <v>148.5</v>
      </c>
      <c r="AD607" s="9">
        <f t="shared" si="63"/>
        <v>0.43097643097643101</v>
      </c>
      <c r="AE607" s="136">
        <v>148.5</v>
      </c>
      <c r="AF607" s="137">
        <f t="shared" si="64"/>
        <v>0.26936026936026936</v>
      </c>
      <c r="AG607" s="136">
        <v>148.5</v>
      </c>
      <c r="AH607" s="137">
        <f t="shared" si="65"/>
        <v>0.26936026936026936</v>
      </c>
      <c r="AI607" s="136">
        <v>148.5</v>
      </c>
      <c r="AJ607" s="138">
        <f t="shared" si="66"/>
        <v>0.26936026936026936</v>
      </c>
    </row>
    <row r="608" spans="1:36">
      <c r="A608" s="136">
        <v>148.75</v>
      </c>
      <c r="B608" s="137">
        <f t="shared" si="46"/>
        <v>0.26890756302521007</v>
      </c>
      <c r="C608" s="137">
        <f t="shared" si="47"/>
        <v>2.6890756302521006</v>
      </c>
      <c r="D608" s="9">
        <v>14.874999999999799</v>
      </c>
      <c r="E608" s="138">
        <f t="shared" si="48"/>
        <v>2.6890756302521375</v>
      </c>
      <c r="F608" s="136">
        <v>148.75</v>
      </c>
      <c r="G608" s="137">
        <f t="shared" si="49"/>
        <v>0.67226890756302526</v>
      </c>
      <c r="H608" s="137">
        <f t="shared" si="50"/>
        <v>6.7226890756302531</v>
      </c>
      <c r="I608" s="9">
        <v>14.874999999999799</v>
      </c>
      <c r="J608" s="138">
        <f t="shared" si="51"/>
        <v>2.6890756302521375</v>
      </c>
      <c r="K608" s="9">
        <v>592</v>
      </c>
      <c r="L608" s="137">
        <f t="shared" si="52"/>
        <v>0.67567567567567566</v>
      </c>
      <c r="M608" s="137">
        <f t="shared" si="53"/>
        <v>6.7567567567567561</v>
      </c>
      <c r="N608" s="136">
        <v>148.75</v>
      </c>
      <c r="O608" s="137">
        <f t="shared" si="54"/>
        <v>0.26890756302521007</v>
      </c>
      <c r="P608" s="137">
        <f t="shared" si="55"/>
        <v>2.6890756302521006</v>
      </c>
      <c r="Q608" s="9">
        <v>14.874999999999799</v>
      </c>
      <c r="R608" s="138">
        <f t="shared" si="56"/>
        <v>2.6890756302521375</v>
      </c>
      <c r="S608" s="136">
        <v>5.9499999999999602</v>
      </c>
      <c r="T608" s="137">
        <f t="shared" si="57"/>
        <v>0.33613445378151485</v>
      </c>
      <c r="U608" s="137">
        <f t="shared" si="58"/>
        <v>3.3613445378151487</v>
      </c>
      <c r="V608" s="136">
        <v>59.500000000001897</v>
      </c>
      <c r="W608" s="137">
        <f t="shared" si="59"/>
        <v>0.33613445378150186</v>
      </c>
      <c r="X608" s="137">
        <f t="shared" si="60"/>
        <v>3.3613445378150186</v>
      </c>
      <c r="Y608" s="136">
        <v>148.75</v>
      </c>
      <c r="Z608" s="9">
        <f t="shared" si="61"/>
        <v>0.26890756302521007</v>
      </c>
      <c r="AA608" s="139">
        <v>0.59499999999999897</v>
      </c>
      <c r="AB608" s="9">
        <f t="shared" si="62"/>
        <v>0.33613445378151319</v>
      </c>
      <c r="AC608" s="136">
        <v>148.75</v>
      </c>
      <c r="AD608" s="9">
        <f t="shared" si="63"/>
        <v>0.43025210084033616</v>
      </c>
      <c r="AE608" s="136">
        <v>148.75</v>
      </c>
      <c r="AF608" s="137">
        <f t="shared" si="64"/>
        <v>0.26890756302521007</v>
      </c>
      <c r="AG608" s="136">
        <v>148.75</v>
      </c>
      <c r="AH608" s="137">
        <f t="shared" si="65"/>
        <v>0.26890756302521007</v>
      </c>
      <c r="AI608" s="136">
        <v>148.75</v>
      </c>
      <c r="AJ608" s="138">
        <f t="shared" si="66"/>
        <v>0.26890756302521007</v>
      </c>
    </row>
    <row r="609" spans="1:36">
      <c r="A609" s="136">
        <v>149</v>
      </c>
      <c r="B609" s="137">
        <f t="shared" si="46"/>
        <v>0.26845637583892618</v>
      </c>
      <c r="C609" s="137">
        <f t="shared" si="47"/>
        <v>2.6845637583892619</v>
      </c>
      <c r="D609" s="9">
        <v>14.8999999999998</v>
      </c>
      <c r="E609" s="138">
        <f t="shared" si="48"/>
        <v>2.6845637583892978</v>
      </c>
      <c r="F609" s="136">
        <v>149</v>
      </c>
      <c r="G609" s="137">
        <f t="shared" si="49"/>
        <v>0.67114093959731547</v>
      </c>
      <c r="H609" s="137">
        <f t="shared" si="50"/>
        <v>6.7114093959731544</v>
      </c>
      <c r="I609" s="9">
        <v>14.8999999999998</v>
      </c>
      <c r="J609" s="138">
        <f t="shared" si="51"/>
        <v>2.6845637583892978</v>
      </c>
      <c r="K609" s="136">
        <v>593</v>
      </c>
      <c r="L609" s="137">
        <f t="shared" si="52"/>
        <v>0.67453625632377734</v>
      </c>
      <c r="M609" s="137">
        <f t="shared" si="53"/>
        <v>6.7453625632377729</v>
      </c>
      <c r="N609" s="136">
        <v>149</v>
      </c>
      <c r="O609" s="137">
        <f t="shared" si="54"/>
        <v>0.26845637583892618</v>
      </c>
      <c r="P609" s="137">
        <f t="shared" si="55"/>
        <v>2.6845637583892619</v>
      </c>
      <c r="Q609" s="9">
        <v>14.8999999999998</v>
      </c>
      <c r="R609" s="138">
        <f t="shared" si="56"/>
        <v>2.6845637583892978</v>
      </c>
      <c r="S609" s="136">
        <v>5.95999999999996</v>
      </c>
      <c r="T609" s="137">
        <f t="shared" si="57"/>
        <v>0.33557046979866001</v>
      </c>
      <c r="U609" s="137">
        <f t="shared" si="58"/>
        <v>3.3557046979866003</v>
      </c>
      <c r="V609" s="136">
        <v>59.600000000001899</v>
      </c>
      <c r="W609" s="137">
        <f t="shared" si="59"/>
        <v>0.33557046979864702</v>
      </c>
      <c r="X609" s="137">
        <f t="shared" si="60"/>
        <v>3.3557046979864702</v>
      </c>
      <c r="Y609" s="136">
        <v>149</v>
      </c>
      <c r="Z609" s="9">
        <f t="shared" si="61"/>
        <v>0.26845637583892618</v>
      </c>
      <c r="AA609" s="139">
        <v>0.59599999999999898</v>
      </c>
      <c r="AB609" s="9">
        <f t="shared" si="62"/>
        <v>0.33557046979865829</v>
      </c>
      <c r="AC609" s="136">
        <v>149</v>
      </c>
      <c r="AD609" s="9">
        <f t="shared" si="63"/>
        <v>0.42953020134228187</v>
      </c>
      <c r="AE609" s="136">
        <v>149</v>
      </c>
      <c r="AF609" s="137">
        <f t="shared" si="64"/>
        <v>0.26845637583892618</v>
      </c>
      <c r="AG609" s="136">
        <v>149</v>
      </c>
      <c r="AH609" s="137">
        <f t="shared" si="65"/>
        <v>0.26845637583892618</v>
      </c>
      <c r="AI609" s="136">
        <v>149</v>
      </c>
      <c r="AJ609" s="138">
        <f t="shared" si="66"/>
        <v>0.26845637583892618</v>
      </c>
    </row>
    <row r="610" spans="1:36">
      <c r="A610" s="136">
        <v>149.25</v>
      </c>
      <c r="B610" s="137">
        <f t="shared" si="46"/>
        <v>0.26800670016750422</v>
      </c>
      <c r="C610" s="137">
        <f t="shared" si="47"/>
        <v>2.6800670016750421</v>
      </c>
      <c r="D610" s="9">
        <v>14.9249999999998</v>
      </c>
      <c r="E610" s="138">
        <f t="shared" si="48"/>
        <v>2.6800670016750781</v>
      </c>
      <c r="F610" s="136">
        <v>149.25</v>
      </c>
      <c r="G610" s="137">
        <f t="shared" si="49"/>
        <v>0.67001675041876052</v>
      </c>
      <c r="H610" s="137">
        <f t="shared" si="50"/>
        <v>6.700167504187605</v>
      </c>
      <c r="I610" s="9">
        <v>14.9249999999998</v>
      </c>
      <c r="J610" s="138">
        <f t="shared" si="51"/>
        <v>2.6800670016750781</v>
      </c>
      <c r="K610" s="9">
        <v>594</v>
      </c>
      <c r="L610" s="137">
        <f t="shared" si="52"/>
        <v>0.67340067340067344</v>
      </c>
      <c r="M610" s="137">
        <f t="shared" si="53"/>
        <v>6.7340067340067344</v>
      </c>
      <c r="N610" s="136">
        <v>149.25</v>
      </c>
      <c r="O610" s="137">
        <f t="shared" si="54"/>
        <v>0.26800670016750422</v>
      </c>
      <c r="P610" s="137">
        <f t="shared" si="55"/>
        <v>2.6800670016750421</v>
      </c>
      <c r="Q610" s="9">
        <v>14.9249999999998</v>
      </c>
      <c r="R610" s="138">
        <f t="shared" si="56"/>
        <v>2.6800670016750781</v>
      </c>
      <c r="S610" s="136">
        <v>5.9699999999999598</v>
      </c>
      <c r="T610" s="137">
        <f t="shared" si="57"/>
        <v>0.33500837520938248</v>
      </c>
      <c r="U610" s="137">
        <f t="shared" si="58"/>
        <v>3.3500837520938247</v>
      </c>
      <c r="V610" s="136">
        <v>59.7000000000019</v>
      </c>
      <c r="W610" s="137">
        <f t="shared" si="59"/>
        <v>0.33500837520936955</v>
      </c>
      <c r="X610" s="137">
        <f t="shared" si="60"/>
        <v>3.3500837520936955</v>
      </c>
      <c r="Y610" s="136">
        <v>149.25</v>
      </c>
      <c r="Z610" s="9">
        <f t="shared" si="61"/>
        <v>0.26800670016750422</v>
      </c>
      <c r="AA610" s="139">
        <v>0.59699999999999898</v>
      </c>
      <c r="AB610" s="9">
        <f t="shared" si="62"/>
        <v>0.33500837520938082</v>
      </c>
      <c r="AC610" s="136">
        <v>149.25</v>
      </c>
      <c r="AD610" s="9">
        <f t="shared" si="63"/>
        <v>0.42881072026800671</v>
      </c>
      <c r="AE610" s="136">
        <v>149.25</v>
      </c>
      <c r="AF610" s="137">
        <f t="shared" si="64"/>
        <v>0.26800670016750422</v>
      </c>
      <c r="AG610" s="136">
        <v>149.25</v>
      </c>
      <c r="AH610" s="137">
        <f t="shared" si="65"/>
        <v>0.26800670016750422</v>
      </c>
      <c r="AI610" s="136">
        <v>149.25</v>
      </c>
      <c r="AJ610" s="138">
        <f t="shared" si="66"/>
        <v>0.26800670016750422</v>
      </c>
    </row>
    <row r="611" spans="1:36">
      <c r="A611" s="136">
        <v>149.5</v>
      </c>
      <c r="B611" s="137">
        <f t="shared" si="46"/>
        <v>0.26755852842809363</v>
      </c>
      <c r="C611" s="137">
        <f t="shared" si="47"/>
        <v>2.6755852842809364</v>
      </c>
      <c r="D611" s="9">
        <v>14.9499999999998</v>
      </c>
      <c r="E611" s="138">
        <f t="shared" si="48"/>
        <v>2.675585284280972</v>
      </c>
      <c r="F611" s="136">
        <v>149.5</v>
      </c>
      <c r="G611" s="137">
        <f t="shared" si="49"/>
        <v>0.66889632107023411</v>
      </c>
      <c r="H611" s="137">
        <f t="shared" si="50"/>
        <v>6.6889632107023411</v>
      </c>
      <c r="I611" s="9">
        <v>14.9499999999998</v>
      </c>
      <c r="J611" s="138">
        <f t="shared" si="51"/>
        <v>2.675585284280972</v>
      </c>
      <c r="K611" s="136">
        <v>595</v>
      </c>
      <c r="L611" s="137">
        <f t="shared" si="52"/>
        <v>0.67226890756302526</v>
      </c>
      <c r="M611" s="137">
        <f t="shared" si="53"/>
        <v>6.7226890756302531</v>
      </c>
      <c r="N611" s="136">
        <v>149.5</v>
      </c>
      <c r="O611" s="137">
        <f t="shared" si="54"/>
        <v>0.26755852842809363</v>
      </c>
      <c r="P611" s="137">
        <f t="shared" si="55"/>
        <v>2.6755852842809364</v>
      </c>
      <c r="Q611" s="9">
        <v>14.9499999999998</v>
      </c>
      <c r="R611" s="138">
        <f t="shared" si="56"/>
        <v>2.675585284280972</v>
      </c>
      <c r="S611" s="136">
        <v>5.9799999999999498</v>
      </c>
      <c r="T611" s="137">
        <f t="shared" si="57"/>
        <v>0.33444816053511989</v>
      </c>
      <c r="U611" s="137">
        <f t="shared" si="58"/>
        <v>3.344481605351199</v>
      </c>
      <c r="V611" s="136">
        <v>59.800000000001901</v>
      </c>
      <c r="W611" s="137">
        <f t="shared" si="59"/>
        <v>0.3344481605351064</v>
      </c>
      <c r="X611" s="137">
        <f t="shared" si="60"/>
        <v>3.344481605351064</v>
      </c>
      <c r="Y611" s="136">
        <v>149.5</v>
      </c>
      <c r="Z611" s="9">
        <f t="shared" si="61"/>
        <v>0.26755852842809363</v>
      </c>
      <c r="AA611" s="139">
        <v>0.59799999999999898</v>
      </c>
      <c r="AB611" s="9">
        <f t="shared" si="62"/>
        <v>0.33444816053511761</v>
      </c>
      <c r="AC611" s="136">
        <v>149.5</v>
      </c>
      <c r="AD611" s="9">
        <f t="shared" si="63"/>
        <v>0.42809364548494983</v>
      </c>
      <c r="AE611" s="136">
        <v>149.5</v>
      </c>
      <c r="AF611" s="137">
        <f t="shared" si="64"/>
        <v>0.26755852842809363</v>
      </c>
      <c r="AG611" s="136">
        <v>149.5</v>
      </c>
      <c r="AH611" s="137">
        <f t="shared" si="65"/>
        <v>0.26755852842809363</v>
      </c>
      <c r="AI611" s="136">
        <v>149.5</v>
      </c>
      <c r="AJ611" s="138">
        <f t="shared" si="66"/>
        <v>0.26755852842809363</v>
      </c>
    </row>
    <row r="612" spans="1:36">
      <c r="A612" s="136">
        <v>149.75</v>
      </c>
      <c r="B612" s="137">
        <f t="shared" si="46"/>
        <v>0.26711185308848079</v>
      </c>
      <c r="C612" s="137">
        <f t="shared" si="47"/>
        <v>2.671118530884808</v>
      </c>
      <c r="D612" s="9">
        <v>14.974999999999801</v>
      </c>
      <c r="E612" s="138">
        <f t="shared" si="48"/>
        <v>2.6711185308848435</v>
      </c>
      <c r="F612" s="136">
        <v>149.75</v>
      </c>
      <c r="G612" s="137">
        <f t="shared" si="49"/>
        <v>0.667779632721202</v>
      </c>
      <c r="H612" s="137">
        <f t="shared" si="50"/>
        <v>6.67779632721202</v>
      </c>
      <c r="I612" s="9">
        <v>14.974999999999801</v>
      </c>
      <c r="J612" s="138">
        <f t="shared" si="51"/>
        <v>2.6711185308848435</v>
      </c>
      <c r="K612" s="9">
        <v>596</v>
      </c>
      <c r="L612" s="137">
        <f t="shared" si="52"/>
        <v>0.67114093959731547</v>
      </c>
      <c r="M612" s="137">
        <f t="shared" si="53"/>
        <v>6.7114093959731544</v>
      </c>
      <c r="N612" s="136">
        <v>149.75</v>
      </c>
      <c r="O612" s="137">
        <f t="shared" si="54"/>
        <v>0.26711185308848079</v>
      </c>
      <c r="P612" s="137">
        <f t="shared" si="55"/>
        <v>2.671118530884808</v>
      </c>
      <c r="Q612" s="9">
        <v>14.974999999999801</v>
      </c>
      <c r="R612" s="138">
        <f t="shared" si="56"/>
        <v>2.6711185308848435</v>
      </c>
      <c r="S612" s="136">
        <v>5.9899999999999496</v>
      </c>
      <c r="T612" s="137">
        <f t="shared" si="57"/>
        <v>0.33388981636060378</v>
      </c>
      <c r="U612" s="137">
        <f t="shared" si="58"/>
        <v>3.3388981636060375</v>
      </c>
      <c r="V612" s="136">
        <v>59.900000000001903</v>
      </c>
      <c r="W612" s="137">
        <f t="shared" si="59"/>
        <v>0.33388981636059045</v>
      </c>
      <c r="X612" s="137">
        <f t="shared" si="60"/>
        <v>3.3388981636059043</v>
      </c>
      <c r="Y612" s="136">
        <v>149.75</v>
      </c>
      <c r="Z612" s="9">
        <f t="shared" si="61"/>
        <v>0.26711185308848079</v>
      </c>
      <c r="AA612" s="139">
        <v>0.59899999999999898</v>
      </c>
      <c r="AB612" s="9">
        <f t="shared" si="62"/>
        <v>0.33388981636060155</v>
      </c>
      <c r="AC612" s="136">
        <v>149.75</v>
      </c>
      <c r="AD612" s="9">
        <f t="shared" si="63"/>
        <v>0.42737896494156929</v>
      </c>
      <c r="AE612" s="136">
        <v>149.75</v>
      </c>
      <c r="AF612" s="137">
        <f t="shared" si="64"/>
        <v>0.26711185308848079</v>
      </c>
      <c r="AG612" s="136">
        <v>149.75</v>
      </c>
      <c r="AH612" s="137">
        <f t="shared" si="65"/>
        <v>0.26711185308848079</v>
      </c>
      <c r="AI612" s="136">
        <v>149.75</v>
      </c>
      <c r="AJ612" s="138">
        <f t="shared" si="66"/>
        <v>0.26711185308848079</v>
      </c>
    </row>
    <row r="613" spans="1:36">
      <c r="A613" s="136">
        <v>150</v>
      </c>
      <c r="B613" s="137">
        <f t="shared" si="46"/>
        <v>0.26666666666666666</v>
      </c>
      <c r="C613" s="137">
        <f t="shared" si="47"/>
        <v>2.6666666666666665</v>
      </c>
      <c r="D613" s="9">
        <v>14.999999999999799</v>
      </c>
      <c r="E613" s="138">
        <f t="shared" si="48"/>
        <v>2.666666666666702</v>
      </c>
      <c r="F613" s="136">
        <v>150</v>
      </c>
      <c r="G613" s="137">
        <f t="shared" si="49"/>
        <v>0.66666666666666674</v>
      </c>
      <c r="H613" s="137">
        <f t="shared" si="50"/>
        <v>6.6666666666666679</v>
      </c>
      <c r="I613" s="9">
        <v>14.999999999999799</v>
      </c>
      <c r="J613" s="138">
        <f t="shared" si="51"/>
        <v>2.666666666666702</v>
      </c>
      <c r="K613" s="136">
        <v>597</v>
      </c>
      <c r="L613" s="137">
        <f t="shared" si="52"/>
        <v>0.67001675041876052</v>
      </c>
      <c r="M613" s="137">
        <f t="shared" si="53"/>
        <v>6.700167504187605</v>
      </c>
      <c r="N613" s="136">
        <v>150</v>
      </c>
      <c r="O613" s="137">
        <f t="shared" si="54"/>
        <v>0.26666666666666666</v>
      </c>
      <c r="P613" s="137">
        <f t="shared" si="55"/>
        <v>2.6666666666666665</v>
      </c>
      <c r="Q613" s="9">
        <v>14.999999999999799</v>
      </c>
      <c r="R613" s="138">
        <f t="shared" si="56"/>
        <v>2.666666666666702</v>
      </c>
      <c r="S613" s="136">
        <v>5.9999999999999503</v>
      </c>
      <c r="T613" s="137">
        <f t="shared" si="57"/>
        <v>0.33333333333333609</v>
      </c>
      <c r="U613" s="137">
        <f t="shared" si="58"/>
        <v>3.333333333333361</v>
      </c>
      <c r="V613" s="136">
        <v>60.000000000001997</v>
      </c>
      <c r="W613" s="137">
        <f t="shared" si="59"/>
        <v>0.33333333333332227</v>
      </c>
      <c r="X613" s="137">
        <f t="shared" si="60"/>
        <v>3.3333333333332229</v>
      </c>
      <c r="Y613" s="136">
        <v>150</v>
      </c>
      <c r="Z613" s="9">
        <f t="shared" si="61"/>
        <v>0.26666666666666666</v>
      </c>
      <c r="AA613" s="139">
        <v>0.59999999999999898</v>
      </c>
      <c r="AB613" s="9">
        <f t="shared" si="62"/>
        <v>0.33333333333333387</v>
      </c>
      <c r="AC613" s="136">
        <v>150</v>
      </c>
      <c r="AD613" s="9">
        <f t="shared" si="63"/>
        <v>0.42666666666666669</v>
      </c>
      <c r="AE613" s="136">
        <v>150</v>
      </c>
      <c r="AF613" s="137">
        <f t="shared" si="64"/>
        <v>0.26666666666666666</v>
      </c>
      <c r="AG613" s="136">
        <v>150</v>
      </c>
      <c r="AH613" s="137">
        <f t="shared" si="65"/>
        <v>0.26666666666666666</v>
      </c>
      <c r="AI613" s="136">
        <v>150</v>
      </c>
      <c r="AJ613" s="138">
        <f t="shared" si="66"/>
        <v>0.26666666666666666</v>
      </c>
    </row>
    <row r="614" spans="1:36">
      <c r="A614" s="136">
        <v>150.25</v>
      </c>
      <c r="B614" s="137">
        <f t="shared" si="46"/>
        <v>0.26622296173044924</v>
      </c>
      <c r="C614" s="137">
        <f t="shared" si="47"/>
        <v>2.6622296173044924</v>
      </c>
      <c r="D614" s="9">
        <v>15.0249999999998</v>
      </c>
      <c r="E614" s="138">
        <f t="shared" si="48"/>
        <v>2.6622296173045283</v>
      </c>
      <c r="F614" s="136">
        <v>150.25</v>
      </c>
      <c r="G614" s="137">
        <f t="shared" si="49"/>
        <v>0.6655574043261232</v>
      </c>
      <c r="H614" s="137">
        <f t="shared" si="50"/>
        <v>6.6555740432612325</v>
      </c>
      <c r="I614" s="9">
        <v>15.0249999999998</v>
      </c>
      <c r="J614" s="138">
        <f t="shared" si="51"/>
        <v>2.6622296173045283</v>
      </c>
      <c r="K614" s="9">
        <v>598</v>
      </c>
      <c r="L614" s="137">
        <f t="shared" si="52"/>
        <v>0.66889632107023411</v>
      </c>
      <c r="M614" s="137">
        <f t="shared" si="53"/>
        <v>6.6889632107023411</v>
      </c>
      <c r="N614" s="136">
        <v>150.25</v>
      </c>
      <c r="O614" s="137">
        <f t="shared" si="54"/>
        <v>0.26622296173044924</v>
      </c>
      <c r="P614" s="137">
        <f t="shared" si="55"/>
        <v>2.6622296173044924</v>
      </c>
      <c r="Q614" s="9">
        <v>15.0249999999998</v>
      </c>
      <c r="R614" s="138">
        <f t="shared" si="56"/>
        <v>2.6622296173045283</v>
      </c>
      <c r="S614" s="136">
        <v>6.00999999999995</v>
      </c>
      <c r="T614" s="137">
        <f t="shared" si="57"/>
        <v>0.33277870216306432</v>
      </c>
      <c r="U614" s="137">
        <f t="shared" si="58"/>
        <v>3.3277870216306433</v>
      </c>
      <c r="V614" s="136">
        <v>60.100000000001998</v>
      </c>
      <c r="W614" s="137">
        <f t="shared" si="59"/>
        <v>0.33277870216305044</v>
      </c>
      <c r="X614" s="137">
        <f t="shared" si="60"/>
        <v>3.3277870216305043</v>
      </c>
      <c r="Y614" s="136">
        <v>150.25</v>
      </c>
      <c r="Z614" s="9">
        <f t="shared" si="61"/>
        <v>0.26622296173044924</v>
      </c>
      <c r="AA614" s="139">
        <v>0.60099999999999898</v>
      </c>
      <c r="AB614" s="9">
        <f t="shared" si="62"/>
        <v>0.33277870216306216</v>
      </c>
      <c r="AC614" s="136">
        <v>150.25</v>
      </c>
      <c r="AD614" s="9">
        <f t="shared" si="63"/>
        <v>0.42595673876871881</v>
      </c>
      <c r="AE614" s="136">
        <v>150.25</v>
      </c>
      <c r="AF614" s="137">
        <f t="shared" si="64"/>
        <v>0.26622296173044924</v>
      </c>
      <c r="AG614" s="136">
        <v>150.25</v>
      </c>
      <c r="AH614" s="137">
        <f t="shared" si="65"/>
        <v>0.26622296173044924</v>
      </c>
      <c r="AI614" s="136">
        <v>150.25</v>
      </c>
      <c r="AJ614" s="138">
        <f t="shared" si="66"/>
        <v>0.26622296173044924</v>
      </c>
    </row>
    <row r="615" spans="1:36">
      <c r="A615" s="136">
        <v>150.5</v>
      </c>
      <c r="B615" s="137">
        <f t="shared" si="46"/>
        <v>0.26578073089700999</v>
      </c>
      <c r="C615" s="137">
        <f t="shared" si="47"/>
        <v>2.6578073089700998</v>
      </c>
      <c r="D615" s="9">
        <v>15.0499999999998</v>
      </c>
      <c r="E615" s="138">
        <f t="shared" si="48"/>
        <v>2.6578073089701348</v>
      </c>
      <c r="F615" s="136">
        <v>150.5</v>
      </c>
      <c r="G615" s="137">
        <f t="shared" si="49"/>
        <v>0.66445182724252494</v>
      </c>
      <c r="H615" s="137">
        <f t="shared" si="50"/>
        <v>6.6445182724252492</v>
      </c>
      <c r="I615" s="9">
        <v>15.0499999999998</v>
      </c>
      <c r="J615" s="138">
        <f t="shared" si="51"/>
        <v>2.6578073089701348</v>
      </c>
      <c r="K615" s="136">
        <v>599</v>
      </c>
      <c r="L615" s="137">
        <f t="shared" si="52"/>
        <v>0.667779632721202</v>
      </c>
      <c r="M615" s="137">
        <f t="shared" si="53"/>
        <v>6.67779632721202</v>
      </c>
      <c r="N615" s="136">
        <v>150.5</v>
      </c>
      <c r="O615" s="137">
        <f t="shared" si="54"/>
        <v>0.26578073089700999</v>
      </c>
      <c r="P615" s="137">
        <f t="shared" si="55"/>
        <v>2.6578073089700998</v>
      </c>
      <c r="Q615" s="9">
        <v>15.0499999999998</v>
      </c>
      <c r="R615" s="138">
        <f t="shared" si="56"/>
        <v>2.6578073089701348</v>
      </c>
      <c r="S615" s="136">
        <v>6.0199999999999498</v>
      </c>
      <c r="T615" s="137">
        <f t="shared" si="57"/>
        <v>0.33222591362126525</v>
      </c>
      <c r="U615" s="137">
        <f t="shared" si="58"/>
        <v>3.3222591362126526</v>
      </c>
      <c r="V615" s="136">
        <v>60.200000000001999</v>
      </c>
      <c r="W615" s="137">
        <f t="shared" si="59"/>
        <v>0.33222591362125142</v>
      </c>
      <c r="X615" s="137">
        <f t="shared" si="60"/>
        <v>3.322259136212514</v>
      </c>
      <c r="Y615" s="136">
        <v>150.5</v>
      </c>
      <c r="Z615" s="9">
        <f t="shared" si="61"/>
        <v>0.26578073089700999</v>
      </c>
      <c r="AA615" s="139">
        <v>0.60199999999999898</v>
      </c>
      <c r="AB615" s="9">
        <f t="shared" si="62"/>
        <v>0.33222591362126302</v>
      </c>
      <c r="AC615" s="136">
        <v>150.5</v>
      </c>
      <c r="AD615" s="9">
        <f t="shared" si="63"/>
        <v>0.42524916943521596</v>
      </c>
      <c r="AE615" s="136">
        <v>150.5</v>
      </c>
      <c r="AF615" s="137">
        <f t="shared" si="64"/>
        <v>0.26578073089700999</v>
      </c>
      <c r="AG615" s="136">
        <v>150.5</v>
      </c>
      <c r="AH615" s="137">
        <f t="shared" si="65"/>
        <v>0.26578073089700999</v>
      </c>
      <c r="AI615" s="136">
        <v>150.5</v>
      </c>
      <c r="AJ615" s="138">
        <f t="shared" si="66"/>
        <v>0.26578073089700999</v>
      </c>
    </row>
    <row r="616" spans="1:36">
      <c r="A616" s="136">
        <v>150.75</v>
      </c>
      <c r="B616" s="137">
        <f t="shared" si="46"/>
        <v>0.26533996683250416</v>
      </c>
      <c r="C616" s="137">
        <f t="shared" si="47"/>
        <v>2.6533996683250418</v>
      </c>
      <c r="D616" s="9">
        <v>15.0749999999998</v>
      </c>
      <c r="E616" s="138">
        <f t="shared" si="48"/>
        <v>2.6533996683250769</v>
      </c>
      <c r="F616" s="136">
        <v>150.75</v>
      </c>
      <c r="G616" s="137">
        <f t="shared" si="49"/>
        <v>0.66334991708126034</v>
      </c>
      <c r="H616" s="137">
        <f t="shared" si="50"/>
        <v>6.6334991708126037</v>
      </c>
      <c r="I616" s="9">
        <v>15.0749999999998</v>
      </c>
      <c r="J616" s="138">
        <f t="shared" si="51"/>
        <v>2.6533996683250769</v>
      </c>
      <c r="K616" s="9">
        <v>600</v>
      </c>
      <c r="L616" s="137">
        <f t="shared" si="52"/>
        <v>0.66666666666666674</v>
      </c>
      <c r="M616" s="137">
        <f t="shared" si="53"/>
        <v>6.6666666666666679</v>
      </c>
      <c r="N616" s="136">
        <v>150.75</v>
      </c>
      <c r="O616" s="137">
        <f t="shared" si="54"/>
        <v>0.26533996683250416</v>
      </c>
      <c r="P616" s="137">
        <f t="shared" si="55"/>
        <v>2.6533996683250418</v>
      </c>
      <c r="Q616" s="9">
        <v>15.0749999999998</v>
      </c>
      <c r="R616" s="138">
        <f t="shared" si="56"/>
        <v>2.6533996683250769</v>
      </c>
      <c r="S616" s="136">
        <v>6.0299999999999496</v>
      </c>
      <c r="T616" s="137">
        <f t="shared" si="57"/>
        <v>0.33167495854063295</v>
      </c>
      <c r="U616" s="137">
        <f t="shared" si="58"/>
        <v>3.3167495854063294</v>
      </c>
      <c r="V616" s="136">
        <v>60.300000000002001</v>
      </c>
      <c r="W616" s="137">
        <f t="shared" si="59"/>
        <v>0.33167495854061918</v>
      </c>
      <c r="X616" s="137">
        <f t="shared" si="60"/>
        <v>3.3167495854061917</v>
      </c>
      <c r="Y616" s="136">
        <v>150.75</v>
      </c>
      <c r="Z616" s="9">
        <f t="shared" si="61"/>
        <v>0.26533996683250416</v>
      </c>
      <c r="AA616" s="139">
        <v>0.60299999999999898</v>
      </c>
      <c r="AB616" s="9">
        <f t="shared" si="62"/>
        <v>0.33167495854063073</v>
      </c>
      <c r="AC616" s="136">
        <v>150.75</v>
      </c>
      <c r="AD616" s="9">
        <f t="shared" si="63"/>
        <v>0.42454394693200664</v>
      </c>
      <c r="AE616" s="136">
        <v>150.75</v>
      </c>
      <c r="AF616" s="137">
        <f t="shared" si="64"/>
        <v>0.26533996683250416</v>
      </c>
      <c r="AG616" s="136">
        <v>150.75</v>
      </c>
      <c r="AH616" s="137">
        <f t="shared" si="65"/>
        <v>0.26533996683250416</v>
      </c>
      <c r="AI616" s="136">
        <v>150.75</v>
      </c>
      <c r="AJ616" s="138">
        <f t="shared" si="66"/>
        <v>0.26533996683250416</v>
      </c>
    </row>
    <row r="617" spans="1:36">
      <c r="A617" s="136">
        <v>151</v>
      </c>
      <c r="B617" s="137">
        <f t="shared" si="46"/>
        <v>0.26490066225165565</v>
      </c>
      <c r="C617" s="137">
        <f t="shared" si="47"/>
        <v>2.6490066225165565</v>
      </c>
      <c r="D617" s="9">
        <v>15.099999999999801</v>
      </c>
      <c r="E617" s="138">
        <f t="shared" si="48"/>
        <v>2.6490066225165911</v>
      </c>
      <c r="F617" s="136">
        <v>151</v>
      </c>
      <c r="G617" s="137">
        <f t="shared" si="49"/>
        <v>0.66225165562913912</v>
      </c>
      <c r="H617" s="137">
        <f t="shared" si="50"/>
        <v>6.6225165562913908</v>
      </c>
      <c r="I617" s="9">
        <v>15.099999999999801</v>
      </c>
      <c r="J617" s="138">
        <f t="shared" si="51"/>
        <v>2.6490066225165911</v>
      </c>
      <c r="K617" s="136">
        <v>601</v>
      </c>
      <c r="L617" s="137">
        <f t="shared" si="52"/>
        <v>0.6655574043261232</v>
      </c>
      <c r="M617" s="137">
        <f t="shared" si="53"/>
        <v>6.6555740432612325</v>
      </c>
      <c r="N617" s="136">
        <v>151</v>
      </c>
      <c r="O617" s="137">
        <f t="shared" si="54"/>
        <v>0.26490066225165565</v>
      </c>
      <c r="P617" s="137">
        <f t="shared" si="55"/>
        <v>2.6490066225165565</v>
      </c>
      <c r="Q617" s="9">
        <v>15.099999999999801</v>
      </c>
      <c r="R617" s="138">
        <f t="shared" si="56"/>
        <v>2.6490066225165911</v>
      </c>
      <c r="S617" s="136">
        <v>6.0399999999999503</v>
      </c>
      <c r="T617" s="137">
        <f t="shared" si="57"/>
        <v>0.33112582781457223</v>
      </c>
      <c r="U617" s="137">
        <f t="shared" si="58"/>
        <v>3.311258278145722</v>
      </c>
      <c r="V617" s="136">
        <v>60.400000000002002</v>
      </c>
      <c r="W617" s="137">
        <f t="shared" si="59"/>
        <v>0.33112582781455857</v>
      </c>
      <c r="X617" s="137">
        <f t="shared" si="60"/>
        <v>3.3112582781455857</v>
      </c>
      <c r="Y617" s="136">
        <v>151</v>
      </c>
      <c r="Z617" s="9">
        <f t="shared" si="61"/>
        <v>0.26490066225165565</v>
      </c>
      <c r="AA617" s="139">
        <v>0.60399999999999898</v>
      </c>
      <c r="AB617" s="9">
        <f t="shared" si="62"/>
        <v>0.33112582781457006</v>
      </c>
      <c r="AC617" s="136">
        <v>151</v>
      </c>
      <c r="AD617" s="9">
        <f t="shared" si="63"/>
        <v>0.42384105960264901</v>
      </c>
      <c r="AE617" s="136">
        <v>151</v>
      </c>
      <c r="AF617" s="137">
        <f t="shared" si="64"/>
        <v>0.26490066225165565</v>
      </c>
      <c r="AG617" s="136">
        <v>151</v>
      </c>
      <c r="AH617" s="137">
        <f t="shared" si="65"/>
        <v>0.26490066225165565</v>
      </c>
      <c r="AI617" s="136">
        <v>151</v>
      </c>
      <c r="AJ617" s="138">
        <f t="shared" si="66"/>
        <v>0.26490066225165565</v>
      </c>
    </row>
    <row r="618" spans="1:36">
      <c r="A618" s="136">
        <v>151.25</v>
      </c>
      <c r="B618" s="137">
        <f t="shared" si="46"/>
        <v>0.26446280991735538</v>
      </c>
      <c r="C618" s="137">
        <f t="shared" si="47"/>
        <v>2.6446280991735538</v>
      </c>
      <c r="D618" s="9">
        <v>15.124999999999799</v>
      </c>
      <c r="E618" s="138">
        <f t="shared" si="48"/>
        <v>2.6446280991735889</v>
      </c>
      <c r="F618" s="136">
        <v>151.25</v>
      </c>
      <c r="G618" s="137">
        <f t="shared" si="49"/>
        <v>0.66115702479338845</v>
      </c>
      <c r="H618" s="137">
        <f t="shared" si="50"/>
        <v>6.6115702479338845</v>
      </c>
      <c r="I618" s="9">
        <v>15.124999999999799</v>
      </c>
      <c r="J618" s="138">
        <f t="shared" si="51"/>
        <v>2.6446280991735889</v>
      </c>
      <c r="K618" s="9">
        <v>602</v>
      </c>
      <c r="L618" s="137">
        <f t="shared" si="52"/>
        <v>0.66445182724252494</v>
      </c>
      <c r="M618" s="137">
        <f t="shared" si="53"/>
        <v>6.6445182724252492</v>
      </c>
      <c r="N618" s="136">
        <v>151.25</v>
      </c>
      <c r="O618" s="137">
        <f t="shared" si="54"/>
        <v>0.26446280991735538</v>
      </c>
      <c r="P618" s="137">
        <f t="shared" si="55"/>
        <v>2.6446280991735538</v>
      </c>
      <c r="Q618" s="9">
        <v>15.124999999999799</v>
      </c>
      <c r="R618" s="138">
        <f t="shared" si="56"/>
        <v>2.6446280991735889</v>
      </c>
      <c r="S618" s="136">
        <v>6.0499999999999501</v>
      </c>
      <c r="T618" s="137">
        <f t="shared" si="57"/>
        <v>0.33057851239669694</v>
      </c>
      <c r="U618" s="137">
        <f t="shared" si="58"/>
        <v>3.3057851239669693</v>
      </c>
      <c r="V618" s="136">
        <v>60.500000000001997</v>
      </c>
      <c r="W618" s="137">
        <f t="shared" si="59"/>
        <v>0.33057851239668329</v>
      </c>
      <c r="X618" s="137">
        <f t="shared" si="60"/>
        <v>3.305785123966833</v>
      </c>
      <c r="Y618" s="136">
        <v>151.25</v>
      </c>
      <c r="Z618" s="9">
        <f t="shared" si="61"/>
        <v>0.26446280991735538</v>
      </c>
      <c r="AA618" s="139">
        <v>0.60499999999999898</v>
      </c>
      <c r="AB618" s="9">
        <f t="shared" si="62"/>
        <v>0.33057851239669478</v>
      </c>
      <c r="AC618" s="136">
        <v>151.25</v>
      </c>
      <c r="AD618" s="9">
        <f t="shared" si="63"/>
        <v>0.42314049586776858</v>
      </c>
      <c r="AE618" s="136">
        <v>151.25</v>
      </c>
      <c r="AF618" s="137">
        <f t="shared" si="64"/>
        <v>0.26446280991735538</v>
      </c>
      <c r="AG618" s="136">
        <v>151.25</v>
      </c>
      <c r="AH618" s="137">
        <f t="shared" si="65"/>
        <v>0.26446280991735538</v>
      </c>
      <c r="AI618" s="136">
        <v>151.25</v>
      </c>
      <c r="AJ618" s="138">
        <f t="shared" si="66"/>
        <v>0.26446280991735538</v>
      </c>
    </row>
    <row r="619" spans="1:36">
      <c r="A619" s="136">
        <v>151.5</v>
      </c>
      <c r="B619" s="137">
        <f t="shared" si="46"/>
        <v>0.264026402640264</v>
      </c>
      <c r="C619" s="137">
        <f t="shared" si="47"/>
        <v>2.6402640264026402</v>
      </c>
      <c r="D619" s="9">
        <v>15.1499999999998</v>
      </c>
      <c r="E619" s="138">
        <f t="shared" si="48"/>
        <v>2.6402640264026753</v>
      </c>
      <c r="F619" s="136">
        <v>151.5</v>
      </c>
      <c r="G619" s="137">
        <f t="shared" si="49"/>
        <v>0.66006600660066006</v>
      </c>
      <c r="H619" s="137">
        <f t="shared" si="50"/>
        <v>6.6006600660066006</v>
      </c>
      <c r="I619" s="9">
        <v>15.1499999999998</v>
      </c>
      <c r="J619" s="138">
        <f t="shared" si="51"/>
        <v>2.6402640264026753</v>
      </c>
      <c r="K619" s="136">
        <v>603</v>
      </c>
      <c r="L619" s="137">
        <f t="shared" si="52"/>
        <v>0.66334991708126034</v>
      </c>
      <c r="M619" s="137">
        <f t="shared" si="53"/>
        <v>6.6334991708126037</v>
      </c>
      <c r="N619" s="136">
        <v>151.5</v>
      </c>
      <c r="O619" s="137">
        <f t="shared" si="54"/>
        <v>0.264026402640264</v>
      </c>
      <c r="P619" s="137">
        <f t="shared" si="55"/>
        <v>2.6402640264026402</v>
      </c>
      <c r="Q619" s="9">
        <v>15.1499999999998</v>
      </c>
      <c r="R619" s="138">
        <f t="shared" si="56"/>
        <v>2.6402640264026753</v>
      </c>
      <c r="S619" s="136">
        <v>6.0599999999999499</v>
      </c>
      <c r="T619" s="137">
        <f t="shared" si="57"/>
        <v>0.33003300330033281</v>
      </c>
      <c r="U619" s="137">
        <f t="shared" si="58"/>
        <v>3.3003300330033278</v>
      </c>
      <c r="V619" s="136">
        <v>60.600000000001998</v>
      </c>
      <c r="W619" s="137">
        <f t="shared" si="59"/>
        <v>0.33003300330031915</v>
      </c>
      <c r="X619" s="137">
        <f t="shared" si="60"/>
        <v>3.3003300330031915</v>
      </c>
      <c r="Y619" s="136">
        <v>151.5</v>
      </c>
      <c r="Z619" s="9">
        <f t="shared" si="61"/>
        <v>0.264026402640264</v>
      </c>
      <c r="AA619" s="139">
        <v>0.60599999999999898</v>
      </c>
      <c r="AB619" s="9">
        <f t="shared" si="62"/>
        <v>0.33003300330033059</v>
      </c>
      <c r="AC619" s="136">
        <v>151.5</v>
      </c>
      <c r="AD619" s="9">
        <f t="shared" si="63"/>
        <v>0.42244224422442245</v>
      </c>
      <c r="AE619" s="136">
        <v>151.5</v>
      </c>
      <c r="AF619" s="137">
        <f t="shared" si="64"/>
        <v>0.264026402640264</v>
      </c>
      <c r="AG619" s="136">
        <v>151.5</v>
      </c>
      <c r="AH619" s="137">
        <f t="shared" si="65"/>
        <v>0.264026402640264</v>
      </c>
      <c r="AI619" s="136">
        <v>151.5</v>
      </c>
      <c r="AJ619" s="138">
        <f t="shared" si="66"/>
        <v>0.264026402640264</v>
      </c>
    </row>
    <row r="620" spans="1:36">
      <c r="A620" s="136">
        <v>151.75</v>
      </c>
      <c r="B620" s="137">
        <f t="shared" si="46"/>
        <v>0.26359143327841844</v>
      </c>
      <c r="C620" s="137">
        <f t="shared" si="47"/>
        <v>2.6359143327841843</v>
      </c>
      <c r="D620" s="9">
        <v>15.1749999999998</v>
      </c>
      <c r="E620" s="138">
        <f t="shared" si="48"/>
        <v>2.6359143327842189</v>
      </c>
      <c r="F620" s="136">
        <v>151.75</v>
      </c>
      <c r="G620" s="137">
        <f t="shared" si="49"/>
        <v>0.65897858319604619</v>
      </c>
      <c r="H620" s="137">
        <f t="shared" si="50"/>
        <v>6.5897858319604623</v>
      </c>
      <c r="I620" s="9">
        <v>15.1749999999998</v>
      </c>
      <c r="J620" s="138">
        <f t="shared" si="51"/>
        <v>2.6359143327842189</v>
      </c>
      <c r="K620" s="9">
        <v>604</v>
      </c>
      <c r="L620" s="137">
        <f t="shared" si="52"/>
        <v>0.66225165562913912</v>
      </c>
      <c r="M620" s="137">
        <f t="shared" si="53"/>
        <v>6.6225165562913908</v>
      </c>
      <c r="N620" s="136">
        <v>151.75</v>
      </c>
      <c r="O620" s="137">
        <f t="shared" si="54"/>
        <v>0.26359143327841844</v>
      </c>
      <c r="P620" s="137">
        <f t="shared" si="55"/>
        <v>2.6359143327841843</v>
      </c>
      <c r="Q620" s="9">
        <v>15.1749999999998</v>
      </c>
      <c r="R620" s="138">
        <f t="shared" si="56"/>
        <v>2.6359143327842189</v>
      </c>
      <c r="S620" s="136">
        <v>6.0699999999999497</v>
      </c>
      <c r="T620" s="137">
        <f t="shared" si="57"/>
        <v>0.32948929159802576</v>
      </c>
      <c r="U620" s="137">
        <f t="shared" si="58"/>
        <v>3.2948929159802578</v>
      </c>
      <c r="V620" s="136">
        <v>60.700000000001999</v>
      </c>
      <c r="W620" s="137">
        <f t="shared" si="59"/>
        <v>0.32948929159801227</v>
      </c>
      <c r="X620" s="137">
        <f t="shared" si="60"/>
        <v>3.2948929159801228</v>
      </c>
      <c r="Y620" s="136">
        <v>151.75</v>
      </c>
      <c r="Z620" s="9">
        <f t="shared" si="61"/>
        <v>0.26359143327841844</v>
      </c>
      <c r="AA620" s="139">
        <v>0.60699999999999898</v>
      </c>
      <c r="AB620" s="9">
        <f t="shared" si="62"/>
        <v>0.32948929159802359</v>
      </c>
      <c r="AC620" s="136">
        <v>151.75</v>
      </c>
      <c r="AD620" s="9">
        <f t="shared" si="63"/>
        <v>0.42174629324546953</v>
      </c>
      <c r="AE620" s="136">
        <v>151.75</v>
      </c>
      <c r="AF620" s="137">
        <f t="shared" si="64"/>
        <v>0.26359143327841844</v>
      </c>
      <c r="AG620" s="136">
        <v>151.75</v>
      </c>
      <c r="AH620" s="137">
        <f t="shared" si="65"/>
        <v>0.26359143327841844</v>
      </c>
      <c r="AI620" s="136">
        <v>151.75</v>
      </c>
      <c r="AJ620" s="138">
        <f t="shared" si="66"/>
        <v>0.26359143327841844</v>
      </c>
    </row>
    <row r="621" spans="1:36">
      <c r="A621" s="136">
        <v>152</v>
      </c>
      <c r="B621" s="137">
        <f t="shared" si="46"/>
        <v>0.26315789473684209</v>
      </c>
      <c r="C621" s="137">
        <f t="shared" si="47"/>
        <v>2.6315789473684208</v>
      </c>
      <c r="D621" s="9">
        <v>15.1999999999998</v>
      </c>
      <c r="E621" s="138">
        <f t="shared" si="48"/>
        <v>2.6315789473684554</v>
      </c>
      <c r="F621" s="136">
        <v>152</v>
      </c>
      <c r="G621" s="137">
        <f t="shared" si="49"/>
        <v>0.6578947368421052</v>
      </c>
      <c r="H621" s="137">
        <f t="shared" si="50"/>
        <v>6.5789473684210522</v>
      </c>
      <c r="I621" s="9">
        <v>15.1999999999998</v>
      </c>
      <c r="J621" s="138">
        <f t="shared" si="51"/>
        <v>2.6315789473684554</v>
      </c>
      <c r="K621" s="136">
        <v>605</v>
      </c>
      <c r="L621" s="137">
        <f t="shared" si="52"/>
        <v>0.66115702479338845</v>
      </c>
      <c r="M621" s="137">
        <f t="shared" si="53"/>
        <v>6.6115702479338845</v>
      </c>
      <c r="N621" s="136">
        <v>152</v>
      </c>
      <c r="O621" s="137">
        <f t="shared" si="54"/>
        <v>0.26315789473684209</v>
      </c>
      <c r="P621" s="137">
        <f t="shared" si="55"/>
        <v>2.6315789473684208</v>
      </c>
      <c r="Q621" s="9">
        <v>15.1999999999998</v>
      </c>
      <c r="R621" s="138">
        <f t="shared" si="56"/>
        <v>2.6315789473684554</v>
      </c>
      <c r="S621" s="136">
        <v>6.0799999999999503</v>
      </c>
      <c r="T621" s="137">
        <f t="shared" si="57"/>
        <v>0.32894736842105532</v>
      </c>
      <c r="U621" s="137">
        <f t="shared" si="58"/>
        <v>3.2894736842105532</v>
      </c>
      <c r="V621" s="136">
        <v>60.800000000002001</v>
      </c>
      <c r="W621" s="137">
        <f t="shared" si="59"/>
        <v>0.32894736842104177</v>
      </c>
      <c r="X621" s="137">
        <f t="shared" si="60"/>
        <v>3.2894736842104177</v>
      </c>
      <c r="Y621" s="136">
        <v>152</v>
      </c>
      <c r="Z621" s="9">
        <f t="shared" si="61"/>
        <v>0.26315789473684209</v>
      </c>
      <c r="AA621" s="139">
        <v>0.60799999999999899</v>
      </c>
      <c r="AB621" s="9">
        <f t="shared" si="62"/>
        <v>0.32894736842105315</v>
      </c>
      <c r="AC621" s="136">
        <v>152</v>
      </c>
      <c r="AD621" s="9">
        <f t="shared" si="63"/>
        <v>0.42105263157894735</v>
      </c>
      <c r="AE621" s="136">
        <v>152</v>
      </c>
      <c r="AF621" s="137">
        <f t="shared" si="64"/>
        <v>0.26315789473684209</v>
      </c>
      <c r="AG621" s="136">
        <v>152</v>
      </c>
      <c r="AH621" s="137">
        <f t="shared" si="65"/>
        <v>0.26315789473684209</v>
      </c>
      <c r="AI621" s="136">
        <v>152</v>
      </c>
      <c r="AJ621" s="138">
        <f t="shared" si="66"/>
        <v>0.26315789473684209</v>
      </c>
    </row>
    <row r="622" spans="1:36">
      <c r="A622" s="136">
        <v>152.25</v>
      </c>
      <c r="B622" s="137">
        <f t="shared" si="46"/>
        <v>0.26272577996715929</v>
      </c>
      <c r="C622" s="137">
        <f t="shared" si="47"/>
        <v>2.6272577996715931</v>
      </c>
      <c r="D622" s="9">
        <v>15.224999999999801</v>
      </c>
      <c r="E622" s="138">
        <f t="shared" si="48"/>
        <v>2.6272577996716273</v>
      </c>
      <c r="F622" s="136">
        <v>152.25</v>
      </c>
      <c r="G622" s="137">
        <f t="shared" si="49"/>
        <v>0.65681444991789817</v>
      </c>
      <c r="H622" s="137">
        <f t="shared" si="50"/>
        <v>6.5681444991789819</v>
      </c>
      <c r="I622" s="9">
        <v>15.224999999999801</v>
      </c>
      <c r="J622" s="138">
        <f t="shared" si="51"/>
        <v>2.6272577996716273</v>
      </c>
      <c r="K622" s="9">
        <v>606</v>
      </c>
      <c r="L622" s="137">
        <f t="shared" si="52"/>
        <v>0.66006600660066006</v>
      </c>
      <c r="M622" s="137">
        <f t="shared" si="53"/>
        <v>6.6006600660066006</v>
      </c>
      <c r="N622" s="136">
        <v>152.25</v>
      </c>
      <c r="O622" s="137">
        <f t="shared" si="54"/>
        <v>0.26272577996715929</v>
      </c>
      <c r="P622" s="137">
        <f t="shared" si="55"/>
        <v>2.6272577996715931</v>
      </c>
      <c r="Q622" s="9">
        <v>15.224999999999801</v>
      </c>
      <c r="R622" s="138">
        <f t="shared" si="56"/>
        <v>2.6272577996716273</v>
      </c>
      <c r="S622" s="136">
        <v>6.0899999999999501</v>
      </c>
      <c r="T622" s="137">
        <f t="shared" si="57"/>
        <v>0.3284072249589518</v>
      </c>
      <c r="U622" s="137">
        <f t="shared" si="58"/>
        <v>3.284072249589518</v>
      </c>
      <c r="V622" s="136">
        <v>60.900000000002002</v>
      </c>
      <c r="W622" s="137">
        <f t="shared" si="59"/>
        <v>0.32840722495893826</v>
      </c>
      <c r="X622" s="137">
        <f t="shared" si="60"/>
        <v>3.2840722495893826</v>
      </c>
      <c r="Y622" s="136">
        <v>152.25</v>
      </c>
      <c r="Z622" s="9">
        <f t="shared" si="61"/>
        <v>0.26272577996715929</v>
      </c>
      <c r="AA622" s="139">
        <v>0.60899999999999899</v>
      </c>
      <c r="AB622" s="9">
        <f t="shared" si="62"/>
        <v>0.32840722495894964</v>
      </c>
      <c r="AC622" s="136">
        <v>152.25</v>
      </c>
      <c r="AD622" s="9">
        <f t="shared" si="63"/>
        <v>0.42036124794745483</v>
      </c>
      <c r="AE622" s="136">
        <v>152.25</v>
      </c>
      <c r="AF622" s="137">
        <f t="shared" si="64"/>
        <v>0.26272577996715929</v>
      </c>
      <c r="AG622" s="136">
        <v>152.25</v>
      </c>
      <c r="AH622" s="137">
        <f t="shared" si="65"/>
        <v>0.26272577996715929</v>
      </c>
      <c r="AI622" s="136">
        <v>152.25</v>
      </c>
      <c r="AJ622" s="138">
        <f t="shared" si="66"/>
        <v>0.26272577996715929</v>
      </c>
    </row>
    <row r="623" spans="1:36">
      <c r="A623" s="136">
        <v>152.5</v>
      </c>
      <c r="B623" s="137">
        <f t="shared" si="46"/>
        <v>0.26229508196721313</v>
      </c>
      <c r="C623" s="137">
        <f t="shared" si="47"/>
        <v>2.6229508196721314</v>
      </c>
      <c r="D623" s="9">
        <v>15.249999999999799</v>
      </c>
      <c r="E623" s="138">
        <f t="shared" si="48"/>
        <v>2.6229508196721656</v>
      </c>
      <c r="F623" s="136">
        <v>152.5</v>
      </c>
      <c r="G623" s="137">
        <f t="shared" si="49"/>
        <v>0.65573770491803285</v>
      </c>
      <c r="H623" s="137">
        <f t="shared" si="50"/>
        <v>6.557377049180328</v>
      </c>
      <c r="I623" s="9">
        <v>15.249999999999799</v>
      </c>
      <c r="J623" s="138">
        <f t="shared" si="51"/>
        <v>2.6229508196721656</v>
      </c>
      <c r="K623" s="136">
        <v>607</v>
      </c>
      <c r="L623" s="137">
        <f t="shared" si="52"/>
        <v>0.65897858319604619</v>
      </c>
      <c r="M623" s="137">
        <f t="shared" si="53"/>
        <v>6.5897858319604623</v>
      </c>
      <c r="N623" s="136">
        <v>152.5</v>
      </c>
      <c r="O623" s="137">
        <f t="shared" si="54"/>
        <v>0.26229508196721313</v>
      </c>
      <c r="P623" s="137">
        <f t="shared" si="55"/>
        <v>2.6229508196721314</v>
      </c>
      <c r="Q623" s="9">
        <v>15.249999999999799</v>
      </c>
      <c r="R623" s="138">
        <f t="shared" si="56"/>
        <v>2.6229508196721656</v>
      </c>
      <c r="S623" s="136">
        <v>6.0999999999999499</v>
      </c>
      <c r="T623" s="137">
        <f t="shared" si="57"/>
        <v>0.32786885245901909</v>
      </c>
      <c r="U623" s="137">
        <f t="shared" si="58"/>
        <v>3.2786885245901907</v>
      </c>
      <c r="V623" s="136">
        <v>61.000000000001997</v>
      </c>
      <c r="W623" s="137">
        <f t="shared" si="59"/>
        <v>0.32786885245900566</v>
      </c>
      <c r="X623" s="137">
        <f t="shared" si="60"/>
        <v>3.2786885245900566</v>
      </c>
      <c r="Y623" s="136">
        <v>152.5</v>
      </c>
      <c r="Z623" s="9">
        <f t="shared" si="61"/>
        <v>0.26229508196721313</v>
      </c>
      <c r="AA623" s="139">
        <v>0.60999999999999899</v>
      </c>
      <c r="AB623" s="9">
        <f t="shared" si="62"/>
        <v>0.32786885245901692</v>
      </c>
      <c r="AC623" s="136">
        <v>152.5</v>
      </c>
      <c r="AD623" s="9">
        <f t="shared" si="63"/>
        <v>0.41967213114754098</v>
      </c>
      <c r="AE623" s="136">
        <v>152.5</v>
      </c>
      <c r="AF623" s="137">
        <f t="shared" si="64"/>
        <v>0.26229508196721313</v>
      </c>
      <c r="AG623" s="136">
        <v>152.5</v>
      </c>
      <c r="AH623" s="137">
        <f t="shared" si="65"/>
        <v>0.26229508196721313</v>
      </c>
      <c r="AI623" s="136">
        <v>152.5</v>
      </c>
      <c r="AJ623" s="138">
        <f t="shared" si="66"/>
        <v>0.26229508196721313</v>
      </c>
    </row>
    <row r="624" spans="1:36">
      <c r="A624" s="136">
        <v>152.75</v>
      </c>
      <c r="B624" s="137">
        <f t="shared" si="46"/>
        <v>0.26186579378068742</v>
      </c>
      <c r="C624" s="137">
        <f t="shared" si="47"/>
        <v>2.6186579378068742</v>
      </c>
      <c r="D624" s="9">
        <v>15.2749999999998</v>
      </c>
      <c r="E624" s="138">
        <f t="shared" si="48"/>
        <v>2.6186579378069079</v>
      </c>
      <c r="F624" s="136">
        <v>152.75</v>
      </c>
      <c r="G624" s="137">
        <f t="shared" si="49"/>
        <v>0.65466448445171843</v>
      </c>
      <c r="H624" s="137">
        <f t="shared" si="50"/>
        <v>6.5466448445171839</v>
      </c>
      <c r="I624" s="9">
        <v>15.2749999999998</v>
      </c>
      <c r="J624" s="138">
        <f t="shared" si="51"/>
        <v>2.6186579378069079</v>
      </c>
      <c r="K624" s="9">
        <v>608</v>
      </c>
      <c r="L624" s="137">
        <f t="shared" si="52"/>
        <v>0.6578947368421052</v>
      </c>
      <c r="M624" s="137">
        <f t="shared" si="53"/>
        <v>6.5789473684210522</v>
      </c>
      <c r="N624" s="136">
        <v>152.75</v>
      </c>
      <c r="O624" s="137">
        <f t="shared" si="54"/>
        <v>0.26186579378068742</v>
      </c>
      <c r="P624" s="137">
        <f t="shared" si="55"/>
        <v>2.6186579378068742</v>
      </c>
      <c r="Q624" s="9">
        <v>15.2749999999998</v>
      </c>
      <c r="R624" s="138">
        <f t="shared" si="56"/>
        <v>2.6186579378069079</v>
      </c>
      <c r="S624" s="136">
        <v>6.1099999999999497</v>
      </c>
      <c r="T624" s="137">
        <f t="shared" si="57"/>
        <v>0.32733224222586194</v>
      </c>
      <c r="U624" s="137">
        <f t="shared" si="58"/>
        <v>3.2733224222586195</v>
      </c>
      <c r="V624" s="136">
        <v>61.100000000002098</v>
      </c>
      <c r="W624" s="137">
        <f t="shared" si="59"/>
        <v>0.327332242225848</v>
      </c>
      <c r="X624" s="137">
        <f t="shared" si="60"/>
        <v>3.27332242225848</v>
      </c>
      <c r="Y624" s="136">
        <v>152.75</v>
      </c>
      <c r="Z624" s="9">
        <f t="shared" si="61"/>
        <v>0.26186579378068742</v>
      </c>
      <c r="AA624" s="139">
        <v>0.61099999999999899</v>
      </c>
      <c r="AB624" s="9">
        <f t="shared" si="62"/>
        <v>0.32733224222585977</v>
      </c>
      <c r="AC624" s="136">
        <v>152.75</v>
      </c>
      <c r="AD624" s="9">
        <f t="shared" si="63"/>
        <v>0.4189852700490998</v>
      </c>
      <c r="AE624" s="136">
        <v>152.75</v>
      </c>
      <c r="AF624" s="137">
        <f t="shared" si="64"/>
        <v>0.26186579378068742</v>
      </c>
      <c r="AG624" s="136">
        <v>152.75</v>
      </c>
      <c r="AH624" s="137">
        <f t="shared" si="65"/>
        <v>0.26186579378068742</v>
      </c>
      <c r="AI624" s="136">
        <v>152.75</v>
      </c>
      <c r="AJ624" s="138">
        <f t="shared" si="66"/>
        <v>0.26186579378068742</v>
      </c>
    </row>
    <row r="625" spans="1:36">
      <c r="A625" s="136">
        <v>153</v>
      </c>
      <c r="B625" s="137">
        <f t="shared" si="46"/>
        <v>0.26143790849673204</v>
      </c>
      <c r="C625" s="137">
        <f t="shared" si="47"/>
        <v>2.6143790849673203</v>
      </c>
      <c r="D625" s="9">
        <v>15.2999999999998</v>
      </c>
      <c r="E625" s="138">
        <f t="shared" si="48"/>
        <v>2.614379084967354</v>
      </c>
      <c r="F625" s="136">
        <v>153</v>
      </c>
      <c r="G625" s="137">
        <f t="shared" si="49"/>
        <v>0.65359477124183007</v>
      </c>
      <c r="H625" s="137">
        <f t="shared" si="50"/>
        <v>6.5359477124183005</v>
      </c>
      <c r="I625" s="9">
        <v>15.2999999999998</v>
      </c>
      <c r="J625" s="138">
        <f t="shared" si="51"/>
        <v>2.614379084967354</v>
      </c>
      <c r="K625" s="136">
        <v>609</v>
      </c>
      <c r="L625" s="137">
        <f t="shared" si="52"/>
        <v>0.65681444991789817</v>
      </c>
      <c r="M625" s="137">
        <f t="shared" si="53"/>
        <v>6.5681444991789819</v>
      </c>
      <c r="N625" s="136">
        <v>153</v>
      </c>
      <c r="O625" s="137">
        <f t="shared" si="54"/>
        <v>0.26143790849673204</v>
      </c>
      <c r="P625" s="137">
        <f t="shared" si="55"/>
        <v>2.6143790849673203</v>
      </c>
      <c r="Q625" s="9">
        <v>15.2999999999998</v>
      </c>
      <c r="R625" s="138">
        <f t="shared" si="56"/>
        <v>2.614379084967354</v>
      </c>
      <c r="S625" s="136">
        <v>6.1199999999999504</v>
      </c>
      <c r="T625" s="137">
        <f t="shared" si="57"/>
        <v>0.3267973856209177</v>
      </c>
      <c r="U625" s="137">
        <f t="shared" si="58"/>
        <v>3.2679738562091769</v>
      </c>
      <c r="V625" s="136">
        <v>61.200000000002099</v>
      </c>
      <c r="W625" s="137">
        <f t="shared" si="59"/>
        <v>0.32679738562090388</v>
      </c>
      <c r="X625" s="137">
        <f t="shared" si="60"/>
        <v>3.2679738562090388</v>
      </c>
      <c r="Y625" s="136">
        <v>153</v>
      </c>
      <c r="Z625" s="9">
        <f t="shared" si="61"/>
        <v>0.26143790849673204</v>
      </c>
      <c r="AA625" s="139">
        <v>0.61199999999999899</v>
      </c>
      <c r="AB625" s="9">
        <f t="shared" si="62"/>
        <v>0.32679738562091559</v>
      </c>
      <c r="AC625" s="136">
        <v>153</v>
      </c>
      <c r="AD625" s="9">
        <f t="shared" si="63"/>
        <v>0.41830065359477125</v>
      </c>
      <c r="AE625" s="136">
        <v>153</v>
      </c>
      <c r="AF625" s="137">
        <f t="shared" si="64"/>
        <v>0.26143790849673204</v>
      </c>
      <c r="AG625" s="136">
        <v>153</v>
      </c>
      <c r="AH625" s="137">
        <f t="shared" si="65"/>
        <v>0.26143790849673204</v>
      </c>
      <c r="AI625" s="136">
        <v>153</v>
      </c>
      <c r="AJ625" s="138">
        <f t="shared" si="66"/>
        <v>0.26143790849673204</v>
      </c>
    </row>
    <row r="626" spans="1:36">
      <c r="A626" s="136">
        <v>153.25</v>
      </c>
      <c r="B626" s="137">
        <f t="shared" si="46"/>
        <v>0.2610114192495922</v>
      </c>
      <c r="C626" s="137">
        <f t="shared" si="47"/>
        <v>2.6101141924959221</v>
      </c>
      <c r="D626" s="9">
        <v>15.3249999999998</v>
      </c>
      <c r="E626" s="138">
        <f t="shared" si="48"/>
        <v>2.6101141924959559</v>
      </c>
      <c r="F626" s="136">
        <v>153.25</v>
      </c>
      <c r="G626" s="137">
        <f t="shared" si="49"/>
        <v>0.65252854812398042</v>
      </c>
      <c r="H626" s="137">
        <f t="shared" si="50"/>
        <v>6.5252854812398038</v>
      </c>
      <c r="I626" s="9">
        <v>15.3249999999998</v>
      </c>
      <c r="J626" s="138">
        <f t="shared" si="51"/>
        <v>2.6101141924959559</v>
      </c>
      <c r="K626" s="9">
        <v>610</v>
      </c>
      <c r="L626" s="137">
        <f t="shared" si="52"/>
        <v>0.65573770491803285</v>
      </c>
      <c r="M626" s="137">
        <f t="shared" si="53"/>
        <v>6.557377049180328</v>
      </c>
      <c r="N626" s="136">
        <v>153.25</v>
      </c>
      <c r="O626" s="137">
        <f t="shared" si="54"/>
        <v>0.2610114192495922</v>
      </c>
      <c r="P626" s="137">
        <f t="shared" si="55"/>
        <v>2.6101141924959221</v>
      </c>
      <c r="Q626" s="9">
        <v>15.3249999999998</v>
      </c>
      <c r="R626" s="138">
        <f t="shared" si="56"/>
        <v>2.6101141924959559</v>
      </c>
      <c r="S626" s="136">
        <v>6.1299999999999502</v>
      </c>
      <c r="T626" s="137">
        <f t="shared" si="57"/>
        <v>0.32626427406199288</v>
      </c>
      <c r="U626" s="137">
        <f t="shared" si="58"/>
        <v>3.2626427406199285</v>
      </c>
      <c r="V626" s="136">
        <v>61.3000000000021</v>
      </c>
      <c r="W626" s="137">
        <f t="shared" si="59"/>
        <v>0.32626427406197905</v>
      </c>
      <c r="X626" s="137">
        <f t="shared" si="60"/>
        <v>3.2626427406197904</v>
      </c>
      <c r="Y626" s="136">
        <v>153.25</v>
      </c>
      <c r="Z626" s="9">
        <f t="shared" si="61"/>
        <v>0.2610114192495922</v>
      </c>
      <c r="AA626" s="139">
        <v>0.61299999999999899</v>
      </c>
      <c r="AB626" s="9">
        <f t="shared" si="62"/>
        <v>0.32626427406199071</v>
      </c>
      <c r="AC626" s="136">
        <v>153.25</v>
      </c>
      <c r="AD626" s="9">
        <f t="shared" si="63"/>
        <v>0.41761827079934749</v>
      </c>
      <c r="AE626" s="136">
        <v>153.25</v>
      </c>
      <c r="AF626" s="137">
        <f t="shared" si="64"/>
        <v>0.2610114192495922</v>
      </c>
      <c r="AG626" s="136">
        <v>153.25</v>
      </c>
      <c r="AH626" s="137">
        <f t="shared" si="65"/>
        <v>0.2610114192495922</v>
      </c>
      <c r="AI626" s="136">
        <v>153.25</v>
      </c>
      <c r="AJ626" s="138">
        <f t="shared" si="66"/>
        <v>0.2610114192495922</v>
      </c>
    </row>
    <row r="627" spans="1:36">
      <c r="A627" s="136">
        <v>153.5</v>
      </c>
      <c r="B627" s="137">
        <f t="shared" si="46"/>
        <v>0.26058631921824105</v>
      </c>
      <c r="C627" s="137">
        <f t="shared" si="47"/>
        <v>2.6058631921824107</v>
      </c>
      <c r="D627" s="9">
        <v>15.349999999999801</v>
      </c>
      <c r="E627" s="138">
        <f t="shared" si="48"/>
        <v>2.605863192182444</v>
      </c>
      <c r="F627" s="136">
        <v>153.5</v>
      </c>
      <c r="G627" s="137">
        <f t="shared" si="49"/>
        <v>0.65146579804560267</v>
      </c>
      <c r="H627" s="137">
        <f t="shared" si="50"/>
        <v>6.5146579804560272</v>
      </c>
      <c r="I627" s="9">
        <v>15.349999999999801</v>
      </c>
      <c r="J627" s="138">
        <f t="shared" si="51"/>
        <v>2.605863192182444</v>
      </c>
      <c r="K627" s="136">
        <v>611</v>
      </c>
      <c r="L627" s="137">
        <f t="shared" si="52"/>
        <v>0.65466448445171843</v>
      </c>
      <c r="M627" s="137">
        <f t="shared" si="53"/>
        <v>6.5466448445171839</v>
      </c>
      <c r="N627" s="136">
        <v>153.5</v>
      </c>
      <c r="O627" s="137">
        <f t="shared" si="54"/>
        <v>0.26058631921824105</v>
      </c>
      <c r="P627" s="137">
        <f t="shared" si="55"/>
        <v>2.6058631921824107</v>
      </c>
      <c r="Q627" s="9">
        <v>15.349999999999801</v>
      </c>
      <c r="R627" s="138">
        <f t="shared" si="56"/>
        <v>2.605863192182444</v>
      </c>
      <c r="S627" s="136">
        <v>6.1399999999999499</v>
      </c>
      <c r="T627" s="137">
        <f t="shared" si="57"/>
        <v>0.32573289902280395</v>
      </c>
      <c r="U627" s="137">
        <f t="shared" si="58"/>
        <v>3.2573289902280393</v>
      </c>
      <c r="V627" s="136">
        <v>61.400000000002102</v>
      </c>
      <c r="W627" s="137">
        <f t="shared" si="59"/>
        <v>0.32573289902279012</v>
      </c>
      <c r="X627" s="137">
        <f t="shared" si="60"/>
        <v>3.2573289902279012</v>
      </c>
      <c r="Y627" s="136">
        <v>153.5</v>
      </c>
      <c r="Z627" s="9">
        <f t="shared" si="61"/>
        <v>0.26058631921824105</v>
      </c>
      <c r="AA627" s="139">
        <v>0.61399999999999899</v>
      </c>
      <c r="AB627" s="9">
        <f t="shared" si="62"/>
        <v>0.32573289902280184</v>
      </c>
      <c r="AC627" s="136">
        <v>153.5</v>
      </c>
      <c r="AD627" s="9">
        <f t="shared" si="63"/>
        <v>0.41693811074918569</v>
      </c>
      <c r="AE627" s="136">
        <v>153.5</v>
      </c>
      <c r="AF627" s="137">
        <f t="shared" si="64"/>
        <v>0.26058631921824105</v>
      </c>
      <c r="AG627" s="136">
        <v>153.5</v>
      </c>
      <c r="AH627" s="137">
        <f t="shared" si="65"/>
        <v>0.26058631921824105</v>
      </c>
      <c r="AI627" s="136">
        <v>153.5</v>
      </c>
      <c r="AJ627" s="138">
        <f t="shared" si="66"/>
        <v>0.26058631921824105</v>
      </c>
    </row>
    <row r="628" spans="1:36">
      <c r="A628" s="136">
        <v>153.75</v>
      </c>
      <c r="B628" s="137">
        <f t="shared" si="46"/>
        <v>0.26016260162601623</v>
      </c>
      <c r="C628" s="137">
        <f t="shared" si="47"/>
        <v>2.6016260162601625</v>
      </c>
      <c r="D628" s="9">
        <v>15.374999999999799</v>
      </c>
      <c r="E628" s="138">
        <f t="shared" si="48"/>
        <v>2.6016260162601963</v>
      </c>
      <c r="F628" s="136">
        <v>153.75</v>
      </c>
      <c r="G628" s="137">
        <f t="shared" si="49"/>
        <v>0.65040650406504064</v>
      </c>
      <c r="H628" s="137">
        <f t="shared" si="50"/>
        <v>6.5040650406504064</v>
      </c>
      <c r="I628" s="9">
        <v>15.374999999999799</v>
      </c>
      <c r="J628" s="138">
        <f t="shared" si="51"/>
        <v>2.6016260162601963</v>
      </c>
      <c r="K628" s="9">
        <v>612</v>
      </c>
      <c r="L628" s="137">
        <f t="shared" si="52"/>
        <v>0.65359477124183007</v>
      </c>
      <c r="M628" s="137">
        <f t="shared" si="53"/>
        <v>6.5359477124183005</v>
      </c>
      <c r="N628" s="136">
        <v>153.75</v>
      </c>
      <c r="O628" s="137">
        <f t="shared" si="54"/>
        <v>0.26016260162601623</v>
      </c>
      <c r="P628" s="137">
        <f t="shared" si="55"/>
        <v>2.6016260162601625</v>
      </c>
      <c r="Q628" s="9">
        <v>15.374999999999799</v>
      </c>
      <c r="R628" s="138">
        <f t="shared" si="56"/>
        <v>2.6016260162601963</v>
      </c>
      <c r="S628" s="136">
        <v>6.1499999999999497</v>
      </c>
      <c r="T628" s="137">
        <f t="shared" si="57"/>
        <v>0.32520325203252298</v>
      </c>
      <c r="U628" s="137">
        <f t="shared" si="58"/>
        <v>3.2520325203252298</v>
      </c>
      <c r="V628" s="136">
        <v>61.500000000002103</v>
      </c>
      <c r="W628" s="137">
        <f t="shared" si="59"/>
        <v>0.32520325203250922</v>
      </c>
      <c r="X628" s="137">
        <f t="shared" si="60"/>
        <v>3.2520325203250922</v>
      </c>
      <c r="Y628" s="136">
        <v>153.75</v>
      </c>
      <c r="Z628" s="9">
        <f t="shared" si="61"/>
        <v>0.26016260162601623</v>
      </c>
      <c r="AA628" s="139">
        <v>0.61499999999999899</v>
      </c>
      <c r="AB628" s="9">
        <f t="shared" si="62"/>
        <v>0.32520325203252087</v>
      </c>
      <c r="AC628" s="136">
        <v>153.75</v>
      </c>
      <c r="AD628" s="9">
        <f t="shared" si="63"/>
        <v>0.41626016260162602</v>
      </c>
      <c r="AE628" s="136">
        <v>153.75</v>
      </c>
      <c r="AF628" s="137">
        <f t="shared" si="64"/>
        <v>0.26016260162601623</v>
      </c>
      <c r="AG628" s="136">
        <v>153.75</v>
      </c>
      <c r="AH628" s="137">
        <f t="shared" si="65"/>
        <v>0.26016260162601623</v>
      </c>
      <c r="AI628" s="136">
        <v>153.75</v>
      </c>
      <c r="AJ628" s="138">
        <f t="shared" si="66"/>
        <v>0.26016260162601623</v>
      </c>
    </row>
    <row r="629" spans="1:36">
      <c r="A629" s="136">
        <v>154</v>
      </c>
      <c r="B629" s="137">
        <f t="shared" si="46"/>
        <v>0.25974025974025972</v>
      </c>
      <c r="C629" s="137">
        <f t="shared" si="47"/>
        <v>2.5974025974025974</v>
      </c>
      <c r="D629" s="9">
        <v>15.3999999999998</v>
      </c>
      <c r="E629" s="138">
        <f t="shared" si="48"/>
        <v>2.5974025974026311</v>
      </c>
      <c r="F629" s="136">
        <v>154</v>
      </c>
      <c r="G629" s="137">
        <f t="shared" si="49"/>
        <v>0.64935064935064934</v>
      </c>
      <c r="H629" s="137">
        <f t="shared" si="50"/>
        <v>6.4935064935064934</v>
      </c>
      <c r="I629" s="9">
        <v>15.3999999999998</v>
      </c>
      <c r="J629" s="138">
        <f t="shared" si="51"/>
        <v>2.5974025974026311</v>
      </c>
      <c r="K629" s="136">
        <v>613</v>
      </c>
      <c r="L629" s="137">
        <f t="shared" si="52"/>
        <v>0.65252854812398042</v>
      </c>
      <c r="M629" s="137">
        <f t="shared" si="53"/>
        <v>6.5252854812398038</v>
      </c>
      <c r="N629" s="136">
        <v>154</v>
      </c>
      <c r="O629" s="137">
        <f t="shared" si="54"/>
        <v>0.25974025974025972</v>
      </c>
      <c r="P629" s="137">
        <f t="shared" si="55"/>
        <v>2.5974025974025974</v>
      </c>
      <c r="Q629" s="9">
        <v>15.3999999999998</v>
      </c>
      <c r="R629" s="138">
        <f t="shared" si="56"/>
        <v>2.5974025974026311</v>
      </c>
      <c r="S629" s="136">
        <v>6.1599999999999504</v>
      </c>
      <c r="T629" s="137">
        <f t="shared" si="57"/>
        <v>0.32467532467532734</v>
      </c>
      <c r="U629" s="137">
        <f t="shared" si="58"/>
        <v>3.2467532467532734</v>
      </c>
      <c r="V629" s="136">
        <v>61.600000000002098</v>
      </c>
      <c r="W629" s="137">
        <f t="shared" si="59"/>
        <v>0.32467532467531363</v>
      </c>
      <c r="X629" s="137">
        <f t="shared" si="60"/>
        <v>3.2467532467531361</v>
      </c>
      <c r="Y629" s="136">
        <v>154</v>
      </c>
      <c r="Z629" s="9">
        <f t="shared" si="61"/>
        <v>0.25974025974025972</v>
      </c>
      <c r="AA629" s="139">
        <v>0.61599999999999899</v>
      </c>
      <c r="AB629" s="9">
        <f t="shared" si="62"/>
        <v>0.32467532467532517</v>
      </c>
      <c r="AC629" s="136">
        <v>154</v>
      </c>
      <c r="AD629" s="9">
        <f t="shared" si="63"/>
        <v>0.41558441558441556</v>
      </c>
      <c r="AE629" s="136">
        <v>154</v>
      </c>
      <c r="AF629" s="137">
        <f t="shared" si="64"/>
        <v>0.25974025974025972</v>
      </c>
      <c r="AG629" s="136">
        <v>154</v>
      </c>
      <c r="AH629" s="137">
        <f t="shared" si="65"/>
        <v>0.25974025974025972</v>
      </c>
      <c r="AI629" s="136">
        <v>154</v>
      </c>
      <c r="AJ629" s="138">
        <f t="shared" si="66"/>
        <v>0.25974025974025972</v>
      </c>
    </row>
    <row r="630" spans="1:36">
      <c r="A630" s="136">
        <v>154.25</v>
      </c>
      <c r="B630" s="137">
        <f t="shared" si="46"/>
        <v>0.2593192868719611</v>
      </c>
      <c r="C630" s="137">
        <f t="shared" si="47"/>
        <v>2.5931928687196111</v>
      </c>
      <c r="D630" s="9">
        <v>15.4249999999998</v>
      </c>
      <c r="E630" s="138">
        <f t="shared" si="48"/>
        <v>2.5931928687196444</v>
      </c>
      <c r="F630" s="136">
        <v>154.25</v>
      </c>
      <c r="G630" s="137">
        <f t="shared" si="49"/>
        <v>0.64829821717990277</v>
      </c>
      <c r="H630" s="137">
        <f t="shared" si="50"/>
        <v>6.4829821717990281</v>
      </c>
      <c r="I630" s="9">
        <v>15.4249999999998</v>
      </c>
      <c r="J630" s="138">
        <f t="shared" si="51"/>
        <v>2.5931928687196444</v>
      </c>
      <c r="K630" s="9">
        <v>614</v>
      </c>
      <c r="L630" s="137">
        <f t="shared" si="52"/>
        <v>0.65146579804560267</v>
      </c>
      <c r="M630" s="137">
        <f t="shared" si="53"/>
        <v>6.5146579804560272</v>
      </c>
      <c r="N630" s="136">
        <v>154.25</v>
      </c>
      <c r="O630" s="137">
        <f t="shared" si="54"/>
        <v>0.2593192868719611</v>
      </c>
      <c r="P630" s="137">
        <f t="shared" si="55"/>
        <v>2.5931928687196111</v>
      </c>
      <c r="Q630" s="9">
        <v>15.4249999999998</v>
      </c>
      <c r="R630" s="138">
        <f t="shared" si="56"/>
        <v>2.5931928687196444</v>
      </c>
      <c r="S630" s="136">
        <v>6.1699999999999502</v>
      </c>
      <c r="T630" s="137">
        <f t="shared" si="57"/>
        <v>0.32414910858995399</v>
      </c>
      <c r="U630" s="137">
        <f t="shared" si="58"/>
        <v>3.2414910858995398</v>
      </c>
      <c r="V630" s="136">
        <v>61.700000000002099</v>
      </c>
      <c r="W630" s="137">
        <f t="shared" si="59"/>
        <v>0.32414910858994034</v>
      </c>
      <c r="X630" s="137">
        <f t="shared" si="60"/>
        <v>3.2414910858994035</v>
      </c>
      <c r="Y630" s="136">
        <v>154.25</v>
      </c>
      <c r="Z630" s="9">
        <f t="shared" si="61"/>
        <v>0.2593192868719611</v>
      </c>
      <c r="AA630" s="139">
        <v>0.61699999999999899</v>
      </c>
      <c r="AB630" s="9">
        <f t="shared" si="62"/>
        <v>0.32414910858995188</v>
      </c>
      <c r="AC630" s="136">
        <v>154.25</v>
      </c>
      <c r="AD630" s="9">
        <f t="shared" si="63"/>
        <v>0.41491085899513774</v>
      </c>
      <c r="AE630" s="136">
        <v>154.25</v>
      </c>
      <c r="AF630" s="137">
        <f t="shared" si="64"/>
        <v>0.2593192868719611</v>
      </c>
      <c r="AG630" s="136">
        <v>154.25</v>
      </c>
      <c r="AH630" s="137">
        <f t="shared" si="65"/>
        <v>0.2593192868719611</v>
      </c>
      <c r="AI630" s="136">
        <v>154.25</v>
      </c>
      <c r="AJ630" s="138">
        <f t="shared" si="66"/>
        <v>0.2593192868719611</v>
      </c>
    </row>
    <row r="631" spans="1:36">
      <c r="A631" s="136">
        <v>154.5</v>
      </c>
      <c r="B631" s="137">
        <f t="shared" si="46"/>
        <v>0.25889967637540456</v>
      </c>
      <c r="C631" s="137">
        <f t="shared" si="47"/>
        <v>2.5889967637540456</v>
      </c>
      <c r="D631" s="9">
        <v>15.4499999999998</v>
      </c>
      <c r="E631" s="138">
        <f t="shared" si="48"/>
        <v>2.5889967637540785</v>
      </c>
      <c r="F631" s="136">
        <v>154.5</v>
      </c>
      <c r="G631" s="137">
        <f t="shared" si="49"/>
        <v>0.64724919093851141</v>
      </c>
      <c r="H631" s="137">
        <f t="shared" si="50"/>
        <v>6.4724919093851145</v>
      </c>
      <c r="I631" s="9">
        <v>15.4499999999998</v>
      </c>
      <c r="J631" s="138">
        <f t="shared" si="51"/>
        <v>2.5889967637540785</v>
      </c>
      <c r="K631" s="136">
        <v>615</v>
      </c>
      <c r="L631" s="137">
        <f t="shared" si="52"/>
        <v>0.65040650406504064</v>
      </c>
      <c r="M631" s="137">
        <f t="shared" si="53"/>
        <v>6.5040650406504064</v>
      </c>
      <c r="N631" s="136">
        <v>154.5</v>
      </c>
      <c r="O631" s="137">
        <f t="shared" si="54"/>
        <v>0.25889967637540456</v>
      </c>
      <c r="P631" s="137">
        <f t="shared" si="55"/>
        <v>2.5889967637540456</v>
      </c>
      <c r="Q631" s="9">
        <v>15.4499999999998</v>
      </c>
      <c r="R631" s="138">
        <f t="shared" si="56"/>
        <v>2.5889967637540785</v>
      </c>
      <c r="S631" s="136">
        <v>6.17999999999995</v>
      </c>
      <c r="T631" s="137">
        <f t="shared" si="57"/>
        <v>0.32362459546925826</v>
      </c>
      <c r="U631" s="137">
        <f t="shared" si="58"/>
        <v>3.2362459546925826</v>
      </c>
      <c r="V631" s="136">
        <v>61.8000000000021</v>
      </c>
      <c r="W631" s="137">
        <f t="shared" si="59"/>
        <v>0.32362459546924471</v>
      </c>
      <c r="X631" s="137">
        <f t="shared" si="60"/>
        <v>3.2362459546924471</v>
      </c>
      <c r="Y631" s="136">
        <v>154.5</v>
      </c>
      <c r="Z631" s="9">
        <f t="shared" si="61"/>
        <v>0.25889967637540456</v>
      </c>
      <c r="AA631" s="139">
        <v>0.61799999999999899</v>
      </c>
      <c r="AB631" s="9">
        <f t="shared" si="62"/>
        <v>0.3236245954692562</v>
      </c>
      <c r="AC631" s="136">
        <v>154.5</v>
      </c>
      <c r="AD631" s="9">
        <f t="shared" si="63"/>
        <v>0.41423948220064727</v>
      </c>
      <c r="AE631" s="136">
        <v>154.5</v>
      </c>
      <c r="AF631" s="137">
        <f t="shared" si="64"/>
        <v>0.25889967637540456</v>
      </c>
      <c r="AG631" s="136">
        <v>154.5</v>
      </c>
      <c r="AH631" s="137">
        <f t="shared" si="65"/>
        <v>0.25889967637540456</v>
      </c>
      <c r="AI631" s="136">
        <v>154.5</v>
      </c>
      <c r="AJ631" s="138">
        <f t="shared" si="66"/>
        <v>0.25889967637540456</v>
      </c>
    </row>
    <row r="632" spans="1:36">
      <c r="A632" s="136">
        <v>154.75</v>
      </c>
      <c r="B632" s="137">
        <f t="shared" si="46"/>
        <v>0.25848142164781907</v>
      </c>
      <c r="C632" s="137">
        <f t="shared" si="47"/>
        <v>2.5848142164781907</v>
      </c>
      <c r="D632" s="9">
        <v>15.474999999999801</v>
      </c>
      <c r="E632" s="138">
        <f t="shared" si="48"/>
        <v>2.584814216478224</v>
      </c>
      <c r="F632" s="136">
        <v>154.75</v>
      </c>
      <c r="G632" s="137">
        <f t="shared" si="49"/>
        <v>0.64620355411954766</v>
      </c>
      <c r="H632" s="137">
        <f t="shared" si="50"/>
        <v>6.4620355411954762</v>
      </c>
      <c r="I632" s="9">
        <v>15.474999999999801</v>
      </c>
      <c r="J632" s="138">
        <f t="shared" si="51"/>
        <v>2.584814216478224</v>
      </c>
      <c r="K632" s="9">
        <v>616</v>
      </c>
      <c r="L632" s="137">
        <f t="shared" si="52"/>
        <v>0.64935064935064934</v>
      </c>
      <c r="M632" s="137">
        <f t="shared" si="53"/>
        <v>6.4935064935064934</v>
      </c>
      <c r="N632" s="136">
        <v>154.75</v>
      </c>
      <c r="O632" s="137">
        <f t="shared" si="54"/>
        <v>0.25848142164781907</v>
      </c>
      <c r="P632" s="137">
        <f t="shared" si="55"/>
        <v>2.5848142164781907</v>
      </c>
      <c r="Q632" s="9">
        <v>15.474999999999801</v>
      </c>
      <c r="R632" s="138">
        <f t="shared" si="56"/>
        <v>2.584814216478224</v>
      </c>
      <c r="S632" s="136">
        <v>6.1899999999999498</v>
      </c>
      <c r="T632" s="137">
        <f t="shared" si="57"/>
        <v>0.32310177705977644</v>
      </c>
      <c r="U632" s="137">
        <f t="shared" si="58"/>
        <v>3.2310177705977643</v>
      </c>
      <c r="V632" s="136">
        <v>61.900000000002102</v>
      </c>
      <c r="W632" s="137">
        <f t="shared" si="59"/>
        <v>0.32310177705976284</v>
      </c>
      <c r="X632" s="137">
        <f t="shared" si="60"/>
        <v>3.2310177705976284</v>
      </c>
      <c r="Y632" s="136">
        <v>154.75</v>
      </c>
      <c r="Z632" s="9">
        <f t="shared" si="61"/>
        <v>0.25848142164781907</v>
      </c>
      <c r="AA632" s="139">
        <v>0.618999999999999</v>
      </c>
      <c r="AB632" s="9">
        <f t="shared" si="62"/>
        <v>0.32310177705977433</v>
      </c>
      <c r="AC632" s="136">
        <v>154.75</v>
      </c>
      <c r="AD632" s="9">
        <f t="shared" si="63"/>
        <v>0.41357027463651047</v>
      </c>
      <c r="AE632" s="136">
        <v>154.75</v>
      </c>
      <c r="AF632" s="137">
        <f t="shared" si="64"/>
        <v>0.25848142164781907</v>
      </c>
      <c r="AG632" s="136">
        <v>154.75</v>
      </c>
      <c r="AH632" s="137">
        <f t="shared" si="65"/>
        <v>0.25848142164781907</v>
      </c>
      <c r="AI632" s="136">
        <v>154.75</v>
      </c>
      <c r="AJ632" s="138">
        <f t="shared" si="66"/>
        <v>0.25848142164781907</v>
      </c>
    </row>
    <row r="633" spans="1:36">
      <c r="A633" s="136">
        <v>155</v>
      </c>
      <c r="B633" s="137">
        <f t="shared" si="46"/>
        <v>0.25806451612903225</v>
      </c>
      <c r="C633" s="137">
        <f t="shared" si="47"/>
        <v>2.5806451612903225</v>
      </c>
      <c r="D633" s="9">
        <v>15.499999999999799</v>
      </c>
      <c r="E633" s="138">
        <f t="shared" si="48"/>
        <v>2.5806451612903563</v>
      </c>
      <c r="F633" s="136">
        <v>155</v>
      </c>
      <c r="G633" s="137">
        <f t="shared" si="49"/>
        <v>0.64516129032258063</v>
      </c>
      <c r="H633" s="137">
        <f t="shared" si="50"/>
        <v>6.4516129032258061</v>
      </c>
      <c r="I633" s="9">
        <v>15.499999999999799</v>
      </c>
      <c r="J633" s="138">
        <f t="shared" si="51"/>
        <v>2.5806451612903563</v>
      </c>
      <c r="K633" s="136">
        <v>617</v>
      </c>
      <c r="L633" s="137">
        <f t="shared" si="52"/>
        <v>0.64829821717990277</v>
      </c>
      <c r="M633" s="137">
        <f t="shared" si="53"/>
        <v>6.4829821717990281</v>
      </c>
      <c r="N633" s="136">
        <v>155</v>
      </c>
      <c r="O633" s="137">
        <f t="shared" si="54"/>
        <v>0.25806451612903225</v>
      </c>
      <c r="P633" s="137">
        <f t="shared" si="55"/>
        <v>2.5806451612903225</v>
      </c>
      <c r="Q633" s="9">
        <v>15.499999999999799</v>
      </c>
      <c r="R633" s="138">
        <f t="shared" si="56"/>
        <v>2.5806451612903563</v>
      </c>
      <c r="S633" s="136">
        <v>6.1999999999999504</v>
      </c>
      <c r="T633" s="137">
        <f t="shared" si="57"/>
        <v>0.32258064516129292</v>
      </c>
      <c r="U633" s="137">
        <f t="shared" si="58"/>
        <v>3.2258064516129292</v>
      </c>
      <c r="V633" s="136">
        <v>62.000000000002103</v>
      </c>
      <c r="W633" s="137">
        <f t="shared" si="59"/>
        <v>0.32258064516127938</v>
      </c>
      <c r="X633" s="137">
        <f t="shared" si="60"/>
        <v>3.2258064516127938</v>
      </c>
      <c r="Y633" s="136">
        <v>155</v>
      </c>
      <c r="Z633" s="9">
        <f t="shared" si="61"/>
        <v>0.25806451612903225</v>
      </c>
      <c r="AA633" s="139">
        <v>0.619999999999999</v>
      </c>
      <c r="AB633" s="9">
        <f t="shared" si="62"/>
        <v>0.32258064516129081</v>
      </c>
      <c r="AC633" s="136">
        <v>155</v>
      </c>
      <c r="AD633" s="9">
        <f t="shared" si="63"/>
        <v>0.41290322580645161</v>
      </c>
      <c r="AE633" s="136">
        <v>155</v>
      </c>
      <c r="AF633" s="137">
        <f t="shared" si="64"/>
        <v>0.25806451612903225</v>
      </c>
      <c r="AG633" s="136">
        <v>155</v>
      </c>
      <c r="AH633" s="137">
        <f t="shared" si="65"/>
        <v>0.25806451612903225</v>
      </c>
      <c r="AI633" s="136">
        <v>155</v>
      </c>
      <c r="AJ633" s="138">
        <f t="shared" si="66"/>
        <v>0.25806451612903225</v>
      </c>
    </row>
    <row r="634" spans="1:36">
      <c r="A634" s="136">
        <v>155.25</v>
      </c>
      <c r="B634" s="137">
        <f t="shared" si="46"/>
        <v>0.25764895330112725</v>
      </c>
      <c r="C634" s="137">
        <f t="shared" si="47"/>
        <v>2.5764895330112725</v>
      </c>
      <c r="D634" s="9">
        <v>15.5249999999998</v>
      </c>
      <c r="E634" s="138">
        <f t="shared" si="48"/>
        <v>2.5764895330113053</v>
      </c>
      <c r="F634" s="136">
        <v>155.25</v>
      </c>
      <c r="G634" s="137">
        <f t="shared" si="49"/>
        <v>0.64412238325281801</v>
      </c>
      <c r="H634" s="137">
        <f t="shared" si="50"/>
        <v>6.4412238325281805</v>
      </c>
      <c r="I634" s="9">
        <v>15.5249999999998</v>
      </c>
      <c r="J634" s="138">
        <f t="shared" si="51"/>
        <v>2.5764895330113053</v>
      </c>
      <c r="K634" s="9">
        <v>618</v>
      </c>
      <c r="L634" s="137">
        <f t="shared" si="52"/>
        <v>0.64724919093851141</v>
      </c>
      <c r="M634" s="137">
        <f t="shared" si="53"/>
        <v>6.4724919093851145</v>
      </c>
      <c r="N634" s="136">
        <v>155.25</v>
      </c>
      <c r="O634" s="137">
        <f t="shared" si="54"/>
        <v>0.25764895330112725</v>
      </c>
      <c r="P634" s="137">
        <f t="shared" si="55"/>
        <v>2.5764895330112725</v>
      </c>
      <c r="Q634" s="9">
        <v>15.5249999999998</v>
      </c>
      <c r="R634" s="138">
        <f t="shared" si="56"/>
        <v>2.5764895330113053</v>
      </c>
      <c r="S634" s="136">
        <v>6.2099999999999502</v>
      </c>
      <c r="T634" s="137">
        <f t="shared" si="57"/>
        <v>0.32206119162641156</v>
      </c>
      <c r="U634" s="137">
        <f t="shared" si="58"/>
        <v>3.2206119162641156</v>
      </c>
      <c r="V634" s="136">
        <v>62.100000000002098</v>
      </c>
      <c r="W634" s="137">
        <f t="shared" si="59"/>
        <v>0.32206119162639818</v>
      </c>
      <c r="X634" s="137">
        <f t="shared" si="60"/>
        <v>3.2206119162639819</v>
      </c>
      <c r="Y634" s="136">
        <v>155.25</v>
      </c>
      <c r="Z634" s="9">
        <f t="shared" si="61"/>
        <v>0.25764895330112725</v>
      </c>
      <c r="AA634" s="139">
        <v>0.620999999999999</v>
      </c>
      <c r="AB634" s="9">
        <f t="shared" si="62"/>
        <v>0.3220611916264095</v>
      </c>
      <c r="AC634" s="136">
        <v>155.25</v>
      </c>
      <c r="AD634" s="9">
        <f t="shared" si="63"/>
        <v>0.41223832528180354</v>
      </c>
      <c r="AE634" s="136">
        <v>155.25</v>
      </c>
      <c r="AF634" s="137">
        <f t="shared" si="64"/>
        <v>0.25764895330112725</v>
      </c>
      <c r="AG634" s="136">
        <v>155.25</v>
      </c>
      <c r="AH634" s="137">
        <f t="shared" si="65"/>
        <v>0.25764895330112725</v>
      </c>
      <c r="AI634" s="136">
        <v>155.25</v>
      </c>
      <c r="AJ634" s="138">
        <f t="shared" si="66"/>
        <v>0.25764895330112725</v>
      </c>
    </row>
    <row r="635" spans="1:36">
      <c r="A635" s="136">
        <v>155.5</v>
      </c>
      <c r="B635" s="137">
        <f t="shared" si="46"/>
        <v>0.25723472668810288</v>
      </c>
      <c r="C635" s="137">
        <f t="shared" si="47"/>
        <v>2.572347266881029</v>
      </c>
      <c r="D635" s="9">
        <v>15.5499999999998</v>
      </c>
      <c r="E635" s="138">
        <f t="shared" si="48"/>
        <v>2.5723472668810619</v>
      </c>
      <c r="F635" s="136">
        <v>155.5</v>
      </c>
      <c r="G635" s="137">
        <f t="shared" si="49"/>
        <v>0.64308681672025725</v>
      </c>
      <c r="H635" s="137">
        <f t="shared" si="50"/>
        <v>6.430868167202572</v>
      </c>
      <c r="I635" s="9">
        <v>15.5499999999998</v>
      </c>
      <c r="J635" s="138">
        <f t="shared" si="51"/>
        <v>2.5723472668810619</v>
      </c>
      <c r="K635" s="136">
        <v>619</v>
      </c>
      <c r="L635" s="137">
        <f t="shared" si="52"/>
        <v>0.64620355411954766</v>
      </c>
      <c r="M635" s="137">
        <f t="shared" si="53"/>
        <v>6.4620355411954762</v>
      </c>
      <c r="N635" s="136">
        <v>155.5</v>
      </c>
      <c r="O635" s="137">
        <f t="shared" si="54"/>
        <v>0.25723472668810288</v>
      </c>
      <c r="P635" s="137">
        <f t="shared" si="55"/>
        <v>2.572347266881029</v>
      </c>
      <c r="Q635" s="9">
        <v>15.5499999999998</v>
      </c>
      <c r="R635" s="138">
        <f t="shared" si="56"/>
        <v>2.5723472668810619</v>
      </c>
      <c r="S635" s="136">
        <v>6.21999999999995</v>
      </c>
      <c r="T635" s="137">
        <f t="shared" si="57"/>
        <v>0.32154340836013118</v>
      </c>
      <c r="U635" s="137">
        <f t="shared" si="58"/>
        <v>3.2154340836013118</v>
      </c>
      <c r="V635" s="136">
        <v>62.200000000002198</v>
      </c>
      <c r="W635" s="137">
        <f t="shared" si="59"/>
        <v>0.32154340836011724</v>
      </c>
      <c r="X635" s="137">
        <f t="shared" si="60"/>
        <v>3.2154340836011723</v>
      </c>
      <c r="Y635" s="136">
        <v>155.5</v>
      </c>
      <c r="Z635" s="9">
        <f t="shared" si="61"/>
        <v>0.25723472668810288</v>
      </c>
      <c r="AA635" s="139">
        <v>0.621999999999999</v>
      </c>
      <c r="AB635" s="9">
        <f t="shared" si="62"/>
        <v>0.32154340836012912</v>
      </c>
      <c r="AC635" s="136">
        <v>155.5</v>
      </c>
      <c r="AD635" s="9">
        <f t="shared" si="63"/>
        <v>0.41157556270096463</v>
      </c>
      <c r="AE635" s="136">
        <v>155.5</v>
      </c>
      <c r="AF635" s="137">
        <f t="shared" si="64"/>
        <v>0.25723472668810288</v>
      </c>
      <c r="AG635" s="136">
        <v>155.5</v>
      </c>
      <c r="AH635" s="137">
        <f t="shared" si="65"/>
        <v>0.25723472668810288</v>
      </c>
      <c r="AI635" s="136">
        <v>155.5</v>
      </c>
      <c r="AJ635" s="138">
        <f t="shared" si="66"/>
        <v>0.25723472668810288</v>
      </c>
    </row>
    <row r="636" spans="1:36">
      <c r="A636" s="136">
        <v>155.75</v>
      </c>
      <c r="B636" s="137">
        <f t="shared" si="46"/>
        <v>0.25682182985553775</v>
      </c>
      <c r="C636" s="137">
        <f t="shared" si="47"/>
        <v>2.5682182985553776</v>
      </c>
      <c r="D636" s="9">
        <v>15.5749999999998</v>
      </c>
      <c r="E636" s="138">
        <f t="shared" si="48"/>
        <v>2.5682182985554101</v>
      </c>
      <c r="F636" s="136">
        <v>155.75</v>
      </c>
      <c r="G636" s="137">
        <f t="shared" si="49"/>
        <v>0.6420545746388443</v>
      </c>
      <c r="H636" s="137">
        <f t="shared" si="50"/>
        <v>6.4205457463884432</v>
      </c>
      <c r="I636" s="9">
        <v>15.5749999999998</v>
      </c>
      <c r="J636" s="138">
        <f t="shared" si="51"/>
        <v>2.5682182985554101</v>
      </c>
      <c r="K636" s="9">
        <v>620</v>
      </c>
      <c r="L636" s="137">
        <f t="shared" si="52"/>
        <v>0.64516129032258063</v>
      </c>
      <c r="M636" s="137">
        <f t="shared" si="53"/>
        <v>6.4516129032258061</v>
      </c>
      <c r="N636" s="136">
        <v>155.75</v>
      </c>
      <c r="O636" s="137">
        <f t="shared" si="54"/>
        <v>0.25682182985553775</v>
      </c>
      <c r="P636" s="137">
        <f t="shared" si="55"/>
        <v>2.5682182985553776</v>
      </c>
      <c r="Q636" s="9">
        <v>15.5749999999998</v>
      </c>
      <c r="R636" s="138">
        <f t="shared" si="56"/>
        <v>2.5682182985554101</v>
      </c>
      <c r="S636" s="136">
        <v>6.2299999999999498</v>
      </c>
      <c r="T636" s="137">
        <f t="shared" si="57"/>
        <v>0.3210272873194247</v>
      </c>
      <c r="U636" s="137">
        <f t="shared" si="58"/>
        <v>3.2102728731942469</v>
      </c>
      <c r="V636" s="136">
        <v>62.3000000000022</v>
      </c>
      <c r="W636" s="137">
        <f t="shared" si="59"/>
        <v>0.32102728731941083</v>
      </c>
      <c r="X636" s="137">
        <f t="shared" si="60"/>
        <v>3.2102728731941084</v>
      </c>
      <c r="Y636" s="136">
        <v>155.75</v>
      </c>
      <c r="Z636" s="9">
        <f t="shared" si="61"/>
        <v>0.25682182985553775</v>
      </c>
      <c r="AA636" s="139">
        <v>0.622999999999999</v>
      </c>
      <c r="AB636" s="9">
        <f t="shared" si="62"/>
        <v>0.32102728731942265</v>
      </c>
      <c r="AC636" s="136">
        <v>155.75</v>
      </c>
      <c r="AD636" s="9">
        <f t="shared" si="63"/>
        <v>0.41091492776886035</v>
      </c>
      <c r="AE636" s="136">
        <v>155.75</v>
      </c>
      <c r="AF636" s="137">
        <f t="shared" si="64"/>
        <v>0.25682182985553775</v>
      </c>
      <c r="AG636" s="136">
        <v>155.75</v>
      </c>
      <c r="AH636" s="137">
        <f t="shared" si="65"/>
        <v>0.25682182985553775</v>
      </c>
      <c r="AI636" s="136">
        <v>155.75</v>
      </c>
      <c r="AJ636" s="138">
        <f t="shared" si="66"/>
        <v>0.25682182985553775</v>
      </c>
    </row>
    <row r="637" spans="1:36">
      <c r="A637" s="136">
        <v>156</v>
      </c>
      <c r="B637" s="137">
        <f t="shared" si="46"/>
        <v>0.25641025641025644</v>
      </c>
      <c r="C637" s="137">
        <f t="shared" si="47"/>
        <v>2.5641025641025643</v>
      </c>
      <c r="D637" s="9">
        <v>15.599999999999801</v>
      </c>
      <c r="E637" s="138">
        <f t="shared" si="48"/>
        <v>2.5641025641025972</v>
      </c>
      <c r="F637" s="136">
        <v>156</v>
      </c>
      <c r="G637" s="137">
        <f t="shared" si="49"/>
        <v>0.64102564102564108</v>
      </c>
      <c r="H637" s="137">
        <f t="shared" si="50"/>
        <v>6.4102564102564106</v>
      </c>
      <c r="I637" s="9">
        <v>15.599999999999801</v>
      </c>
      <c r="J637" s="138">
        <f t="shared" si="51"/>
        <v>2.5641025641025972</v>
      </c>
      <c r="K637" s="136">
        <v>621</v>
      </c>
      <c r="L637" s="137">
        <f t="shared" si="52"/>
        <v>0.64412238325281801</v>
      </c>
      <c r="M637" s="137">
        <f t="shared" si="53"/>
        <v>6.4412238325281805</v>
      </c>
      <c r="N637" s="136">
        <v>156</v>
      </c>
      <c r="O637" s="137">
        <f t="shared" si="54"/>
        <v>0.25641025641025644</v>
      </c>
      <c r="P637" s="137">
        <f t="shared" si="55"/>
        <v>2.5641025641025643</v>
      </c>
      <c r="Q637" s="9">
        <v>15.599999999999801</v>
      </c>
      <c r="R637" s="138">
        <f t="shared" si="56"/>
        <v>2.5641025641025972</v>
      </c>
      <c r="S637" s="136">
        <v>6.2399999999999496</v>
      </c>
      <c r="T637" s="137">
        <f t="shared" si="57"/>
        <v>0.32051282051282309</v>
      </c>
      <c r="U637" s="137">
        <f t="shared" si="58"/>
        <v>3.205128205128231</v>
      </c>
      <c r="V637" s="136">
        <v>62.400000000002201</v>
      </c>
      <c r="W637" s="137">
        <f t="shared" si="59"/>
        <v>0.32051282051280922</v>
      </c>
      <c r="X637" s="137">
        <f t="shared" si="60"/>
        <v>3.205128205128092</v>
      </c>
      <c r="Y637" s="136">
        <v>156</v>
      </c>
      <c r="Z637" s="9">
        <f t="shared" si="61"/>
        <v>0.25641025641025644</v>
      </c>
      <c r="AA637" s="139">
        <v>0.623999999999999</v>
      </c>
      <c r="AB637" s="9">
        <f t="shared" si="62"/>
        <v>0.32051282051282098</v>
      </c>
      <c r="AC637" s="136">
        <v>156</v>
      </c>
      <c r="AD637" s="9">
        <f t="shared" si="63"/>
        <v>0.4102564102564103</v>
      </c>
      <c r="AE637" s="136">
        <v>156</v>
      </c>
      <c r="AF637" s="137">
        <f t="shared" si="64"/>
        <v>0.25641025641025644</v>
      </c>
      <c r="AG637" s="136">
        <v>156</v>
      </c>
      <c r="AH637" s="137">
        <f t="shared" si="65"/>
        <v>0.25641025641025644</v>
      </c>
      <c r="AI637" s="136">
        <v>156</v>
      </c>
      <c r="AJ637" s="138">
        <f t="shared" si="66"/>
        <v>0.25641025641025644</v>
      </c>
    </row>
    <row r="638" spans="1:36">
      <c r="A638" s="136">
        <v>156.25</v>
      </c>
      <c r="B638" s="137">
        <f t="shared" si="46"/>
        <v>0.25600000000000001</v>
      </c>
      <c r="C638" s="137">
        <f t="shared" si="47"/>
        <v>2.56</v>
      </c>
      <c r="D638" s="9">
        <v>15.624999999999799</v>
      </c>
      <c r="E638" s="138">
        <f t="shared" si="48"/>
        <v>2.5600000000000329</v>
      </c>
      <c r="F638" s="136">
        <v>156.25</v>
      </c>
      <c r="G638" s="137">
        <f t="shared" si="49"/>
        <v>0.64</v>
      </c>
      <c r="H638" s="137">
        <f t="shared" si="50"/>
        <v>6.4</v>
      </c>
      <c r="I638" s="9">
        <v>15.624999999999799</v>
      </c>
      <c r="J638" s="138">
        <f t="shared" si="51"/>
        <v>2.5600000000000329</v>
      </c>
      <c r="K638" s="9">
        <v>622</v>
      </c>
      <c r="L638" s="137">
        <f t="shared" si="52"/>
        <v>0.64308681672025725</v>
      </c>
      <c r="M638" s="137">
        <f t="shared" si="53"/>
        <v>6.430868167202572</v>
      </c>
      <c r="N638" s="136">
        <v>156.25</v>
      </c>
      <c r="O638" s="137">
        <f t="shared" si="54"/>
        <v>0.25600000000000001</v>
      </c>
      <c r="P638" s="137">
        <f t="shared" si="55"/>
        <v>2.56</v>
      </c>
      <c r="Q638" s="9">
        <v>15.624999999999799</v>
      </c>
      <c r="R638" s="138">
        <f t="shared" si="56"/>
        <v>2.5600000000000329</v>
      </c>
      <c r="S638" s="136">
        <v>6.2499999999999503</v>
      </c>
      <c r="T638" s="137">
        <f t="shared" si="57"/>
        <v>0.32000000000000256</v>
      </c>
      <c r="U638" s="137">
        <f t="shared" si="58"/>
        <v>3.2000000000000255</v>
      </c>
      <c r="V638" s="136">
        <v>62.500000000002203</v>
      </c>
      <c r="W638" s="137">
        <f t="shared" si="59"/>
        <v>0.31999999999998874</v>
      </c>
      <c r="X638" s="137">
        <f t="shared" si="60"/>
        <v>3.1999999999998874</v>
      </c>
      <c r="Y638" s="136">
        <v>156.25</v>
      </c>
      <c r="Z638" s="9">
        <f t="shared" si="61"/>
        <v>0.25600000000000001</v>
      </c>
      <c r="AA638" s="139">
        <v>0.624999999999999</v>
      </c>
      <c r="AB638" s="9">
        <f t="shared" si="62"/>
        <v>0.32000000000000051</v>
      </c>
      <c r="AC638" s="136">
        <v>156.25</v>
      </c>
      <c r="AD638" s="9">
        <f t="shared" si="63"/>
        <v>0.40960000000000002</v>
      </c>
      <c r="AE638" s="136">
        <v>156.25</v>
      </c>
      <c r="AF638" s="137">
        <f t="shared" si="64"/>
        <v>0.25600000000000001</v>
      </c>
      <c r="AG638" s="136">
        <v>156.25</v>
      </c>
      <c r="AH638" s="137">
        <f t="shared" si="65"/>
        <v>0.25600000000000001</v>
      </c>
      <c r="AI638" s="136">
        <v>156.25</v>
      </c>
      <c r="AJ638" s="138">
        <f t="shared" si="66"/>
        <v>0.25600000000000001</v>
      </c>
    </row>
    <row r="639" spans="1:36">
      <c r="A639" s="136">
        <v>156.5</v>
      </c>
      <c r="B639" s="137">
        <f t="shared" si="46"/>
        <v>0.25559105431309903</v>
      </c>
      <c r="C639" s="137">
        <f t="shared" si="47"/>
        <v>2.5559105431309903</v>
      </c>
      <c r="D639" s="9">
        <v>15.6499999999998</v>
      </c>
      <c r="E639" s="138">
        <f t="shared" si="48"/>
        <v>2.5559105431310232</v>
      </c>
      <c r="F639" s="136">
        <v>156.5</v>
      </c>
      <c r="G639" s="137">
        <f t="shared" si="49"/>
        <v>0.63897763578274769</v>
      </c>
      <c r="H639" s="137">
        <f t="shared" si="50"/>
        <v>6.3897763578274773</v>
      </c>
      <c r="I639" s="9">
        <v>15.6499999999998</v>
      </c>
      <c r="J639" s="138">
        <f t="shared" si="51"/>
        <v>2.5559105431310232</v>
      </c>
      <c r="K639" s="136">
        <v>623</v>
      </c>
      <c r="L639" s="137">
        <f t="shared" si="52"/>
        <v>0.6420545746388443</v>
      </c>
      <c r="M639" s="137">
        <f t="shared" si="53"/>
        <v>6.4205457463884432</v>
      </c>
      <c r="N639" s="136">
        <v>156.5</v>
      </c>
      <c r="O639" s="137">
        <f t="shared" si="54"/>
        <v>0.25559105431309903</v>
      </c>
      <c r="P639" s="137">
        <f t="shared" si="55"/>
        <v>2.5559105431309903</v>
      </c>
      <c r="Q639" s="9">
        <v>15.6499999999998</v>
      </c>
      <c r="R639" s="138">
        <f t="shared" si="56"/>
        <v>2.5559105431310232</v>
      </c>
      <c r="S639" s="136">
        <v>6.25999999999995</v>
      </c>
      <c r="T639" s="137">
        <f t="shared" si="57"/>
        <v>0.31948881789137634</v>
      </c>
      <c r="U639" s="137">
        <f t="shared" si="58"/>
        <v>3.1948881789137635</v>
      </c>
      <c r="V639" s="136">
        <v>62.600000000002197</v>
      </c>
      <c r="W639" s="137">
        <f t="shared" si="59"/>
        <v>0.31948881789136258</v>
      </c>
      <c r="X639" s="137">
        <f t="shared" si="60"/>
        <v>3.1948881789136259</v>
      </c>
      <c r="Y639" s="136">
        <v>156.5</v>
      </c>
      <c r="Z639" s="9">
        <f t="shared" si="61"/>
        <v>0.25559105431309903</v>
      </c>
      <c r="AA639" s="139">
        <v>0.625999999999999</v>
      </c>
      <c r="AB639" s="9">
        <f t="shared" si="62"/>
        <v>0.31948881789137429</v>
      </c>
      <c r="AC639" s="136">
        <v>156.5</v>
      </c>
      <c r="AD639" s="9">
        <f t="shared" si="63"/>
        <v>0.4089456869009585</v>
      </c>
      <c r="AE639" s="136">
        <v>156.5</v>
      </c>
      <c r="AF639" s="137">
        <f t="shared" si="64"/>
        <v>0.25559105431309903</v>
      </c>
      <c r="AG639" s="136">
        <v>156.5</v>
      </c>
      <c r="AH639" s="137">
        <f t="shared" si="65"/>
        <v>0.25559105431309903</v>
      </c>
      <c r="AI639" s="136">
        <v>156.5</v>
      </c>
      <c r="AJ639" s="138">
        <f t="shared" si="66"/>
        <v>0.25559105431309903</v>
      </c>
    </row>
    <row r="640" spans="1:36">
      <c r="A640" s="136">
        <v>156.75</v>
      </c>
      <c r="B640" s="137">
        <f t="shared" si="46"/>
        <v>0.2551834130781499</v>
      </c>
      <c r="C640" s="137">
        <f t="shared" si="47"/>
        <v>2.5518341307814989</v>
      </c>
      <c r="D640" s="9">
        <v>15.6749999999998</v>
      </c>
      <c r="E640" s="138">
        <f t="shared" si="48"/>
        <v>2.5518341307815318</v>
      </c>
      <c r="F640" s="136">
        <v>156.75</v>
      </c>
      <c r="G640" s="137">
        <f t="shared" si="49"/>
        <v>0.63795853269537484</v>
      </c>
      <c r="H640" s="137">
        <f t="shared" si="50"/>
        <v>6.3795853269537481</v>
      </c>
      <c r="I640" s="9">
        <v>15.6749999999998</v>
      </c>
      <c r="J640" s="138">
        <f t="shared" si="51"/>
        <v>2.5518341307815318</v>
      </c>
      <c r="K640" s="9">
        <v>624</v>
      </c>
      <c r="L640" s="137">
        <f t="shared" si="52"/>
        <v>0.64102564102564108</v>
      </c>
      <c r="M640" s="137">
        <f t="shared" si="53"/>
        <v>6.4102564102564106</v>
      </c>
      <c r="N640" s="136">
        <v>156.75</v>
      </c>
      <c r="O640" s="137">
        <f t="shared" si="54"/>
        <v>0.2551834130781499</v>
      </c>
      <c r="P640" s="137">
        <f t="shared" si="55"/>
        <v>2.5518341307814989</v>
      </c>
      <c r="Q640" s="9">
        <v>15.6749999999998</v>
      </c>
      <c r="R640" s="138">
        <f t="shared" si="56"/>
        <v>2.5518341307815318</v>
      </c>
      <c r="S640" s="136">
        <v>6.2699999999999498</v>
      </c>
      <c r="T640" s="137">
        <f t="shared" si="57"/>
        <v>0.31897926634768992</v>
      </c>
      <c r="U640" s="137">
        <f t="shared" si="58"/>
        <v>3.1897926634768989</v>
      </c>
      <c r="V640" s="136">
        <v>62.700000000002198</v>
      </c>
      <c r="W640" s="137">
        <f t="shared" si="59"/>
        <v>0.3189792663476762</v>
      </c>
      <c r="X640" s="137">
        <f t="shared" si="60"/>
        <v>3.1897926634767622</v>
      </c>
      <c r="Y640" s="136">
        <v>156.75</v>
      </c>
      <c r="Z640" s="9">
        <f t="shared" si="61"/>
        <v>0.2551834130781499</v>
      </c>
      <c r="AA640" s="139">
        <v>0.626999999999999</v>
      </c>
      <c r="AB640" s="9">
        <f t="shared" si="62"/>
        <v>0.31897926634768792</v>
      </c>
      <c r="AC640" s="136">
        <v>156.75</v>
      </c>
      <c r="AD640" s="9">
        <f t="shared" si="63"/>
        <v>0.40829346092503987</v>
      </c>
      <c r="AE640" s="136">
        <v>156.75</v>
      </c>
      <c r="AF640" s="137">
        <f t="shared" si="64"/>
        <v>0.2551834130781499</v>
      </c>
      <c r="AG640" s="136">
        <v>156.75</v>
      </c>
      <c r="AH640" s="137">
        <f t="shared" si="65"/>
        <v>0.2551834130781499</v>
      </c>
      <c r="AI640" s="136">
        <v>156.75</v>
      </c>
      <c r="AJ640" s="138">
        <f t="shared" si="66"/>
        <v>0.2551834130781499</v>
      </c>
    </row>
    <row r="641" spans="1:36">
      <c r="A641" s="136">
        <v>157</v>
      </c>
      <c r="B641" s="137">
        <f t="shared" si="46"/>
        <v>0.25477707006369427</v>
      </c>
      <c r="C641" s="137">
        <f t="shared" si="47"/>
        <v>2.5477707006369426</v>
      </c>
      <c r="D641" s="9">
        <v>15.6999999999998</v>
      </c>
      <c r="E641" s="138">
        <f t="shared" si="48"/>
        <v>2.547770700636975</v>
      </c>
      <c r="F641" s="136">
        <v>157</v>
      </c>
      <c r="G641" s="137">
        <f t="shared" si="49"/>
        <v>0.63694267515923575</v>
      </c>
      <c r="H641" s="137">
        <f t="shared" si="50"/>
        <v>6.369426751592357</v>
      </c>
      <c r="I641" s="9">
        <v>15.6999999999998</v>
      </c>
      <c r="J641" s="138">
        <f t="shared" si="51"/>
        <v>2.547770700636975</v>
      </c>
      <c r="K641" s="136">
        <v>625</v>
      </c>
      <c r="L641" s="137">
        <f t="shared" si="52"/>
        <v>0.64</v>
      </c>
      <c r="M641" s="137">
        <f t="shared" si="53"/>
        <v>6.4</v>
      </c>
      <c r="N641" s="136">
        <v>157</v>
      </c>
      <c r="O641" s="137">
        <f t="shared" si="54"/>
        <v>0.25477707006369427</v>
      </c>
      <c r="P641" s="137">
        <f t="shared" si="55"/>
        <v>2.5477707006369426</v>
      </c>
      <c r="Q641" s="9">
        <v>15.6999999999998</v>
      </c>
      <c r="R641" s="138">
        <f t="shared" si="56"/>
        <v>2.547770700636975</v>
      </c>
      <c r="S641" s="136">
        <v>6.2799999999999496</v>
      </c>
      <c r="T641" s="137">
        <f t="shared" si="57"/>
        <v>0.31847133757962043</v>
      </c>
      <c r="U641" s="137">
        <f t="shared" si="58"/>
        <v>3.1847133757962043</v>
      </c>
      <c r="V641" s="136">
        <v>62.8000000000022</v>
      </c>
      <c r="W641" s="137">
        <f t="shared" si="59"/>
        <v>0.31847133757960666</v>
      </c>
      <c r="X641" s="137">
        <f t="shared" si="60"/>
        <v>3.1847133757960666</v>
      </c>
      <c r="Y641" s="136">
        <v>157</v>
      </c>
      <c r="Z641" s="9">
        <f t="shared" si="61"/>
        <v>0.25477707006369427</v>
      </c>
      <c r="AA641" s="139">
        <v>0.627999999999999</v>
      </c>
      <c r="AB641" s="9">
        <f t="shared" si="62"/>
        <v>0.31847133757961832</v>
      </c>
      <c r="AC641" s="136">
        <v>157</v>
      </c>
      <c r="AD641" s="9">
        <f t="shared" si="63"/>
        <v>0.40764331210191085</v>
      </c>
      <c r="AE641" s="136">
        <v>157</v>
      </c>
      <c r="AF641" s="137">
        <f t="shared" si="64"/>
        <v>0.25477707006369427</v>
      </c>
      <c r="AG641" s="136">
        <v>157</v>
      </c>
      <c r="AH641" s="137">
        <f t="shared" si="65"/>
        <v>0.25477707006369427</v>
      </c>
      <c r="AI641" s="136">
        <v>157</v>
      </c>
      <c r="AJ641" s="138">
        <f t="shared" si="66"/>
        <v>0.25477707006369427</v>
      </c>
    </row>
    <row r="642" spans="1:36">
      <c r="A642" s="136">
        <v>157.25</v>
      </c>
      <c r="B642" s="137">
        <f t="shared" si="46"/>
        <v>0.25437201907790141</v>
      </c>
      <c r="C642" s="137">
        <f t="shared" si="47"/>
        <v>2.5437201907790143</v>
      </c>
      <c r="D642" s="9">
        <v>15.724999999999801</v>
      </c>
      <c r="E642" s="138">
        <f t="shared" si="48"/>
        <v>2.5437201907790468</v>
      </c>
      <c r="F642" s="136">
        <v>157.25</v>
      </c>
      <c r="G642" s="137">
        <f t="shared" si="49"/>
        <v>0.63593004769475359</v>
      </c>
      <c r="H642" s="137">
        <f t="shared" si="50"/>
        <v>6.3593004769475359</v>
      </c>
      <c r="I642" s="9">
        <v>15.724999999999801</v>
      </c>
      <c r="J642" s="138">
        <f t="shared" si="51"/>
        <v>2.5437201907790468</v>
      </c>
      <c r="K642" s="9">
        <v>626</v>
      </c>
      <c r="L642" s="137">
        <f t="shared" si="52"/>
        <v>0.63897763578274769</v>
      </c>
      <c r="M642" s="137">
        <f t="shared" si="53"/>
        <v>6.3897763578274773</v>
      </c>
      <c r="N642" s="136">
        <v>157.25</v>
      </c>
      <c r="O642" s="137">
        <f t="shared" si="54"/>
        <v>0.25437201907790141</v>
      </c>
      <c r="P642" s="137">
        <f t="shared" si="55"/>
        <v>2.5437201907790143</v>
      </c>
      <c r="Q642" s="9">
        <v>15.724999999999801</v>
      </c>
      <c r="R642" s="138">
        <f t="shared" si="56"/>
        <v>2.5437201907790468</v>
      </c>
      <c r="S642" s="136">
        <v>6.2899999999999503</v>
      </c>
      <c r="T642" s="137">
        <f t="shared" si="57"/>
        <v>0.31796502384737929</v>
      </c>
      <c r="U642" s="137">
        <f t="shared" si="58"/>
        <v>3.1796502384737928</v>
      </c>
      <c r="V642" s="136">
        <v>62.900000000002201</v>
      </c>
      <c r="W642" s="137">
        <f t="shared" si="59"/>
        <v>0.31796502384736569</v>
      </c>
      <c r="X642" s="137">
        <f t="shared" si="60"/>
        <v>3.1796502384736569</v>
      </c>
      <c r="Y642" s="136">
        <v>157.25</v>
      </c>
      <c r="Z642" s="9">
        <f t="shared" si="61"/>
        <v>0.25437201907790141</v>
      </c>
      <c r="AA642" s="139">
        <v>0.628999999999999</v>
      </c>
      <c r="AB642" s="9">
        <f t="shared" si="62"/>
        <v>0.31796502384737729</v>
      </c>
      <c r="AC642" s="136">
        <v>157.25</v>
      </c>
      <c r="AD642" s="9">
        <f t="shared" si="63"/>
        <v>0.40699523052464232</v>
      </c>
      <c r="AE642" s="136">
        <v>157.25</v>
      </c>
      <c r="AF642" s="137">
        <f t="shared" si="64"/>
        <v>0.25437201907790141</v>
      </c>
      <c r="AG642" s="136">
        <v>157.25</v>
      </c>
      <c r="AH642" s="137">
        <f t="shared" si="65"/>
        <v>0.25437201907790141</v>
      </c>
      <c r="AI642" s="136">
        <v>157.25</v>
      </c>
      <c r="AJ642" s="138">
        <f t="shared" si="66"/>
        <v>0.25437201907790141</v>
      </c>
    </row>
    <row r="643" spans="1:36">
      <c r="A643" s="136">
        <v>157.5</v>
      </c>
      <c r="B643" s="137">
        <f t="shared" si="46"/>
        <v>0.25396825396825395</v>
      </c>
      <c r="C643" s="137">
        <f t="shared" si="47"/>
        <v>2.5396825396825395</v>
      </c>
      <c r="D643" s="9">
        <v>15.749999999999799</v>
      </c>
      <c r="E643" s="138">
        <f t="shared" si="48"/>
        <v>2.539682539682572</v>
      </c>
      <c r="F643" s="136">
        <v>157.5</v>
      </c>
      <c r="G643" s="137">
        <f t="shared" si="49"/>
        <v>0.63492063492063489</v>
      </c>
      <c r="H643" s="137">
        <f t="shared" si="50"/>
        <v>6.3492063492063489</v>
      </c>
      <c r="I643" s="9">
        <v>15.749999999999799</v>
      </c>
      <c r="J643" s="138">
        <f t="shared" si="51"/>
        <v>2.539682539682572</v>
      </c>
      <c r="K643" s="136">
        <v>627</v>
      </c>
      <c r="L643" s="137">
        <f t="shared" si="52"/>
        <v>0.63795853269537484</v>
      </c>
      <c r="M643" s="137">
        <f t="shared" si="53"/>
        <v>6.3795853269537481</v>
      </c>
      <c r="N643" s="136">
        <v>157.5</v>
      </c>
      <c r="O643" s="137">
        <f t="shared" si="54"/>
        <v>0.25396825396825395</v>
      </c>
      <c r="P643" s="137">
        <f t="shared" si="55"/>
        <v>2.5396825396825395</v>
      </c>
      <c r="Q643" s="9">
        <v>15.749999999999799</v>
      </c>
      <c r="R643" s="138">
        <f t="shared" si="56"/>
        <v>2.539682539682572</v>
      </c>
      <c r="S643" s="136">
        <v>6.2999999999999501</v>
      </c>
      <c r="T643" s="137">
        <f t="shared" si="57"/>
        <v>0.31746031746032</v>
      </c>
      <c r="U643" s="137">
        <f t="shared" si="58"/>
        <v>3.1746031746031997</v>
      </c>
      <c r="V643" s="136">
        <v>63.000000000002203</v>
      </c>
      <c r="W643" s="137">
        <f t="shared" si="59"/>
        <v>0.31746031746030634</v>
      </c>
      <c r="X643" s="137">
        <f t="shared" si="60"/>
        <v>3.1746031746030634</v>
      </c>
      <c r="Y643" s="136">
        <v>157.5</v>
      </c>
      <c r="Z643" s="9">
        <f t="shared" si="61"/>
        <v>0.25396825396825395</v>
      </c>
      <c r="AA643" s="139">
        <v>0.62999999999999901</v>
      </c>
      <c r="AB643" s="9">
        <f t="shared" si="62"/>
        <v>0.31746031746031794</v>
      </c>
      <c r="AC643" s="136">
        <v>157.5</v>
      </c>
      <c r="AD643" s="9">
        <f t="shared" si="63"/>
        <v>0.40634920634920635</v>
      </c>
      <c r="AE643" s="136">
        <v>157.5</v>
      </c>
      <c r="AF643" s="137">
        <f t="shared" si="64"/>
        <v>0.25396825396825395</v>
      </c>
      <c r="AG643" s="136">
        <v>157.5</v>
      </c>
      <c r="AH643" s="137">
        <f t="shared" si="65"/>
        <v>0.25396825396825395</v>
      </c>
      <c r="AI643" s="136">
        <v>157.5</v>
      </c>
      <c r="AJ643" s="138">
        <f t="shared" si="66"/>
        <v>0.25396825396825395</v>
      </c>
    </row>
    <row r="644" spans="1:36">
      <c r="A644" s="136">
        <v>157.75</v>
      </c>
      <c r="B644" s="137">
        <f t="shared" si="46"/>
        <v>0.25356576862123614</v>
      </c>
      <c r="C644" s="137">
        <f t="shared" si="47"/>
        <v>2.5356576862123612</v>
      </c>
      <c r="D644" s="9">
        <v>15.7749999999998</v>
      </c>
      <c r="E644" s="138">
        <f t="shared" si="48"/>
        <v>2.5356576862123936</v>
      </c>
      <c r="F644" s="136">
        <v>157.75</v>
      </c>
      <c r="G644" s="137">
        <f t="shared" si="49"/>
        <v>0.6339144215530903</v>
      </c>
      <c r="H644" s="137">
        <f t="shared" si="50"/>
        <v>6.3391442155309026</v>
      </c>
      <c r="I644" s="9">
        <v>15.7749999999998</v>
      </c>
      <c r="J644" s="138">
        <f t="shared" si="51"/>
        <v>2.5356576862123936</v>
      </c>
      <c r="K644" s="9">
        <v>628</v>
      </c>
      <c r="L644" s="137">
        <f t="shared" si="52"/>
        <v>0.63694267515923575</v>
      </c>
      <c r="M644" s="137">
        <f t="shared" si="53"/>
        <v>6.369426751592357</v>
      </c>
      <c r="N644" s="136">
        <v>157.75</v>
      </c>
      <c r="O644" s="137">
        <f t="shared" si="54"/>
        <v>0.25356576862123614</v>
      </c>
      <c r="P644" s="137">
        <f t="shared" si="55"/>
        <v>2.5356576862123612</v>
      </c>
      <c r="Q644" s="9">
        <v>15.7749999999998</v>
      </c>
      <c r="R644" s="138">
        <f t="shared" si="56"/>
        <v>2.5356576862123936</v>
      </c>
      <c r="S644" s="136">
        <v>6.3099999999999499</v>
      </c>
      <c r="T644" s="137">
        <f t="shared" si="57"/>
        <v>0.3169572107765477</v>
      </c>
      <c r="U644" s="137">
        <f t="shared" si="58"/>
        <v>3.169572107765477</v>
      </c>
      <c r="V644" s="136">
        <v>63.100000000002197</v>
      </c>
      <c r="W644" s="137">
        <f t="shared" si="59"/>
        <v>0.31695721077653416</v>
      </c>
      <c r="X644" s="137">
        <f t="shared" si="60"/>
        <v>3.1695721077653416</v>
      </c>
      <c r="Y644" s="136">
        <v>157.75</v>
      </c>
      <c r="Z644" s="9">
        <f t="shared" si="61"/>
        <v>0.25356576862123614</v>
      </c>
      <c r="AA644" s="139">
        <v>0.63099999999999901</v>
      </c>
      <c r="AB644" s="9">
        <f t="shared" si="62"/>
        <v>0.31695721077654565</v>
      </c>
      <c r="AC644" s="136">
        <v>157.75</v>
      </c>
      <c r="AD644" s="9">
        <f t="shared" si="63"/>
        <v>0.40570522979397783</v>
      </c>
      <c r="AE644" s="136">
        <v>157.75</v>
      </c>
      <c r="AF644" s="137">
        <f t="shared" si="64"/>
        <v>0.25356576862123614</v>
      </c>
      <c r="AG644" s="136">
        <v>157.75</v>
      </c>
      <c r="AH644" s="137">
        <f t="shared" si="65"/>
        <v>0.25356576862123614</v>
      </c>
      <c r="AI644" s="136">
        <v>157.75</v>
      </c>
      <c r="AJ644" s="138">
        <f t="shared" si="66"/>
        <v>0.25356576862123614</v>
      </c>
    </row>
    <row r="645" spans="1:36">
      <c r="A645" s="136">
        <v>158</v>
      </c>
      <c r="B645" s="137">
        <f t="shared" si="46"/>
        <v>0.25316455696202533</v>
      </c>
      <c r="C645" s="137">
        <f t="shared" si="47"/>
        <v>2.5316455696202533</v>
      </c>
      <c r="D645" s="9">
        <v>15.7999999999998</v>
      </c>
      <c r="E645" s="138">
        <f t="shared" si="48"/>
        <v>2.5316455696202853</v>
      </c>
      <c r="F645" s="136">
        <v>158</v>
      </c>
      <c r="G645" s="137">
        <f t="shared" si="49"/>
        <v>0.63291139240506333</v>
      </c>
      <c r="H645" s="137">
        <f t="shared" si="50"/>
        <v>6.3291139240506329</v>
      </c>
      <c r="I645" s="9">
        <v>15.7999999999998</v>
      </c>
      <c r="J645" s="138">
        <f t="shared" si="51"/>
        <v>2.5316455696202853</v>
      </c>
      <c r="K645" s="136">
        <v>629</v>
      </c>
      <c r="L645" s="137">
        <f t="shared" si="52"/>
        <v>0.63593004769475359</v>
      </c>
      <c r="M645" s="137">
        <f t="shared" si="53"/>
        <v>6.3593004769475359</v>
      </c>
      <c r="N645" s="136">
        <v>158</v>
      </c>
      <c r="O645" s="137">
        <f t="shared" si="54"/>
        <v>0.25316455696202533</v>
      </c>
      <c r="P645" s="137">
        <f t="shared" si="55"/>
        <v>2.5316455696202533</v>
      </c>
      <c r="Q645" s="9">
        <v>15.7999999999998</v>
      </c>
      <c r="R645" s="138">
        <f t="shared" si="56"/>
        <v>2.5316455696202853</v>
      </c>
      <c r="S645" s="136">
        <v>6.3199999999999497</v>
      </c>
      <c r="T645" s="137">
        <f t="shared" si="57"/>
        <v>0.31645569620253416</v>
      </c>
      <c r="U645" s="137">
        <f t="shared" si="58"/>
        <v>3.1645569620253418</v>
      </c>
      <c r="V645" s="136">
        <v>63.200000000002198</v>
      </c>
      <c r="W645" s="137">
        <f t="shared" si="59"/>
        <v>0.31645569620252068</v>
      </c>
      <c r="X645" s="137">
        <f t="shared" si="60"/>
        <v>3.1645569620252068</v>
      </c>
      <c r="Y645" s="136">
        <v>158</v>
      </c>
      <c r="Z645" s="9">
        <f t="shared" si="61"/>
        <v>0.25316455696202533</v>
      </c>
      <c r="AA645" s="139">
        <v>0.63199999999999901</v>
      </c>
      <c r="AB645" s="9">
        <f t="shared" si="62"/>
        <v>0.31645569620253211</v>
      </c>
      <c r="AC645" s="136">
        <v>158</v>
      </c>
      <c r="AD645" s="9">
        <f t="shared" si="63"/>
        <v>0.4050632911392405</v>
      </c>
      <c r="AE645" s="136">
        <v>158</v>
      </c>
      <c r="AF645" s="137">
        <f t="shared" si="64"/>
        <v>0.25316455696202533</v>
      </c>
      <c r="AG645" s="136">
        <v>158</v>
      </c>
      <c r="AH645" s="137">
        <f t="shared" si="65"/>
        <v>0.25316455696202533</v>
      </c>
      <c r="AI645" s="136">
        <v>158</v>
      </c>
      <c r="AJ645" s="138">
        <f t="shared" si="66"/>
        <v>0.25316455696202533</v>
      </c>
    </row>
    <row r="646" spans="1:36">
      <c r="A646" s="136">
        <v>158.25</v>
      </c>
      <c r="B646" s="137">
        <f t="shared" si="46"/>
        <v>0.2527646129541864</v>
      </c>
      <c r="C646" s="137">
        <f t="shared" si="47"/>
        <v>2.5276461295418642</v>
      </c>
      <c r="D646" s="9">
        <v>15.8249999999998</v>
      </c>
      <c r="E646" s="138">
        <f t="shared" si="48"/>
        <v>2.5276461295418962</v>
      </c>
      <c r="F646" s="136">
        <v>158.25</v>
      </c>
      <c r="G646" s="137">
        <f t="shared" si="49"/>
        <v>0.63191153238546605</v>
      </c>
      <c r="H646" s="137">
        <f t="shared" si="50"/>
        <v>6.3191153238546605</v>
      </c>
      <c r="I646" s="9">
        <v>15.8249999999998</v>
      </c>
      <c r="J646" s="138">
        <f t="shared" si="51"/>
        <v>2.5276461295418962</v>
      </c>
      <c r="K646" s="9">
        <v>630</v>
      </c>
      <c r="L646" s="137">
        <f t="shared" si="52"/>
        <v>0.63492063492063489</v>
      </c>
      <c r="M646" s="137">
        <f t="shared" si="53"/>
        <v>6.3492063492063489</v>
      </c>
      <c r="N646" s="136">
        <v>158.25</v>
      </c>
      <c r="O646" s="137">
        <f t="shared" si="54"/>
        <v>0.2527646129541864</v>
      </c>
      <c r="P646" s="137">
        <f t="shared" si="55"/>
        <v>2.5276461295418642</v>
      </c>
      <c r="Q646" s="9">
        <v>15.8249999999998</v>
      </c>
      <c r="R646" s="138">
        <f t="shared" si="56"/>
        <v>2.5276461295418962</v>
      </c>
      <c r="S646" s="136">
        <v>6.3299999999999503</v>
      </c>
      <c r="T646" s="137">
        <f t="shared" si="57"/>
        <v>0.31595576619273552</v>
      </c>
      <c r="U646" s="137">
        <f t="shared" si="58"/>
        <v>3.1595576619273551</v>
      </c>
      <c r="V646" s="136">
        <v>63.3000000000022</v>
      </c>
      <c r="W646" s="137">
        <f t="shared" si="59"/>
        <v>0.31595576619272203</v>
      </c>
      <c r="X646" s="137">
        <f t="shared" si="60"/>
        <v>3.1595576619272201</v>
      </c>
      <c r="Y646" s="136">
        <v>158.25</v>
      </c>
      <c r="Z646" s="9">
        <f t="shared" si="61"/>
        <v>0.2527646129541864</v>
      </c>
      <c r="AA646" s="139">
        <v>0.63299999999999901</v>
      </c>
      <c r="AB646" s="9">
        <f t="shared" si="62"/>
        <v>0.31595576619273352</v>
      </c>
      <c r="AC646" s="136">
        <v>158.25</v>
      </c>
      <c r="AD646" s="9">
        <f t="shared" si="63"/>
        <v>0.40442338072669826</v>
      </c>
      <c r="AE646" s="136">
        <v>158.25</v>
      </c>
      <c r="AF646" s="137">
        <f t="shared" si="64"/>
        <v>0.2527646129541864</v>
      </c>
      <c r="AG646" s="136">
        <v>158.25</v>
      </c>
      <c r="AH646" s="137">
        <f t="shared" si="65"/>
        <v>0.2527646129541864</v>
      </c>
      <c r="AI646" s="136">
        <v>158.25</v>
      </c>
      <c r="AJ646" s="138">
        <f t="shared" si="66"/>
        <v>0.2527646129541864</v>
      </c>
    </row>
    <row r="647" spans="1:36">
      <c r="A647" s="136">
        <v>158.5</v>
      </c>
      <c r="B647" s="137">
        <f t="shared" si="46"/>
        <v>0.25236593059936907</v>
      </c>
      <c r="C647" s="137">
        <f t="shared" si="47"/>
        <v>2.5236593059936907</v>
      </c>
      <c r="D647" s="9">
        <v>15.849999999999801</v>
      </c>
      <c r="E647" s="138">
        <f t="shared" si="48"/>
        <v>2.5236593059937227</v>
      </c>
      <c r="F647" s="136">
        <v>158.5</v>
      </c>
      <c r="G647" s="137">
        <f t="shared" si="49"/>
        <v>0.63091482649842268</v>
      </c>
      <c r="H647" s="137">
        <f t="shared" si="50"/>
        <v>6.309148264984227</v>
      </c>
      <c r="I647" s="9">
        <v>15.849999999999801</v>
      </c>
      <c r="J647" s="138">
        <f t="shared" si="51"/>
        <v>2.5236593059937227</v>
      </c>
      <c r="K647" s="136">
        <v>631</v>
      </c>
      <c r="L647" s="137">
        <f t="shared" si="52"/>
        <v>0.6339144215530903</v>
      </c>
      <c r="M647" s="137">
        <f t="shared" si="53"/>
        <v>6.3391442155309026</v>
      </c>
      <c r="N647" s="136">
        <v>158.5</v>
      </c>
      <c r="O647" s="137">
        <f t="shared" si="54"/>
        <v>0.25236593059936907</v>
      </c>
      <c r="P647" s="137">
        <f t="shared" si="55"/>
        <v>2.5236593059936907</v>
      </c>
      <c r="Q647" s="9">
        <v>15.849999999999801</v>
      </c>
      <c r="R647" s="138">
        <f t="shared" si="56"/>
        <v>2.5236593059937227</v>
      </c>
      <c r="S647" s="136">
        <v>6.3399999999999501</v>
      </c>
      <c r="T647" s="137">
        <f t="shared" si="57"/>
        <v>0.31545741324921384</v>
      </c>
      <c r="U647" s="137">
        <f t="shared" si="58"/>
        <v>3.1545741324921384</v>
      </c>
      <c r="V647" s="136">
        <v>63.400000000002301</v>
      </c>
      <c r="W647" s="137">
        <f t="shared" si="59"/>
        <v>0.3154574132491999</v>
      </c>
      <c r="X647" s="137">
        <f t="shared" si="60"/>
        <v>3.1545741324919989</v>
      </c>
      <c r="Y647" s="136">
        <v>158.5</v>
      </c>
      <c r="Z647" s="9">
        <f t="shared" si="61"/>
        <v>0.25236593059936907</v>
      </c>
      <c r="AA647" s="139">
        <v>0.63399999999999901</v>
      </c>
      <c r="AB647" s="9">
        <f t="shared" si="62"/>
        <v>0.31545741324921189</v>
      </c>
      <c r="AC647" s="136">
        <v>158.5</v>
      </c>
      <c r="AD647" s="9">
        <f t="shared" si="63"/>
        <v>0.40378548895899052</v>
      </c>
      <c r="AE647" s="136">
        <v>158.5</v>
      </c>
      <c r="AF647" s="137">
        <f t="shared" si="64"/>
        <v>0.25236593059936907</v>
      </c>
      <c r="AG647" s="136">
        <v>158.5</v>
      </c>
      <c r="AH647" s="137">
        <f t="shared" si="65"/>
        <v>0.25236593059936907</v>
      </c>
      <c r="AI647" s="136">
        <v>158.5</v>
      </c>
      <c r="AJ647" s="138">
        <f t="shared" si="66"/>
        <v>0.25236593059936907</v>
      </c>
    </row>
    <row r="648" spans="1:36">
      <c r="A648" s="136">
        <v>158.75</v>
      </c>
      <c r="B648" s="137">
        <f t="shared" si="46"/>
        <v>0.25196850393700787</v>
      </c>
      <c r="C648" s="137">
        <f t="shared" si="47"/>
        <v>2.5196850393700787</v>
      </c>
      <c r="D648" s="9">
        <v>15.874999999999799</v>
      </c>
      <c r="E648" s="138">
        <f t="shared" si="48"/>
        <v>2.5196850393701107</v>
      </c>
      <c r="F648" s="136">
        <v>158.75</v>
      </c>
      <c r="G648" s="137">
        <f t="shared" si="49"/>
        <v>0.62992125984251968</v>
      </c>
      <c r="H648" s="137">
        <f t="shared" si="50"/>
        <v>6.2992125984251963</v>
      </c>
      <c r="I648" s="9">
        <v>15.874999999999799</v>
      </c>
      <c r="J648" s="138">
        <f t="shared" si="51"/>
        <v>2.5196850393701107</v>
      </c>
      <c r="K648" s="9">
        <v>632</v>
      </c>
      <c r="L648" s="137">
        <f t="shared" si="52"/>
        <v>0.63291139240506333</v>
      </c>
      <c r="M648" s="137">
        <f t="shared" si="53"/>
        <v>6.3291139240506329</v>
      </c>
      <c r="N648" s="136">
        <v>158.75</v>
      </c>
      <c r="O648" s="137">
        <f t="shared" si="54"/>
        <v>0.25196850393700787</v>
      </c>
      <c r="P648" s="137">
        <f t="shared" si="55"/>
        <v>2.5196850393700787</v>
      </c>
      <c r="Q648" s="9">
        <v>15.874999999999799</v>
      </c>
      <c r="R648" s="138">
        <f t="shared" si="56"/>
        <v>2.5196850393701107</v>
      </c>
      <c r="S648" s="136">
        <v>6.3499999999999499</v>
      </c>
      <c r="T648" s="137">
        <f t="shared" si="57"/>
        <v>0.31496062992126234</v>
      </c>
      <c r="U648" s="137">
        <f t="shared" si="58"/>
        <v>3.1496062992126235</v>
      </c>
      <c r="V648" s="136">
        <v>63.500000000002302</v>
      </c>
      <c r="W648" s="137">
        <f t="shared" si="59"/>
        <v>0.3149606299212484</v>
      </c>
      <c r="X648" s="137">
        <f t="shared" si="60"/>
        <v>3.149606299212484</v>
      </c>
      <c r="Y648" s="136">
        <v>158.75</v>
      </c>
      <c r="Z648" s="9">
        <f t="shared" si="61"/>
        <v>0.25196850393700787</v>
      </c>
      <c r="AA648" s="139">
        <v>0.63499999999999901</v>
      </c>
      <c r="AB648" s="9">
        <f t="shared" si="62"/>
        <v>0.31496062992126034</v>
      </c>
      <c r="AC648" s="136">
        <v>158.75</v>
      </c>
      <c r="AD648" s="9">
        <f t="shared" si="63"/>
        <v>0.40314960629921265</v>
      </c>
      <c r="AE648" s="136">
        <v>158.75</v>
      </c>
      <c r="AF648" s="137">
        <f t="shared" si="64"/>
        <v>0.25196850393700787</v>
      </c>
      <c r="AG648" s="136">
        <v>158.75</v>
      </c>
      <c r="AH648" s="137">
        <f t="shared" si="65"/>
        <v>0.25196850393700787</v>
      </c>
      <c r="AI648" s="136">
        <v>158.75</v>
      </c>
      <c r="AJ648" s="138">
        <f t="shared" si="66"/>
        <v>0.25196850393700787</v>
      </c>
    </row>
    <row r="649" spans="1:36">
      <c r="A649" s="136">
        <v>159</v>
      </c>
      <c r="B649" s="137">
        <f t="shared" si="46"/>
        <v>0.25157232704402516</v>
      </c>
      <c r="C649" s="137">
        <f t="shared" si="47"/>
        <v>2.5157232704402515</v>
      </c>
      <c r="D649" s="9">
        <v>15.8999999999998</v>
      </c>
      <c r="E649" s="138">
        <f t="shared" si="48"/>
        <v>2.5157232704402834</v>
      </c>
      <c r="F649" s="136">
        <v>159</v>
      </c>
      <c r="G649" s="137">
        <f t="shared" si="49"/>
        <v>0.62893081761006298</v>
      </c>
      <c r="H649" s="137">
        <f t="shared" si="50"/>
        <v>6.2893081761006293</v>
      </c>
      <c r="I649" s="9">
        <v>15.8999999999998</v>
      </c>
      <c r="J649" s="138">
        <f t="shared" si="51"/>
        <v>2.5157232704402834</v>
      </c>
      <c r="K649" s="136">
        <v>633</v>
      </c>
      <c r="L649" s="137">
        <f t="shared" si="52"/>
        <v>0.63191153238546605</v>
      </c>
      <c r="M649" s="137">
        <f t="shared" si="53"/>
        <v>6.3191153238546605</v>
      </c>
      <c r="N649" s="136">
        <v>159</v>
      </c>
      <c r="O649" s="137">
        <f t="shared" si="54"/>
        <v>0.25157232704402516</v>
      </c>
      <c r="P649" s="137">
        <f t="shared" si="55"/>
        <v>2.5157232704402515</v>
      </c>
      <c r="Q649" s="9">
        <v>15.8999999999998</v>
      </c>
      <c r="R649" s="138">
        <f t="shared" si="56"/>
        <v>2.5157232704402834</v>
      </c>
      <c r="S649" s="136">
        <v>6.3599999999999497</v>
      </c>
      <c r="T649" s="137">
        <f t="shared" si="57"/>
        <v>0.31446540880503393</v>
      </c>
      <c r="U649" s="137">
        <f t="shared" si="58"/>
        <v>3.1446540880503395</v>
      </c>
      <c r="V649" s="136">
        <v>63.600000000002296</v>
      </c>
      <c r="W649" s="137">
        <f t="shared" si="59"/>
        <v>0.31446540880502011</v>
      </c>
      <c r="X649" s="137">
        <f t="shared" si="60"/>
        <v>3.144654088050201</v>
      </c>
      <c r="Y649" s="136">
        <v>159</v>
      </c>
      <c r="Z649" s="9">
        <f t="shared" si="61"/>
        <v>0.25157232704402516</v>
      </c>
      <c r="AA649" s="139">
        <v>0.63599999999999901</v>
      </c>
      <c r="AB649" s="9">
        <f t="shared" si="62"/>
        <v>0.31446540880503193</v>
      </c>
      <c r="AC649" s="136">
        <v>159</v>
      </c>
      <c r="AD649" s="9">
        <f t="shared" si="63"/>
        <v>0.40251572327044027</v>
      </c>
      <c r="AE649" s="136">
        <v>159</v>
      </c>
      <c r="AF649" s="137">
        <f t="shared" si="64"/>
        <v>0.25157232704402516</v>
      </c>
      <c r="AG649" s="136">
        <v>159</v>
      </c>
      <c r="AH649" s="137">
        <f t="shared" si="65"/>
        <v>0.25157232704402516</v>
      </c>
      <c r="AI649" s="136">
        <v>159</v>
      </c>
      <c r="AJ649" s="138">
        <f t="shared" si="66"/>
        <v>0.25157232704402516</v>
      </c>
    </row>
    <row r="650" spans="1:36">
      <c r="A650" s="136">
        <v>159.25</v>
      </c>
      <c r="B650" s="137">
        <f t="shared" si="46"/>
        <v>0.25117739403453693</v>
      </c>
      <c r="C650" s="137">
        <f t="shared" si="47"/>
        <v>2.5117739403453694</v>
      </c>
      <c r="D650" s="9">
        <v>15.9249999999998</v>
      </c>
      <c r="E650" s="138">
        <f t="shared" si="48"/>
        <v>2.5117739403454005</v>
      </c>
      <c r="F650" s="136">
        <v>159.25</v>
      </c>
      <c r="G650" s="137">
        <f t="shared" si="49"/>
        <v>0.62794348508634223</v>
      </c>
      <c r="H650" s="137">
        <f t="shared" si="50"/>
        <v>6.2794348508634226</v>
      </c>
      <c r="I650" s="9">
        <v>15.9249999999998</v>
      </c>
      <c r="J650" s="138">
        <f t="shared" si="51"/>
        <v>2.5117739403454005</v>
      </c>
      <c r="K650" s="9">
        <v>634</v>
      </c>
      <c r="L650" s="137">
        <f t="shared" si="52"/>
        <v>0.63091482649842268</v>
      </c>
      <c r="M650" s="137">
        <f t="shared" si="53"/>
        <v>6.309148264984227</v>
      </c>
      <c r="N650" s="136">
        <v>159.25</v>
      </c>
      <c r="O650" s="137">
        <f t="shared" si="54"/>
        <v>0.25117739403453693</v>
      </c>
      <c r="P650" s="137">
        <f t="shared" si="55"/>
        <v>2.5117739403453694</v>
      </c>
      <c r="Q650" s="9">
        <v>15.9249999999998</v>
      </c>
      <c r="R650" s="138">
        <f t="shared" si="56"/>
        <v>2.5117739403454005</v>
      </c>
      <c r="S650" s="136">
        <v>6.3699999999999504</v>
      </c>
      <c r="T650" s="137">
        <f t="shared" si="57"/>
        <v>0.31397174254317356</v>
      </c>
      <c r="U650" s="137">
        <f t="shared" si="58"/>
        <v>3.1397174254317357</v>
      </c>
      <c r="V650" s="136">
        <v>63.700000000002298</v>
      </c>
      <c r="W650" s="137">
        <f t="shared" si="59"/>
        <v>0.31397174254315979</v>
      </c>
      <c r="X650" s="137">
        <f t="shared" si="60"/>
        <v>3.139717425431598</v>
      </c>
      <c r="Y650" s="136">
        <v>159.25</v>
      </c>
      <c r="Z650" s="9">
        <f t="shared" si="61"/>
        <v>0.25117739403453693</v>
      </c>
      <c r="AA650" s="139">
        <v>0.63699999999999901</v>
      </c>
      <c r="AB650" s="9">
        <f t="shared" si="62"/>
        <v>0.31397174254317162</v>
      </c>
      <c r="AC650" s="136">
        <v>159.25</v>
      </c>
      <c r="AD650" s="9">
        <f t="shared" si="63"/>
        <v>0.40188383045525905</v>
      </c>
      <c r="AE650" s="136">
        <v>159.25</v>
      </c>
      <c r="AF650" s="137">
        <f t="shared" si="64"/>
        <v>0.25117739403453693</v>
      </c>
      <c r="AG650" s="136">
        <v>159.25</v>
      </c>
      <c r="AH650" s="137">
        <f t="shared" si="65"/>
        <v>0.25117739403453693</v>
      </c>
      <c r="AI650" s="136">
        <v>159.25</v>
      </c>
      <c r="AJ650" s="138">
        <f t="shared" si="66"/>
        <v>0.25117739403453693</v>
      </c>
    </row>
    <row r="651" spans="1:36">
      <c r="A651" s="136">
        <v>159.5</v>
      </c>
      <c r="B651" s="137">
        <f t="shared" si="46"/>
        <v>0.2507836990595611</v>
      </c>
      <c r="C651" s="137">
        <f t="shared" si="47"/>
        <v>2.507836990595611</v>
      </c>
      <c r="D651" s="9">
        <v>15.9499999999998</v>
      </c>
      <c r="E651" s="138">
        <f t="shared" si="48"/>
        <v>2.5078369905956426</v>
      </c>
      <c r="F651" s="136">
        <v>159.5</v>
      </c>
      <c r="G651" s="137">
        <f t="shared" si="49"/>
        <v>0.62695924764890276</v>
      </c>
      <c r="H651" s="137">
        <f t="shared" si="50"/>
        <v>6.2695924764890272</v>
      </c>
      <c r="I651" s="9">
        <v>15.9499999999998</v>
      </c>
      <c r="J651" s="138">
        <f t="shared" si="51"/>
        <v>2.5078369905956426</v>
      </c>
      <c r="K651" s="136">
        <v>635</v>
      </c>
      <c r="L651" s="137">
        <f t="shared" si="52"/>
        <v>0.62992125984251968</v>
      </c>
      <c r="M651" s="137">
        <f t="shared" si="53"/>
        <v>6.2992125984251963</v>
      </c>
      <c r="N651" s="136">
        <v>159.5</v>
      </c>
      <c r="O651" s="137">
        <f t="shared" si="54"/>
        <v>0.2507836990595611</v>
      </c>
      <c r="P651" s="137">
        <f t="shared" si="55"/>
        <v>2.507836990595611</v>
      </c>
      <c r="Q651" s="9">
        <v>15.9499999999998</v>
      </c>
      <c r="R651" s="138">
        <f t="shared" si="56"/>
        <v>2.5078369905956426</v>
      </c>
      <c r="S651" s="136">
        <v>6.3799999999999502</v>
      </c>
      <c r="T651" s="137">
        <f t="shared" si="57"/>
        <v>0.31347962382445388</v>
      </c>
      <c r="U651" s="137">
        <f t="shared" si="58"/>
        <v>3.1347962382445389</v>
      </c>
      <c r="V651" s="136">
        <v>63.800000000002299</v>
      </c>
      <c r="W651" s="137">
        <f t="shared" si="59"/>
        <v>0.31347962382444011</v>
      </c>
      <c r="X651" s="137">
        <f t="shared" si="60"/>
        <v>3.1347962382444012</v>
      </c>
      <c r="Y651" s="136">
        <v>159.5</v>
      </c>
      <c r="Z651" s="9">
        <f t="shared" si="61"/>
        <v>0.2507836990595611</v>
      </c>
      <c r="AA651" s="139">
        <v>0.63799999999999901</v>
      </c>
      <c r="AB651" s="9">
        <f t="shared" si="62"/>
        <v>0.31347962382445188</v>
      </c>
      <c r="AC651" s="136">
        <v>159.5</v>
      </c>
      <c r="AD651" s="9">
        <f t="shared" si="63"/>
        <v>0.40125391849529779</v>
      </c>
      <c r="AE651" s="136">
        <v>159.5</v>
      </c>
      <c r="AF651" s="137">
        <f t="shared" si="64"/>
        <v>0.2507836990595611</v>
      </c>
      <c r="AG651" s="136">
        <v>159.5</v>
      </c>
      <c r="AH651" s="137">
        <f t="shared" si="65"/>
        <v>0.2507836990595611</v>
      </c>
      <c r="AI651" s="136">
        <v>159.5</v>
      </c>
      <c r="AJ651" s="138">
        <f t="shared" si="66"/>
        <v>0.2507836990595611</v>
      </c>
    </row>
    <row r="652" spans="1:36">
      <c r="A652" s="136">
        <v>159.75</v>
      </c>
      <c r="B652" s="137">
        <f t="shared" si="46"/>
        <v>0.25039123630672927</v>
      </c>
      <c r="C652" s="137">
        <f t="shared" si="47"/>
        <v>2.5039123630672928</v>
      </c>
      <c r="D652" s="9">
        <v>15.974999999999801</v>
      </c>
      <c r="E652" s="138">
        <f t="shared" si="48"/>
        <v>2.5039123630673239</v>
      </c>
      <c r="F652" s="136">
        <v>159.75</v>
      </c>
      <c r="G652" s="137">
        <f t="shared" si="49"/>
        <v>0.62597809076682309</v>
      </c>
      <c r="H652" s="137">
        <f t="shared" si="50"/>
        <v>6.2597809076682314</v>
      </c>
      <c r="I652" s="9">
        <v>15.974999999999801</v>
      </c>
      <c r="J652" s="138">
        <f t="shared" si="51"/>
        <v>2.5039123630673239</v>
      </c>
      <c r="K652" s="9">
        <v>636</v>
      </c>
      <c r="L652" s="137">
        <f t="shared" si="52"/>
        <v>0.62893081761006298</v>
      </c>
      <c r="M652" s="137">
        <f t="shared" si="53"/>
        <v>6.2893081761006293</v>
      </c>
      <c r="N652" s="136">
        <v>159.75</v>
      </c>
      <c r="O652" s="137">
        <f t="shared" si="54"/>
        <v>0.25039123630672927</v>
      </c>
      <c r="P652" s="137">
        <f t="shared" si="55"/>
        <v>2.5039123630672928</v>
      </c>
      <c r="Q652" s="9">
        <v>15.974999999999801</v>
      </c>
      <c r="R652" s="138">
        <f t="shared" si="56"/>
        <v>2.5039123630673239</v>
      </c>
      <c r="S652" s="136">
        <v>6.3899999999999499</v>
      </c>
      <c r="T652" s="137">
        <f t="shared" si="57"/>
        <v>0.31298904538341399</v>
      </c>
      <c r="U652" s="137">
        <f t="shared" si="58"/>
        <v>3.1298904538341397</v>
      </c>
      <c r="V652" s="136">
        <v>63.900000000002301</v>
      </c>
      <c r="W652" s="137">
        <f t="shared" si="59"/>
        <v>0.31298904538340033</v>
      </c>
      <c r="X652" s="137">
        <f t="shared" si="60"/>
        <v>3.1298904538340033</v>
      </c>
      <c r="Y652" s="136">
        <v>159.75</v>
      </c>
      <c r="Z652" s="9">
        <f t="shared" si="61"/>
        <v>0.25039123630672927</v>
      </c>
      <c r="AA652" s="139">
        <v>0.63899999999999901</v>
      </c>
      <c r="AB652" s="9">
        <f t="shared" si="62"/>
        <v>0.3129890453834121</v>
      </c>
      <c r="AC652" s="136">
        <v>159.75</v>
      </c>
      <c r="AD652" s="9">
        <f t="shared" si="63"/>
        <v>0.40062597809076683</v>
      </c>
      <c r="AE652" s="136">
        <v>159.75</v>
      </c>
      <c r="AF652" s="137">
        <f t="shared" si="64"/>
        <v>0.25039123630672927</v>
      </c>
      <c r="AG652" s="136">
        <v>159.75</v>
      </c>
      <c r="AH652" s="137">
        <f t="shared" si="65"/>
        <v>0.25039123630672927</v>
      </c>
      <c r="AI652" s="136">
        <v>159.75</v>
      </c>
      <c r="AJ652" s="138">
        <f t="shared" si="66"/>
        <v>0.25039123630672927</v>
      </c>
    </row>
    <row r="653" spans="1:36">
      <c r="A653" s="136">
        <v>160</v>
      </c>
      <c r="B653" s="137">
        <f t="shared" si="46"/>
        <v>0.25</v>
      </c>
      <c r="C653" s="137">
        <f t="shared" si="47"/>
        <v>2.5</v>
      </c>
      <c r="D653" s="9">
        <v>15.999999999999799</v>
      </c>
      <c r="E653" s="138">
        <f t="shared" si="48"/>
        <v>2.5000000000000311</v>
      </c>
      <c r="F653" s="136">
        <v>160</v>
      </c>
      <c r="G653" s="137">
        <f t="shared" si="49"/>
        <v>0.625</v>
      </c>
      <c r="H653" s="137">
        <f t="shared" si="50"/>
        <v>6.25</v>
      </c>
      <c r="I653" s="9">
        <v>15.999999999999799</v>
      </c>
      <c r="J653" s="138">
        <f t="shared" si="51"/>
        <v>2.5000000000000311</v>
      </c>
      <c r="K653" s="136">
        <v>637</v>
      </c>
      <c r="L653" s="137">
        <f t="shared" si="52"/>
        <v>0.62794348508634223</v>
      </c>
      <c r="M653" s="137">
        <f t="shared" si="53"/>
        <v>6.2794348508634226</v>
      </c>
      <c r="N653" s="136">
        <v>160</v>
      </c>
      <c r="O653" s="137">
        <f t="shared" si="54"/>
        <v>0.25</v>
      </c>
      <c r="P653" s="137">
        <f t="shared" si="55"/>
        <v>2.5</v>
      </c>
      <c r="Q653" s="9">
        <v>15.999999999999799</v>
      </c>
      <c r="R653" s="138">
        <f t="shared" si="56"/>
        <v>2.5000000000000311</v>
      </c>
      <c r="S653" s="136">
        <v>6.3999999999999497</v>
      </c>
      <c r="T653" s="137">
        <f t="shared" si="57"/>
        <v>0.31250000000000244</v>
      </c>
      <c r="U653" s="137">
        <f t="shared" si="58"/>
        <v>3.1250000000000244</v>
      </c>
      <c r="V653" s="136">
        <v>64.000000000002302</v>
      </c>
      <c r="W653" s="137">
        <f t="shared" si="59"/>
        <v>0.31249999999998879</v>
      </c>
      <c r="X653" s="137">
        <f t="shared" si="60"/>
        <v>3.1249999999998881</v>
      </c>
      <c r="Y653" s="136">
        <v>160</v>
      </c>
      <c r="Z653" s="9">
        <f t="shared" si="61"/>
        <v>0.25</v>
      </c>
      <c r="AA653" s="139">
        <v>0.63999999999999901</v>
      </c>
      <c r="AB653" s="9">
        <f t="shared" si="62"/>
        <v>0.3125000000000005</v>
      </c>
      <c r="AC653" s="136">
        <v>160</v>
      </c>
      <c r="AD653" s="9">
        <f t="shared" si="63"/>
        <v>0.4</v>
      </c>
      <c r="AE653" s="136">
        <v>160</v>
      </c>
      <c r="AF653" s="137">
        <f t="shared" si="64"/>
        <v>0.25</v>
      </c>
      <c r="AG653" s="136">
        <v>160</v>
      </c>
      <c r="AH653" s="137">
        <f t="shared" si="65"/>
        <v>0.25</v>
      </c>
      <c r="AI653" s="136">
        <v>160</v>
      </c>
      <c r="AJ653" s="138">
        <f t="shared" si="66"/>
        <v>0.25</v>
      </c>
    </row>
    <row r="654" spans="1:36">
      <c r="A654" s="136">
        <v>160.25</v>
      </c>
      <c r="B654" s="137">
        <f t="shared" si="46"/>
        <v>0.24960998439937598</v>
      </c>
      <c r="C654" s="137">
        <f t="shared" si="47"/>
        <v>2.4960998439937598</v>
      </c>
      <c r="D654" s="9">
        <v>16.0249999999998</v>
      </c>
      <c r="E654" s="138">
        <f t="shared" si="48"/>
        <v>2.4960998439937909</v>
      </c>
      <c r="F654" s="136">
        <v>160.25</v>
      </c>
      <c r="G654" s="137">
        <f t="shared" si="49"/>
        <v>0.62402496099843996</v>
      </c>
      <c r="H654" s="137">
        <f t="shared" si="50"/>
        <v>6.2402496099843994</v>
      </c>
      <c r="I654" s="9">
        <v>16.0249999999998</v>
      </c>
      <c r="J654" s="138">
        <f t="shared" si="51"/>
        <v>2.4960998439937909</v>
      </c>
      <c r="K654" s="9">
        <v>638</v>
      </c>
      <c r="L654" s="137">
        <f t="shared" si="52"/>
        <v>0.62695924764890276</v>
      </c>
      <c r="M654" s="137">
        <f t="shared" si="53"/>
        <v>6.2695924764890272</v>
      </c>
      <c r="N654" s="136">
        <v>160.25</v>
      </c>
      <c r="O654" s="137">
        <f t="shared" si="54"/>
        <v>0.24960998439937598</v>
      </c>
      <c r="P654" s="137">
        <f t="shared" si="55"/>
        <v>2.4960998439937598</v>
      </c>
      <c r="Q654" s="9">
        <v>16.0249999999998</v>
      </c>
      <c r="R654" s="138">
        <f t="shared" si="56"/>
        <v>2.4960998439937909</v>
      </c>
      <c r="S654" s="136">
        <v>6.4099999999999504</v>
      </c>
      <c r="T654" s="137">
        <f t="shared" si="57"/>
        <v>0.31201248049922237</v>
      </c>
      <c r="U654" s="137">
        <f t="shared" si="58"/>
        <v>3.1201248049922237</v>
      </c>
      <c r="V654" s="136">
        <v>64.100000000002296</v>
      </c>
      <c r="W654" s="137">
        <f t="shared" si="59"/>
        <v>0.31201248049920877</v>
      </c>
      <c r="X654" s="137">
        <f t="shared" si="60"/>
        <v>3.1201248049920878</v>
      </c>
      <c r="Y654" s="136">
        <v>160.25</v>
      </c>
      <c r="Z654" s="9">
        <f t="shared" si="61"/>
        <v>0.24960998439937598</v>
      </c>
      <c r="AA654" s="139">
        <v>0.64099999999999902</v>
      </c>
      <c r="AB654" s="9">
        <f t="shared" si="62"/>
        <v>0.31201248049922048</v>
      </c>
      <c r="AC654" s="136">
        <v>160.25</v>
      </c>
      <c r="AD654" s="9">
        <f t="shared" si="63"/>
        <v>0.39937597503900157</v>
      </c>
      <c r="AE654" s="136">
        <v>160.25</v>
      </c>
      <c r="AF654" s="137">
        <f t="shared" si="64"/>
        <v>0.24960998439937598</v>
      </c>
      <c r="AG654" s="136">
        <v>160.25</v>
      </c>
      <c r="AH654" s="137">
        <f t="shared" si="65"/>
        <v>0.24960998439937598</v>
      </c>
      <c r="AI654" s="136">
        <v>160.25</v>
      </c>
      <c r="AJ654" s="138">
        <f t="shared" si="66"/>
        <v>0.24960998439937598</v>
      </c>
    </row>
    <row r="655" spans="1:36">
      <c r="A655" s="136">
        <v>160.5</v>
      </c>
      <c r="B655" s="137">
        <f t="shared" si="46"/>
        <v>0.24922118380062305</v>
      </c>
      <c r="C655" s="137">
        <f t="shared" si="47"/>
        <v>2.4922118380062304</v>
      </c>
      <c r="D655" s="9">
        <v>16.049999999999802</v>
      </c>
      <c r="E655" s="138">
        <f t="shared" si="48"/>
        <v>2.4922118380062614</v>
      </c>
      <c r="F655" s="136">
        <v>160.5</v>
      </c>
      <c r="G655" s="137">
        <f t="shared" si="49"/>
        <v>0.62305295950155759</v>
      </c>
      <c r="H655" s="137">
        <f t="shared" si="50"/>
        <v>6.2305295950155761</v>
      </c>
      <c r="I655" s="9">
        <v>16.049999999999802</v>
      </c>
      <c r="J655" s="138">
        <f t="shared" si="51"/>
        <v>2.4922118380062614</v>
      </c>
      <c r="K655" s="136">
        <v>639</v>
      </c>
      <c r="L655" s="137">
        <f t="shared" si="52"/>
        <v>0.62597809076682309</v>
      </c>
      <c r="M655" s="137">
        <f t="shared" si="53"/>
        <v>6.2597809076682314</v>
      </c>
      <c r="N655" s="136">
        <v>160.5</v>
      </c>
      <c r="O655" s="137">
        <f t="shared" si="54"/>
        <v>0.24922118380062305</v>
      </c>
      <c r="P655" s="137">
        <f t="shared" si="55"/>
        <v>2.4922118380062304</v>
      </c>
      <c r="Q655" s="9">
        <v>16.049999999999802</v>
      </c>
      <c r="R655" s="138">
        <f t="shared" si="56"/>
        <v>2.4922118380062614</v>
      </c>
      <c r="S655" s="136">
        <v>6.4199999999999502</v>
      </c>
      <c r="T655" s="137">
        <f t="shared" si="57"/>
        <v>0.31152647975078124</v>
      </c>
      <c r="U655" s="137">
        <f t="shared" si="58"/>
        <v>3.1152647975078125</v>
      </c>
      <c r="V655" s="136">
        <v>64.200000000002305</v>
      </c>
      <c r="W655" s="137">
        <f t="shared" si="59"/>
        <v>0.31152647975076764</v>
      </c>
      <c r="X655" s="137">
        <f t="shared" si="60"/>
        <v>3.1152647975076766</v>
      </c>
      <c r="Y655" s="136">
        <v>160.5</v>
      </c>
      <c r="Z655" s="9">
        <f t="shared" si="61"/>
        <v>0.24922118380062305</v>
      </c>
      <c r="AA655" s="139">
        <v>0.64199999999999902</v>
      </c>
      <c r="AB655" s="9">
        <f t="shared" si="62"/>
        <v>0.31152647975077929</v>
      </c>
      <c r="AC655" s="136">
        <v>160.5</v>
      </c>
      <c r="AD655" s="9">
        <f t="shared" si="63"/>
        <v>0.39875389408099687</v>
      </c>
      <c r="AE655" s="136">
        <v>160.5</v>
      </c>
      <c r="AF655" s="137">
        <f t="shared" si="64"/>
        <v>0.24922118380062305</v>
      </c>
      <c r="AG655" s="136">
        <v>160.5</v>
      </c>
      <c r="AH655" s="137">
        <f t="shared" si="65"/>
        <v>0.24922118380062305</v>
      </c>
      <c r="AI655" s="136">
        <v>160.5</v>
      </c>
      <c r="AJ655" s="138">
        <f t="shared" si="66"/>
        <v>0.24922118380062305</v>
      </c>
    </row>
    <row r="656" spans="1:36">
      <c r="A656" s="136">
        <v>160.75</v>
      </c>
      <c r="B656" s="137">
        <f t="shared" si="46"/>
        <v>0.24883359253499221</v>
      </c>
      <c r="C656" s="137">
        <f t="shared" si="47"/>
        <v>2.4883359253499222</v>
      </c>
      <c r="D656" s="9">
        <v>16.0749999999998</v>
      </c>
      <c r="E656" s="138">
        <f t="shared" si="48"/>
        <v>2.4883359253499533</v>
      </c>
      <c r="F656" s="136">
        <v>160.75</v>
      </c>
      <c r="G656" s="137">
        <f t="shared" si="49"/>
        <v>0.62208398133748055</v>
      </c>
      <c r="H656" s="137">
        <f t="shared" si="50"/>
        <v>6.2208398133748055</v>
      </c>
      <c r="I656" s="9">
        <v>16.0749999999998</v>
      </c>
      <c r="J656" s="138">
        <f t="shared" si="51"/>
        <v>2.4883359253499533</v>
      </c>
      <c r="K656" s="9">
        <v>640</v>
      </c>
      <c r="L656" s="137">
        <f t="shared" si="52"/>
        <v>0.625</v>
      </c>
      <c r="M656" s="137">
        <f t="shared" si="53"/>
        <v>6.25</v>
      </c>
      <c r="N656" s="136">
        <v>160.75</v>
      </c>
      <c r="O656" s="137">
        <f t="shared" si="54"/>
        <v>0.24883359253499221</v>
      </c>
      <c r="P656" s="137">
        <f t="shared" si="55"/>
        <v>2.4883359253499222</v>
      </c>
      <c r="Q656" s="9">
        <v>16.0749999999998</v>
      </c>
      <c r="R656" s="138">
        <f t="shared" si="56"/>
        <v>2.4883359253499533</v>
      </c>
      <c r="S656" s="136">
        <v>6.42999999999995</v>
      </c>
      <c r="T656" s="137">
        <f t="shared" si="57"/>
        <v>0.31104199066874272</v>
      </c>
      <c r="U656" s="137">
        <f t="shared" si="58"/>
        <v>3.1104199066874272</v>
      </c>
      <c r="V656" s="136">
        <v>64.300000000002299</v>
      </c>
      <c r="W656" s="137">
        <f t="shared" si="59"/>
        <v>0.31104199066872917</v>
      </c>
      <c r="X656" s="137">
        <f t="shared" si="60"/>
        <v>3.1104199066872917</v>
      </c>
      <c r="Y656" s="136">
        <v>160.75</v>
      </c>
      <c r="Z656" s="9">
        <f t="shared" si="61"/>
        <v>0.24883359253499221</v>
      </c>
      <c r="AA656" s="139">
        <v>0.64299999999999902</v>
      </c>
      <c r="AB656" s="9">
        <f t="shared" si="62"/>
        <v>0.31104199066874078</v>
      </c>
      <c r="AC656" s="136">
        <v>160.75</v>
      </c>
      <c r="AD656" s="9">
        <f t="shared" si="63"/>
        <v>0.39813374805598756</v>
      </c>
      <c r="AE656" s="136">
        <v>160.75</v>
      </c>
      <c r="AF656" s="137">
        <f t="shared" si="64"/>
        <v>0.24883359253499221</v>
      </c>
      <c r="AG656" s="136">
        <v>160.75</v>
      </c>
      <c r="AH656" s="137">
        <f t="shared" si="65"/>
        <v>0.24883359253499221</v>
      </c>
      <c r="AI656" s="136">
        <v>160.75</v>
      </c>
      <c r="AJ656" s="138">
        <f t="shared" si="66"/>
        <v>0.24883359253499221</v>
      </c>
    </row>
    <row r="657" spans="1:36">
      <c r="A657" s="136">
        <v>161</v>
      </c>
      <c r="B657" s="137">
        <f t="shared" si="46"/>
        <v>0.2484472049689441</v>
      </c>
      <c r="C657" s="137">
        <f t="shared" si="47"/>
        <v>2.4844720496894408</v>
      </c>
      <c r="D657" s="9">
        <v>16.099999999999799</v>
      </c>
      <c r="E657" s="138">
        <f t="shared" si="48"/>
        <v>2.4844720496894719</v>
      </c>
      <c r="F657" s="136">
        <v>161</v>
      </c>
      <c r="G657" s="137">
        <f t="shared" si="49"/>
        <v>0.62111801242236031</v>
      </c>
      <c r="H657" s="137">
        <f t="shared" si="50"/>
        <v>6.2111801242236027</v>
      </c>
      <c r="I657" s="9">
        <v>16.099999999999799</v>
      </c>
      <c r="J657" s="138">
        <f t="shared" si="51"/>
        <v>2.4844720496894719</v>
      </c>
      <c r="K657" s="136">
        <v>641</v>
      </c>
      <c r="L657" s="137">
        <f t="shared" si="52"/>
        <v>0.62402496099843996</v>
      </c>
      <c r="M657" s="137">
        <f t="shared" si="53"/>
        <v>6.2402496099843994</v>
      </c>
      <c r="N657" s="136">
        <v>161</v>
      </c>
      <c r="O657" s="137">
        <f t="shared" si="54"/>
        <v>0.2484472049689441</v>
      </c>
      <c r="P657" s="137">
        <f t="shared" si="55"/>
        <v>2.4844720496894408</v>
      </c>
      <c r="Q657" s="9">
        <v>16.099999999999799</v>
      </c>
      <c r="R657" s="138">
        <f t="shared" si="56"/>
        <v>2.4844720496894719</v>
      </c>
      <c r="S657" s="136">
        <v>6.4399999999999498</v>
      </c>
      <c r="T657" s="137">
        <f t="shared" si="57"/>
        <v>0.31055900621118254</v>
      </c>
      <c r="U657" s="137">
        <f t="shared" si="58"/>
        <v>3.1055900621118253</v>
      </c>
      <c r="V657" s="136">
        <v>64.400000000002393</v>
      </c>
      <c r="W657" s="137">
        <f t="shared" si="59"/>
        <v>0.31055900621116861</v>
      </c>
      <c r="X657" s="137">
        <f t="shared" si="60"/>
        <v>3.1055900621116859</v>
      </c>
      <c r="Y657" s="136">
        <v>161</v>
      </c>
      <c r="Z657" s="9">
        <f t="shared" si="61"/>
        <v>0.2484472049689441</v>
      </c>
      <c r="AA657" s="139">
        <v>0.64399999999999902</v>
      </c>
      <c r="AB657" s="9">
        <f t="shared" si="62"/>
        <v>0.3105590062111806</v>
      </c>
      <c r="AC657" s="136">
        <v>161</v>
      </c>
      <c r="AD657" s="9">
        <f t="shared" si="63"/>
        <v>0.39751552795031059</v>
      </c>
      <c r="AE657" s="136">
        <v>161</v>
      </c>
      <c r="AF657" s="137">
        <f t="shared" si="64"/>
        <v>0.2484472049689441</v>
      </c>
      <c r="AG657" s="136">
        <v>161</v>
      </c>
      <c r="AH657" s="137">
        <f t="shared" si="65"/>
        <v>0.2484472049689441</v>
      </c>
      <c r="AI657" s="136">
        <v>161</v>
      </c>
      <c r="AJ657" s="138">
        <f t="shared" si="66"/>
        <v>0.2484472049689441</v>
      </c>
    </row>
    <row r="658" spans="1:36">
      <c r="A658" s="136">
        <v>161.25</v>
      </c>
      <c r="B658" s="137">
        <f t="shared" si="46"/>
        <v>0.24806201550387599</v>
      </c>
      <c r="C658" s="137">
        <f t="shared" si="47"/>
        <v>2.4806201550387601</v>
      </c>
      <c r="D658" s="9">
        <v>16.124999999999801</v>
      </c>
      <c r="E658" s="138">
        <f t="shared" si="48"/>
        <v>2.4806201550387903</v>
      </c>
      <c r="F658" s="136">
        <v>161.25</v>
      </c>
      <c r="G658" s="137">
        <f t="shared" si="49"/>
        <v>0.62015503875968991</v>
      </c>
      <c r="H658" s="137">
        <f t="shared" si="50"/>
        <v>6.2015503875968996</v>
      </c>
      <c r="I658" s="9">
        <v>16.124999999999801</v>
      </c>
      <c r="J658" s="138">
        <f t="shared" si="51"/>
        <v>2.4806201550387903</v>
      </c>
      <c r="K658" s="9">
        <v>642</v>
      </c>
      <c r="L658" s="137">
        <f t="shared" si="52"/>
        <v>0.62305295950155759</v>
      </c>
      <c r="M658" s="137">
        <f t="shared" si="53"/>
        <v>6.2305295950155761</v>
      </c>
      <c r="N658" s="136">
        <v>161.25</v>
      </c>
      <c r="O658" s="137">
        <f t="shared" si="54"/>
        <v>0.24806201550387599</v>
      </c>
      <c r="P658" s="137">
        <f t="shared" si="55"/>
        <v>2.4806201550387601</v>
      </c>
      <c r="Q658" s="9">
        <v>16.124999999999801</v>
      </c>
      <c r="R658" s="138">
        <f t="shared" si="56"/>
        <v>2.4806201550387903</v>
      </c>
      <c r="S658" s="136">
        <v>6.4499999999999398</v>
      </c>
      <c r="T658" s="137">
        <f t="shared" si="57"/>
        <v>0.31007751937984784</v>
      </c>
      <c r="U658" s="137">
        <f t="shared" si="58"/>
        <v>3.1007751937984782</v>
      </c>
      <c r="V658" s="136">
        <v>64.500000000002402</v>
      </c>
      <c r="W658" s="137">
        <f t="shared" si="59"/>
        <v>0.31007751937983341</v>
      </c>
      <c r="X658" s="137">
        <f t="shared" si="60"/>
        <v>3.1007751937983343</v>
      </c>
      <c r="Y658" s="136">
        <v>161.25</v>
      </c>
      <c r="Z658" s="9">
        <f t="shared" si="61"/>
        <v>0.24806201550387599</v>
      </c>
      <c r="AA658" s="139">
        <v>0.64499999999999902</v>
      </c>
      <c r="AB658" s="9">
        <f t="shared" si="62"/>
        <v>0.31007751937984546</v>
      </c>
      <c r="AC658" s="136">
        <v>161.25</v>
      </c>
      <c r="AD658" s="9">
        <f t="shared" si="63"/>
        <v>0.3968992248062016</v>
      </c>
      <c r="AE658" s="136">
        <v>161.25</v>
      </c>
      <c r="AF658" s="137">
        <f t="shared" si="64"/>
        <v>0.24806201550387599</v>
      </c>
      <c r="AG658" s="136">
        <v>161.25</v>
      </c>
      <c r="AH658" s="137">
        <f t="shared" si="65"/>
        <v>0.24806201550387599</v>
      </c>
      <c r="AI658" s="136">
        <v>161.25</v>
      </c>
      <c r="AJ658" s="138">
        <f t="shared" si="66"/>
        <v>0.24806201550387599</v>
      </c>
    </row>
    <row r="659" spans="1:36">
      <c r="A659" s="136">
        <v>161.5</v>
      </c>
      <c r="B659" s="137">
        <f t="shared" si="46"/>
        <v>0.24767801857585142</v>
      </c>
      <c r="C659" s="137">
        <f t="shared" si="47"/>
        <v>2.4767801857585141</v>
      </c>
      <c r="D659" s="9">
        <v>16.1499999999998</v>
      </c>
      <c r="E659" s="138">
        <f t="shared" si="48"/>
        <v>2.4767801857585448</v>
      </c>
      <c r="F659" s="136">
        <v>161.5</v>
      </c>
      <c r="G659" s="137">
        <f t="shared" si="49"/>
        <v>0.61919504643962853</v>
      </c>
      <c r="H659" s="137">
        <f t="shared" si="50"/>
        <v>6.1919504643962853</v>
      </c>
      <c r="I659" s="9">
        <v>16.1499999999998</v>
      </c>
      <c r="J659" s="138">
        <f t="shared" si="51"/>
        <v>2.4767801857585448</v>
      </c>
      <c r="K659" s="136">
        <v>643</v>
      </c>
      <c r="L659" s="137">
        <f t="shared" si="52"/>
        <v>0.62208398133748055</v>
      </c>
      <c r="M659" s="137">
        <f t="shared" si="53"/>
        <v>6.2208398133748055</v>
      </c>
      <c r="N659" s="136">
        <v>161.5</v>
      </c>
      <c r="O659" s="137">
        <f t="shared" si="54"/>
        <v>0.24767801857585142</v>
      </c>
      <c r="P659" s="137">
        <f t="shared" si="55"/>
        <v>2.4767801857585141</v>
      </c>
      <c r="Q659" s="9">
        <v>16.1499999999998</v>
      </c>
      <c r="R659" s="138">
        <f t="shared" si="56"/>
        <v>2.4767801857585448</v>
      </c>
      <c r="S659" s="136">
        <v>6.4599999999999396</v>
      </c>
      <c r="T659" s="137">
        <f t="shared" si="57"/>
        <v>0.30959752321981715</v>
      </c>
      <c r="U659" s="137">
        <f t="shared" si="58"/>
        <v>3.0959752321981715</v>
      </c>
      <c r="V659" s="136">
        <v>64.600000000002396</v>
      </c>
      <c r="W659" s="137">
        <f t="shared" si="59"/>
        <v>0.30959752321980277</v>
      </c>
      <c r="X659" s="137">
        <f t="shared" si="60"/>
        <v>3.0959752321980276</v>
      </c>
      <c r="Y659" s="136">
        <v>161.5</v>
      </c>
      <c r="Z659" s="9">
        <f t="shared" si="61"/>
        <v>0.24767801857585142</v>
      </c>
      <c r="AA659" s="139">
        <v>0.64599999999999902</v>
      </c>
      <c r="AB659" s="9">
        <f t="shared" si="62"/>
        <v>0.30959752321981471</v>
      </c>
      <c r="AC659" s="136">
        <v>161.5</v>
      </c>
      <c r="AD659" s="9">
        <f t="shared" si="63"/>
        <v>0.39628482972136225</v>
      </c>
      <c r="AE659" s="136">
        <v>161.5</v>
      </c>
      <c r="AF659" s="137">
        <f t="shared" si="64"/>
        <v>0.24767801857585142</v>
      </c>
      <c r="AG659" s="136">
        <v>161.5</v>
      </c>
      <c r="AH659" s="137">
        <f t="shared" si="65"/>
        <v>0.24767801857585142</v>
      </c>
      <c r="AI659" s="136">
        <v>161.5</v>
      </c>
      <c r="AJ659" s="138">
        <f t="shared" si="66"/>
        <v>0.24767801857585142</v>
      </c>
    </row>
    <row r="660" spans="1:36">
      <c r="A660" s="136">
        <v>161.75</v>
      </c>
      <c r="B660" s="137">
        <f t="shared" si="46"/>
        <v>0.2472952086553323</v>
      </c>
      <c r="C660" s="137">
        <f t="shared" si="47"/>
        <v>2.472952086553323</v>
      </c>
      <c r="D660" s="9">
        <v>16.174999999999802</v>
      </c>
      <c r="E660" s="138">
        <f t="shared" si="48"/>
        <v>2.4729520865533532</v>
      </c>
      <c r="F660" s="136">
        <v>161.75</v>
      </c>
      <c r="G660" s="137">
        <f t="shared" si="49"/>
        <v>0.61823802163833075</v>
      </c>
      <c r="H660" s="137">
        <f t="shared" si="50"/>
        <v>6.1823802163833079</v>
      </c>
      <c r="I660" s="9">
        <v>16.174999999999802</v>
      </c>
      <c r="J660" s="138">
        <f t="shared" si="51"/>
        <v>2.4729520865533532</v>
      </c>
      <c r="K660" s="9">
        <v>644</v>
      </c>
      <c r="L660" s="137">
        <f t="shared" si="52"/>
        <v>0.62111801242236031</v>
      </c>
      <c r="M660" s="137">
        <f t="shared" si="53"/>
        <v>6.2111801242236027</v>
      </c>
      <c r="N660" s="136">
        <v>161.75</v>
      </c>
      <c r="O660" s="137">
        <f t="shared" si="54"/>
        <v>0.2472952086553323</v>
      </c>
      <c r="P660" s="137">
        <f t="shared" si="55"/>
        <v>2.472952086553323</v>
      </c>
      <c r="Q660" s="9">
        <v>16.174999999999802</v>
      </c>
      <c r="R660" s="138">
        <f t="shared" si="56"/>
        <v>2.4729520865533532</v>
      </c>
      <c r="S660" s="136">
        <v>6.4699999999999402</v>
      </c>
      <c r="T660" s="137">
        <f t="shared" si="57"/>
        <v>0.30911901081916826</v>
      </c>
      <c r="U660" s="137">
        <f t="shared" si="58"/>
        <v>3.0911901081916824</v>
      </c>
      <c r="V660" s="136">
        <v>64.700000000002404</v>
      </c>
      <c r="W660" s="137">
        <f t="shared" si="59"/>
        <v>0.30911901081915388</v>
      </c>
      <c r="X660" s="137">
        <f t="shared" si="60"/>
        <v>3.0911901081915389</v>
      </c>
      <c r="Y660" s="136">
        <v>161.75</v>
      </c>
      <c r="Z660" s="9">
        <f t="shared" si="61"/>
        <v>0.2472952086553323</v>
      </c>
      <c r="AA660" s="139">
        <v>0.64699999999999902</v>
      </c>
      <c r="AB660" s="9">
        <f t="shared" si="62"/>
        <v>0.30911901081916587</v>
      </c>
      <c r="AC660" s="136">
        <v>161.75</v>
      </c>
      <c r="AD660" s="9">
        <f t="shared" si="63"/>
        <v>0.39567233384853173</v>
      </c>
      <c r="AE660" s="136">
        <v>161.75</v>
      </c>
      <c r="AF660" s="137">
        <f t="shared" si="64"/>
        <v>0.2472952086553323</v>
      </c>
      <c r="AG660" s="136">
        <v>161.75</v>
      </c>
      <c r="AH660" s="137">
        <f t="shared" si="65"/>
        <v>0.2472952086553323</v>
      </c>
      <c r="AI660" s="136">
        <v>161.75</v>
      </c>
      <c r="AJ660" s="138">
        <f t="shared" si="66"/>
        <v>0.2472952086553323</v>
      </c>
    </row>
    <row r="661" spans="1:36">
      <c r="A661" s="136">
        <v>162</v>
      </c>
      <c r="B661" s="137">
        <f t="shared" si="46"/>
        <v>0.24691358024691357</v>
      </c>
      <c r="C661" s="137">
        <f t="shared" si="47"/>
        <v>2.4691358024691357</v>
      </c>
      <c r="D661" s="9">
        <v>16.1999999999998</v>
      </c>
      <c r="E661" s="138">
        <f t="shared" si="48"/>
        <v>2.4691358024691663</v>
      </c>
      <c r="F661" s="136">
        <v>162</v>
      </c>
      <c r="G661" s="137">
        <f t="shared" si="49"/>
        <v>0.61728395061728392</v>
      </c>
      <c r="H661" s="137">
        <f t="shared" si="50"/>
        <v>6.1728395061728394</v>
      </c>
      <c r="I661" s="9">
        <v>16.1999999999998</v>
      </c>
      <c r="J661" s="138">
        <f t="shared" si="51"/>
        <v>2.4691358024691663</v>
      </c>
      <c r="K661" s="136">
        <v>645</v>
      </c>
      <c r="L661" s="137">
        <f t="shared" si="52"/>
        <v>0.62015503875968991</v>
      </c>
      <c r="M661" s="137">
        <f t="shared" si="53"/>
        <v>6.2015503875968996</v>
      </c>
      <c r="N661" s="136">
        <v>162</v>
      </c>
      <c r="O661" s="137">
        <f t="shared" si="54"/>
        <v>0.24691358024691357</v>
      </c>
      <c r="P661" s="137">
        <f t="shared" si="55"/>
        <v>2.4691358024691357</v>
      </c>
      <c r="Q661" s="9">
        <v>16.1999999999998</v>
      </c>
      <c r="R661" s="138">
        <f t="shared" si="56"/>
        <v>2.4691358024691663</v>
      </c>
      <c r="S661" s="136">
        <v>6.47999999999994</v>
      </c>
      <c r="T661" s="137">
        <f t="shared" si="57"/>
        <v>0.30864197530864479</v>
      </c>
      <c r="U661" s="137">
        <f t="shared" si="58"/>
        <v>3.0864197530864477</v>
      </c>
      <c r="V661" s="136">
        <v>64.800000000002399</v>
      </c>
      <c r="W661" s="137">
        <f t="shared" si="59"/>
        <v>0.30864197530863058</v>
      </c>
      <c r="X661" s="137">
        <f t="shared" si="60"/>
        <v>3.0864197530863056</v>
      </c>
      <c r="Y661" s="136">
        <v>162</v>
      </c>
      <c r="Z661" s="9">
        <f t="shared" si="61"/>
        <v>0.24691358024691357</v>
      </c>
      <c r="AA661" s="139">
        <v>0.64799999999999902</v>
      </c>
      <c r="AB661" s="9">
        <f t="shared" si="62"/>
        <v>0.30864197530864246</v>
      </c>
      <c r="AC661" s="136">
        <v>162</v>
      </c>
      <c r="AD661" s="9">
        <f t="shared" si="63"/>
        <v>0.39506172839506171</v>
      </c>
      <c r="AE661" s="136">
        <v>162</v>
      </c>
      <c r="AF661" s="137">
        <f t="shared" si="64"/>
        <v>0.24691358024691357</v>
      </c>
      <c r="AG661" s="136">
        <v>162</v>
      </c>
      <c r="AH661" s="137">
        <f t="shared" si="65"/>
        <v>0.24691358024691357</v>
      </c>
      <c r="AI661" s="136">
        <v>162</v>
      </c>
      <c r="AJ661" s="138">
        <f t="shared" si="66"/>
        <v>0.24691358024691357</v>
      </c>
    </row>
    <row r="662" spans="1:36">
      <c r="A662" s="136">
        <v>162.25</v>
      </c>
      <c r="B662" s="137">
        <f t="shared" si="46"/>
        <v>0.24653312788906009</v>
      </c>
      <c r="C662" s="137">
        <f t="shared" si="47"/>
        <v>2.4653312788906008</v>
      </c>
      <c r="D662" s="9">
        <v>16.224999999999799</v>
      </c>
      <c r="E662" s="138">
        <f t="shared" si="48"/>
        <v>2.4653312788906314</v>
      </c>
      <c r="F662" s="136">
        <v>162.25</v>
      </c>
      <c r="G662" s="137">
        <f t="shared" si="49"/>
        <v>0.6163328197226503</v>
      </c>
      <c r="H662" s="137">
        <f t="shared" si="50"/>
        <v>6.1633281972265035</v>
      </c>
      <c r="I662" s="9">
        <v>16.224999999999799</v>
      </c>
      <c r="J662" s="138">
        <f t="shared" si="51"/>
        <v>2.4653312788906314</v>
      </c>
      <c r="K662" s="9">
        <v>646</v>
      </c>
      <c r="L662" s="137">
        <f t="shared" si="52"/>
        <v>0.61919504643962853</v>
      </c>
      <c r="M662" s="137">
        <f t="shared" si="53"/>
        <v>6.1919504643962853</v>
      </c>
      <c r="N662" s="136">
        <v>162.25</v>
      </c>
      <c r="O662" s="137">
        <f t="shared" si="54"/>
        <v>0.24653312788906009</v>
      </c>
      <c r="P662" s="137">
        <f t="shared" si="55"/>
        <v>2.4653312788906008</v>
      </c>
      <c r="Q662" s="9">
        <v>16.224999999999799</v>
      </c>
      <c r="R662" s="138">
        <f t="shared" si="56"/>
        <v>2.4653312788906314</v>
      </c>
      <c r="S662" s="136">
        <v>6.4899999999999398</v>
      </c>
      <c r="T662" s="137">
        <f t="shared" si="57"/>
        <v>0.30816640986132798</v>
      </c>
      <c r="U662" s="137">
        <f t="shared" si="58"/>
        <v>3.0816640986132797</v>
      </c>
      <c r="V662" s="136">
        <v>64.900000000002393</v>
      </c>
      <c r="W662" s="137">
        <f t="shared" si="59"/>
        <v>0.30816640986131377</v>
      </c>
      <c r="X662" s="137">
        <f t="shared" si="60"/>
        <v>3.0816640986131376</v>
      </c>
      <c r="Y662" s="136">
        <v>162.25</v>
      </c>
      <c r="Z662" s="9">
        <f t="shared" si="61"/>
        <v>0.24653312788906009</v>
      </c>
      <c r="AA662" s="139">
        <v>0.64899999999999902</v>
      </c>
      <c r="AB662" s="9">
        <f t="shared" si="62"/>
        <v>0.30816640986132554</v>
      </c>
      <c r="AC662" s="136">
        <v>162.25</v>
      </c>
      <c r="AD662" s="9">
        <f t="shared" si="63"/>
        <v>0.39445300462249616</v>
      </c>
      <c r="AE662" s="136">
        <v>162.25</v>
      </c>
      <c r="AF662" s="137">
        <f t="shared" si="64"/>
        <v>0.24653312788906009</v>
      </c>
      <c r="AG662" s="136">
        <v>162.25</v>
      </c>
      <c r="AH662" s="137">
        <f t="shared" si="65"/>
        <v>0.24653312788906009</v>
      </c>
      <c r="AI662" s="136">
        <v>162.25</v>
      </c>
      <c r="AJ662" s="138">
        <f t="shared" si="66"/>
        <v>0.24653312788906009</v>
      </c>
    </row>
    <row r="663" spans="1:36">
      <c r="A663" s="136">
        <v>162.5</v>
      </c>
      <c r="B663" s="137">
        <f t="shared" si="46"/>
        <v>0.24615384615384617</v>
      </c>
      <c r="C663" s="137">
        <f t="shared" si="47"/>
        <v>2.4615384615384617</v>
      </c>
      <c r="D663" s="9">
        <v>16.249999999999801</v>
      </c>
      <c r="E663" s="138">
        <f t="shared" si="48"/>
        <v>2.4615384615384919</v>
      </c>
      <c r="F663" s="136">
        <v>162.5</v>
      </c>
      <c r="G663" s="137">
        <f t="shared" si="49"/>
        <v>0.61538461538461542</v>
      </c>
      <c r="H663" s="137">
        <f t="shared" si="50"/>
        <v>6.1538461538461542</v>
      </c>
      <c r="I663" s="9">
        <v>16.249999999999801</v>
      </c>
      <c r="J663" s="138">
        <f t="shared" si="51"/>
        <v>2.4615384615384919</v>
      </c>
      <c r="K663" s="136">
        <v>647</v>
      </c>
      <c r="L663" s="137">
        <f t="shared" si="52"/>
        <v>0.61823802163833075</v>
      </c>
      <c r="M663" s="137">
        <f t="shared" si="53"/>
        <v>6.1823802163833079</v>
      </c>
      <c r="N663" s="136">
        <v>162.5</v>
      </c>
      <c r="O663" s="137">
        <f t="shared" si="54"/>
        <v>0.24615384615384617</v>
      </c>
      <c r="P663" s="137">
        <f t="shared" si="55"/>
        <v>2.4615384615384617</v>
      </c>
      <c r="Q663" s="9">
        <v>16.249999999999801</v>
      </c>
      <c r="R663" s="138">
        <f t="shared" si="56"/>
        <v>2.4615384615384919</v>
      </c>
      <c r="S663" s="136">
        <v>6.4999999999999396</v>
      </c>
      <c r="T663" s="137">
        <f t="shared" si="57"/>
        <v>0.3076923076923106</v>
      </c>
      <c r="U663" s="137">
        <f t="shared" si="58"/>
        <v>3.076923076923106</v>
      </c>
      <c r="V663" s="136">
        <v>65.000000000002402</v>
      </c>
      <c r="W663" s="137">
        <f t="shared" si="59"/>
        <v>0.30769230769229633</v>
      </c>
      <c r="X663" s="137">
        <f t="shared" si="60"/>
        <v>3.0769230769229634</v>
      </c>
      <c r="Y663" s="136">
        <v>162.5</v>
      </c>
      <c r="Z663" s="9">
        <f t="shared" si="61"/>
        <v>0.24615384615384617</v>
      </c>
      <c r="AA663" s="139">
        <v>0.64999999999999902</v>
      </c>
      <c r="AB663" s="9">
        <f t="shared" si="62"/>
        <v>0.30769230769230815</v>
      </c>
      <c r="AC663" s="136">
        <v>162.5</v>
      </c>
      <c r="AD663" s="9">
        <f t="shared" si="63"/>
        <v>0.39384615384615385</v>
      </c>
      <c r="AE663" s="136">
        <v>162.5</v>
      </c>
      <c r="AF663" s="137">
        <f t="shared" si="64"/>
        <v>0.24615384615384617</v>
      </c>
      <c r="AG663" s="136">
        <v>162.5</v>
      </c>
      <c r="AH663" s="137">
        <f t="shared" si="65"/>
        <v>0.24615384615384617</v>
      </c>
      <c r="AI663" s="136">
        <v>162.5</v>
      </c>
      <c r="AJ663" s="138">
        <f t="shared" si="66"/>
        <v>0.24615384615384617</v>
      </c>
    </row>
    <row r="664" spans="1:36">
      <c r="A664" s="136">
        <v>162.75</v>
      </c>
      <c r="B664" s="137">
        <f t="shared" si="46"/>
        <v>0.24577572964669739</v>
      </c>
      <c r="C664" s="137">
        <f t="shared" si="47"/>
        <v>2.4577572964669741</v>
      </c>
      <c r="D664" s="9">
        <v>16.2749999999998</v>
      </c>
      <c r="E664" s="138">
        <f t="shared" si="48"/>
        <v>2.4577572964670042</v>
      </c>
      <c r="F664" s="136">
        <v>162.75</v>
      </c>
      <c r="G664" s="137">
        <f t="shared" si="49"/>
        <v>0.6144393241167434</v>
      </c>
      <c r="H664" s="137">
        <f t="shared" si="50"/>
        <v>6.1443932411674336</v>
      </c>
      <c r="I664" s="9">
        <v>16.2749999999998</v>
      </c>
      <c r="J664" s="138">
        <f t="shared" si="51"/>
        <v>2.4577572964670042</v>
      </c>
      <c r="K664" s="9">
        <v>648</v>
      </c>
      <c r="L664" s="137">
        <f t="shared" si="52"/>
        <v>0.61728395061728392</v>
      </c>
      <c r="M664" s="137">
        <f t="shared" si="53"/>
        <v>6.1728395061728394</v>
      </c>
      <c r="N664" s="136">
        <v>162.75</v>
      </c>
      <c r="O664" s="137">
        <f t="shared" si="54"/>
        <v>0.24577572964669739</v>
      </c>
      <c r="P664" s="137">
        <f t="shared" si="55"/>
        <v>2.4577572964669741</v>
      </c>
      <c r="Q664" s="9">
        <v>16.2749999999998</v>
      </c>
      <c r="R664" s="138">
        <f t="shared" si="56"/>
        <v>2.4577572964670042</v>
      </c>
      <c r="S664" s="136">
        <v>6.5099999999999403</v>
      </c>
      <c r="T664" s="137">
        <f t="shared" si="57"/>
        <v>0.30721966205837459</v>
      </c>
      <c r="U664" s="137">
        <f t="shared" si="58"/>
        <v>3.0721966205837461</v>
      </c>
      <c r="V664" s="136">
        <v>65.100000000002396</v>
      </c>
      <c r="W664" s="137">
        <f t="shared" si="59"/>
        <v>0.30721966205836043</v>
      </c>
      <c r="X664" s="137">
        <f t="shared" si="60"/>
        <v>3.0721966205836044</v>
      </c>
      <c r="Y664" s="136">
        <v>162.75</v>
      </c>
      <c r="Z664" s="9">
        <f t="shared" si="61"/>
        <v>0.24577572964669739</v>
      </c>
      <c r="AA664" s="139">
        <v>0.65099999999999902</v>
      </c>
      <c r="AB664" s="9">
        <f t="shared" si="62"/>
        <v>0.3072196620583722</v>
      </c>
      <c r="AC664" s="136">
        <v>162.75</v>
      </c>
      <c r="AD664" s="9">
        <f t="shared" si="63"/>
        <v>0.39324116743471582</v>
      </c>
      <c r="AE664" s="136">
        <v>162.75</v>
      </c>
      <c r="AF664" s="137">
        <f t="shared" si="64"/>
        <v>0.24577572964669739</v>
      </c>
      <c r="AG664" s="136">
        <v>162.75</v>
      </c>
      <c r="AH664" s="137">
        <f t="shared" si="65"/>
        <v>0.24577572964669739</v>
      </c>
      <c r="AI664" s="136">
        <v>162.75</v>
      </c>
      <c r="AJ664" s="138">
        <f t="shared" si="66"/>
        <v>0.24577572964669739</v>
      </c>
    </row>
    <row r="665" spans="1:36">
      <c r="A665" s="136">
        <v>163</v>
      </c>
      <c r="B665" s="137">
        <f t="shared" si="46"/>
        <v>0.24539877300613497</v>
      </c>
      <c r="C665" s="137">
        <f t="shared" si="47"/>
        <v>2.4539877300613497</v>
      </c>
      <c r="D665" s="9">
        <v>16.299999999999802</v>
      </c>
      <c r="E665" s="138">
        <f t="shared" si="48"/>
        <v>2.4539877300613795</v>
      </c>
      <c r="F665" s="136">
        <v>163</v>
      </c>
      <c r="G665" s="137">
        <f t="shared" si="49"/>
        <v>0.61349693251533743</v>
      </c>
      <c r="H665" s="137">
        <f t="shared" si="50"/>
        <v>6.1349693251533743</v>
      </c>
      <c r="I665" s="9">
        <v>16.299999999999802</v>
      </c>
      <c r="J665" s="138">
        <f t="shared" si="51"/>
        <v>2.4539877300613795</v>
      </c>
      <c r="K665" s="136">
        <v>649</v>
      </c>
      <c r="L665" s="137">
        <f t="shared" si="52"/>
        <v>0.6163328197226503</v>
      </c>
      <c r="M665" s="137">
        <f t="shared" si="53"/>
        <v>6.1633281972265035</v>
      </c>
      <c r="N665" s="136">
        <v>163</v>
      </c>
      <c r="O665" s="137">
        <f t="shared" si="54"/>
        <v>0.24539877300613497</v>
      </c>
      <c r="P665" s="137">
        <f t="shared" si="55"/>
        <v>2.4539877300613497</v>
      </c>
      <c r="Q665" s="9">
        <v>16.299999999999802</v>
      </c>
      <c r="R665" s="138">
        <f t="shared" si="56"/>
        <v>2.4539877300613795</v>
      </c>
      <c r="S665" s="136">
        <v>6.5199999999999401</v>
      </c>
      <c r="T665" s="137">
        <f t="shared" si="57"/>
        <v>0.30674846625767149</v>
      </c>
      <c r="U665" s="137">
        <f t="shared" si="58"/>
        <v>3.0674846625767147</v>
      </c>
      <c r="V665" s="136">
        <v>65.200000000002404</v>
      </c>
      <c r="W665" s="137">
        <f t="shared" si="59"/>
        <v>0.30674846625765739</v>
      </c>
      <c r="X665" s="137">
        <f t="shared" si="60"/>
        <v>3.0674846625765739</v>
      </c>
      <c r="Y665" s="136">
        <v>163</v>
      </c>
      <c r="Z665" s="9">
        <f t="shared" si="61"/>
        <v>0.24539877300613497</v>
      </c>
      <c r="AA665" s="139">
        <v>0.65199999999999902</v>
      </c>
      <c r="AB665" s="9">
        <f t="shared" si="62"/>
        <v>0.30674846625766916</v>
      </c>
      <c r="AC665" s="136">
        <v>163</v>
      </c>
      <c r="AD665" s="9">
        <f t="shared" si="63"/>
        <v>0.39263803680981596</v>
      </c>
      <c r="AE665" s="136">
        <v>163</v>
      </c>
      <c r="AF665" s="137">
        <f t="shared" si="64"/>
        <v>0.24539877300613497</v>
      </c>
      <c r="AG665" s="136">
        <v>163</v>
      </c>
      <c r="AH665" s="137">
        <f t="shared" si="65"/>
        <v>0.24539877300613497</v>
      </c>
      <c r="AI665" s="136">
        <v>163</v>
      </c>
      <c r="AJ665" s="138">
        <f t="shared" si="66"/>
        <v>0.24539877300613497</v>
      </c>
    </row>
    <row r="666" spans="1:36">
      <c r="A666" s="136">
        <v>163.25</v>
      </c>
      <c r="B666" s="137">
        <f t="shared" si="46"/>
        <v>0.24502297090352221</v>
      </c>
      <c r="C666" s="137">
        <f t="shared" si="47"/>
        <v>2.4502297090352219</v>
      </c>
      <c r="D666" s="9">
        <v>16.324999999999701</v>
      </c>
      <c r="E666" s="138">
        <f t="shared" si="48"/>
        <v>2.4502297090352672</v>
      </c>
      <c r="F666" s="136">
        <v>163.25</v>
      </c>
      <c r="G666" s="137">
        <f t="shared" si="49"/>
        <v>0.61255742725880558</v>
      </c>
      <c r="H666" s="137">
        <f t="shared" si="50"/>
        <v>6.1255742725880555</v>
      </c>
      <c r="I666" s="9">
        <v>16.324999999999701</v>
      </c>
      <c r="J666" s="138">
        <f t="shared" si="51"/>
        <v>2.4502297090352672</v>
      </c>
      <c r="K666" s="9">
        <v>650</v>
      </c>
      <c r="L666" s="137">
        <f t="shared" si="52"/>
        <v>0.61538461538461542</v>
      </c>
      <c r="M666" s="137">
        <f t="shared" si="53"/>
        <v>6.1538461538461542</v>
      </c>
      <c r="N666" s="136">
        <v>163.25</v>
      </c>
      <c r="O666" s="137">
        <f t="shared" si="54"/>
        <v>0.24502297090352221</v>
      </c>
      <c r="P666" s="137">
        <f t="shared" si="55"/>
        <v>2.4502297090352219</v>
      </c>
      <c r="Q666" s="9">
        <v>16.324999999999701</v>
      </c>
      <c r="R666" s="138">
        <f t="shared" si="56"/>
        <v>2.4502297090352672</v>
      </c>
      <c r="S666" s="136">
        <v>6.5299999999999399</v>
      </c>
      <c r="T666" s="137">
        <f t="shared" si="57"/>
        <v>0.30627871362940556</v>
      </c>
      <c r="U666" s="137">
        <f t="shared" si="58"/>
        <v>3.0627871362940557</v>
      </c>
      <c r="V666" s="136">
        <v>65.300000000002399</v>
      </c>
      <c r="W666" s="137">
        <f t="shared" si="59"/>
        <v>0.30627871362939152</v>
      </c>
      <c r="X666" s="137">
        <f t="shared" si="60"/>
        <v>3.062787136293915</v>
      </c>
      <c r="Y666" s="136">
        <v>163.25</v>
      </c>
      <c r="Z666" s="9">
        <f t="shared" si="61"/>
        <v>0.24502297090352221</v>
      </c>
      <c r="AA666" s="139">
        <v>0.65299999999999903</v>
      </c>
      <c r="AB666" s="9">
        <f t="shared" si="62"/>
        <v>0.30627871362940323</v>
      </c>
      <c r="AC666" s="136">
        <v>163.25</v>
      </c>
      <c r="AD666" s="9">
        <f t="shared" si="63"/>
        <v>0.39203675344563554</v>
      </c>
      <c r="AE666" s="136">
        <v>163.25</v>
      </c>
      <c r="AF666" s="137">
        <f t="shared" si="64"/>
        <v>0.24502297090352221</v>
      </c>
      <c r="AG666" s="136">
        <v>163.25</v>
      </c>
      <c r="AH666" s="137">
        <f t="shared" si="65"/>
        <v>0.24502297090352221</v>
      </c>
      <c r="AI666" s="136">
        <v>163.25</v>
      </c>
      <c r="AJ666" s="138">
        <f t="shared" si="66"/>
        <v>0.24502297090352221</v>
      </c>
    </row>
    <row r="667" spans="1:36">
      <c r="A667" s="136">
        <v>163.5</v>
      </c>
      <c r="B667" s="137">
        <f t="shared" si="46"/>
        <v>0.24464831804281345</v>
      </c>
      <c r="C667" s="137">
        <f t="shared" si="47"/>
        <v>2.4464831804281344</v>
      </c>
      <c r="D667" s="9">
        <v>16.349999999999699</v>
      </c>
      <c r="E667" s="138">
        <f t="shared" si="48"/>
        <v>2.4464831804281797</v>
      </c>
      <c r="F667" s="136">
        <v>163.5</v>
      </c>
      <c r="G667" s="137">
        <f t="shared" si="49"/>
        <v>0.6116207951070336</v>
      </c>
      <c r="H667" s="137">
        <f t="shared" si="50"/>
        <v>6.1162079510703364</v>
      </c>
      <c r="I667" s="9">
        <v>16.349999999999699</v>
      </c>
      <c r="J667" s="138">
        <f t="shared" si="51"/>
        <v>2.4464831804281797</v>
      </c>
      <c r="K667" s="136">
        <v>651</v>
      </c>
      <c r="L667" s="137">
        <f t="shared" si="52"/>
        <v>0.6144393241167434</v>
      </c>
      <c r="M667" s="137">
        <f t="shared" si="53"/>
        <v>6.1443932411674336</v>
      </c>
      <c r="N667" s="136">
        <v>163.5</v>
      </c>
      <c r="O667" s="137">
        <f t="shared" si="54"/>
        <v>0.24464831804281345</v>
      </c>
      <c r="P667" s="137">
        <f t="shared" si="55"/>
        <v>2.4464831804281344</v>
      </c>
      <c r="Q667" s="9">
        <v>16.349999999999699</v>
      </c>
      <c r="R667" s="138">
        <f t="shared" si="56"/>
        <v>2.4464831804281797</v>
      </c>
      <c r="S667" s="136">
        <v>6.5399999999999396</v>
      </c>
      <c r="T667" s="137">
        <f t="shared" si="57"/>
        <v>0.30581039755351963</v>
      </c>
      <c r="U667" s="137">
        <f t="shared" si="58"/>
        <v>3.0581039755351962</v>
      </c>
      <c r="V667" s="136">
        <v>65.400000000002393</v>
      </c>
      <c r="W667" s="137">
        <f t="shared" si="59"/>
        <v>0.30581039755350564</v>
      </c>
      <c r="X667" s="137">
        <f t="shared" si="60"/>
        <v>3.0581039755350563</v>
      </c>
      <c r="Y667" s="136">
        <v>163.5</v>
      </c>
      <c r="Z667" s="9">
        <f t="shared" si="61"/>
        <v>0.24464831804281345</v>
      </c>
      <c r="AA667" s="139">
        <v>0.65399999999999903</v>
      </c>
      <c r="AB667" s="9">
        <f t="shared" si="62"/>
        <v>0.30581039755351724</v>
      </c>
      <c r="AC667" s="136">
        <v>163.5</v>
      </c>
      <c r="AD667" s="9">
        <f t="shared" si="63"/>
        <v>0.39143730886850153</v>
      </c>
      <c r="AE667" s="136">
        <v>163.5</v>
      </c>
      <c r="AF667" s="137">
        <f t="shared" si="64"/>
        <v>0.24464831804281345</v>
      </c>
      <c r="AG667" s="136">
        <v>163.5</v>
      </c>
      <c r="AH667" s="137">
        <f t="shared" si="65"/>
        <v>0.24464831804281345</v>
      </c>
      <c r="AI667" s="136">
        <v>163.5</v>
      </c>
      <c r="AJ667" s="138">
        <f t="shared" si="66"/>
        <v>0.24464831804281345</v>
      </c>
    </row>
    <row r="668" spans="1:36">
      <c r="A668" s="136">
        <v>163.75</v>
      </c>
      <c r="B668" s="137">
        <f t="shared" si="46"/>
        <v>0.24427480916030536</v>
      </c>
      <c r="C668" s="137">
        <f t="shared" si="47"/>
        <v>2.4427480916030535</v>
      </c>
      <c r="D668" s="9">
        <v>16.374999999999702</v>
      </c>
      <c r="E668" s="138">
        <f t="shared" si="48"/>
        <v>2.4427480916030979</v>
      </c>
      <c r="F668" s="136">
        <v>163.75</v>
      </c>
      <c r="G668" s="137">
        <f t="shared" si="49"/>
        <v>0.61068702290076338</v>
      </c>
      <c r="H668" s="137">
        <f t="shared" si="50"/>
        <v>6.106870229007634</v>
      </c>
      <c r="I668" s="9">
        <v>16.374999999999702</v>
      </c>
      <c r="J668" s="138">
        <f t="shared" si="51"/>
        <v>2.4427480916030979</v>
      </c>
      <c r="K668" s="9">
        <v>652</v>
      </c>
      <c r="L668" s="137">
        <f t="shared" si="52"/>
        <v>0.61349693251533743</v>
      </c>
      <c r="M668" s="137">
        <f t="shared" si="53"/>
        <v>6.1349693251533743</v>
      </c>
      <c r="N668" s="136">
        <v>163.75</v>
      </c>
      <c r="O668" s="137">
        <f t="shared" si="54"/>
        <v>0.24427480916030536</v>
      </c>
      <c r="P668" s="137">
        <f t="shared" si="55"/>
        <v>2.4427480916030535</v>
      </c>
      <c r="Q668" s="9">
        <v>16.374999999999702</v>
      </c>
      <c r="R668" s="138">
        <f t="shared" si="56"/>
        <v>2.4427480916030979</v>
      </c>
      <c r="S668" s="136">
        <v>6.5499999999999403</v>
      </c>
      <c r="T668" s="137">
        <f t="shared" si="57"/>
        <v>0.30534351145038446</v>
      </c>
      <c r="U668" s="137">
        <f t="shared" si="58"/>
        <v>3.0534351145038445</v>
      </c>
      <c r="V668" s="136">
        <v>65.500000000002501</v>
      </c>
      <c r="W668" s="137">
        <f t="shared" si="59"/>
        <v>0.30534351145037003</v>
      </c>
      <c r="X668" s="137">
        <f t="shared" si="60"/>
        <v>3.0534351145037002</v>
      </c>
      <c r="Y668" s="136">
        <v>163.75</v>
      </c>
      <c r="Z668" s="9">
        <f t="shared" si="61"/>
        <v>0.24427480916030536</v>
      </c>
      <c r="AA668" s="139">
        <v>0.65499999999999903</v>
      </c>
      <c r="AB668" s="9">
        <f t="shared" si="62"/>
        <v>0.30534351145038213</v>
      </c>
      <c r="AC668" s="136">
        <v>163.75</v>
      </c>
      <c r="AD668" s="9">
        <f t="shared" si="63"/>
        <v>0.3908396946564886</v>
      </c>
      <c r="AE668" s="136">
        <v>163.75</v>
      </c>
      <c r="AF668" s="137">
        <f t="shared" si="64"/>
        <v>0.24427480916030536</v>
      </c>
      <c r="AG668" s="136">
        <v>163.75</v>
      </c>
      <c r="AH668" s="137">
        <f t="shared" si="65"/>
        <v>0.24427480916030536</v>
      </c>
      <c r="AI668" s="136">
        <v>163.75</v>
      </c>
      <c r="AJ668" s="138">
        <f t="shared" si="66"/>
        <v>0.24427480916030536</v>
      </c>
    </row>
    <row r="669" spans="1:36">
      <c r="A669" s="136">
        <v>164</v>
      </c>
      <c r="B669" s="137">
        <f t="shared" si="46"/>
        <v>0.24390243902439024</v>
      </c>
      <c r="C669" s="137">
        <f t="shared" si="47"/>
        <v>2.4390243902439024</v>
      </c>
      <c r="D669" s="9">
        <v>16.3999999999997</v>
      </c>
      <c r="E669" s="138">
        <f t="shared" si="48"/>
        <v>2.4390243902439472</v>
      </c>
      <c r="F669" s="136">
        <v>164</v>
      </c>
      <c r="G669" s="137">
        <f t="shared" si="49"/>
        <v>0.6097560975609756</v>
      </c>
      <c r="H669" s="137">
        <f t="shared" si="50"/>
        <v>6.0975609756097562</v>
      </c>
      <c r="I669" s="9">
        <v>16.3999999999997</v>
      </c>
      <c r="J669" s="138">
        <f t="shared" si="51"/>
        <v>2.4390243902439472</v>
      </c>
      <c r="K669" s="136">
        <v>653</v>
      </c>
      <c r="L669" s="137">
        <f t="shared" si="52"/>
        <v>0.61255742725880558</v>
      </c>
      <c r="M669" s="137">
        <f t="shared" si="53"/>
        <v>6.1255742725880555</v>
      </c>
      <c r="N669" s="136">
        <v>164</v>
      </c>
      <c r="O669" s="137">
        <f t="shared" si="54"/>
        <v>0.24390243902439024</v>
      </c>
      <c r="P669" s="137">
        <f t="shared" si="55"/>
        <v>2.4390243902439024</v>
      </c>
      <c r="Q669" s="9">
        <v>16.3999999999997</v>
      </c>
      <c r="R669" s="138">
        <f t="shared" si="56"/>
        <v>2.4390243902439472</v>
      </c>
      <c r="S669" s="136">
        <v>6.5599999999999401</v>
      </c>
      <c r="T669" s="137">
        <f t="shared" si="57"/>
        <v>0.30487804878049057</v>
      </c>
      <c r="U669" s="137">
        <f t="shared" si="58"/>
        <v>3.0487804878049056</v>
      </c>
      <c r="V669" s="136">
        <v>65.600000000002495</v>
      </c>
      <c r="W669" s="137">
        <f t="shared" si="59"/>
        <v>0.3048780487804762</v>
      </c>
      <c r="X669" s="137">
        <f t="shared" si="60"/>
        <v>3.0487804878047617</v>
      </c>
      <c r="Y669" s="136">
        <v>164</v>
      </c>
      <c r="Z669" s="9">
        <f t="shared" si="61"/>
        <v>0.24390243902439024</v>
      </c>
      <c r="AA669" s="139">
        <v>0.65599999999999903</v>
      </c>
      <c r="AB669" s="9">
        <f t="shared" si="62"/>
        <v>0.30487804878048824</v>
      </c>
      <c r="AC669" s="136">
        <v>164</v>
      </c>
      <c r="AD669" s="9">
        <f t="shared" si="63"/>
        <v>0.3902439024390244</v>
      </c>
      <c r="AE669" s="136">
        <v>164</v>
      </c>
      <c r="AF669" s="137">
        <f t="shared" si="64"/>
        <v>0.24390243902439024</v>
      </c>
      <c r="AG669" s="136">
        <v>164</v>
      </c>
      <c r="AH669" s="137">
        <f t="shared" si="65"/>
        <v>0.24390243902439024</v>
      </c>
      <c r="AI669" s="136">
        <v>164</v>
      </c>
      <c r="AJ669" s="138">
        <f t="shared" si="66"/>
        <v>0.24390243902439024</v>
      </c>
    </row>
    <row r="670" spans="1:36">
      <c r="A670" s="136">
        <v>164.25</v>
      </c>
      <c r="B670" s="137">
        <f t="shared" si="46"/>
        <v>0.24353120243531201</v>
      </c>
      <c r="C670" s="137">
        <f t="shared" si="47"/>
        <v>2.4353120243531201</v>
      </c>
      <c r="D670" s="9">
        <v>16.424999999999699</v>
      </c>
      <c r="E670" s="138">
        <f t="shared" si="48"/>
        <v>2.435312024353165</v>
      </c>
      <c r="F670" s="136">
        <v>164.25</v>
      </c>
      <c r="G670" s="137">
        <f t="shared" si="49"/>
        <v>0.60882800608828003</v>
      </c>
      <c r="H670" s="137">
        <f t="shared" si="50"/>
        <v>6.0882800608828003</v>
      </c>
      <c r="I670" s="9">
        <v>16.424999999999699</v>
      </c>
      <c r="J670" s="138">
        <f t="shared" si="51"/>
        <v>2.435312024353165</v>
      </c>
      <c r="K670" s="9">
        <v>654</v>
      </c>
      <c r="L670" s="137">
        <f t="shared" si="52"/>
        <v>0.6116207951070336</v>
      </c>
      <c r="M670" s="137">
        <f t="shared" si="53"/>
        <v>6.1162079510703364</v>
      </c>
      <c r="N670" s="136">
        <v>164.25</v>
      </c>
      <c r="O670" s="137">
        <f t="shared" si="54"/>
        <v>0.24353120243531201</v>
      </c>
      <c r="P670" s="137">
        <f t="shared" si="55"/>
        <v>2.4353120243531201</v>
      </c>
      <c r="Q670" s="9">
        <v>16.424999999999699</v>
      </c>
      <c r="R670" s="138">
        <f t="shared" si="56"/>
        <v>2.435312024353165</v>
      </c>
      <c r="S670" s="136">
        <v>6.5699999999999399</v>
      </c>
      <c r="T670" s="137">
        <f t="shared" si="57"/>
        <v>0.30441400304414279</v>
      </c>
      <c r="U670" s="137">
        <f t="shared" si="58"/>
        <v>3.0441400304414277</v>
      </c>
      <c r="V670" s="136">
        <v>65.700000000002504</v>
      </c>
      <c r="W670" s="137">
        <f t="shared" si="59"/>
        <v>0.30441400304412841</v>
      </c>
      <c r="X670" s="137">
        <f t="shared" si="60"/>
        <v>3.0441400304412842</v>
      </c>
      <c r="Y670" s="136">
        <v>164.25</v>
      </c>
      <c r="Z670" s="9">
        <f t="shared" si="61"/>
        <v>0.24353120243531201</v>
      </c>
      <c r="AA670" s="139">
        <v>0.65699999999999903</v>
      </c>
      <c r="AB670" s="9">
        <f t="shared" si="62"/>
        <v>0.30441400304414046</v>
      </c>
      <c r="AC670" s="136">
        <v>164.25</v>
      </c>
      <c r="AD670" s="9">
        <f t="shared" si="63"/>
        <v>0.38964992389649922</v>
      </c>
      <c r="AE670" s="136">
        <v>164.25</v>
      </c>
      <c r="AF670" s="137">
        <f t="shared" si="64"/>
        <v>0.24353120243531201</v>
      </c>
      <c r="AG670" s="136">
        <v>164.25</v>
      </c>
      <c r="AH670" s="137">
        <f t="shared" si="65"/>
        <v>0.24353120243531201</v>
      </c>
      <c r="AI670" s="136">
        <v>164.25</v>
      </c>
      <c r="AJ670" s="138">
        <f t="shared" si="66"/>
        <v>0.24353120243531201</v>
      </c>
    </row>
    <row r="671" spans="1:36">
      <c r="A671" s="136">
        <v>164.5</v>
      </c>
      <c r="B671" s="137">
        <f t="shared" si="46"/>
        <v>0.24316109422492402</v>
      </c>
      <c r="C671" s="137">
        <f t="shared" si="47"/>
        <v>2.43161094224924</v>
      </c>
      <c r="D671" s="9">
        <v>16.449999999999701</v>
      </c>
      <c r="E671" s="138">
        <f t="shared" si="48"/>
        <v>2.4316109422492844</v>
      </c>
      <c r="F671" s="136">
        <v>164.5</v>
      </c>
      <c r="G671" s="137">
        <f t="shared" si="49"/>
        <v>0.60790273556231011</v>
      </c>
      <c r="H671" s="137">
        <f t="shared" si="50"/>
        <v>6.0790273556231007</v>
      </c>
      <c r="I671" s="9">
        <v>16.449999999999701</v>
      </c>
      <c r="J671" s="138">
        <f t="shared" si="51"/>
        <v>2.4316109422492844</v>
      </c>
      <c r="K671" s="136">
        <v>655</v>
      </c>
      <c r="L671" s="137">
        <f t="shared" si="52"/>
        <v>0.61068702290076338</v>
      </c>
      <c r="M671" s="137">
        <f t="shared" si="53"/>
        <v>6.106870229007634</v>
      </c>
      <c r="N671" s="136">
        <v>164.5</v>
      </c>
      <c r="O671" s="137">
        <f t="shared" si="54"/>
        <v>0.24316109422492402</v>
      </c>
      <c r="P671" s="137">
        <f t="shared" si="55"/>
        <v>2.43161094224924</v>
      </c>
      <c r="Q671" s="9">
        <v>16.449999999999701</v>
      </c>
      <c r="R671" s="138">
        <f t="shared" si="56"/>
        <v>2.4316109422492844</v>
      </c>
      <c r="S671" s="136">
        <v>6.5799999999999397</v>
      </c>
      <c r="T671" s="137">
        <f t="shared" si="57"/>
        <v>0.30395136778115778</v>
      </c>
      <c r="U671" s="137">
        <f t="shared" si="58"/>
        <v>3.0395136778115779</v>
      </c>
      <c r="V671" s="136">
        <v>65.800000000002498</v>
      </c>
      <c r="W671" s="137">
        <f t="shared" si="59"/>
        <v>0.30395136778114351</v>
      </c>
      <c r="X671" s="137">
        <f t="shared" si="60"/>
        <v>3.0395136778114349</v>
      </c>
      <c r="Y671" s="136">
        <v>164.5</v>
      </c>
      <c r="Z671" s="9">
        <f t="shared" si="61"/>
        <v>0.24316109422492402</v>
      </c>
      <c r="AA671" s="139">
        <v>0.65799999999999903</v>
      </c>
      <c r="AB671" s="9">
        <f t="shared" si="62"/>
        <v>0.3039513677811555</v>
      </c>
      <c r="AC671" s="136">
        <v>164.5</v>
      </c>
      <c r="AD671" s="9">
        <f t="shared" si="63"/>
        <v>0.38905775075987842</v>
      </c>
      <c r="AE671" s="136">
        <v>164.5</v>
      </c>
      <c r="AF671" s="137">
        <f t="shared" si="64"/>
        <v>0.24316109422492402</v>
      </c>
      <c r="AG671" s="136">
        <v>164.5</v>
      </c>
      <c r="AH671" s="137">
        <f t="shared" si="65"/>
        <v>0.24316109422492402</v>
      </c>
      <c r="AI671" s="136">
        <v>164.5</v>
      </c>
      <c r="AJ671" s="138">
        <f t="shared" si="66"/>
        <v>0.24316109422492402</v>
      </c>
    </row>
    <row r="672" spans="1:36">
      <c r="A672" s="136">
        <v>164.75</v>
      </c>
      <c r="B672" s="137">
        <f t="shared" si="46"/>
        <v>0.24279210925644917</v>
      </c>
      <c r="C672" s="137">
        <f t="shared" si="47"/>
        <v>2.4279210925644916</v>
      </c>
      <c r="D672" s="9">
        <v>16.474999999999699</v>
      </c>
      <c r="E672" s="138">
        <f t="shared" si="48"/>
        <v>2.427921092564536</v>
      </c>
      <c r="F672" s="136">
        <v>164.75</v>
      </c>
      <c r="G672" s="137">
        <f t="shared" si="49"/>
        <v>0.60698027314112291</v>
      </c>
      <c r="H672" s="137">
        <f t="shared" si="50"/>
        <v>6.0698027314112295</v>
      </c>
      <c r="I672" s="9">
        <v>16.474999999999699</v>
      </c>
      <c r="J672" s="138">
        <f t="shared" si="51"/>
        <v>2.427921092564536</v>
      </c>
      <c r="K672" s="9">
        <v>656</v>
      </c>
      <c r="L672" s="137">
        <f t="shared" si="52"/>
        <v>0.6097560975609756</v>
      </c>
      <c r="M672" s="137">
        <f t="shared" si="53"/>
        <v>6.0975609756097562</v>
      </c>
      <c r="N672" s="136">
        <v>164.75</v>
      </c>
      <c r="O672" s="137">
        <f t="shared" si="54"/>
        <v>0.24279210925644917</v>
      </c>
      <c r="P672" s="137">
        <f t="shared" si="55"/>
        <v>2.4279210925644916</v>
      </c>
      <c r="Q672" s="9">
        <v>16.474999999999699</v>
      </c>
      <c r="R672" s="138">
        <f t="shared" si="56"/>
        <v>2.427921092564536</v>
      </c>
      <c r="S672" s="136">
        <v>6.5899999999999403</v>
      </c>
      <c r="T672" s="137">
        <f t="shared" si="57"/>
        <v>0.30349013657056423</v>
      </c>
      <c r="U672" s="137">
        <f t="shared" si="58"/>
        <v>3.0349013657056423</v>
      </c>
      <c r="V672" s="136">
        <v>65.900000000002507</v>
      </c>
      <c r="W672" s="137">
        <f t="shared" si="59"/>
        <v>0.30349013657054991</v>
      </c>
      <c r="X672" s="137">
        <f t="shared" si="60"/>
        <v>3.0349013657054993</v>
      </c>
      <c r="Y672" s="136">
        <v>164.75</v>
      </c>
      <c r="Z672" s="9">
        <f t="shared" si="61"/>
        <v>0.24279210925644917</v>
      </c>
      <c r="AA672" s="139">
        <v>0.65899999999999903</v>
      </c>
      <c r="AB672" s="9">
        <f t="shared" si="62"/>
        <v>0.3034901365705619</v>
      </c>
      <c r="AC672" s="136">
        <v>164.75</v>
      </c>
      <c r="AD672" s="9">
        <f t="shared" si="63"/>
        <v>0.38846737481031868</v>
      </c>
      <c r="AE672" s="136">
        <v>164.75</v>
      </c>
      <c r="AF672" s="137">
        <f t="shared" si="64"/>
        <v>0.24279210925644917</v>
      </c>
      <c r="AG672" s="136">
        <v>164.75</v>
      </c>
      <c r="AH672" s="137">
        <f t="shared" si="65"/>
        <v>0.24279210925644917</v>
      </c>
      <c r="AI672" s="136">
        <v>164.75</v>
      </c>
      <c r="AJ672" s="138">
        <f t="shared" si="66"/>
        <v>0.24279210925644917</v>
      </c>
    </row>
    <row r="673" spans="1:36">
      <c r="A673" s="136">
        <v>165</v>
      </c>
      <c r="B673" s="137">
        <f t="shared" si="46"/>
        <v>0.24242424242424243</v>
      </c>
      <c r="C673" s="137">
        <f t="shared" si="47"/>
        <v>2.4242424242424243</v>
      </c>
      <c r="D673" s="9">
        <v>16.499999999999702</v>
      </c>
      <c r="E673" s="138">
        <f t="shared" si="48"/>
        <v>2.4242424242424683</v>
      </c>
      <c r="F673" s="136">
        <v>165</v>
      </c>
      <c r="G673" s="137">
        <f t="shared" si="49"/>
        <v>0.60606060606060608</v>
      </c>
      <c r="H673" s="137">
        <f t="shared" si="50"/>
        <v>6.0606060606060606</v>
      </c>
      <c r="I673" s="9">
        <v>16.499999999999702</v>
      </c>
      <c r="J673" s="138">
        <f t="shared" si="51"/>
        <v>2.4242424242424683</v>
      </c>
      <c r="K673" s="136">
        <v>657</v>
      </c>
      <c r="L673" s="137">
        <f t="shared" si="52"/>
        <v>0.60882800608828003</v>
      </c>
      <c r="M673" s="137">
        <f t="shared" si="53"/>
        <v>6.0882800608828003</v>
      </c>
      <c r="N673" s="136">
        <v>165</v>
      </c>
      <c r="O673" s="137">
        <f t="shared" si="54"/>
        <v>0.24242424242424243</v>
      </c>
      <c r="P673" s="137">
        <f t="shared" si="55"/>
        <v>2.4242424242424243</v>
      </c>
      <c r="Q673" s="9">
        <v>16.499999999999702</v>
      </c>
      <c r="R673" s="138">
        <f t="shared" si="56"/>
        <v>2.4242424242424683</v>
      </c>
      <c r="S673" s="136">
        <v>6.5999999999999401</v>
      </c>
      <c r="T673" s="137">
        <f t="shared" si="57"/>
        <v>0.30303030303030581</v>
      </c>
      <c r="U673" s="137">
        <f t="shared" si="58"/>
        <v>3.0303030303030583</v>
      </c>
      <c r="V673" s="136">
        <v>66.000000000002501</v>
      </c>
      <c r="W673" s="137">
        <f t="shared" si="59"/>
        <v>0.30303030303029155</v>
      </c>
      <c r="X673" s="137">
        <f t="shared" si="60"/>
        <v>3.0303030303029157</v>
      </c>
      <c r="Y673" s="136">
        <v>165</v>
      </c>
      <c r="Z673" s="9">
        <f t="shared" si="61"/>
        <v>0.24242424242424243</v>
      </c>
      <c r="AA673" s="139">
        <v>0.65999999999999903</v>
      </c>
      <c r="AB673" s="9">
        <f t="shared" si="62"/>
        <v>0.30303030303030348</v>
      </c>
      <c r="AC673" s="136">
        <v>165</v>
      </c>
      <c r="AD673" s="9">
        <f t="shared" si="63"/>
        <v>0.38787878787878788</v>
      </c>
      <c r="AE673" s="136">
        <v>165</v>
      </c>
      <c r="AF673" s="137">
        <f t="shared" si="64"/>
        <v>0.24242424242424243</v>
      </c>
      <c r="AG673" s="136">
        <v>165</v>
      </c>
      <c r="AH673" s="137">
        <f t="shared" si="65"/>
        <v>0.24242424242424243</v>
      </c>
      <c r="AI673" s="136">
        <v>165</v>
      </c>
      <c r="AJ673" s="138">
        <f t="shared" si="66"/>
        <v>0.24242424242424243</v>
      </c>
    </row>
    <row r="674" spans="1:36">
      <c r="A674" s="136">
        <v>165.25</v>
      </c>
      <c r="B674" s="137">
        <f t="shared" si="46"/>
        <v>0.2420574886535552</v>
      </c>
      <c r="C674" s="137">
        <f t="shared" si="47"/>
        <v>2.4205748865355519</v>
      </c>
      <c r="D674" s="9">
        <v>16.5249999999997</v>
      </c>
      <c r="E674" s="138">
        <f t="shared" si="48"/>
        <v>2.4205748865355958</v>
      </c>
      <c r="F674" s="136">
        <v>165.25</v>
      </c>
      <c r="G674" s="137">
        <f t="shared" si="49"/>
        <v>0.60514372163388797</v>
      </c>
      <c r="H674" s="137">
        <f t="shared" si="50"/>
        <v>6.0514372163388792</v>
      </c>
      <c r="I674" s="9">
        <v>16.5249999999997</v>
      </c>
      <c r="J674" s="138">
        <f t="shared" si="51"/>
        <v>2.4205748865355958</v>
      </c>
      <c r="K674" s="9">
        <v>658</v>
      </c>
      <c r="L674" s="137">
        <f t="shared" si="52"/>
        <v>0.60790273556231011</v>
      </c>
      <c r="M674" s="137">
        <f t="shared" si="53"/>
        <v>6.0790273556231007</v>
      </c>
      <c r="N674" s="136">
        <v>165.25</v>
      </c>
      <c r="O674" s="137">
        <f t="shared" si="54"/>
        <v>0.2420574886535552</v>
      </c>
      <c r="P674" s="137">
        <f t="shared" si="55"/>
        <v>2.4205748865355519</v>
      </c>
      <c r="Q674" s="9">
        <v>16.5249999999997</v>
      </c>
      <c r="R674" s="138">
        <f t="shared" si="56"/>
        <v>2.4205748865355958</v>
      </c>
      <c r="S674" s="136">
        <v>6.6099999999999399</v>
      </c>
      <c r="T674" s="137">
        <f t="shared" si="57"/>
        <v>0.30257186081694676</v>
      </c>
      <c r="U674" s="137">
        <f t="shared" si="58"/>
        <v>3.0257186081694676</v>
      </c>
      <c r="V674" s="136">
        <v>66.100000000002495</v>
      </c>
      <c r="W674" s="137">
        <f t="shared" si="59"/>
        <v>0.3025718608169326</v>
      </c>
      <c r="X674" s="137">
        <f t="shared" si="60"/>
        <v>3.0257186081693259</v>
      </c>
      <c r="Y674" s="136">
        <v>165.25</v>
      </c>
      <c r="Z674" s="9">
        <f t="shared" si="61"/>
        <v>0.2420574886535552</v>
      </c>
      <c r="AA674" s="139">
        <v>0.66099999999999903</v>
      </c>
      <c r="AB674" s="9">
        <f t="shared" si="62"/>
        <v>0.30257186081694443</v>
      </c>
      <c r="AC674" s="136">
        <v>165.25</v>
      </c>
      <c r="AD674" s="9">
        <f t="shared" si="63"/>
        <v>0.3872919818456883</v>
      </c>
      <c r="AE674" s="136">
        <v>165.25</v>
      </c>
      <c r="AF674" s="137">
        <f t="shared" si="64"/>
        <v>0.2420574886535552</v>
      </c>
      <c r="AG674" s="136">
        <v>165.25</v>
      </c>
      <c r="AH674" s="137">
        <f t="shared" si="65"/>
        <v>0.2420574886535552</v>
      </c>
      <c r="AI674" s="136">
        <v>165.25</v>
      </c>
      <c r="AJ674" s="138">
        <f t="shared" si="66"/>
        <v>0.2420574886535552</v>
      </c>
    </row>
    <row r="675" spans="1:36">
      <c r="A675" s="136">
        <v>165.5</v>
      </c>
      <c r="B675" s="137">
        <f t="shared" si="46"/>
        <v>0.24169184290030213</v>
      </c>
      <c r="C675" s="137">
        <f t="shared" si="47"/>
        <v>2.4169184290030215</v>
      </c>
      <c r="D675" s="9">
        <v>16.549999999999699</v>
      </c>
      <c r="E675" s="138">
        <f t="shared" si="48"/>
        <v>2.416918429003065</v>
      </c>
      <c r="F675" s="136">
        <v>165.5</v>
      </c>
      <c r="G675" s="137">
        <f t="shared" si="49"/>
        <v>0.60422960725075536</v>
      </c>
      <c r="H675" s="137">
        <f t="shared" si="50"/>
        <v>6.0422960725075541</v>
      </c>
      <c r="I675" s="9">
        <v>16.549999999999699</v>
      </c>
      <c r="J675" s="138">
        <f t="shared" si="51"/>
        <v>2.416918429003065</v>
      </c>
      <c r="K675" s="136">
        <v>659</v>
      </c>
      <c r="L675" s="137">
        <f t="shared" si="52"/>
        <v>0.60698027314112291</v>
      </c>
      <c r="M675" s="137">
        <f t="shared" si="53"/>
        <v>6.0698027314112295</v>
      </c>
      <c r="N675" s="136">
        <v>165.5</v>
      </c>
      <c r="O675" s="137">
        <f t="shared" si="54"/>
        <v>0.24169184290030213</v>
      </c>
      <c r="P675" s="137">
        <f t="shared" si="55"/>
        <v>2.4169184290030215</v>
      </c>
      <c r="Q675" s="9">
        <v>16.549999999999699</v>
      </c>
      <c r="R675" s="138">
        <f t="shared" si="56"/>
        <v>2.416918429003065</v>
      </c>
      <c r="S675" s="136">
        <v>6.6199999999999397</v>
      </c>
      <c r="T675" s="137">
        <f t="shared" si="57"/>
        <v>0.3021148036253804</v>
      </c>
      <c r="U675" s="137">
        <f t="shared" si="58"/>
        <v>3.0211480362538041</v>
      </c>
      <c r="V675" s="136">
        <v>66.200000000002504</v>
      </c>
      <c r="W675" s="137">
        <f t="shared" si="59"/>
        <v>0.30211480362536625</v>
      </c>
      <c r="X675" s="137">
        <f t="shared" si="60"/>
        <v>3.0211480362536625</v>
      </c>
      <c r="Y675" s="136">
        <v>165.5</v>
      </c>
      <c r="Z675" s="9">
        <f t="shared" si="61"/>
        <v>0.24169184290030213</v>
      </c>
      <c r="AA675" s="139">
        <v>0.66199999999999903</v>
      </c>
      <c r="AB675" s="9">
        <f t="shared" si="62"/>
        <v>0.30211480362537807</v>
      </c>
      <c r="AC675" s="136">
        <v>165.5</v>
      </c>
      <c r="AD675" s="9">
        <f t="shared" si="63"/>
        <v>0.38670694864048338</v>
      </c>
      <c r="AE675" s="136">
        <v>165.5</v>
      </c>
      <c r="AF675" s="137">
        <f t="shared" si="64"/>
        <v>0.24169184290030213</v>
      </c>
      <c r="AG675" s="136">
        <v>165.5</v>
      </c>
      <c r="AH675" s="137">
        <f t="shared" si="65"/>
        <v>0.24169184290030213</v>
      </c>
      <c r="AI675" s="136">
        <v>165.5</v>
      </c>
      <c r="AJ675" s="138">
        <f t="shared" si="66"/>
        <v>0.24169184290030213</v>
      </c>
    </row>
    <row r="676" spans="1:36">
      <c r="A676" s="136">
        <v>165.75</v>
      </c>
      <c r="B676" s="137">
        <f t="shared" si="46"/>
        <v>0.24132730015082957</v>
      </c>
      <c r="C676" s="137">
        <f t="shared" si="47"/>
        <v>2.4132730015082955</v>
      </c>
      <c r="D676" s="9">
        <v>16.574999999999701</v>
      </c>
      <c r="E676" s="138">
        <f t="shared" si="48"/>
        <v>2.413273001508339</v>
      </c>
      <c r="F676" s="136">
        <v>165.75</v>
      </c>
      <c r="G676" s="137">
        <f t="shared" si="49"/>
        <v>0.60331825037707387</v>
      </c>
      <c r="H676" s="137">
        <f t="shared" si="50"/>
        <v>6.0331825037707389</v>
      </c>
      <c r="I676" s="9">
        <v>16.574999999999701</v>
      </c>
      <c r="J676" s="138">
        <f t="shared" si="51"/>
        <v>2.413273001508339</v>
      </c>
      <c r="K676" s="9">
        <v>660</v>
      </c>
      <c r="L676" s="137">
        <f t="shared" si="52"/>
        <v>0.60606060606060608</v>
      </c>
      <c r="M676" s="137">
        <f t="shared" si="53"/>
        <v>6.0606060606060606</v>
      </c>
      <c r="N676" s="136">
        <v>165.75</v>
      </c>
      <c r="O676" s="137">
        <f t="shared" si="54"/>
        <v>0.24132730015082957</v>
      </c>
      <c r="P676" s="137">
        <f t="shared" si="55"/>
        <v>2.4132730015082955</v>
      </c>
      <c r="Q676" s="9">
        <v>16.574999999999701</v>
      </c>
      <c r="R676" s="138">
        <f t="shared" si="56"/>
        <v>2.413273001508339</v>
      </c>
      <c r="S676" s="136">
        <v>6.6299999999999404</v>
      </c>
      <c r="T676" s="137">
        <f t="shared" si="57"/>
        <v>0.30165912518853971</v>
      </c>
      <c r="U676" s="137">
        <f t="shared" si="58"/>
        <v>3.016591251885397</v>
      </c>
      <c r="V676" s="136">
        <v>66.300000000002498</v>
      </c>
      <c r="W676" s="137">
        <f t="shared" si="59"/>
        <v>0.30165912518852556</v>
      </c>
      <c r="X676" s="137">
        <f t="shared" si="60"/>
        <v>3.0165912518852558</v>
      </c>
      <c r="Y676" s="136">
        <v>165.75</v>
      </c>
      <c r="Z676" s="9">
        <f t="shared" si="61"/>
        <v>0.24132730015082957</v>
      </c>
      <c r="AA676" s="139">
        <v>0.66299999999999903</v>
      </c>
      <c r="AB676" s="9">
        <f t="shared" si="62"/>
        <v>0.30165912518853738</v>
      </c>
      <c r="AC676" s="136">
        <v>165.75</v>
      </c>
      <c r="AD676" s="9">
        <f t="shared" si="63"/>
        <v>0.38612368024132732</v>
      </c>
      <c r="AE676" s="136">
        <v>165.75</v>
      </c>
      <c r="AF676" s="137">
        <f t="shared" si="64"/>
        <v>0.24132730015082957</v>
      </c>
      <c r="AG676" s="136">
        <v>165.75</v>
      </c>
      <c r="AH676" s="137">
        <f t="shared" si="65"/>
        <v>0.24132730015082957</v>
      </c>
      <c r="AI676" s="136">
        <v>165.75</v>
      </c>
      <c r="AJ676" s="138">
        <f t="shared" si="66"/>
        <v>0.24132730015082957</v>
      </c>
    </row>
    <row r="677" spans="1:36">
      <c r="A677" s="136">
        <v>166</v>
      </c>
      <c r="B677" s="137">
        <f t="shared" si="46"/>
        <v>0.24096385542168675</v>
      </c>
      <c r="C677" s="137">
        <f t="shared" si="47"/>
        <v>2.4096385542168672</v>
      </c>
      <c r="D677" s="9">
        <v>16.599999999999699</v>
      </c>
      <c r="E677" s="138">
        <f t="shared" si="48"/>
        <v>2.4096385542169112</v>
      </c>
      <c r="F677" s="136">
        <v>166</v>
      </c>
      <c r="G677" s="137">
        <f t="shared" si="49"/>
        <v>0.60240963855421692</v>
      </c>
      <c r="H677" s="137">
        <f t="shared" si="50"/>
        <v>6.024096385542169</v>
      </c>
      <c r="I677" s="9">
        <v>16.599999999999699</v>
      </c>
      <c r="J677" s="138">
        <f t="shared" si="51"/>
        <v>2.4096385542169112</v>
      </c>
      <c r="K677" s="136">
        <v>661</v>
      </c>
      <c r="L677" s="137">
        <f t="shared" si="52"/>
        <v>0.60514372163388797</v>
      </c>
      <c r="M677" s="137">
        <f t="shared" si="53"/>
        <v>6.0514372163388792</v>
      </c>
      <c r="N677" s="136">
        <v>166</v>
      </c>
      <c r="O677" s="137">
        <f t="shared" si="54"/>
        <v>0.24096385542168675</v>
      </c>
      <c r="P677" s="137">
        <f t="shared" si="55"/>
        <v>2.4096385542168672</v>
      </c>
      <c r="Q677" s="9">
        <v>16.599999999999699</v>
      </c>
      <c r="R677" s="138">
        <f t="shared" si="56"/>
        <v>2.4096385542169112</v>
      </c>
      <c r="S677" s="136">
        <v>6.6399999999999402</v>
      </c>
      <c r="T677" s="137">
        <f t="shared" si="57"/>
        <v>0.30120481927711112</v>
      </c>
      <c r="U677" s="137">
        <f t="shared" si="58"/>
        <v>3.0120481927711111</v>
      </c>
      <c r="V677" s="136">
        <v>66.400000000002507</v>
      </c>
      <c r="W677" s="137">
        <f t="shared" si="59"/>
        <v>0.30120481927709708</v>
      </c>
      <c r="X677" s="137">
        <f t="shared" si="60"/>
        <v>3.0120481927709708</v>
      </c>
      <c r="Y677" s="136">
        <v>166</v>
      </c>
      <c r="Z677" s="9">
        <f t="shared" si="61"/>
        <v>0.24096385542168675</v>
      </c>
      <c r="AA677" s="139">
        <v>0.66399999999999904</v>
      </c>
      <c r="AB677" s="9">
        <f t="shared" si="62"/>
        <v>0.3012048192771089</v>
      </c>
      <c r="AC677" s="136">
        <v>166</v>
      </c>
      <c r="AD677" s="9">
        <f t="shared" si="63"/>
        <v>0.38554216867469882</v>
      </c>
      <c r="AE677" s="136">
        <v>166</v>
      </c>
      <c r="AF677" s="137">
        <f t="shared" si="64"/>
        <v>0.24096385542168675</v>
      </c>
      <c r="AG677" s="136">
        <v>166</v>
      </c>
      <c r="AH677" s="137">
        <f t="shared" si="65"/>
        <v>0.24096385542168675</v>
      </c>
      <c r="AI677" s="136">
        <v>166</v>
      </c>
      <c r="AJ677" s="138">
        <f t="shared" si="66"/>
        <v>0.24096385542168675</v>
      </c>
    </row>
    <row r="678" spans="1:36">
      <c r="A678" s="136">
        <v>166.25</v>
      </c>
      <c r="B678" s="137">
        <f t="shared" si="46"/>
        <v>0.24060150375939848</v>
      </c>
      <c r="C678" s="137">
        <f t="shared" si="47"/>
        <v>2.4060150375939848</v>
      </c>
      <c r="D678" s="9">
        <v>16.624999999999702</v>
      </c>
      <c r="E678" s="138">
        <f t="shared" si="48"/>
        <v>2.4060150375940283</v>
      </c>
      <c r="F678" s="136">
        <v>166.25</v>
      </c>
      <c r="G678" s="137">
        <f t="shared" si="49"/>
        <v>0.60150375939849621</v>
      </c>
      <c r="H678" s="137">
        <f t="shared" si="50"/>
        <v>6.0150375939849621</v>
      </c>
      <c r="I678" s="9">
        <v>16.624999999999702</v>
      </c>
      <c r="J678" s="138">
        <f t="shared" si="51"/>
        <v>2.4060150375940283</v>
      </c>
      <c r="K678" s="9">
        <v>662</v>
      </c>
      <c r="L678" s="137">
        <f t="shared" si="52"/>
        <v>0.60422960725075536</v>
      </c>
      <c r="M678" s="137">
        <f t="shared" si="53"/>
        <v>6.0422960725075541</v>
      </c>
      <c r="N678" s="136">
        <v>166.25</v>
      </c>
      <c r="O678" s="137">
        <f t="shared" si="54"/>
        <v>0.24060150375939848</v>
      </c>
      <c r="P678" s="137">
        <f t="shared" si="55"/>
        <v>2.4060150375939848</v>
      </c>
      <c r="Q678" s="9">
        <v>16.624999999999702</v>
      </c>
      <c r="R678" s="138">
        <f t="shared" si="56"/>
        <v>2.4060150375940283</v>
      </c>
      <c r="S678" s="136">
        <v>6.64999999999994</v>
      </c>
      <c r="T678" s="137">
        <f t="shared" si="57"/>
        <v>0.30075187969925082</v>
      </c>
      <c r="U678" s="137">
        <f t="shared" si="58"/>
        <v>3.0075187969925081</v>
      </c>
      <c r="V678" s="136">
        <v>66.500000000002501</v>
      </c>
      <c r="W678" s="137">
        <f t="shared" si="59"/>
        <v>0.30075187969923683</v>
      </c>
      <c r="X678" s="137">
        <f t="shared" si="60"/>
        <v>3.0075187969923682</v>
      </c>
      <c r="Y678" s="136">
        <v>166.25</v>
      </c>
      <c r="Z678" s="9">
        <f t="shared" si="61"/>
        <v>0.24060150375939848</v>
      </c>
      <c r="AA678" s="139">
        <v>0.66499999999999904</v>
      </c>
      <c r="AB678" s="9">
        <f t="shared" si="62"/>
        <v>0.30075187969924855</v>
      </c>
      <c r="AC678" s="136">
        <v>166.25</v>
      </c>
      <c r="AD678" s="9">
        <f t="shared" si="63"/>
        <v>0.38496240601503756</v>
      </c>
      <c r="AE678" s="136">
        <v>166.25</v>
      </c>
      <c r="AF678" s="137">
        <f t="shared" si="64"/>
        <v>0.24060150375939848</v>
      </c>
      <c r="AG678" s="136">
        <v>166.25</v>
      </c>
      <c r="AH678" s="137">
        <f t="shared" si="65"/>
        <v>0.24060150375939848</v>
      </c>
      <c r="AI678" s="136">
        <v>166.25</v>
      </c>
      <c r="AJ678" s="138">
        <f t="shared" si="66"/>
        <v>0.24060150375939848</v>
      </c>
    </row>
    <row r="679" spans="1:36">
      <c r="A679" s="136">
        <v>166.5</v>
      </c>
      <c r="B679" s="137">
        <f t="shared" si="46"/>
        <v>0.24024024024024024</v>
      </c>
      <c r="C679" s="137">
        <f t="shared" si="47"/>
        <v>2.4024024024024024</v>
      </c>
      <c r="D679" s="9">
        <v>16.6499999999997</v>
      </c>
      <c r="E679" s="138">
        <f t="shared" si="48"/>
        <v>2.4024024024024455</v>
      </c>
      <c r="F679" s="136">
        <v>166.5</v>
      </c>
      <c r="G679" s="137">
        <f t="shared" si="49"/>
        <v>0.60060060060060061</v>
      </c>
      <c r="H679" s="137">
        <f t="shared" si="50"/>
        <v>6.0060060060060056</v>
      </c>
      <c r="I679" s="9">
        <v>16.6499999999997</v>
      </c>
      <c r="J679" s="138">
        <f t="shared" si="51"/>
        <v>2.4024024024024455</v>
      </c>
      <c r="K679" s="136">
        <v>663</v>
      </c>
      <c r="L679" s="137">
        <f t="shared" si="52"/>
        <v>0.60331825037707387</v>
      </c>
      <c r="M679" s="137">
        <f t="shared" si="53"/>
        <v>6.0331825037707389</v>
      </c>
      <c r="N679" s="136">
        <v>166.5</v>
      </c>
      <c r="O679" s="137">
        <f t="shared" si="54"/>
        <v>0.24024024024024024</v>
      </c>
      <c r="P679" s="137">
        <f t="shared" si="55"/>
        <v>2.4024024024024024</v>
      </c>
      <c r="Q679" s="9">
        <v>16.6499999999997</v>
      </c>
      <c r="R679" s="138">
        <f t="shared" si="56"/>
        <v>2.4024024024024455</v>
      </c>
      <c r="S679" s="136">
        <v>6.6599999999999397</v>
      </c>
      <c r="T679" s="137">
        <f t="shared" si="57"/>
        <v>0.30030030030030302</v>
      </c>
      <c r="U679" s="137">
        <f t="shared" si="58"/>
        <v>3.0030030030030304</v>
      </c>
      <c r="V679" s="136">
        <v>66.600000000002595</v>
      </c>
      <c r="W679" s="137">
        <f t="shared" si="59"/>
        <v>0.30030030030028859</v>
      </c>
      <c r="X679" s="137">
        <f t="shared" si="60"/>
        <v>3.003003003002886</v>
      </c>
      <c r="Y679" s="136">
        <v>166.5</v>
      </c>
      <c r="Z679" s="9">
        <f t="shared" si="61"/>
        <v>0.24024024024024024</v>
      </c>
      <c r="AA679" s="139">
        <v>0.66599999999999904</v>
      </c>
      <c r="AB679" s="9">
        <f t="shared" si="62"/>
        <v>0.30030030030030075</v>
      </c>
      <c r="AC679" s="136">
        <v>166.5</v>
      </c>
      <c r="AD679" s="9">
        <f t="shared" si="63"/>
        <v>0.38438438438438438</v>
      </c>
      <c r="AE679" s="136">
        <v>166.5</v>
      </c>
      <c r="AF679" s="137">
        <f t="shared" si="64"/>
        <v>0.24024024024024024</v>
      </c>
      <c r="AG679" s="136">
        <v>166.5</v>
      </c>
      <c r="AH679" s="137">
        <f t="shared" si="65"/>
        <v>0.24024024024024024</v>
      </c>
      <c r="AI679" s="136">
        <v>166.5</v>
      </c>
      <c r="AJ679" s="138">
        <f t="shared" si="66"/>
        <v>0.24024024024024024</v>
      </c>
    </row>
    <row r="680" spans="1:36">
      <c r="A680" s="136">
        <v>166.75</v>
      </c>
      <c r="B680" s="137">
        <f t="shared" si="46"/>
        <v>0.23988005997001496</v>
      </c>
      <c r="C680" s="137">
        <f t="shared" si="47"/>
        <v>2.3988005997001496</v>
      </c>
      <c r="D680" s="9">
        <v>16.674999999999699</v>
      </c>
      <c r="E680" s="138">
        <f t="shared" si="48"/>
        <v>2.3988005997001931</v>
      </c>
      <c r="F680" s="136">
        <v>166.75</v>
      </c>
      <c r="G680" s="137">
        <f t="shared" si="49"/>
        <v>0.5997001499250374</v>
      </c>
      <c r="H680" s="137">
        <f t="shared" si="50"/>
        <v>5.9970014992503735</v>
      </c>
      <c r="I680" s="9">
        <v>16.674999999999699</v>
      </c>
      <c r="J680" s="138">
        <f t="shared" si="51"/>
        <v>2.3988005997001931</v>
      </c>
      <c r="K680" s="9">
        <v>664</v>
      </c>
      <c r="L680" s="137">
        <f t="shared" si="52"/>
        <v>0.60240963855421692</v>
      </c>
      <c r="M680" s="137">
        <f t="shared" si="53"/>
        <v>6.024096385542169</v>
      </c>
      <c r="N680" s="136">
        <v>166.75</v>
      </c>
      <c r="O680" s="137">
        <f t="shared" si="54"/>
        <v>0.23988005997001496</v>
      </c>
      <c r="P680" s="137">
        <f t="shared" si="55"/>
        <v>2.3988005997001496</v>
      </c>
      <c r="Q680" s="9">
        <v>16.674999999999699</v>
      </c>
      <c r="R680" s="138">
        <f t="shared" si="56"/>
        <v>2.3988005997001931</v>
      </c>
      <c r="S680" s="136">
        <v>6.6699999999999404</v>
      </c>
      <c r="T680" s="137">
        <f t="shared" si="57"/>
        <v>0.29985007496252142</v>
      </c>
      <c r="U680" s="137">
        <f t="shared" si="58"/>
        <v>2.9985007496252143</v>
      </c>
      <c r="V680" s="136">
        <v>66.700000000002603</v>
      </c>
      <c r="W680" s="137">
        <f t="shared" si="59"/>
        <v>0.29985007496250704</v>
      </c>
      <c r="X680" s="137">
        <f t="shared" si="60"/>
        <v>2.9985007496250704</v>
      </c>
      <c r="Y680" s="136">
        <v>166.75</v>
      </c>
      <c r="Z680" s="9">
        <f t="shared" si="61"/>
        <v>0.23988005997001496</v>
      </c>
      <c r="AA680" s="139">
        <v>0.66699999999999904</v>
      </c>
      <c r="AB680" s="9">
        <f t="shared" si="62"/>
        <v>0.2998500749625192</v>
      </c>
      <c r="AC680" s="136">
        <v>166.75</v>
      </c>
      <c r="AD680" s="9">
        <f t="shared" si="63"/>
        <v>0.38380809595202398</v>
      </c>
      <c r="AE680" s="136">
        <v>166.75</v>
      </c>
      <c r="AF680" s="137">
        <f t="shared" si="64"/>
        <v>0.23988005997001496</v>
      </c>
      <c r="AG680" s="136">
        <v>166.75</v>
      </c>
      <c r="AH680" s="137">
        <f t="shared" si="65"/>
        <v>0.23988005997001496</v>
      </c>
      <c r="AI680" s="136">
        <v>166.75</v>
      </c>
      <c r="AJ680" s="138">
        <f t="shared" si="66"/>
        <v>0.23988005997001496</v>
      </c>
    </row>
    <row r="681" spans="1:36">
      <c r="A681" s="136">
        <v>167</v>
      </c>
      <c r="B681" s="137">
        <f t="shared" si="46"/>
        <v>0.23952095808383234</v>
      </c>
      <c r="C681" s="137">
        <f t="shared" si="47"/>
        <v>2.3952095808383236</v>
      </c>
      <c r="D681" s="9">
        <v>16.699999999999701</v>
      </c>
      <c r="E681" s="138">
        <f t="shared" si="48"/>
        <v>2.3952095808383662</v>
      </c>
      <c r="F681" s="136">
        <v>167</v>
      </c>
      <c r="G681" s="137">
        <f t="shared" si="49"/>
        <v>0.5988023952095809</v>
      </c>
      <c r="H681" s="137">
        <f t="shared" si="50"/>
        <v>5.9880239520958085</v>
      </c>
      <c r="I681" s="9">
        <v>16.699999999999701</v>
      </c>
      <c r="J681" s="138">
        <f t="shared" si="51"/>
        <v>2.3952095808383662</v>
      </c>
      <c r="K681" s="136">
        <v>665</v>
      </c>
      <c r="L681" s="137">
        <f t="shared" si="52"/>
        <v>0.60150375939849621</v>
      </c>
      <c r="M681" s="137">
        <f t="shared" si="53"/>
        <v>6.0150375939849621</v>
      </c>
      <c r="N681" s="136">
        <v>167</v>
      </c>
      <c r="O681" s="137">
        <f t="shared" si="54"/>
        <v>0.23952095808383234</v>
      </c>
      <c r="P681" s="137">
        <f t="shared" si="55"/>
        <v>2.3952095808383236</v>
      </c>
      <c r="Q681" s="9">
        <v>16.699999999999701</v>
      </c>
      <c r="R681" s="138">
        <f t="shared" si="56"/>
        <v>2.3952095808383662</v>
      </c>
      <c r="S681" s="136">
        <v>6.6799999999999402</v>
      </c>
      <c r="T681" s="137">
        <f t="shared" si="57"/>
        <v>0.29940119760479306</v>
      </c>
      <c r="U681" s="137">
        <f t="shared" si="58"/>
        <v>2.9940119760479305</v>
      </c>
      <c r="V681" s="136">
        <v>66.800000000002598</v>
      </c>
      <c r="W681" s="137">
        <f t="shared" si="59"/>
        <v>0.29940119760477879</v>
      </c>
      <c r="X681" s="137">
        <f t="shared" si="60"/>
        <v>2.9940119760477879</v>
      </c>
      <c r="Y681" s="136">
        <v>167</v>
      </c>
      <c r="Z681" s="9">
        <f t="shared" si="61"/>
        <v>0.23952095808383234</v>
      </c>
      <c r="AA681" s="139">
        <v>0.66799999999999904</v>
      </c>
      <c r="AB681" s="9">
        <f t="shared" si="62"/>
        <v>0.29940119760479084</v>
      </c>
      <c r="AC681" s="136">
        <v>167</v>
      </c>
      <c r="AD681" s="9">
        <f t="shared" si="63"/>
        <v>0.38323353293413176</v>
      </c>
      <c r="AE681" s="136">
        <v>167</v>
      </c>
      <c r="AF681" s="137">
        <f t="shared" si="64"/>
        <v>0.23952095808383234</v>
      </c>
      <c r="AG681" s="136">
        <v>167</v>
      </c>
      <c r="AH681" s="137">
        <f t="shared" si="65"/>
        <v>0.23952095808383234</v>
      </c>
      <c r="AI681" s="136">
        <v>167</v>
      </c>
      <c r="AJ681" s="138">
        <f t="shared" si="66"/>
        <v>0.23952095808383234</v>
      </c>
    </row>
    <row r="682" spans="1:36">
      <c r="A682" s="136">
        <v>167.25</v>
      </c>
      <c r="B682" s="137">
        <f t="shared" si="46"/>
        <v>0.23916292974588937</v>
      </c>
      <c r="C682" s="137">
        <f t="shared" si="47"/>
        <v>2.391629297458894</v>
      </c>
      <c r="D682" s="9">
        <v>16.724999999999699</v>
      </c>
      <c r="E682" s="138">
        <f t="shared" si="48"/>
        <v>2.3916292974589366</v>
      </c>
      <c r="F682" s="136">
        <v>167.25</v>
      </c>
      <c r="G682" s="137">
        <f t="shared" si="49"/>
        <v>0.59790732436472349</v>
      </c>
      <c r="H682" s="137">
        <f t="shared" si="50"/>
        <v>5.9790732436472354</v>
      </c>
      <c r="I682" s="9">
        <v>16.724999999999699</v>
      </c>
      <c r="J682" s="138">
        <f t="shared" si="51"/>
        <v>2.3916292974589366</v>
      </c>
      <c r="K682" s="9">
        <v>666</v>
      </c>
      <c r="L682" s="137">
        <f t="shared" si="52"/>
        <v>0.60060060060060061</v>
      </c>
      <c r="M682" s="137">
        <f t="shared" si="53"/>
        <v>6.0060060060060056</v>
      </c>
      <c r="N682" s="136">
        <v>167.25</v>
      </c>
      <c r="O682" s="137">
        <f t="shared" si="54"/>
        <v>0.23916292974588937</v>
      </c>
      <c r="P682" s="137">
        <f t="shared" si="55"/>
        <v>2.391629297458894</v>
      </c>
      <c r="Q682" s="9">
        <v>16.724999999999699</v>
      </c>
      <c r="R682" s="138">
        <f t="shared" si="56"/>
        <v>2.3916292974589366</v>
      </c>
      <c r="S682" s="136">
        <v>6.6899999999999498</v>
      </c>
      <c r="T682" s="137">
        <f t="shared" si="57"/>
        <v>0.29895366218236397</v>
      </c>
      <c r="U682" s="137">
        <f t="shared" si="58"/>
        <v>2.9895366218236399</v>
      </c>
      <c r="V682" s="136">
        <v>66.900000000002606</v>
      </c>
      <c r="W682" s="137">
        <f t="shared" si="59"/>
        <v>0.29895366218235009</v>
      </c>
      <c r="X682" s="137">
        <f t="shared" si="60"/>
        <v>2.9895366218235009</v>
      </c>
      <c r="Y682" s="136">
        <v>167.25</v>
      </c>
      <c r="Z682" s="9">
        <f t="shared" si="61"/>
        <v>0.23916292974588937</v>
      </c>
      <c r="AA682" s="139">
        <v>0.66899999999999904</v>
      </c>
      <c r="AB682" s="9">
        <f t="shared" si="62"/>
        <v>0.29895366218236219</v>
      </c>
      <c r="AC682" s="136">
        <v>167.25</v>
      </c>
      <c r="AD682" s="9">
        <f t="shared" si="63"/>
        <v>0.38266068759342303</v>
      </c>
      <c r="AE682" s="136">
        <v>167.25</v>
      </c>
      <c r="AF682" s="137">
        <f t="shared" si="64"/>
        <v>0.23916292974588937</v>
      </c>
      <c r="AG682" s="136">
        <v>167.25</v>
      </c>
      <c r="AH682" s="137">
        <f t="shared" si="65"/>
        <v>0.23916292974588937</v>
      </c>
      <c r="AI682" s="136">
        <v>167.25</v>
      </c>
      <c r="AJ682" s="138">
        <f t="shared" si="66"/>
        <v>0.23916292974588937</v>
      </c>
    </row>
    <row r="683" spans="1:36">
      <c r="A683" s="136">
        <v>167.5</v>
      </c>
      <c r="B683" s="137">
        <f t="shared" si="46"/>
        <v>0.23880597014925375</v>
      </c>
      <c r="C683" s="137">
        <f t="shared" si="47"/>
        <v>2.3880597014925375</v>
      </c>
      <c r="D683" s="9">
        <v>16.749999999999702</v>
      </c>
      <c r="E683" s="138">
        <f t="shared" si="48"/>
        <v>2.3880597014925797</v>
      </c>
      <c r="F683" s="136">
        <v>167.5</v>
      </c>
      <c r="G683" s="137">
        <f t="shared" si="49"/>
        <v>0.59701492537313439</v>
      </c>
      <c r="H683" s="137">
        <f t="shared" si="50"/>
        <v>5.9701492537313436</v>
      </c>
      <c r="I683" s="9">
        <v>16.749999999999702</v>
      </c>
      <c r="J683" s="138">
        <f t="shared" si="51"/>
        <v>2.3880597014925797</v>
      </c>
      <c r="K683" s="136">
        <v>667</v>
      </c>
      <c r="L683" s="137">
        <f t="shared" si="52"/>
        <v>0.5997001499250374</v>
      </c>
      <c r="M683" s="137">
        <f t="shared" si="53"/>
        <v>5.9970014992503735</v>
      </c>
      <c r="N683" s="136">
        <v>167.5</v>
      </c>
      <c r="O683" s="137">
        <f t="shared" si="54"/>
        <v>0.23880597014925375</v>
      </c>
      <c r="P683" s="137">
        <f t="shared" si="55"/>
        <v>2.3880597014925375</v>
      </c>
      <c r="Q683" s="9">
        <v>16.749999999999702</v>
      </c>
      <c r="R683" s="138">
        <f t="shared" si="56"/>
        <v>2.3880597014925797</v>
      </c>
      <c r="S683" s="136">
        <v>6.6999999999999504</v>
      </c>
      <c r="T683" s="137">
        <f t="shared" si="57"/>
        <v>0.29850746268656941</v>
      </c>
      <c r="U683" s="137">
        <f t="shared" si="58"/>
        <v>2.985074626865694</v>
      </c>
      <c r="V683" s="136">
        <v>67.000000000002601</v>
      </c>
      <c r="W683" s="137">
        <f t="shared" si="59"/>
        <v>0.29850746268655559</v>
      </c>
      <c r="X683" s="137">
        <f t="shared" si="60"/>
        <v>2.9850746268655559</v>
      </c>
      <c r="Y683" s="136">
        <v>167.5</v>
      </c>
      <c r="Z683" s="9">
        <f t="shared" si="61"/>
        <v>0.23880597014925375</v>
      </c>
      <c r="AA683" s="139">
        <v>0.66999999999999904</v>
      </c>
      <c r="AB683" s="9">
        <f t="shared" si="62"/>
        <v>0.29850746268656758</v>
      </c>
      <c r="AC683" s="136">
        <v>167.5</v>
      </c>
      <c r="AD683" s="9">
        <f t="shared" si="63"/>
        <v>0.38208955223880597</v>
      </c>
      <c r="AE683" s="136">
        <v>167.5</v>
      </c>
      <c r="AF683" s="137">
        <f t="shared" si="64"/>
        <v>0.23880597014925375</v>
      </c>
      <c r="AG683" s="136">
        <v>167.5</v>
      </c>
      <c r="AH683" s="137">
        <f t="shared" si="65"/>
        <v>0.23880597014925375</v>
      </c>
      <c r="AI683" s="136">
        <v>167.5</v>
      </c>
      <c r="AJ683" s="138">
        <f t="shared" si="66"/>
        <v>0.23880597014925375</v>
      </c>
    </row>
    <row r="684" spans="1:36">
      <c r="A684" s="136">
        <v>167.75</v>
      </c>
      <c r="B684" s="137">
        <f t="shared" si="46"/>
        <v>0.23845007451564829</v>
      </c>
      <c r="C684" s="137">
        <f t="shared" si="47"/>
        <v>2.3845007451564828</v>
      </c>
      <c r="D684" s="9">
        <v>16.7749999999997</v>
      </c>
      <c r="E684" s="138">
        <f t="shared" si="48"/>
        <v>2.3845007451565254</v>
      </c>
      <c r="F684" s="136">
        <v>167.75</v>
      </c>
      <c r="G684" s="137">
        <f t="shared" si="49"/>
        <v>0.5961251862891207</v>
      </c>
      <c r="H684" s="137">
        <f t="shared" si="50"/>
        <v>5.9612518628912072</v>
      </c>
      <c r="I684" s="9">
        <v>16.7749999999997</v>
      </c>
      <c r="J684" s="138">
        <f t="shared" si="51"/>
        <v>2.3845007451565254</v>
      </c>
      <c r="K684" s="9">
        <v>668</v>
      </c>
      <c r="L684" s="137">
        <f t="shared" si="52"/>
        <v>0.5988023952095809</v>
      </c>
      <c r="M684" s="137">
        <f t="shared" si="53"/>
        <v>5.9880239520958085</v>
      </c>
      <c r="N684" s="136">
        <v>167.75</v>
      </c>
      <c r="O684" s="137">
        <f t="shared" si="54"/>
        <v>0.23845007451564829</v>
      </c>
      <c r="P684" s="137">
        <f t="shared" si="55"/>
        <v>2.3845007451564828</v>
      </c>
      <c r="Q684" s="9">
        <v>16.7749999999997</v>
      </c>
      <c r="R684" s="138">
        <f t="shared" si="56"/>
        <v>2.3845007451565254</v>
      </c>
      <c r="S684" s="136">
        <v>6.7099999999999502</v>
      </c>
      <c r="T684" s="137">
        <f t="shared" si="57"/>
        <v>0.29806259314456257</v>
      </c>
      <c r="U684" s="137">
        <f t="shared" si="58"/>
        <v>2.9806259314456258</v>
      </c>
      <c r="V684" s="136">
        <v>67.100000000002595</v>
      </c>
      <c r="W684" s="137">
        <f t="shared" si="59"/>
        <v>0.29806259314454886</v>
      </c>
      <c r="X684" s="137">
        <f t="shared" si="60"/>
        <v>2.9806259314454886</v>
      </c>
      <c r="Y684" s="136">
        <v>167.75</v>
      </c>
      <c r="Z684" s="9">
        <f t="shared" si="61"/>
        <v>0.23845007451564829</v>
      </c>
      <c r="AA684" s="139">
        <v>0.67099999999999904</v>
      </c>
      <c r="AB684" s="9">
        <f t="shared" si="62"/>
        <v>0.29806259314456079</v>
      </c>
      <c r="AC684" s="136">
        <v>167.75</v>
      </c>
      <c r="AD684" s="9">
        <f t="shared" si="63"/>
        <v>0.38152011922503726</v>
      </c>
      <c r="AE684" s="136">
        <v>167.75</v>
      </c>
      <c r="AF684" s="137">
        <f t="shared" si="64"/>
        <v>0.23845007451564829</v>
      </c>
      <c r="AG684" s="136">
        <v>167.75</v>
      </c>
      <c r="AH684" s="137">
        <f t="shared" si="65"/>
        <v>0.23845007451564829</v>
      </c>
      <c r="AI684" s="136">
        <v>167.75</v>
      </c>
      <c r="AJ684" s="138">
        <f t="shared" si="66"/>
        <v>0.23845007451564829</v>
      </c>
    </row>
    <row r="685" spans="1:36">
      <c r="A685" s="136">
        <v>168</v>
      </c>
      <c r="B685" s="137">
        <f t="shared" si="46"/>
        <v>0.23809523809523811</v>
      </c>
      <c r="C685" s="137">
        <f t="shared" si="47"/>
        <v>2.3809523809523809</v>
      </c>
      <c r="D685" s="9">
        <v>16.799999999999699</v>
      </c>
      <c r="E685" s="138">
        <f t="shared" si="48"/>
        <v>2.3809523809524236</v>
      </c>
      <c r="F685" s="136">
        <v>168</v>
      </c>
      <c r="G685" s="137">
        <f t="shared" si="49"/>
        <v>0.59523809523809523</v>
      </c>
      <c r="H685" s="137">
        <f t="shared" si="50"/>
        <v>5.9523809523809526</v>
      </c>
      <c r="I685" s="9">
        <v>16.799999999999699</v>
      </c>
      <c r="J685" s="138">
        <f t="shared" si="51"/>
        <v>2.3809523809524236</v>
      </c>
      <c r="K685" s="136">
        <v>669</v>
      </c>
      <c r="L685" s="137">
        <f t="shared" si="52"/>
        <v>0.59790732436472349</v>
      </c>
      <c r="M685" s="137">
        <f t="shared" si="53"/>
        <v>5.9790732436472354</v>
      </c>
      <c r="N685" s="136">
        <v>168</v>
      </c>
      <c r="O685" s="137">
        <f t="shared" si="54"/>
        <v>0.23809523809523811</v>
      </c>
      <c r="P685" s="137">
        <f t="shared" si="55"/>
        <v>2.3809523809523809</v>
      </c>
      <c r="Q685" s="9">
        <v>16.799999999999699</v>
      </c>
      <c r="R685" s="138">
        <f t="shared" si="56"/>
        <v>2.3809523809524236</v>
      </c>
      <c r="S685" s="136">
        <v>6.71999999999995</v>
      </c>
      <c r="T685" s="137">
        <f t="shared" si="57"/>
        <v>0.29761904761904978</v>
      </c>
      <c r="U685" s="137">
        <f t="shared" si="58"/>
        <v>2.9761904761904976</v>
      </c>
      <c r="V685" s="136">
        <v>67.200000000002603</v>
      </c>
      <c r="W685" s="137">
        <f t="shared" si="59"/>
        <v>0.29761904761903607</v>
      </c>
      <c r="X685" s="137">
        <f t="shared" si="60"/>
        <v>2.9761904761903608</v>
      </c>
      <c r="Y685" s="136">
        <v>168</v>
      </c>
      <c r="Z685" s="9">
        <f t="shared" si="61"/>
        <v>0.23809523809523811</v>
      </c>
      <c r="AA685" s="139">
        <v>0.67199999999999904</v>
      </c>
      <c r="AB685" s="9">
        <f t="shared" si="62"/>
        <v>0.297619047619048</v>
      </c>
      <c r="AC685" s="136">
        <v>168</v>
      </c>
      <c r="AD685" s="9">
        <f t="shared" si="63"/>
        <v>0.38095238095238099</v>
      </c>
      <c r="AE685" s="136">
        <v>168</v>
      </c>
      <c r="AF685" s="137">
        <f t="shared" si="64"/>
        <v>0.23809523809523811</v>
      </c>
      <c r="AG685" s="136">
        <v>168</v>
      </c>
      <c r="AH685" s="137">
        <f t="shared" si="65"/>
        <v>0.23809523809523811</v>
      </c>
      <c r="AI685" s="136">
        <v>168</v>
      </c>
      <c r="AJ685" s="138">
        <f t="shared" si="66"/>
        <v>0.23809523809523811</v>
      </c>
    </row>
    <row r="686" spans="1:36">
      <c r="A686" s="136">
        <v>168.25</v>
      </c>
      <c r="B686" s="137">
        <f t="shared" si="46"/>
        <v>0.23774145616641904</v>
      </c>
      <c r="C686" s="137">
        <f t="shared" si="47"/>
        <v>2.3774145616641902</v>
      </c>
      <c r="D686" s="9">
        <v>16.824999999999701</v>
      </c>
      <c r="E686" s="138">
        <f t="shared" si="48"/>
        <v>2.3774145616642324</v>
      </c>
      <c r="F686" s="136">
        <v>168.25</v>
      </c>
      <c r="G686" s="137">
        <f t="shared" si="49"/>
        <v>0.59435364041604755</v>
      </c>
      <c r="H686" s="137">
        <f t="shared" si="50"/>
        <v>5.9435364041604757</v>
      </c>
      <c r="I686" s="9">
        <v>16.824999999999701</v>
      </c>
      <c r="J686" s="138">
        <f t="shared" si="51"/>
        <v>2.3774145616642324</v>
      </c>
      <c r="K686" s="9">
        <v>670</v>
      </c>
      <c r="L686" s="137">
        <f t="shared" si="52"/>
        <v>0.59701492537313439</v>
      </c>
      <c r="M686" s="137">
        <f t="shared" si="53"/>
        <v>5.9701492537313436</v>
      </c>
      <c r="N686" s="136">
        <v>168.25</v>
      </c>
      <c r="O686" s="137">
        <f t="shared" si="54"/>
        <v>0.23774145616641904</v>
      </c>
      <c r="P686" s="137">
        <f t="shared" si="55"/>
        <v>2.3774145616641902</v>
      </c>
      <c r="Q686" s="9">
        <v>16.824999999999701</v>
      </c>
      <c r="R686" s="138">
        <f t="shared" si="56"/>
        <v>2.3774145616642324</v>
      </c>
      <c r="S686" s="136">
        <v>6.7299999999999498</v>
      </c>
      <c r="T686" s="137">
        <f t="shared" si="57"/>
        <v>0.29717682020802599</v>
      </c>
      <c r="U686" s="137">
        <f t="shared" si="58"/>
        <v>2.97176820208026</v>
      </c>
      <c r="V686" s="136">
        <v>67.300000000002598</v>
      </c>
      <c r="W686" s="137">
        <f t="shared" si="59"/>
        <v>0.29717682020801228</v>
      </c>
      <c r="X686" s="137">
        <f t="shared" si="60"/>
        <v>2.9717682020801228</v>
      </c>
      <c r="Y686" s="136">
        <v>168.25</v>
      </c>
      <c r="Z686" s="9">
        <f t="shared" si="61"/>
        <v>0.23774145616641904</v>
      </c>
      <c r="AA686" s="139">
        <v>0.67299999999999904</v>
      </c>
      <c r="AB686" s="9">
        <f t="shared" si="62"/>
        <v>0.29717682020802422</v>
      </c>
      <c r="AC686" s="136">
        <v>168.25</v>
      </c>
      <c r="AD686" s="9">
        <f t="shared" si="63"/>
        <v>0.38038632986627047</v>
      </c>
      <c r="AE686" s="136">
        <v>168.25</v>
      </c>
      <c r="AF686" s="137">
        <f t="shared" si="64"/>
        <v>0.23774145616641904</v>
      </c>
      <c r="AG686" s="136">
        <v>168.25</v>
      </c>
      <c r="AH686" s="137">
        <f t="shared" si="65"/>
        <v>0.23774145616641904</v>
      </c>
      <c r="AI686" s="136">
        <v>168.25</v>
      </c>
      <c r="AJ686" s="138">
        <f t="shared" si="66"/>
        <v>0.23774145616641904</v>
      </c>
    </row>
    <row r="687" spans="1:36">
      <c r="A687" s="136">
        <v>168.5</v>
      </c>
      <c r="B687" s="137">
        <f t="shared" si="46"/>
        <v>0.23738872403560829</v>
      </c>
      <c r="C687" s="137">
        <f t="shared" si="47"/>
        <v>2.3738872403560829</v>
      </c>
      <c r="D687" s="9">
        <v>16.849999999999699</v>
      </c>
      <c r="E687" s="138">
        <f t="shared" si="48"/>
        <v>2.3738872403561255</v>
      </c>
      <c r="F687" s="136">
        <v>168.5</v>
      </c>
      <c r="G687" s="137">
        <f t="shared" si="49"/>
        <v>0.59347181008902072</v>
      </c>
      <c r="H687" s="137">
        <f t="shared" si="50"/>
        <v>5.9347181008902075</v>
      </c>
      <c r="I687" s="9">
        <v>16.849999999999699</v>
      </c>
      <c r="J687" s="138">
        <f t="shared" si="51"/>
        <v>2.3738872403561255</v>
      </c>
      <c r="K687" s="136">
        <v>671</v>
      </c>
      <c r="L687" s="137">
        <f t="shared" si="52"/>
        <v>0.5961251862891207</v>
      </c>
      <c r="M687" s="137">
        <f t="shared" si="53"/>
        <v>5.9612518628912072</v>
      </c>
      <c r="N687" s="136">
        <v>168.5</v>
      </c>
      <c r="O687" s="137">
        <f t="shared" si="54"/>
        <v>0.23738872403560829</v>
      </c>
      <c r="P687" s="137">
        <f t="shared" si="55"/>
        <v>2.3738872403560829</v>
      </c>
      <c r="Q687" s="9">
        <v>16.849999999999699</v>
      </c>
      <c r="R687" s="138">
        <f t="shared" si="56"/>
        <v>2.3738872403561255</v>
      </c>
      <c r="S687" s="136">
        <v>6.7399999999999496</v>
      </c>
      <c r="T687" s="137">
        <f t="shared" si="57"/>
        <v>0.29673590504451258</v>
      </c>
      <c r="U687" s="137">
        <f t="shared" si="58"/>
        <v>2.9673590504451259</v>
      </c>
      <c r="V687" s="136">
        <v>67.400000000002606</v>
      </c>
      <c r="W687" s="137">
        <f t="shared" si="59"/>
        <v>0.29673590504449893</v>
      </c>
      <c r="X687" s="137">
        <f t="shared" si="60"/>
        <v>2.9673590504449892</v>
      </c>
      <c r="Y687" s="136">
        <v>168.5</v>
      </c>
      <c r="Z687" s="9">
        <f t="shared" si="61"/>
        <v>0.23738872403560829</v>
      </c>
      <c r="AA687" s="139">
        <v>0.67399999999999904</v>
      </c>
      <c r="AB687" s="9">
        <f t="shared" si="62"/>
        <v>0.29673590504451081</v>
      </c>
      <c r="AC687" s="136">
        <v>168.5</v>
      </c>
      <c r="AD687" s="9">
        <f t="shared" si="63"/>
        <v>0.37982195845697325</v>
      </c>
      <c r="AE687" s="136">
        <v>168.5</v>
      </c>
      <c r="AF687" s="137">
        <f t="shared" si="64"/>
        <v>0.23738872403560829</v>
      </c>
      <c r="AG687" s="136">
        <v>168.5</v>
      </c>
      <c r="AH687" s="137">
        <f t="shared" si="65"/>
        <v>0.23738872403560829</v>
      </c>
      <c r="AI687" s="136">
        <v>168.5</v>
      </c>
      <c r="AJ687" s="138">
        <f t="shared" si="66"/>
        <v>0.23738872403560829</v>
      </c>
    </row>
    <row r="688" spans="1:36">
      <c r="A688" s="136">
        <v>168.75</v>
      </c>
      <c r="B688" s="137">
        <f t="shared" si="46"/>
        <v>0.23703703703703702</v>
      </c>
      <c r="C688" s="137">
        <f t="shared" si="47"/>
        <v>2.3703703703703702</v>
      </c>
      <c r="D688" s="9">
        <v>16.874999999999702</v>
      </c>
      <c r="E688" s="138">
        <f t="shared" si="48"/>
        <v>2.370370370370412</v>
      </c>
      <c r="F688" s="136">
        <v>168.75</v>
      </c>
      <c r="G688" s="137">
        <f t="shared" si="49"/>
        <v>0.59259259259259256</v>
      </c>
      <c r="H688" s="137">
        <f t="shared" si="50"/>
        <v>5.9259259259259256</v>
      </c>
      <c r="I688" s="9">
        <v>16.874999999999702</v>
      </c>
      <c r="J688" s="138">
        <f t="shared" si="51"/>
        <v>2.370370370370412</v>
      </c>
      <c r="K688" s="9">
        <v>672</v>
      </c>
      <c r="L688" s="137">
        <f t="shared" si="52"/>
        <v>0.59523809523809523</v>
      </c>
      <c r="M688" s="137">
        <f t="shared" si="53"/>
        <v>5.9523809523809526</v>
      </c>
      <c r="N688" s="136">
        <v>168.75</v>
      </c>
      <c r="O688" s="137">
        <f t="shared" si="54"/>
        <v>0.23703703703703702</v>
      </c>
      <c r="P688" s="137">
        <f t="shared" si="55"/>
        <v>2.3703703703703702</v>
      </c>
      <c r="Q688" s="9">
        <v>16.874999999999702</v>
      </c>
      <c r="R688" s="138">
        <f t="shared" si="56"/>
        <v>2.370370370370412</v>
      </c>
      <c r="S688" s="136">
        <v>6.7499999999999503</v>
      </c>
      <c r="T688" s="137">
        <f t="shared" si="57"/>
        <v>0.29629629629629844</v>
      </c>
      <c r="U688" s="137">
        <f t="shared" si="58"/>
        <v>2.9629629629629846</v>
      </c>
      <c r="V688" s="136">
        <v>67.500000000002601</v>
      </c>
      <c r="W688" s="137">
        <f t="shared" si="59"/>
        <v>0.2962962962962849</v>
      </c>
      <c r="X688" s="137">
        <f t="shared" si="60"/>
        <v>2.9629629629628491</v>
      </c>
      <c r="Y688" s="136">
        <v>168.75</v>
      </c>
      <c r="Z688" s="9">
        <f t="shared" si="61"/>
        <v>0.23703703703703702</v>
      </c>
      <c r="AA688" s="139">
        <v>0.67499999999999905</v>
      </c>
      <c r="AB688" s="9">
        <f t="shared" si="62"/>
        <v>0.29629629629629672</v>
      </c>
      <c r="AC688" s="136">
        <v>168.75</v>
      </c>
      <c r="AD688" s="9">
        <f t="shared" si="63"/>
        <v>0.37925925925925924</v>
      </c>
      <c r="AE688" s="136">
        <v>168.75</v>
      </c>
      <c r="AF688" s="137">
        <f t="shared" si="64"/>
        <v>0.23703703703703702</v>
      </c>
      <c r="AG688" s="136">
        <v>168.75</v>
      </c>
      <c r="AH688" s="137">
        <f t="shared" si="65"/>
        <v>0.23703703703703702</v>
      </c>
      <c r="AI688" s="136">
        <v>168.75</v>
      </c>
      <c r="AJ688" s="138">
        <f t="shared" si="66"/>
        <v>0.23703703703703702</v>
      </c>
    </row>
    <row r="689" spans="1:36">
      <c r="A689" s="136">
        <v>169</v>
      </c>
      <c r="B689" s="137">
        <f t="shared" si="46"/>
        <v>0.23668639053254437</v>
      </c>
      <c r="C689" s="137">
        <f t="shared" si="47"/>
        <v>2.3668639053254434</v>
      </c>
      <c r="D689" s="9">
        <v>16.8999999999997</v>
      </c>
      <c r="E689" s="138">
        <f t="shared" si="48"/>
        <v>2.3668639053254861</v>
      </c>
      <c r="F689" s="136">
        <v>169</v>
      </c>
      <c r="G689" s="137">
        <f t="shared" si="49"/>
        <v>0.59171597633136097</v>
      </c>
      <c r="H689" s="137">
        <f t="shared" si="50"/>
        <v>5.9171597633136095</v>
      </c>
      <c r="I689" s="9">
        <v>16.8999999999997</v>
      </c>
      <c r="J689" s="138">
        <f t="shared" si="51"/>
        <v>2.3668639053254861</v>
      </c>
      <c r="K689" s="136">
        <v>673</v>
      </c>
      <c r="L689" s="137">
        <f t="shared" si="52"/>
        <v>0.59435364041604755</v>
      </c>
      <c r="M689" s="137">
        <f t="shared" si="53"/>
        <v>5.9435364041604757</v>
      </c>
      <c r="N689" s="136">
        <v>169</v>
      </c>
      <c r="O689" s="137">
        <f t="shared" si="54"/>
        <v>0.23668639053254437</v>
      </c>
      <c r="P689" s="137">
        <f t="shared" si="55"/>
        <v>2.3668639053254434</v>
      </c>
      <c r="Q689" s="9">
        <v>16.8999999999997</v>
      </c>
      <c r="R689" s="138">
        <f t="shared" si="56"/>
        <v>2.3668639053254861</v>
      </c>
      <c r="S689" s="136">
        <v>6.75999999999995</v>
      </c>
      <c r="T689" s="137">
        <f t="shared" si="57"/>
        <v>0.29585798816568271</v>
      </c>
      <c r="U689" s="137">
        <f t="shared" si="58"/>
        <v>2.9585798816568269</v>
      </c>
      <c r="V689" s="136">
        <v>67.600000000002595</v>
      </c>
      <c r="W689" s="137">
        <f t="shared" si="59"/>
        <v>0.29585798816566911</v>
      </c>
      <c r="X689" s="137">
        <f t="shared" si="60"/>
        <v>2.9585798816566911</v>
      </c>
      <c r="Y689" s="136">
        <v>169</v>
      </c>
      <c r="Z689" s="9">
        <f t="shared" si="61"/>
        <v>0.23668639053254437</v>
      </c>
      <c r="AA689" s="139">
        <v>0.67599999999999905</v>
      </c>
      <c r="AB689" s="9">
        <f t="shared" si="62"/>
        <v>0.29585798816568087</v>
      </c>
      <c r="AC689" s="136">
        <v>169</v>
      </c>
      <c r="AD689" s="9">
        <f t="shared" si="63"/>
        <v>0.378698224852071</v>
      </c>
      <c r="AE689" s="136">
        <v>169</v>
      </c>
      <c r="AF689" s="137">
        <f t="shared" si="64"/>
        <v>0.23668639053254437</v>
      </c>
      <c r="AG689" s="136">
        <v>169</v>
      </c>
      <c r="AH689" s="137">
        <f t="shared" si="65"/>
        <v>0.23668639053254437</v>
      </c>
      <c r="AI689" s="136">
        <v>169</v>
      </c>
      <c r="AJ689" s="138">
        <f t="shared" si="66"/>
        <v>0.23668639053254437</v>
      </c>
    </row>
    <row r="690" spans="1:36">
      <c r="A690" s="136">
        <v>169.25</v>
      </c>
      <c r="B690" s="137">
        <f t="shared" si="46"/>
        <v>0.23633677991137372</v>
      </c>
      <c r="C690" s="137">
        <f t="shared" si="47"/>
        <v>2.3633677991137372</v>
      </c>
      <c r="D690" s="9">
        <v>16.924999999999699</v>
      </c>
      <c r="E690" s="138">
        <f t="shared" si="48"/>
        <v>2.3633677991137789</v>
      </c>
      <c r="F690" s="136">
        <v>169.25</v>
      </c>
      <c r="G690" s="137">
        <f t="shared" si="49"/>
        <v>0.59084194977843429</v>
      </c>
      <c r="H690" s="137">
        <f t="shared" si="50"/>
        <v>5.9084194977843429</v>
      </c>
      <c r="I690" s="9">
        <v>16.924999999999699</v>
      </c>
      <c r="J690" s="138">
        <f t="shared" si="51"/>
        <v>2.3633677991137789</v>
      </c>
      <c r="K690" s="9">
        <v>674</v>
      </c>
      <c r="L690" s="137">
        <f t="shared" si="52"/>
        <v>0.59347181008902072</v>
      </c>
      <c r="M690" s="137">
        <f t="shared" si="53"/>
        <v>5.9347181008902075</v>
      </c>
      <c r="N690" s="136">
        <v>169.25</v>
      </c>
      <c r="O690" s="137">
        <f t="shared" si="54"/>
        <v>0.23633677991137372</v>
      </c>
      <c r="P690" s="137">
        <f t="shared" si="55"/>
        <v>2.3633677991137372</v>
      </c>
      <c r="Q690" s="9">
        <v>16.924999999999699</v>
      </c>
      <c r="R690" s="138">
        <f t="shared" si="56"/>
        <v>2.3633677991137789</v>
      </c>
      <c r="S690" s="136">
        <v>6.7699999999999498</v>
      </c>
      <c r="T690" s="137">
        <f t="shared" si="57"/>
        <v>0.29542097488921931</v>
      </c>
      <c r="U690" s="137">
        <f t="shared" si="58"/>
        <v>2.9542097488921932</v>
      </c>
      <c r="V690" s="136">
        <v>67.700000000002703</v>
      </c>
      <c r="W690" s="137">
        <f t="shared" si="59"/>
        <v>0.29542097488920532</v>
      </c>
      <c r="X690" s="137">
        <f t="shared" si="60"/>
        <v>2.9542097488920533</v>
      </c>
      <c r="Y690" s="136">
        <v>169.25</v>
      </c>
      <c r="Z690" s="9">
        <f t="shared" si="61"/>
        <v>0.23633677991137372</v>
      </c>
      <c r="AA690" s="139">
        <v>0.67699999999999905</v>
      </c>
      <c r="AB690" s="9">
        <f t="shared" si="62"/>
        <v>0.29542097488921754</v>
      </c>
      <c r="AC690" s="136">
        <v>169.25</v>
      </c>
      <c r="AD690" s="9">
        <f t="shared" si="63"/>
        <v>0.37813884785819796</v>
      </c>
      <c r="AE690" s="136">
        <v>169.25</v>
      </c>
      <c r="AF690" s="137">
        <f t="shared" si="64"/>
        <v>0.23633677991137372</v>
      </c>
      <c r="AG690" s="136">
        <v>169.25</v>
      </c>
      <c r="AH690" s="137">
        <f t="shared" si="65"/>
        <v>0.23633677991137372</v>
      </c>
      <c r="AI690" s="136">
        <v>169.25</v>
      </c>
      <c r="AJ690" s="138">
        <f t="shared" si="66"/>
        <v>0.23633677991137372</v>
      </c>
    </row>
    <row r="691" spans="1:36">
      <c r="A691" s="136">
        <v>169.5</v>
      </c>
      <c r="B691" s="137">
        <f t="shared" si="46"/>
        <v>0.2359882005899705</v>
      </c>
      <c r="C691" s="137">
        <f t="shared" si="47"/>
        <v>2.359882005899705</v>
      </c>
      <c r="D691" s="9">
        <v>16.949999999999701</v>
      </c>
      <c r="E691" s="138">
        <f t="shared" si="48"/>
        <v>2.3598820058997467</v>
      </c>
      <c r="F691" s="136">
        <v>169.5</v>
      </c>
      <c r="G691" s="137">
        <f t="shared" si="49"/>
        <v>0.58997050147492625</v>
      </c>
      <c r="H691" s="137">
        <f t="shared" si="50"/>
        <v>5.8997050147492622</v>
      </c>
      <c r="I691" s="9">
        <v>16.949999999999701</v>
      </c>
      <c r="J691" s="138">
        <f t="shared" si="51"/>
        <v>2.3598820058997467</v>
      </c>
      <c r="K691" s="136">
        <v>675</v>
      </c>
      <c r="L691" s="137">
        <f t="shared" si="52"/>
        <v>0.59259259259259256</v>
      </c>
      <c r="M691" s="137">
        <f t="shared" si="53"/>
        <v>5.9259259259259256</v>
      </c>
      <c r="N691" s="136">
        <v>169.5</v>
      </c>
      <c r="O691" s="137">
        <f t="shared" si="54"/>
        <v>0.2359882005899705</v>
      </c>
      <c r="P691" s="137">
        <f t="shared" si="55"/>
        <v>2.359882005899705</v>
      </c>
      <c r="Q691" s="9">
        <v>16.949999999999701</v>
      </c>
      <c r="R691" s="138">
        <f t="shared" si="56"/>
        <v>2.3598820058997467</v>
      </c>
      <c r="S691" s="136">
        <v>6.7799999999999496</v>
      </c>
      <c r="T691" s="137">
        <f t="shared" si="57"/>
        <v>0.29498525073746534</v>
      </c>
      <c r="U691" s="137">
        <f t="shared" si="58"/>
        <v>2.9498525073746533</v>
      </c>
      <c r="V691" s="136">
        <v>67.800000000002697</v>
      </c>
      <c r="W691" s="137">
        <f t="shared" si="59"/>
        <v>0.29498525073745141</v>
      </c>
      <c r="X691" s="137">
        <f t="shared" si="60"/>
        <v>2.9498525073745139</v>
      </c>
      <c r="Y691" s="136">
        <v>169.5</v>
      </c>
      <c r="Z691" s="9">
        <f t="shared" si="61"/>
        <v>0.2359882005899705</v>
      </c>
      <c r="AA691" s="139">
        <v>0.67799999999999905</v>
      </c>
      <c r="AB691" s="9">
        <f t="shared" si="62"/>
        <v>0.29498525073746357</v>
      </c>
      <c r="AC691" s="136">
        <v>169.5</v>
      </c>
      <c r="AD691" s="9">
        <f t="shared" si="63"/>
        <v>0.3775811209439528</v>
      </c>
      <c r="AE691" s="136">
        <v>169.5</v>
      </c>
      <c r="AF691" s="137">
        <f t="shared" si="64"/>
        <v>0.2359882005899705</v>
      </c>
      <c r="AG691" s="136">
        <v>169.5</v>
      </c>
      <c r="AH691" s="137">
        <f t="shared" si="65"/>
        <v>0.2359882005899705</v>
      </c>
      <c r="AI691" s="136">
        <v>169.5</v>
      </c>
      <c r="AJ691" s="138">
        <f t="shared" si="66"/>
        <v>0.2359882005899705</v>
      </c>
    </row>
    <row r="692" spans="1:36">
      <c r="A692" s="136">
        <v>169.75</v>
      </c>
      <c r="B692" s="137">
        <f t="shared" si="46"/>
        <v>0.23564064801178206</v>
      </c>
      <c r="C692" s="137">
        <f t="shared" si="47"/>
        <v>2.3564064801178204</v>
      </c>
      <c r="D692" s="9">
        <v>16.974999999999699</v>
      </c>
      <c r="E692" s="138">
        <f t="shared" si="48"/>
        <v>2.3564064801178621</v>
      </c>
      <c r="F692" s="136">
        <v>169.75</v>
      </c>
      <c r="G692" s="137">
        <f t="shared" si="49"/>
        <v>0.5891016200294551</v>
      </c>
      <c r="H692" s="137">
        <f t="shared" si="50"/>
        <v>5.8910162002945512</v>
      </c>
      <c r="I692" s="9">
        <v>16.974999999999699</v>
      </c>
      <c r="J692" s="138">
        <f t="shared" si="51"/>
        <v>2.3564064801178621</v>
      </c>
      <c r="K692" s="9">
        <v>676</v>
      </c>
      <c r="L692" s="137">
        <f t="shared" si="52"/>
        <v>0.59171597633136097</v>
      </c>
      <c r="M692" s="137">
        <f t="shared" si="53"/>
        <v>5.9171597633136095</v>
      </c>
      <c r="N692" s="136">
        <v>169.75</v>
      </c>
      <c r="O692" s="137">
        <f t="shared" si="54"/>
        <v>0.23564064801178206</v>
      </c>
      <c r="P692" s="137">
        <f t="shared" si="55"/>
        <v>2.3564064801178204</v>
      </c>
      <c r="Q692" s="9">
        <v>16.974999999999699</v>
      </c>
      <c r="R692" s="138">
        <f t="shared" si="56"/>
        <v>2.3564064801178621</v>
      </c>
      <c r="S692" s="136">
        <v>6.7899999999999503</v>
      </c>
      <c r="T692" s="137">
        <f t="shared" si="57"/>
        <v>0.29455081001472966</v>
      </c>
      <c r="U692" s="137">
        <f t="shared" si="58"/>
        <v>2.9455081001472965</v>
      </c>
      <c r="V692" s="136">
        <v>67.900000000002706</v>
      </c>
      <c r="W692" s="137">
        <f t="shared" si="59"/>
        <v>0.29455081001471578</v>
      </c>
      <c r="X692" s="137">
        <f t="shared" si="60"/>
        <v>2.9455081001471579</v>
      </c>
      <c r="Y692" s="136">
        <v>169.75</v>
      </c>
      <c r="Z692" s="9">
        <f t="shared" si="61"/>
        <v>0.23564064801178206</v>
      </c>
      <c r="AA692" s="139">
        <v>0.67899999999999905</v>
      </c>
      <c r="AB692" s="9">
        <f t="shared" si="62"/>
        <v>0.29455081001472794</v>
      </c>
      <c r="AC692" s="136">
        <v>169.75</v>
      </c>
      <c r="AD692" s="9">
        <f t="shared" si="63"/>
        <v>0.3770250368188513</v>
      </c>
      <c r="AE692" s="136">
        <v>169.75</v>
      </c>
      <c r="AF692" s="137">
        <f t="shared" si="64"/>
        <v>0.23564064801178206</v>
      </c>
      <c r="AG692" s="136">
        <v>169.75</v>
      </c>
      <c r="AH692" s="137">
        <f t="shared" si="65"/>
        <v>0.23564064801178206</v>
      </c>
      <c r="AI692" s="136">
        <v>169.75</v>
      </c>
      <c r="AJ692" s="138">
        <f t="shared" si="66"/>
        <v>0.23564064801178206</v>
      </c>
    </row>
    <row r="693" spans="1:36">
      <c r="A693" s="136">
        <v>170</v>
      </c>
      <c r="B693" s="137">
        <f t="shared" si="46"/>
        <v>0.23529411764705885</v>
      </c>
      <c r="C693" s="137">
        <f t="shared" si="47"/>
        <v>2.3529411764705883</v>
      </c>
      <c r="D693" s="9">
        <v>16.999999999999702</v>
      </c>
      <c r="E693" s="138">
        <f t="shared" si="48"/>
        <v>2.3529411764706296</v>
      </c>
      <c r="F693" s="136">
        <v>170</v>
      </c>
      <c r="G693" s="137">
        <f t="shared" si="49"/>
        <v>0.58823529411764708</v>
      </c>
      <c r="H693" s="137">
        <f t="shared" si="50"/>
        <v>5.882352941176471</v>
      </c>
      <c r="I693" s="9">
        <v>16.999999999999702</v>
      </c>
      <c r="J693" s="138">
        <f t="shared" si="51"/>
        <v>2.3529411764706296</v>
      </c>
      <c r="K693" s="136">
        <v>677</v>
      </c>
      <c r="L693" s="137">
        <f t="shared" si="52"/>
        <v>0.59084194977843429</v>
      </c>
      <c r="M693" s="137">
        <f t="shared" si="53"/>
        <v>5.9084194977843429</v>
      </c>
      <c r="N693" s="136">
        <v>170</v>
      </c>
      <c r="O693" s="137">
        <f t="shared" si="54"/>
        <v>0.23529411764705885</v>
      </c>
      <c r="P693" s="137">
        <f t="shared" si="55"/>
        <v>2.3529411764705883</v>
      </c>
      <c r="Q693" s="9">
        <v>16.999999999999702</v>
      </c>
      <c r="R693" s="138">
        <f t="shared" si="56"/>
        <v>2.3529411764706296</v>
      </c>
      <c r="S693" s="136">
        <v>6.7999999999999501</v>
      </c>
      <c r="T693" s="137">
        <f t="shared" si="57"/>
        <v>0.2941176470588257</v>
      </c>
      <c r="U693" s="137">
        <f t="shared" si="58"/>
        <v>2.9411764705882568</v>
      </c>
      <c r="V693" s="136">
        <v>68.0000000000027</v>
      </c>
      <c r="W693" s="137">
        <f t="shared" si="59"/>
        <v>0.29411764705881188</v>
      </c>
      <c r="X693" s="137">
        <f t="shared" si="60"/>
        <v>2.9411764705881187</v>
      </c>
      <c r="Y693" s="136">
        <v>170</v>
      </c>
      <c r="Z693" s="9">
        <f t="shared" si="61"/>
        <v>0.23529411764705885</v>
      </c>
      <c r="AA693" s="139">
        <v>0.67999999999999905</v>
      </c>
      <c r="AB693" s="9">
        <f t="shared" si="62"/>
        <v>0.29411764705882393</v>
      </c>
      <c r="AC693" s="136">
        <v>170</v>
      </c>
      <c r="AD693" s="9">
        <f t="shared" si="63"/>
        <v>0.37647058823529417</v>
      </c>
      <c r="AE693" s="136">
        <v>170</v>
      </c>
      <c r="AF693" s="137">
        <f t="shared" si="64"/>
        <v>0.23529411764705885</v>
      </c>
      <c r="AG693" s="136">
        <v>170</v>
      </c>
      <c r="AH693" s="137">
        <f t="shared" si="65"/>
        <v>0.23529411764705885</v>
      </c>
      <c r="AI693" s="136">
        <v>170</v>
      </c>
      <c r="AJ693" s="138">
        <f t="shared" si="66"/>
        <v>0.23529411764705885</v>
      </c>
    </row>
    <row r="694" spans="1:36">
      <c r="A694" s="136">
        <v>170.25</v>
      </c>
      <c r="B694" s="137">
        <f t="shared" si="46"/>
        <v>0.23494860499265788</v>
      </c>
      <c r="C694" s="137">
        <f t="shared" si="47"/>
        <v>2.3494860499265786</v>
      </c>
      <c r="D694" s="9">
        <v>17.0249999999997</v>
      </c>
      <c r="E694" s="138">
        <f t="shared" si="48"/>
        <v>2.3494860499266199</v>
      </c>
      <c r="F694" s="136">
        <v>170.25</v>
      </c>
      <c r="G694" s="137">
        <f t="shared" si="49"/>
        <v>0.58737151248164465</v>
      </c>
      <c r="H694" s="137">
        <f t="shared" si="50"/>
        <v>5.8737151248164468</v>
      </c>
      <c r="I694" s="9">
        <v>17.0249999999997</v>
      </c>
      <c r="J694" s="138">
        <f t="shared" si="51"/>
        <v>2.3494860499266199</v>
      </c>
      <c r="K694" s="9">
        <v>678</v>
      </c>
      <c r="L694" s="137">
        <f t="shared" si="52"/>
        <v>0.58997050147492625</v>
      </c>
      <c r="M694" s="137">
        <f t="shared" si="53"/>
        <v>5.8997050147492622</v>
      </c>
      <c r="N694" s="136">
        <v>170.25</v>
      </c>
      <c r="O694" s="137">
        <f t="shared" si="54"/>
        <v>0.23494860499265788</v>
      </c>
      <c r="P694" s="137">
        <f t="shared" si="55"/>
        <v>2.3494860499265786</v>
      </c>
      <c r="Q694" s="9">
        <v>17.0249999999997</v>
      </c>
      <c r="R694" s="138">
        <f t="shared" si="56"/>
        <v>2.3494860499266199</v>
      </c>
      <c r="S694" s="136">
        <v>6.8099999999999499</v>
      </c>
      <c r="T694" s="137">
        <f t="shared" si="57"/>
        <v>0.29368575624082449</v>
      </c>
      <c r="U694" s="137">
        <f t="shared" si="58"/>
        <v>2.9368575624082451</v>
      </c>
      <c r="V694" s="136">
        <v>68.100000000002694</v>
      </c>
      <c r="W694" s="137">
        <f t="shared" si="59"/>
        <v>0.29368575624081072</v>
      </c>
      <c r="X694" s="137">
        <f t="shared" si="60"/>
        <v>2.9368575624081075</v>
      </c>
      <c r="Y694" s="136">
        <v>170.25</v>
      </c>
      <c r="Z694" s="9">
        <f t="shared" si="61"/>
        <v>0.23494860499265788</v>
      </c>
      <c r="AA694" s="139">
        <v>0.68099999999999905</v>
      </c>
      <c r="AB694" s="9">
        <f t="shared" si="62"/>
        <v>0.29368575624082272</v>
      </c>
      <c r="AC694" s="136">
        <v>170.25</v>
      </c>
      <c r="AD694" s="9">
        <f t="shared" si="63"/>
        <v>0.3759177679882526</v>
      </c>
      <c r="AE694" s="136">
        <v>170.25</v>
      </c>
      <c r="AF694" s="137">
        <f t="shared" si="64"/>
        <v>0.23494860499265788</v>
      </c>
      <c r="AG694" s="136">
        <v>170.25</v>
      </c>
      <c r="AH694" s="137">
        <f t="shared" si="65"/>
        <v>0.23494860499265788</v>
      </c>
      <c r="AI694" s="136">
        <v>170.25</v>
      </c>
      <c r="AJ694" s="138">
        <f t="shared" si="66"/>
        <v>0.23494860499265788</v>
      </c>
    </row>
    <row r="695" spans="1:36">
      <c r="A695" s="136">
        <v>170.5</v>
      </c>
      <c r="B695" s="137">
        <f t="shared" si="46"/>
        <v>0.23460410557184752</v>
      </c>
      <c r="C695" s="137">
        <f t="shared" si="47"/>
        <v>2.3460410557184752</v>
      </c>
      <c r="D695" s="9">
        <v>17.049999999999699</v>
      </c>
      <c r="E695" s="138">
        <f t="shared" si="48"/>
        <v>2.3460410557185165</v>
      </c>
      <c r="F695" s="136">
        <v>170.5</v>
      </c>
      <c r="G695" s="137">
        <f t="shared" si="49"/>
        <v>0.5865102639296188</v>
      </c>
      <c r="H695" s="137">
        <f t="shared" si="50"/>
        <v>5.8651026392961878</v>
      </c>
      <c r="I695" s="9">
        <v>17.049999999999699</v>
      </c>
      <c r="J695" s="138">
        <f t="shared" si="51"/>
        <v>2.3460410557185165</v>
      </c>
      <c r="K695" s="136">
        <v>679</v>
      </c>
      <c r="L695" s="137">
        <f t="shared" si="52"/>
        <v>0.5891016200294551</v>
      </c>
      <c r="M695" s="137">
        <f t="shared" si="53"/>
        <v>5.8910162002945512</v>
      </c>
      <c r="N695" s="136">
        <v>170.5</v>
      </c>
      <c r="O695" s="137">
        <f t="shared" si="54"/>
        <v>0.23460410557184752</v>
      </c>
      <c r="P695" s="137">
        <f t="shared" si="55"/>
        <v>2.3460410557184752</v>
      </c>
      <c r="Q695" s="9">
        <v>17.049999999999699</v>
      </c>
      <c r="R695" s="138">
        <f t="shared" si="56"/>
        <v>2.3460410557185165</v>
      </c>
      <c r="S695" s="136">
        <v>6.8199999999999497</v>
      </c>
      <c r="T695" s="137">
        <f t="shared" si="57"/>
        <v>0.29325513196481157</v>
      </c>
      <c r="U695" s="137">
        <f t="shared" si="58"/>
        <v>2.9325513196481157</v>
      </c>
      <c r="V695" s="136">
        <v>68.200000000002703</v>
      </c>
      <c r="W695" s="137">
        <f t="shared" si="59"/>
        <v>0.29325513196479774</v>
      </c>
      <c r="X695" s="137">
        <f t="shared" si="60"/>
        <v>2.9325513196479776</v>
      </c>
      <c r="Y695" s="136">
        <v>170.5</v>
      </c>
      <c r="Z695" s="9">
        <f t="shared" si="61"/>
        <v>0.23460410557184752</v>
      </c>
      <c r="AA695" s="139">
        <v>0.68199999999999905</v>
      </c>
      <c r="AB695" s="9">
        <f t="shared" si="62"/>
        <v>0.29325513196480979</v>
      </c>
      <c r="AC695" s="136">
        <v>170.5</v>
      </c>
      <c r="AD695" s="9">
        <f t="shared" si="63"/>
        <v>0.37536656891495601</v>
      </c>
      <c r="AE695" s="136">
        <v>170.5</v>
      </c>
      <c r="AF695" s="137">
        <f t="shared" si="64"/>
        <v>0.23460410557184752</v>
      </c>
      <c r="AG695" s="136">
        <v>170.5</v>
      </c>
      <c r="AH695" s="137">
        <f t="shared" si="65"/>
        <v>0.23460410557184752</v>
      </c>
      <c r="AI695" s="136">
        <v>170.5</v>
      </c>
      <c r="AJ695" s="138">
        <f t="shared" si="66"/>
        <v>0.23460410557184752</v>
      </c>
    </row>
    <row r="696" spans="1:36">
      <c r="A696" s="136">
        <v>170.75</v>
      </c>
      <c r="B696" s="137">
        <f t="shared" si="46"/>
        <v>0.23426061493411421</v>
      </c>
      <c r="C696" s="137">
        <f t="shared" si="47"/>
        <v>2.3426061493411421</v>
      </c>
      <c r="D696" s="9">
        <v>17.074999999999701</v>
      </c>
      <c r="E696" s="138">
        <f t="shared" si="48"/>
        <v>2.3426061493411829</v>
      </c>
      <c r="F696" s="136">
        <v>170.75</v>
      </c>
      <c r="G696" s="137">
        <f t="shared" si="49"/>
        <v>0.58565153733528552</v>
      </c>
      <c r="H696" s="137">
        <f t="shared" si="50"/>
        <v>5.8565153733528552</v>
      </c>
      <c r="I696" s="9">
        <v>17.074999999999701</v>
      </c>
      <c r="J696" s="138">
        <f t="shared" si="51"/>
        <v>2.3426061493411829</v>
      </c>
      <c r="K696" s="9">
        <v>680</v>
      </c>
      <c r="L696" s="137">
        <f t="shared" si="52"/>
        <v>0.58823529411764708</v>
      </c>
      <c r="M696" s="137">
        <f t="shared" si="53"/>
        <v>5.882352941176471</v>
      </c>
      <c r="N696" s="136">
        <v>170.75</v>
      </c>
      <c r="O696" s="137">
        <f t="shared" si="54"/>
        <v>0.23426061493411421</v>
      </c>
      <c r="P696" s="137">
        <f t="shared" si="55"/>
        <v>2.3426061493411421</v>
      </c>
      <c r="Q696" s="9">
        <v>17.074999999999701</v>
      </c>
      <c r="R696" s="138">
        <f t="shared" si="56"/>
        <v>2.3426061493411829</v>
      </c>
      <c r="S696" s="136">
        <v>6.8299999999999503</v>
      </c>
      <c r="T696" s="137">
        <f t="shared" si="57"/>
        <v>0.29282576866764487</v>
      </c>
      <c r="U696" s="137">
        <f t="shared" si="58"/>
        <v>2.9282576866764485</v>
      </c>
      <c r="V696" s="136">
        <v>68.300000000002697</v>
      </c>
      <c r="W696" s="137">
        <f t="shared" si="59"/>
        <v>0.29282576866763121</v>
      </c>
      <c r="X696" s="137">
        <f t="shared" si="60"/>
        <v>2.9282576866763121</v>
      </c>
      <c r="Y696" s="136">
        <v>170.75</v>
      </c>
      <c r="Z696" s="9">
        <f t="shared" si="61"/>
        <v>0.23426061493411421</v>
      </c>
      <c r="AA696" s="139">
        <v>0.68299999999999905</v>
      </c>
      <c r="AB696" s="9">
        <f t="shared" si="62"/>
        <v>0.29282576866764315</v>
      </c>
      <c r="AC696" s="136">
        <v>170.75</v>
      </c>
      <c r="AD696" s="9">
        <f t="shared" si="63"/>
        <v>0.37481698389458273</v>
      </c>
      <c r="AE696" s="136">
        <v>170.75</v>
      </c>
      <c r="AF696" s="137">
        <f t="shared" si="64"/>
        <v>0.23426061493411421</v>
      </c>
      <c r="AG696" s="136">
        <v>170.75</v>
      </c>
      <c r="AH696" s="137">
        <f t="shared" si="65"/>
        <v>0.23426061493411421</v>
      </c>
      <c r="AI696" s="136">
        <v>170.75</v>
      </c>
      <c r="AJ696" s="138">
        <f t="shared" si="66"/>
        <v>0.23426061493411421</v>
      </c>
    </row>
    <row r="697" spans="1:36">
      <c r="A697" s="136">
        <v>171</v>
      </c>
      <c r="B697" s="137">
        <f t="shared" si="46"/>
        <v>0.23391812865497078</v>
      </c>
      <c r="C697" s="137">
        <f t="shared" si="47"/>
        <v>2.3391812865497079</v>
      </c>
      <c r="D697" s="9">
        <v>17.099999999999699</v>
      </c>
      <c r="E697" s="138">
        <f t="shared" si="48"/>
        <v>2.3391812865497488</v>
      </c>
      <c r="F697" s="136">
        <v>171</v>
      </c>
      <c r="G697" s="137">
        <f t="shared" si="49"/>
        <v>0.58479532163742687</v>
      </c>
      <c r="H697" s="137">
        <f t="shared" si="50"/>
        <v>5.8479532163742682</v>
      </c>
      <c r="I697" s="9">
        <v>17.099999999999699</v>
      </c>
      <c r="J697" s="138">
        <f t="shared" si="51"/>
        <v>2.3391812865497488</v>
      </c>
      <c r="K697" s="136">
        <v>681</v>
      </c>
      <c r="L697" s="137">
        <f t="shared" si="52"/>
        <v>0.58737151248164465</v>
      </c>
      <c r="M697" s="137">
        <f t="shared" si="53"/>
        <v>5.8737151248164468</v>
      </c>
      <c r="N697" s="136">
        <v>171</v>
      </c>
      <c r="O697" s="137">
        <f t="shared" si="54"/>
        <v>0.23391812865497078</v>
      </c>
      <c r="P697" s="137">
        <f t="shared" si="55"/>
        <v>2.3391812865497079</v>
      </c>
      <c r="Q697" s="9">
        <v>17.099999999999699</v>
      </c>
      <c r="R697" s="138">
        <f t="shared" si="56"/>
        <v>2.3391812865497488</v>
      </c>
      <c r="S697" s="136">
        <v>6.8399999999999501</v>
      </c>
      <c r="T697" s="137">
        <f t="shared" si="57"/>
        <v>0.29239766081871554</v>
      </c>
      <c r="U697" s="137">
        <f t="shared" si="58"/>
        <v>2.9239766081871554</v>
      </c>
      <c r="V697" s="136">
        <v>68.400000000002706</v>
      </c>
      <c r="W697" s="137">
        <f t="shared" si="59"/>
        <v>0.29239766081870189</v>
      </c>
      <c r="X697" s="137">
        <f t="shared" si="60"/>
        <v>2.9239766081870187</v>
      </c>
      <c r="Y697" s="136">
        <v>171</v>
      </c>
      <c r="Z697" s="9">
        <f t="shared" si="61"/>
        <v>0.23391812865497078</v>
      </c>
      <c r="AA697" s="139">
        <v>0.68399999999999905</v>
      </c>
      <c r="AB697" s="9">
        <f t="shared" si="62"/>
        <v>0.29239766081871382</v>
      </c>
      <c r="AC697" s="136">
        <v>171</v>
      </c>
      <c r="AD697" s="9">
        <f t="shared" si="63"/>
        <v>0.37426900584795325</v>
      </c>
      <c r="AE697" s="136">
        <v>171</v>
      </c>
      <c r="AF697" s="137">
        <f t="shared" si="64"/>
        <v>0.23391812865497078</v>
      </c>
      <c r="AG697" s="136">
        <v>171</v>
      </c>
      <c r="AH697" s="137">
        <f t="shared" si="65"/>
        <v>0.23391812865497078</v>
      </c>
      <c r="AI697" s="136">
        <v>171</v>
      </c>
      <c r="AJ697" s="138">
        <f t="shared" si="66"/>
        <v>0.23391812865497078</v>
      </c>
    </row>
    <row r="698" spans="1:36">
      <c r="A698" s="136">
        <v>171.25</v>
      </c>
      <c r="B698" s="137">
        <f t="shared" si="46"/>
        <v>0.23357664233576642</v>
      </c>
      <c r="C698" s="137">
        <f t="shared" si="47"/>
        <v>2.335766423357664</v>
      </c>
      <c r="D698" s="9">
        <v>17.124999999999702</v>
      </c>
      <c r="E698" s="138">
        <f t="shared" si="48"/>
        <v>2.3357664233577049</v>
      </c>
      <c r="F698" s="136">
        <v>171.25</v>
      </c>
      <c r="G698" s="137">
        <f t="shared" si="49"/>
        <v>0.58394160583941601</v>
      </c>
      <c r="H698" s="137">
        <f t="shared" si="50"/>
        <v>5.8394160583941606</v>
      </c>
      <c r="I698" s="9">
        <v>17.124999999999702</v>
      </c>
      <c r="J698" s="138">
        <f t="shared" si="51"/>
        <v>2.3357664233577049</v>
      </c>
      <c r="K698" s="9">
        <v>682</v>
      </c>
      <c r="L698" s="137">
        <f t="shared" si="52"/>
        <v>0.5865102639296188</v>
      </c>
      <c r="M698" s="137">
        <f t="shared" si="53"/>
        <v>5.8651026392961878</v>
      </c>
      <c r="N698" s="136">
        <v>171.25</v>
      </c>
      <c r="O698" s="137">
        <f t="shared" si="54"/>
        <v>0.23357664233576642</v>
      </c>
      <c r="P698" s="137">
        <f t="shared" si="55"/>
        <v>2.335766423357664</v>
      </c>
      <c r="Q698" s="9">
        <v>17.124999999999702</v>
      </c>
      <c r="R698" s="138">
        <f t="shared" si="56"/>
        <v>2.3357664233577049</v>
      </c>
      <c r="S698" s="136">
        <v>6.8499999999999499</v>
      </c>
      <c r="T698" s="137">
        <f t="shared" si="57"/>
        <v>0.29197080291971012</v>
      </c>
      <c r="U698" s="137">
        <f t="shared" si="58"/>
        <v>2.9197080291971012</v>
      </c>
      <c r="V698" s="136">
        <v>68.5000000000027</v>
      </c>
      <c r="W698" s="137">
        <f t="shared" si="59"/>
        <v>0.29197080291969651</v>
      </c>
      <c r="X698" s="137">
        <f t="shared" si="60"/>
        <v>2.9197080291969653</v>
      </c>
      <c r="Y698" s="136">
        <v>171.25</v>
      </c>
      <c r="Z698" s="9">
        <f t="shared" si="61"/>
        <v>0.23357664233576642</v>
      </c>
      <c r="AA698" s="139">
        <v>0.68499999999999905</v>
      </c>
      <c r="AB698" s="9">
        <f t="shared" si="62"/>
        <v>0.29197080291970839</v>
      </c>
      <c r="AC698" s="136">
        <v>171.25</v>
      </c>
      <c r="AD698" s="9">
        <f t="shared" si="63"/>
        <v>0.37372262773722625</v>
      </c>
      <c r="AE698" s="136">
        <v>171.25</v>
      </c>
      <c r="AF698" s="137">
        <f t="shared" si="64"/>
        <v>0.23357664233576642</v>
      </c>
      <c r="AG698" s="136">
        <v>171.25</v>
      </c>
      <c r="AH698" s="137">
        <f t="shared" si="65"/>
        <v>0.23357664233576642</v>
      </c>
      <c r="AI698" s="136">
        <v>171.25</v>
      </c>
      <c r="AJ698" s="138">
        <f t="shared" si="66"/>
        <v>0.23357664233576642</v>
      </c>
    </row>
    <row r="699" spans="1:36">
      <c r="A699" s="136">
        <v>171.5</v>
      </c>
      <c r="B699" s="137">
        <f t="shared" si="46"/>
        <v>0.23323615160349853</v>
      </c>
      <c r="C699" s="137">
        <f t="shared" si="47"/>
        <v>2.3323615160349851</v>
      </c>
      <c r="D699" s="9">
        <v>17.1499999999997</v>
      </c>
      <c r="E699" s="138">
        <f t="shared" si="48"/>
        <v>2.3323615160350264</v>
      </c>
      <c r="F699" s="136">
        <v>171.5</v>
      </c>
      <c r="G699" s="137">
        <f t="shared" si="49"/>
        <v>0.58309037900874627</v>
      </c>
      <c r="H699" s="137">
        <f t="shared" si="50"/>
        <v>5.8309037900874632</v>
      </c>
      <c r="I699" s="9">
        <v>17.1499999999997</v>
      </c>
      <c r="J699" s="138">
        <f t="shared" si="51"/>
        <v>2.3323615160350264</v>
      </c>
      <c r="K699" s="136">
        <v>683</v>
      </c>
      <c r="L699" s="137">
        <f t="shared" si="52"/>
        <v>0.58565153733528552</v>
      </c>
      <c r="M699" s="137">
        <f t="shared" si="53"/>
        <v>5.8565153733528552</v>
      </c>
      <c r="N699" s="136">
        <v>171.5</v>
      </c>
      <c r="O699" s="137">
        <f t="shared" si="54"/>
        <v>0.23323615160349853</v>
      </c>
      <c r="P699" s="137">
        <f t="shared" si="55"/>
        <v>2.3323615160349851</v>
      </c>
      <c r="Q699" s="9">
        <v>17.1499999999997</v>
      </c>
      <c r="R699" s="138">
        <f t="shared" si="56"/>
        <v>2.3323615160350264</v>
      </c>
      <c r="S699" s="136">
        <v>6.8599999999999497</v>
      </c>
      <c r="T699" s="137">
        <f t="shared" si="57"/>
        <v>0.29154518950437536</v>
      </c>
      <c r="U699" s="137">
        <f t="shared" si="58"/>
        <v>2.9154518950437538</v>
      </c>
      <c r="V699" s="136">
        <v>68.600000000002694</v>
      </c>
      <c r="W699" s="137">
        <f t="shared" si="59"/>
        <v>0.29154518950436176</v>
      </c>
      <c r="X699" s="137">
        <f t="shared" si="60"/>
        <v>2.9154518950436175</v>
      </c>
      <c r="Y699" s="136">
        <v>171.5</v>
      </c>
      <c r="Z699" s="9">
        <f t="shared" si="61"/>
        <v>0.23323615160349853</v>
      </c>
      <c r="AA699" s="139">
        <v>0.68599999999999905</v>
      </c>
      <c r="AB699" s="9">
        <f t="shared" si="62"/>
        <v>0.29154518950437358</v>
      </c>
      <c r="AC699" s="136">
        <v>171.5</v>
      </c>
      <c r="AD699" s="9">
        <f t="shared" si="63"/>
        <v>0.37317784256559766</v>
      </c>
      <c r="AE699" s="136">
        <v>171.5</v>
      </c>
      <c r="AF699" s="137">
        <f t="shared" si="64"/>
        <v>0.23323615160349853</v>
      </c>
      <c r="AG699" s="136">
        <v>171.5</v>
      </c>
      <c r="AH699" s="137">
        <f t="shared" si="65"/>
        <v>0.23323615160349853</v>
      </c>
      <c r="AI699" s="136">
        <v>171.5</v>
      </c>
      <c r="AJ699" s="138">
        <f t="shared" si="66"/>
        <v>0.23323615160349853</v>
      </c>
    </row>
    <row r="700" spans="1:36">
      <c r="A700" s="136">
        <v>171.75</v>
      </c>
      <c r="B700" s="137">
        <f t="shared" si="46"/>
        <v>0.23289665211062591</v>
      </c>
      <c r="C700" s="137">
        <f t="shared" si="47"/>
        <v>2.3289665211062589</v>
      </c>
      <c r="D700" s="9">
        <v>17.174999999999699</v>
      </c>
      <c r="E700" s="138">
        <f t="shared" si="48"/>
        <v>2.3289665211062998</v>
      </c>
      <c r="F700" s="136">
        <v>171.75</v>
      </c>
      <c r="G700" s="137">
        <f t="shared" si="49"/>
        <v>0.58224163027656473</v>
      </c>
      <c r="H700" s="137">
        <f t="shared" si="50"/>
        <v>5.8224163027656477</v>
      </c>
      <c r="I700" s="9">
        <v>17.174999999999699</v>
      </c>
      <c r="J700" s="138">
        <f t="shared" si="51"/>
        <v>2.3289665211062998</v>
      </c>
      <c r="K700" s="9">
        <v>684</v>
      </c>
      <c r="L700" s="137">
        <f t="shared" si="52"/>
        <v>0.58479532163742687</v>
      </c>
      <c r="M700" s="137">
        <f t="shared" si="53"/>
        <v>5.8479532163742682</v>
      </c>
      <c r="N700" s="136">
        <v>171.75</v>
      </c>
      <c r="O700" s="137">
        <f t="shared" si="54"/>
        <v>0.23289665211062591</v>
      </c>
      <c r="P700" s="137">
        <f t="shared" si="55"/>
        <v>2.3289665211062589</v>
      </c>
      <c r="Q700" s="9">
        <v>17.174999999999699</v>
      </c>
      <c r="R700" s="138">
        <f t="shared" si="56"/>
        <v>2.3289665211062998</v>
      </c>
      <c r="S700" s="136">
        <v>6.8699999999999504</v>
      </c>
      <c r="T700" s="137">
        <f t="shared" si="57"/>
        <v>0.29112081513828453</v>
      </c>
      <c r="U700" s="137">
        <f t="shared" si="58"/>
        <v>2.9112081513828452</v>
      </c>
      <c r="V700" s="136">
        <v>68.700000000002703</v>
      </c>
      <c r="W700" s="137">
        <f t="shared" si="59"/>
        <v>0.29112081513827093</v>
      </c>
      <c r="X700" s="137">
        <f t="shared" si="60"/>
        <v>2.9112081513827093</v>
      </c>
      <c r="Y700" s="136">
        <v>171.75</v>
      </c>
      <c r="Z700" s="9">
        <f t="shared" si="61"/>
        <v>0.23289665211062591</v>
      </c>
      <c r="AA700" s="139">
        <v>0.68699999999999894</v>
      </c>
      <c r="AB700" s="9">
        <f t="shared" si="62"/>
        <v>0.29112081513828286</v>
      </c>
      <c r="AC700" s="136">
        <v>171.75</v>
      </c>
      <c r="AD700" s="9">
        <f t="shared" si="63"/>
        <v>0.37263464337700147</v>
      </c>
      <c r="AE700" s="136">
        <v>171.75</v>
      </c>
      <c r="AF700" s="137">
        <f t="shared" si="64"/>
        <v>0.23289665211062591</v>
      </c>
      <c r="AG700" s="136">
        <v>171.75</v>
      </c>
      <c r="AH700" s="137">
        <f t="shared" si="65"/>
        <v>0.23289665211062591</v>
      </c>
      <c r="AI700" s="136">
        <v>171.75</v>
      </c>
      <c r="AJ700" s="138">
        <f t="shared" si="66"/>
        <v>0.23289665211062591</v>
      </c>
    </row>
    <row r="701" spans="1:36">
      <c r="A701" s="136">
        <v>172</v>
      </c>
      <c r="B701" s="137">
        <f t="shared" si="46"/>
        <v>0.23255813953488372</v>
      </c>
      <c r="C701" s="137">
        <f t="shared" si="47"/>
        <v>2.3255813953488373</v>
      </c>
      <c r="D701" s="9">
        <v>17.199999999999701</v>
      </c>
      <c r="E701" s="138">
        <f t="shared" si="48"/>
        <v>2.3255813953488778</v>
      </c>
      <c r="F701" s="136">
        <v>172</v>
      </c>
      <c r="G701" s="137">
        <f t="shared" si="49"/>
        <v>0.58139534883720922</v>
      </c>
      <c r="H701" s="137">
        <f t="shared" si="50"/>
        <v>5.8139534883720927</v>
      </c>
      <c r="I701" s="9">
        <v>17.199999999999701</v>
      </c>
      <c r="J701" s="138">
        <f t="shared" si="51"/>
        <v>2.3255813953488778</v>
      </c>
      <c r="K701" s="136">
        <v>685</v>
      </c>
      <c r="L701" s="137">
        <f t="shared" si="52"/>
        <v>0.58394160583941601</v>
      </c>
      <c r="M701" s="137">
        <f t="shared" si="53"/>
        <v>5.8394160583941606</v>
      </c>
      <c r="N701" s="136">
        <v>172</v>
      </c>
      <c r="O701" s="137">
        <f t="shared" si="54"/>
        <v>0.23255813953488372</v>
      </c>
      <c r="P701" s="137">
        <f t="shared" si="55"/>
        <v>2.3255813953488373</v>
      </c>
      <c r="Q701" s="9">
        <v>17.199999999999701</v>
      </c>
      <c r="R701" s="138">
        <f t="shared" si="56"/>
        <v>2.3255813953488778</v>
      </c>
      <c r="S701" s="136">
        <v>6.8799999999999502</v>
      </c>
      <c r="T701" s="137">
        <f t="shared" si="57"/>
        <v>0.29069767441860678</v>
      </c>
      <c r="U701" s="137">
        <f t="shared" si="58"/>
        <v>2.9069767441860677</v>
      </c>
      <c r="V701" s="136">
        <v>68.800000000002697</v>
      </c>
      <c r="W701" s="137">
        <f t="shared" si="59"/>
        <v>0.29069767441859329</v>
      </c>
      <c r="X701" s="137">
        <f t="shared" si="60"/>
        <v>2.9069767441859327</v>
      </c>
      <c r="Y701" s="136">
        <v>172</v>
      </c>
      <c r="Z701" s="9">
        <f t="shared" si="61"/>
        <v>0.23255813953488372</v>
      </c>
      <c r="AA701" s="139">
        <v>0.68799999999999895</v>
      </c>
      <c r="AB701" s="9">
        <f t="shared" si="62"/>
        <v>0.29069767441860506</v>
      </c>
      <c r="AC701" s="136">
        <v>172</v>
      </c>
      <c r="AD701" s="9">
        <f t="shared" si="63"/>
        <v>0.37209302325581395</v>
      </c>
      <c r="AE701" s="136">
        <v>172</v>
      </c>
      <c r="AF701" s="137">
        <f t="shared" si="64"/>
        <v>0.23255813953488372</v>
      </c>
      <c r="AG701" s="136">
        <v>172</v>
      </c>
      <c r="AH701" s="137">
        <f t="shared" si="65"/>
        <v>0.23255813953488372</v>
      </c>
      <c r="AI701" s="136">
        <v>172</v>
      </c>
      <c r="AJ701" s="138">
        <f t="shared" si="66"/>
        <v>0.23255813953488372</v>
      </c>
    </row>
    <row r="702" spans="1:36">
      <c r="A702" s="136">
        <v>172.25</v>
      </c>
      <c r="B702" s="137">
        <f t="shared" si="46"/>
        <v>0.23222060957910012</v>
      </c>
      <c r="C702" s="137">
        <f t="shared" si="47"/>
        <v>2.3222060957910013</v>
      </c>
      <c r="D702" s="9">
        <v>17.224999999999699</v>
      </c>
      <c r="E702" s="138">
        <f t="shared" si="48"/>
        <v>2.3222060957910422</v>
      </c>
      <c r="F702" s="136">
        <v>172.25</v>
      </c>
      <c r="G702" s="137">
        <f t="shared" si="49"/>
        <v>0.58055152394775034</v>
      </c>
      <c r="H702" s="137">
        <f t="shared" si="50"/>
        <v>5.8055152394775034</v>
      </c>
      <c r="I702" s="9">
        <v>17.224999999999699</v>
      </c>
      <c r="J702" s="138">
        <f t="shared" si="51"/>
        <v>2.3222060957910422</v>
      </c>
      <c r="K702" s="9">
        <v>686</v>
      </c>
      <c r="L702" s="137">
        <f t="shared" si="52"/>
        <v>0.58309037900874627</v>
      </c>
      <c r="M702" s="137">
        <f t="shared" si="53"/>
        <v>5.8309037900874632</v>
      </c>
      <c r="N702" s="136">
        <v>172.25</v>
      </c>
      <c r="O702" s="137">
        <f t="shared" si="54"/>
        <v>0.23222060957910012</v>
      </c>
      <c r="P702" s="137">
        <f t="shared" si="55"/>
        <v>2.3222060957910013</v>
      </c>
      <c r="Q702" s="9">
        <v>17.224999999999699</v>
      </c>
      <c r="R702" s="138">
        <f t="shared" si="56"/>
        <v>2.3222060957910422</v>
      </c>
      <c r="S702" s="136">
        <v>6.8899999999999499</v>
      </c>
      <c r="T702" s="137">
        <f t="shared" si="57"/>
        <v>0.29027576197387733</v>
      </c>
      <c r="U702" s="137">
        <f t="shared" si="58"/>
        <v>2.9027576197387734</v>
      </c>
      <c r="V702" s="136">
        <v>68.900000000002805</v>
      </c>
      <c r="W702" s="137">
        <f t="shared" si="59"/>
        <v>0.29027576197386334</v>
      </c>
      <c r="X702" s="137">
        <f t="shared" si="60"/>
        <v>2.9027576197386336</v>
      </c>
      <c r="Y702" s="136">
        <v>172.25</v>
      </c>
      <c r="Z702" s="9">
        <f t="shared" si="61"/>
        <v>0.23222060957910012</v>
      </c>
      <c r="AA702" s="139">
        <v>0.68899999999999895</v>
      </c>
      <c r="AB702" s="9">
        <f t="shared" si="62"/>
        <v>0.29027576197387561</v>
      </c>
      <c r="AC702" s="136">
        <v>172.25</v>
      </c>
      <c r="AD702" s="9">
        <f t="shared" si="63"/>
        <v>0.37155297532656023</v>
      </c>
      <c r="AE702" s="136">
        <v>172.25</v>
      </c>
      <c r="AF702" s="137">
        <f t="shared" si="64"/>
        <v>0.23222060957910012</v>
      </c>
      <c r="AG702" s="136">
        <v>172.25</v>
      </c>
      <c r="AH702" s="137">
        <f t="shared" si="65"/>
        <v>0.23222060957910012</v>
      </c>
      <c r="AI702" s="136">
        <v>172.25</v>
      </c>
      <c r="AJ702" s="138">
        <f t="shared" si="66"/>
        <v>0.23222060957910012</v>
      </c>
    </row>
    <row r="703" spans="1:36">
      <c r="A703" s="136">
        <v>172.5</v>
      </c>
      <c r="B703" s="137">
        <f t="shared" si="46"/>
        <v>0.2318840579710145</v>
      </c>
      <c r="C703" s="137">
        <f t="shared" si="47"/>
        <v>2.318840579710145</v>
      </c>
      <c r="D703" s="9">
        <v>17.249999999999702</v>
      </c>
      <c r="E703" s="138">
        <f t="shared" si="48"/>
        <v>2.318840579710185</v>
      </c>
      <c r="F703" s="136">
        <v>172.5</v>
      </c>
      <c r="G703" s="137">
        <f t="shared" si="49"/>
        <v>0.57971014492753625</v>
      </c>
      <c r="H703" s="137">
        <f t="shared" si="50"/>
        <v>5.7971014492753623</v>
      </c>
      <c r="I703" s="9">
        <v>17.249999999999702</v>
      </c>
      <c r="J703" s="138">
        <f t="shared" si="51"/>
        <v>2.318840579710185</v>
      </c>
      <c r="K703" s="136">
        <v>687</v>
      </c>
      <c r="L703" s="137">
        <f t="shared" si="52"/>
        <v>0.58224163027656473</v>
      </c>
      <c r="M703" s="137">
        <f t="shared" si="53"/>
        <v>5.8224163027656477</v>
      </c>
      <c r="N703" s="136">
        <v>172.5</v>
      </c>
      <c r="O703" s="137">
        <f t="shared" si="54"/>
        <v>0.2318840579710145</v>
      </c>
      <c r="P703" s="137">
        <f t="shared" si="55"/>
        <v>2.318840579710145</v>
      </c>
      <c r="Q703" s="9">
        <v>17.249999999999702</v>
      </c>
      <c r="R703" s="138">
        <f t="shared" si="56"/>
        <v>2.318840579710185</v>
      </c>
      <c r="S703" s="136">
        <v>6.8999999999999497</v>
      </c>
      <c r="T703" s="137">
        <f t="shared" si="57"/>
        <v>0.28985507246377024</v>
      </c>
      <c r="U703" s="137">
        <f t="shared" si="58"/>
        <v>2.8985507246377025</v>
      </c>
      <c r="V703" s="136">
        <v>69.0000000000028</v>
      </c>
      <c r="W703" s="137">
        <f t="shared" si="59"/>
        <v>0.28985507246375636</v>
      </c>
      <c r="X703" s="137">
        <f t="shared" si="60"/>
        <v>2.8985507246375635</v>
      </c>
      <c r="Y703" s="136">
        <v>172.5</v>
      </c>
      <c r="Z703" s="9">
        <f t="shared" si="61"/>
        <v>0.2318840579710145</v>
      </c>
      <c r="AA703" s="139">
        <v>0.68999999999999895</v>
      </c>
      <c r="AB703" s="9">
        <f t="shared" si="62"/>
        <v>0.28985507246376857</v>
      </c>
      <c r="AC703" s="136">
        <v>172.5</v>
      </c>
      <c r="AD703" s="9">
        <f t="shared" si="63"/>
        <v>0.37101449275362319</v>
      </c>
      <c r="AE703" s="136">
        <v>172.5</v>
      </c>
      <c r="AF703" s="137">
        <f t="shared" si="64"/>
        <v>0.2318840579710145</v>
      </c>
      <c r="AG703" s="136">
        <v>172.5</v>
      </c>
      <c r="AH703" s="137">
        <f t="shared" si="65"/>
        <v>0.2318840579710145</v>
      </c>
      <c r="AI703" s="136">
        <v>172.5</v>
      </c>
      <c r="AJ703" s="138">
        <f t="shared" si="66"/>
        <v>0.2318840579710145</v>
      </c>
    </row>
    <row r="704" spans="1:36">
      <c r="A704" s="136">
        <v>172.75</v>
      </c>
      <c r="B704" s="137">
        <f t="shared" si="46"/>
        <v>0.23154848046309695</v>
      </c>
      <c r="C704" s="137">
        <f t="shared" si="47"/>
        <v>2.3154848046309695</v>
      </c>
      <c r="D704" s="9">
        <v>17.2749999999997</v>
      </c>
      <c r="E704" s="138">
        <f t="shared" si="48"/>
        <v>2.3154848046310099</v>
      </c>
      <c r="F704" s="136">
        <v>172.75</v>
      </c>
      <c r="G704" s="137">
        <f t="shared" si="49"/>
        <v>0.57887120115774238</v>
      </c>
      <c r="H704" s="137">
        <f t="shared" si="50"/>
        <v>5.7887120115774238</v>
      </c>
      <c r="I704" s="9">
        <v>17.2749999999997</v>
      </c>
      <c r="J704" s="138">
        <f t="shared" si="51"/>
        <v>2.3154848046310099</v>
      </c>
      <c r="K704" s="9">
        <v>688</v>
      </c>
      <c r="L704" s="137">
        <f t="shared" si="52"/>
        <v>0.58139534883720922</v>
      </c>
      <c r="M704" s="137">
        <f t="shared" si="53"/>
        <v>5.8139534883720927</v>
      </c>
      <c r="N704" s="136">
        <v>172.75</v>
      </c>
      <c r="O704" s="137">
        <f t="shared" si="54"/>
        <v>0.23154848046309695</v>
      </c>
      <c r="P704" s="137">
        <f t="shared" si="55"/>
        <v>2.3154848046309695</v>
      </c>
      <c r="Q704" s="9">
        <v>17.2749999999997</v>
      </c>
      <c r="R704" s="138">
        <f t="shared" si="56"/>
        <v>2.3154848046310099</v>
      </c>
      <c r="S704" s="136">
        <v>6.9099999999999504</v>
      </c>
      <c r="T704" s="137">
        <f t="shared" si="57"/>
        <v>0.2894356005788733</v>
      </c>
      <c r="U704" s="137">
        <f t="shared" si="58"/>
        <v>2.8943560057887332</v>
      </c>
      <c r="V704" s="136">
        <v>69.100000000002794</v>
      </c>
      <c r="W704" s="137">
        <f t="shared" si="59"/>
        <v>0.28943560057885948</v>
      </c>
      <c r="X704" s="137">
        <f t="shared" si="60"/>
        <v>2.8943560057885946</v>
      </c>
      <c r="Y704" s="136">
        <v>172.75</v>
      </c>
      <c r="Z704" s="9">
        <f t="shared" si="61"/>
        <v>0.23154848046309695</v>
      </c>
      <c r="AA704" s="139">
        <v>0.69099999999999895</v>
      </c>
      <c r="AB704" s="9">
        <f t="shared" si="62"/>
        <v>0.28943560057887169</v>
      </c>
      <c r="AC704" s="136">
        <v>172.75</v>
      </c>
      <c r="AD704" s="9">
        <f t="shared" si="63"/>
        <v>0.37047756874095511</v>
      </c>
      <c r="AE704" s="136">
        <v>172.75</v>
      </c>
      <c r="AF704" s="137">
        <f t="shared" si="64"/>
        <v>0.23154848046309695</v>
      </c>
      <c r="AG704" s="136">
        <v>172.75</v>
      </c>
      <c r="AH704" s="137">
        <f t="shared" si="65"/>
        <v>0.23154848046309695</v>
      </c>
      <c r="AI704" s="136">
        <v>172.75</v>
      </c>
      <c r="AJ704" s="138">
        <f t="shared" si="66"/>
        <v>0.23154848046309695</v>
      </c>
    </row>
    <row r="705" spans="1:36">
      <c r="A705" s="136">
        <v>173</v>
      </c>
      <c r="B705" s="137">
        <f t="shared" si="46"/>
        <v>0.23121387283236994</v>
      </c>
      <c r="C705" s="137">
        <f t="shared" si="47"/>
        <v>2.3121387283236992</v>
      </c>
      <c r="D705" s="9">
        <v>17.299999999999699</v>
      </c>
      <c r="E705" s="138">
        <f t="shared" si="48"/>
        <v>2.3121387283237396</v>
      </c>
      <c r="F705" s="136">
        <v>173</v>
      </c>
      <c r="G705" s="137">
        <f t="shared" si="49"/>
        <v>0.5780346820809249</v>
      </c>
      <c r="H705" s="137">
        <f t="shared" si="50"/>
        <v>5.7803468208092488</v>
      </c>
      <c r="I705" s="9">
        <v>17.299999999999699</v>
      </c>
      <c r="J705" s="138">
        <f t="shared" si="51"/>
        <v>2.3121387283237396</v>
      </c>
      <c r="K705" s="136">
        <v>689</v>
      </c>
      <c r="L705" s="137">
        <f t="shared" si="52"/>
        <v>0.58055152394775034</v>
      </c>
      <c r="M705" s="137">
        <f t="shared" si="53"/>
        <v>5.8055152394775034</v>
      </c>
      <c r="N705" s="136">
        <v>173</v>
      </c>
      <c r="O705" s="137">
        <f t="shared" si="54"/>
        <v>0.23121387283236994</v>
      </c>
      <c r="P705" s="137">
        <f t="shared" si="55"/>
        <v>2.3121387283236992</v>
      </c>
      <c r="Q705" s="9">
        <v>17.299999999999699</v>
      </c>
      <c r="R705" s="138">
        <f t="shared" si="56"/>
        <v>2.3121387283237396</v>
      </c>
      <c r="S705" s="136">
        <v>6.9199999999999502</v>
      </c>
      <c r="T705" s="137">
        <f t="shared" si="57"/>
        <v>0.2890173410404645</v>
      </c>
      <c r="U705" s="137">
        <f t="shared" si="58"/>
        <v>2.8901734104046453</v>
      </c>
      <c r="V705" s="136">
        <v>69.200000000002802</v>
      </c>
      <c r="W705" s="137">
        <f t="shared" si="59"/>
        <v>0.28901734104045074</v>
      </c>
      <c r="X705" s="137">
        <f t="shared" si="60"/>
        <v>2.8901734104045076</v>
      </c>
      <c r="Y705" s="136">
        <v>173</v>
      </c>
      <c r="Z705" s="9">
        <f t="shared" si="61"/>
        <v>0.23121387283236994</v>
      </c>
      <c r="AA705" s="139">
        <v>0.69199999999999895</v>
      </c>
      <c r="AB705" s="9">
        <f t="shared" si="62"/>
        <v>0.28901734104046284</v>
      </c>
      <c r="AC705" s="136">
        <v>173</v>
      </c>
      <c r="AD705" s="9">
        <f t="shared" si="63"/>
        <v>0.36994219653179194</v>
      </c>
      <c r="AE705" s="136">
        <v>173</v>
      </c>
      <c r="AF705" s="137">
        <f t="shared" si="64"/>
        <v>0.23121387283236994</v>
      </c>
      <c r="AG705" s="136">
        <v>173</v>
      </c>
      <c r="AH705" s="137">
        <f t="shared" si="65"/>
        <v>0.23121387283236994</v>
      </c>
      <c r="AI705" s="136">
        <v>173</v>
      </c>
      <c r="AJ705" s="138">
        <f t="shared" si="66"/>
        <v>0.23121387283236994</v>
      </c>
    </row>
    <row r="706" spans="1:36">
      <c r="A706" s="136">
        <v>173.25</v>
      </c>
      <c r="B706" s="137">
        <f t="shared" si="46"/>
        <v>0.23088023088023088</v>
      </c>
      <c r="C706" s="137">
        <f t="shared" si="47"/>
        <v>2.3088023088023086</v>
      </c>
      <c r="D706" s="9">
        <v>17.324999999999701</v>
      </c>
      <c r="E706" s="138">
        <f t="shared" si="48"/>
        <v>2.3088023088023486</v>
      </c>
      <c r="F706" s="136">
        <v>173.25</v>
      </c>
      <c r="G706" s="137">
        <f t="shared" si="49"/>
        <v>0.57720057720057727</v>
      </c>
      <c r="H706" s="137">
        <f t="shared" si="50"/>
        <v>5.7720057720057731</v>
      </c>
      <c r="I706" s="9">
        <v>17.324999999999701</v>
      </c>
      <c r="J706" s="138">
        <f t="shared" si="51"/>
        <v>2.3088023088023486</v>
      </c>
      <c r="K706" s="9">
        <v>690</v>
      </c>
      <c r="L706" s="137">
        <f t="shared" si="52"/>
        <v>0.57971014492753625</v>
      </c>
      <c r="M706" s="137">
        <f t="shared" si="53"/>
        <v>5.7971014492753623</v>
      </c>
      <c r="N706" s="136">
        <v>173.25</v>
      </c>
      <c r="O706" s="137">
        <f t="shared" si="54"/>
        <v>0.23088023088023088</v>
      </c>
      <c r="P706" s="137">
        <f t="shared" si="55"/>
        <v>2.3088023088023086</v>
      </c>
      <c r="Q706" s="9">
        <v>17.324999999999701</v>
      </c>
      <c r="R706" s="138">
        <f t="shared" si="56"/>
        <v>2.3088023088023486</v>
      </c>
      <c r="S706" s="136">
        <v>6.92999999999995</v>
      </c>
      <c r="T706" s="137">
        <f t="shared" si="57"/>
        <v>0.28860028860029069</v>
      </c>
      <c r="U706" s="137">
        <f t="shared" si="58"/>
        <v>2.886002886002907</v>
      </c>
      <c r="V706" s="136">
        <v>69.300000000002797</v>
      </c>
      <c r="W706" s="137">
        <f t="shared" si="59"/>
        <v>0.28860028860027698</v>
      </c>
      <c r="X706" s="137">
        <f t="shared" si="60"/>
        <v>2.8860028860027698</v>
      </c>
      <c r="Y706" s="136">
        <v>173.25</v>
      </c>
      <c r="Z706" s="9">
        <f t="shared" si="61"/>
        <v>0.23088023088023088</v>
      </c>
      <c r="AA706" s="139">
        <v>0.69299999999999895</v>
      </c>
      <c r="AB706" s="9">
        <f t="shared" si="62"/>
        <v>0.28860028860028908</v>
      </c>
      <c r="AC706" s="136">
        <v>173.25</v>
      </c>
      <c r="AD706" s="9">
        <f t="shared" si="63"/>
        <v>0.36940836940836941</v>
      </c>
      <c r="AE706" s="136">
        <v>173.25</v>
      </c>
      <c r="AF706" s="137">
        <f t="shared" si="64"/>
        <v>0.23088023088023088</v>
      </c>
      <c r="AG706" s="136">
        <v>173.25</v>
      </c>
      <c r="AH706" s="137">
        <f t="shared" si="65"/>
        <v>0.23088023088023088</v>
      </c>
      <c r="AI706" s="136">
        <v>173.25</v>
      </c>
      <c r="AJ706" s="138">
        <f t="shared" si="66"/>
        <v>0.23088023088023088</v>
      </c>
    </row>
    <row r="707" spans="1:36">
      <c r="A707" s="136">
        <v>173.5</v>
      </c>
      <c r="B707" s="137">
        <f t="shared" si="46"/>
        <v>0.23054755043227665</v>
      </c>
      <c r="C707" s="137">
        <f t="shared" si="47"/>
        <v>2.3054755043227666</v>
      </c>
      <c r="D707" s="9">
        <v>17.349999999999699</v>
      </c>
      <c r="E707" s="138">
        <f t="shared" si="48"/>
        <v>2.3054755043228066</v>
      </c>
      <c r="F707" s="136">
        <v>173.5</v>
      </c>
      <c r="G707" s="137">
        <f t="shared" si="49"/>
        <v>0.57636887608069165</v>
      </c>
      <c r="H707" s="137">
        <f t="shared" si="50"/>
        <v>5.7636887608069163</v>
      </c>
      <c r="I707" s="9">
        <v>17.349999999999699</v>
      </c>
      <c r="J707" s="138">
        <f t="shared" si="51"/>
        <v>2.3054755043228066</v>
      </c>
      <c r="K707" s="136">
        <v>691</v>
      </c>
      <c r="L707" s="137">
        <f t="shared" si="52"/>
        <v>0.57887120115774238</v>
      </c>
      <c r="M707" s="137">
        <f t="shared" si="53"/>
        <v>5.7887120115774238</v>
      </c>
      <c r="N707" s="136">
        <v>173.5</v>
      </c>
      <c r="O707" s="137">
        <f t="shared" si="54"/>
        <v>0.23054755043227665</v>
      </c>
      <c r="P707" s="137">
        <f t="shared" si="55"/>
        <v>2.3054755043227666</v>
      </c>
      <c r="Q707" s="9">
        <v>17.349999999999699</v>
      </c>
      <c r="R707" s="138">
        <f t="shared" si="56"/>
        <v>2.3054755043228066</v>
      </c>
      <c r="S707" s="136">
        <v>6.9399999999999498</v>
      </c>
      <c r="T707" s="137">
        <f t="shared" si="57"/>
        <v>0.28818443804034793</v>
      </c>
      <c r="U707" s="137">
        <f t="shared" si="58"/>
        <v>2.8818443804034795</v>
      </c>
      <c r="V707" s="136">
        <v>69.400000000002805</v>
      </c>
      <c r="W707" s="137">
        <f t="shared" si="59"/>
        <v>0.28818443804033417</v>
      </c>
      <c r="X707" s="137">
        <f t="shared" si="60"/>
        <v>2.8818443804033418</v>
      </c>
      <c r="Y707" s="136">
        <v>173.5</v>
      </c>
      <c r="Z707" s="9">
        <f t="shared" si="61"/>
        <v>0.23054755043227665</v>
      </c>
      <c r="AA707" s="139">
        <v>0.69399999999999895</v>
      </c>
      <c r="AB707" s="9">
        <f t="shared" si="62"/>
        <v>0.28818443804034627</v>
      </c>
      <c r="AC707" s="136">
        <v>173.5</v>
      </c>
      <c r="AD707" s="9">
        <f t="shared" si="63"/>
        <v>0.36887608069164263</v>
      </c>
      <c r="AE707" s="136">
        <v>173.5</v>
      </c>
      <c r="AF707" s="137">
        <f t="shared" si="64"/>
        <v>0.23054755043227665</v>
      </c>
      <c r="AG707" s="136">
        <v>173.5</v>
      </c>
      <c r="AH707" s="137">
        <f t="shared" si="65"/>
        <v>0.23054755043227665</v>
      </c>
      <c r="AI707" s="136">
        <v>173.5</v>
      </c>
      <c r="AJ707" s="138">
        <f t="shared" si="66"/>
        <v>0.23054755043227665</v>
      </c>
    </row>
    <row r="708" spans="1:36">
      <c r="A708" s="136">
        <v>173.75</v>
      </c>
      <c r="B708" s="137">
        <f t="shared" si="46"/>
        <v>0.23021582733812948</v>
      </c>
      <c r="C708" s="137">
        <f t="shared" si="47"/>
        <v>2.3021582733812949</v>
      </c>
      <c r="D708" s="9">
        <v>17.374999999999702</v>
      </c>
      <c r="E708" s="138">
        <f t="shared" si="48"/>
        <v>2.3021582733813344</v>
      </c>
      <c r="F708" s="136">
        <v>173.75</v>
      </c>
      <c r="G708" s="137">
        <f t="shared" si="49"/>
        <v>0.57553956834532372</v>
      </c>
      <c r="H708" s="137">
        <f t="shared" si="50"/>
        <v>5.7553956834532372</v>
      </c>
      <c r="I708" s="9">
        <v>17.374999999999702</v>
      </c>
      <c r="J708" s="138">
        <f t="shared" si="51"/>
        <v>2.3021582733813344</v>
      </c>
      <c r="K708" s="9">
        <v>692</v>
      </c>
      <c r="L708" s="137">
        <f t="shared" si="52"/>
        <v>0.5780346820809249</v>
      </c>
      <c r="M708" s="137">
        <f t="shared" si="53"/>
        <v>5.7803468208092488</v>
      </c>
      <c r="N708" s="136">
        <v>173.75</v>
      </c>
      <c r="O708" s="137">
        <f t="shared" si="54"/>
        <v>0.23021582733812948</v>
      </c>
      <c r="P708" s="137">
        <f t="shared" si="55"/>
        <v>2.3021582733812949</v>
      </c>
      <c r="Q708" s="9">
        <v>17.374999999999702</v>
      </c>
      <c r="R708" s="138">
        <f t="shared" si="56"/>
        <v>2.3021582733813344</v>
      </c>
      <c r="S708" s="136">
        <v>6.9499999999999504</v>
      </c>
      <c r="T708" s="137">
        <f t="shared" si="57"/>
        <v>0.28776978417266397</v>
      </c>
      <c r="U708" s="137">
        <f t="shared" si="58"/>
        <v>2.8776978417266399</v>
      </c>
      <c r="V708" s="136">
        <v>69.5000000000028</v>
      </c>
      <c r="W708" s="137">
        <f t="shared" si="59"/>
        <v>0.28776978417265026</v>
      </c>
      <c r="X708" s="137">
        <f t="shared" si="60"/>
        <v>2.8776978417265027</v>
      </c>
      <c r="Y708" s="136">
        <v>173.75</v>
      </c>
      <c r="Z708" s="9">
        <f t="shared" si="61"/>
        <v>0.23021582733812948</v>
      </c>
      <c r="AA708" s="139">
        <v>0.69499999999999895</v>
      </c>
      <c r="AB708" s="9">
        <f t="shared" si="62"/>
        <v>0.2877697841726623</v>
      </c>
      <c r="AC708" s="136">
        <v>173.75</v>
      </c>
      <c r="AD708" s="9">
        <f t="shared" si="63"/>
        <v>0.3683453237410072</v>
      </c>
      <c r="AE708" s="136">
        <v>173.75</v>
      </c>
      <c r="AF708" s="137">
        <f t="shared" si="64"/>
        <v>0.23021582733812948</v>
      </c>
      <c r="AG708" s="136">
        <v>173.75</v>
      </c>
      <c r="AH708" s="137">
        <f t="shared" si="65"/>
        <v>0.23021582733812948</v>
      </c>
      <c r="AI708" s="136">
        <v>173.75</v>
      </c>
      <c r="AJ708" s="138">
        <f t="shared" si="66"/>
        <v>0.23021582733812948</v>
      </c>
    </row>
    <row r="709" spans="1:36">
      <c r="A709" s="136">
        <v>174</v>
      </c>
      <c r="B709" s="137">
        <f t="shared" si="46"/>
        <v>0.22988505747126436</v>
      </c>
      <c r="C709" s="137">
        <f t="shared" si="47"/>
        <v>2.2988505747126435</v>
      </c>
      <c r="D709" s="9">
        <v>17.399999999999601</v>
      </c>
      <c r="E709" s="138">
        <f t="shared" si="48"/>
        <v>2.2988505747126964</v>
      </c>
      <c r="F709" s="136">
        <v>174</v>
      </c>
      <c r="G709" s="137">
        <f t="shared" si="49"/>
        <v>0.57471264367816088</v>
      </c>
      <c r="H709" s="137">
        <f t="shared" si="50"/>
        <v>5.7471264367816088</v>
      </c>
      <c r="I709" s="9">
        <v>17.399999999999601</v>
      </c>
      <c r="J709" s="138">
        <f t="shared" si="51"/>
        <v>2.2988505747126964</v>
      </c>
      <c r="K709" s="136">
        <v>693</v>
      </c>
      <c r="L709" s="137">
        <f t="shared" si="52"/>
        <v>0.57720057720057727</v>
      </c>
      <c r="M709" s="137">
        <f t="shared" si="53"/>
        <v>5.7720057720057731</v>
      </c>
      <c r="N709" s="136">
        <v>174</v>
      </c>
      <c r="O709" s="137">
        <f t="shared" si="54"/>
        <v>0.22988505747126436</v>
      </c>
      <c r="P709" s="137">
        <f t="shared" si="55"/>
        <v>2.2988505747126435</v>
      </c>
      <c r="Q709" s="9">
        <v>17.399999999999601</v>
      </c>
      <c r="R709" s="138">
        <f t="shared" si="56"/>
        <v>2.2988505747126964</v>
      </c>
      <c r="S709" s="136">
        <v>6.9599999999999502</v>
      </c>
      <c r="T709" s="137">
        <f t="shared" si="57"/>
        <v>0.2873563218390825</v>
      </c>
      <c r="U709" s="137">
        <f t="shared" si="58"/>
        <v>2.8735632183908248</v>
      </c>
      <c r="V709" s="136">
        <v>69.600000000002694</v>
      </c>
      <c r="W709" s="137">
        <f t="shared" si="59"/>
        <v>0.28735632183906934</v>
      </c>
      <c r="X709" s="137">
        <f t="shared" si="60"/>
        <v>2.8735632183906934</v>
      </c>
      <c r="Y709" s="136">
        <v>174</v>
      </c>
      <c r="Z709" s="9">
        <f t="shared" si="61"/>
        <v>0.22988505747126436</v>
      </c>
      <c r="AA709" s="139">
        <v>0.69599999999999895</v>
      </c>
      <c r="AB709" s="9">
        <f t="shared" si="62"/>
        <v>0.28735632183908089</v>
      </c>
      <c r="AC709" s="136">
        <v>174</v>
      </c>
      <c r="AD709" s="9">
        <f t="shared" si="63"/>
        <v>0.36781609195402298</v>
      </c>
      <c r="AE709" s="136">
        <v>174</v>
      </c>
      <c r="AF709" s="137">
        <f t="shared" si="64"/>
        <v>0.22988505747126436</v>
      </c>
      <c r="AG709" s="136">
        <v>174</v>
      </c>
      <c r="AH709" s="137">
        <f t="shared" si="65"/>
        <v>0.22988505747126436</v>
      </c>
      <c r="AI709" s="136">
        <v>174</v>
      </c>
      <c r="AJ709" s="138">
        <f t="shared" si="66"/>
        <v>0.22988505747126436</v>
      </c>
    </row>
    <row r="710" spans="1:36">
      <c r="A710" s="136">
        <v>174.25</v>
      </c>
      <c r="B710" s="137">
        <f t="shared" si="46"/>
        <v>0.2295552367288379</v>
      </c>
      <c r="C710" s="137">
        <f t="shared" si="47"/>
        <v>2.2955523672883791</v>
      </c>
      <c r="D710" s="9">
        <v>17.424999999999599</v>
      </c>
      <c r="E710" s="138">
        <f t="shared" si="48"/>
        <v>2.2955523672884315</v>
      </c>
      <c r="F710" s="136">
        <v>174.25</v>
      </c>
      <c r="G710" s="137">
        <f t="shared" si="49"/>
        <v>0.57388809182209477</v>
      </c>
      <c r="H710" s="137">
        <f t="shared" si="50"/>
        <v>5.7388809182209481</v>
      </c>
      <c r="I710" s="9">
        <v>17.424999999999599</v>
      </c>
      <c r="J710" s="138">
        <f t="shared" si="51"/>
        <v>2.2955523672884315</v>
      </c>
      <c r="K710" s="9">
        <v>694</v>
      </c>
      <c r="L710" s="137">
        <f t="shared" si="52"/>
        <v>0.57636887608069165</v>
      </c>
      <c r="M710" s="137">
        <f t="shared" si="53"/>
        <v>5.7636887608069163</v>
      </c>
      <c r="N710" s="136">
        <v>174.25</v>
      </c>
      <c r="O710" s="137">
        <f t="shared" si="54"/>
        <v>0.2295552367288379</v>
      </c>
      <c r="P710" s="137">
        <f t="shared" si="55"/>
        <v>2.2955523672883791</v>
      </c>
      <c r="Q710" s="9">
        <v>17.424999999999599</v>
      </c>
      <c r="R710" s="138">
        <f t="shared" si="56"/>
        <v>2.2955523672884315</v>
      </c>
      <c r="S710" s="136">
        <v>6.96999999999995</v>
      </c>
      <c r="T710" s="137">
        <f t="shared" si="57"/>
        <v>0.28694404591104938</v>
      </c>
      <c r="U710" s="137">
        <f t="shared" si="58"/>
        <v>2.8694404591104936</v>
      </c>
      <c r="V710" s="136">
        <v>69.700000000002703</v>
      </c>
      <c r="W710" s="137">
        <f t="shared" si="59"/>
        <v>0.28694404591103623</v>
      </c>
      <c r="X710" s="137">
        <f t="shared" si="60"/>
        <v>2.8694404591103622</v>
      </c>
      <c r="Y710" s="136">
        <v>174.25</v>
      </c>
      <c r="Z710" s="9">
        <f t="shared" si="61"/>
        <v>0.2295552367288379</v>
      </c>
      <c r="AA710" s="139">
        <v>0.69699999999999895</v>
      </c>
      <c r="AB710" s="9">
        <f t="shared" si="62"/>
        <v>0.28694404591104777</v>
      </c>
      <c r="AC710" s="136">
        <v>174.25</v>
      </c>
      <c r="AD710" s="9">
        <f t="shared" si="63"/>
        <v>0.36728837876614062</v>
      </c>
      <c r="AE710" s="136">
        <v>174.25</v>
      </c>
      <c r="AF710" s="137">
        <f t="shared" si="64"/>
        <v>0.2295552367288379</v>
      </c>
      <c r="AG710" s="136">
        <v>174.25</v>
      </c>
      <c r="AH710" s="137">
        <f t="shared" si="65"/>
        <v>0.2295552367288379</v>
      </c>
      <c r="AI710" s="136">
        <v>174.25</v>
      </c>
      <c r="AJ710" s="138">
        <f t="shared" si="66"/>
        <v>0.2295552367288379</v>
      </c>
    </row>
    <row r="711" spans="1:36">
      <c r="A711" s="136">
        <v>174.5</v>
      </c>
      <c r="B711" s="137">
        <f t="shared" si="46"/>
        <v>0.22922636103151864</v>
      </c>
      <c r="C711" s="137">
        <f t="shared" si="47"/>
        <v>2.2922636103151866</v>
      </c>
      <c r="D711" s="9">
        <v>17.449999999999601</v>
      </c>
      <c r="E711" s="138">
        <f t="shared" si="48"/>
        <v>2.2922636103152385</v>
      </c>
      <c r="F711" s="136">
        <v>174.5</v>
      </c>
      <c r="G711" s="137">
        <f t="shared" si="49"/>
        <v>0.57306590257879653</v>
      </c>
      <c r="H711" s="137">
        <f t="shared" si="50"/>
        <v>5.7306590257879648</v>
      </c>
      <c r="I711" s="9">
        <v>17.449999999999601</v>
      </c>
      <c r="J711" s="138">
        <f t="shared" si="51"/>
        <v>2.2922636103152385</v>
      </c>
      <c r="K711" s="136">
        <v>695</v>
      </c>
      <c r="L711" s="137">
        <f t="shared" si="52"/>
        <v>0.57553956834532372</v>
      </c>
      <c r="M711" s="137">
        <f t="shared" si="53"/>
        <v>5.7553956834532372</v>
      </c>
      <c r="N711" s="136">
        <v>174.5</v>
      </c>
      <c r="O711" s="137">
        <f t="shared" si="54"/>
        <v>0.22922636103151864</v>
      </c>
      <c r="P711" s="137">
        <f t="shared" si="55"/>
        <v>2.2922636103151866</v>
      </c>
      <c r="Q711" s="9">
        <v>17.449999999999601</v>
      </c>
      <c r="R711" s="138">
        <f t="shared" si="56"/>
        <v>2.2922636103152385</v>
      </c>
      <c r="S711" s="136">
        <v>6.9799999999999498</v>
      </c>
      <c r="T711" s="137">
        <f t="shared" si="57"/>
        <v>0.28653295128940032</v>
      </c>
      <c r="U711" s="137">
        <f t="shared" si="58"/>
        <v>2.8653295128940033</v>
      </c>
      <c r="V711" s="136">
        <v>69.800000000002697</v>
      </c>
      <c r="W711" s="137">
        <f t="shared" si="59"/>
        <v>0.28653295128938722</v>
      </c>
      <c r="X711" s="137">
        <f t="shared" si="60"/>
        <v>2.8653295128938723</v>
      </c>
      <c r="Y711" s="136">
        <v>174.5</v>
      </c>
      <c r="Z711" s="9">
        <f t="shared" si="61"/>
        <v>0.22922636103151864</v>
      </c>
      <c r="AA711" s="139">
        <v>0.69799999999999895</v>
      </c>
      <c r="AB711" s="9">
        <f t="shared" si="62"/>
        <v>0.28653295128939871</v>
      </c>
      <c r="AC711" s="136">
        <v>174.5</v>
      </c>
      <c r="AD711" s="9">
        <f t="shared" si="63"/>
        <v>0.36676217765042979</v>
      </c>
      <c r="AE711" s="136">
        <v>174.5</v>
      </c>
      <c r="AF711" s="137">
        <f t="shared" si="64"/>
        <v>0.22922636103151864</v>
      </c>
      <c r="AG711" s="136">
        <v>174.5</v>
      </c>
      <c r="AH711" s="137">
        <f t="shared" si="65"/>
        <v>0.22922636103151864</v>
      </c>
      <c r="AI711" s="136">
        <v>174.5</v>
      </c>
      <c r="AJ711" s="138">
        <f t="shared" si="66"/>
        <v>0.22922636103151864</v>
      </c>
    </row>
    <row r="712" spans="1:36">
      <c r="A712" s="136">
        <v>174.75</v>
      </c>
      <c r="B712" s="137">
        <f t="shared" si="46"/>
        <v>0.22889842632331903</v>
      </c>
      <c r="C712" s="137">
        <f t="shared" si="47"/>
        <v>2.28898426323319</v>
      </c>
      <c r="D712" s="9">
        <v>17.4749999999996</v>
      </c>
      <c r="E712" s="138">
        <f t="shared" si="48"/>
        <v>2.2889842632332424</v>
      </c>
      <c r="F712" s="136">
        <v>174.75</v>
      </c>
      <c r="G712" s="137">
        <f t="shared" si="49"/>
        <v>0.57224606580829751</v>
      </c>
      <c r="H712" s="137">
        <f t="shared" si="50"/>
        <v>5.7224606580829747</v>
      </c>
      <c r="I712" s="9">
        <v>17.4749999999996</v>
      </c>
      <c r="J712" s="138">
        <f t="shared" si="51"/>
        <v>2.2889842632332424</v>
      </c>
      <c r="K712" s="9">
        <v>696</v>
      </c>
      <c r="L712" s="137">
        <f t="shared" si="52"/>
        <v>0.57471264367816088</v>
      </c>
      <c r="M712" s="137">
        <f t="shared" si="53"/>
        <v>5.7471264367816088</v>
      </c>
      <c r="N712" s="136">
        <v>174.75</v>
      </c>
      <c r="O712" s="137">
        <f t="shared" si="54"/>
        <v>0.22889842632331903</v>
      </c>
      <c r="P712" s="137">
        <f t="shared" si="55"/>
        <v>2.28898426323319</v>
      </c>
      <c r="Q712" s="9">
        <v>17.4749999999996</v>
      </c>
      <c r="R712" s="138">
        <f t="shared" si="56"/>
        <v>2.2889842632332424</v>
      </c>
      <c r="S712" s="136">
        <v>6.9899999999999496</v>
      </c>
      <c r="T712" s="137">
        <f t="shared" si="57"/>
        <v>0.28612303290415086</v>
      </c>
      <c r="U712" s="137">
        <f t="shared" si="58"/>
        <v>2.8612303290415086</v>
      </c>
      <c r="V712" s="136">
        <v>69.900000000002706</v>
      </c>
      <c r="W712" s="137">
        <f t="shared" si="59"/>
        <v>0.28612303290413771</v>
      </c>
      <c r="X712" s="137">
        <f t="shared" si="60"/>
        <v>2.8612303290413772</v>
      </c>
      <c r="Y712" s="136">
        <v>174.75</v>
      </c>
      <c r="Z712" s="9">
        <f t="shared" si="61"/>
        <v>0.22889842632331903</v>
      </c>
      <c r="AA712" s="139">
        <v>0.69899999999999896</v>
      </c>
      <c r="AB712" s="9">
        <f t="shared" si="62"/>
        <v>0.2861230329041492</v>
      </c>
      <c r="AC712" s="136">
        <v>174.75</v>
      </c>
      <c r="AD712" s="9">
        <f t="shared" si="63"/>
        <v>0.36623748211731044</v>
      </c>
      <c r="AE712" s="136">
        <v>174.75</v>
      </c>
      <c r="AF712" s="137">
        <f t="shared" si="64"/>
        <v>0.22889842632331903</v>
      </c>
      <c r="AG712" s="136">
        <v>174.75</v>
      </c>
      <c r="AH712" s="137">
        <f t="shared" si="65"/>
        <v>0.22889842632331903</v>
      </c>
      <c r="AI712" s="136">
        <v>174.75</v>
      </c>
      <c r="AJ712" s="138">
        <f t="shared" si="66"/>
        <v>0.22889842632331903</v>
      </c>
    </row>
    <row r="713" spans="1:36">
      <c r="A713" s="136">
        <v>175</v>
      </c>
      <c r="B713" s="137">
        <f t="shared" si="46"/>
        <v>0.22857142857142856</v>
      </c>
      <c r="C713" s="137">
        <f t="shared" si="47"/>
        <v>2.2857142857142856</v>
      </c>
      <c r="D713" s="9">
        <v>17.499999999999599</v>
      </c>
      <c r="E713" s="138">
        <f t="shared" si="48"/>
        <v>2.285714285714338</v>
      </c>
      <c r="F713" s="136">
        <v>175</v>
      </c>
      <c r="G713" s="137">
        <f t="shared" si="49"/>
        <v>0.5714285714285714</v>
      </c>
      <c r="H713" s="137">
        <f t="shared" si="50"/>
        <v>5.7142857142857135</v>
      </c>
      <c r="I713" s="9">
        <v>17.499999999999599</v>
      </c>
      <c r="J713" s="138">
        <f t="shared" si="51"/>
        <v>2.285714285714338</v>
      </c>
      <c r="K713" s="136">
        <v>697</v>
      </c>
      <c r="L713" s="137">
        <f t="shared" si="52"/>
        <v>0.57388809182209477</v>
      </c>
      <c r="M713" s="137">
        <f t="shared" si="53"/>
        <v>5.7388809182209481</v>
      </c>
      <c r="N713" s="136">
        <v>175</v>
      </c>
      <c r="O713" s="137">
        <f t="shared" si="54"/>
        <v>0.22857142857142856</v>
      </c>
      <c r="P713" s="137">
        <f t="shared" si="55"/>
        <v>2.2857142857142856</v>
      </c>
      <c r="Q713" s="9">
        <v>17.499999999999599</v>
      </c>
      <c r="R713" s="138">
        <f t="shared" si="56"/>
        <v>2.285714285714338</v>
      </c>
      <c r="S713" s="136">
        <v>6.9999999999999503</v>
      </c>
      <c r="T713" s="137">
        <f t="shared" si="57"/>
        <v>0.28571428571428775</v>
      </c>
      <c r="U713" s="137">
        <f t="shared" si="58"/>
        <v>2.8571428571428776</v>
      </c>
      <c r="V713" s="136">
        <v>70.0000000000027</v>
      </c>
      <c r="W713" s="137">
        <f t="shared" si="59"/>
        <v>0.28571428571427471</v>
      </c>
      <c r="X713" s="137">
        <f t="shared" si="60"/>
        <v>2.8571428571427471</v>
      </c>
      <c r="Y713" s="136">
        <v>175</v>
      </c>
      <c r="Z713" s="9">
        <f t="shared" si="61"/>
        <v>0.22857142857142856</v>
      </c>
      <c r="AA713" s="139">
        <v>0.69999999999999896</v>
      </c>
      <c r="AB713" s="9">
        <f t="shared" si="62"/>
        <v>0.28571428571428614</v>
      </c>
      <c r="AC713" s="136">
        <v>175</v>
      </c>
      <c r="AD713" s="9">
        <f t="shared" si="63"/>
        <v>0.36571428571428571</v>
      </c>
      <c r="AE713" s="136">
        <v>175</v>
      </c>
      <c r="AF713" s="137">
        <f t="shared" si="64"/>
        <v>0.22857142857142856</v>
      </c>
      <c r="AG713" s="136">
        <v>175</v>
      </c>
      <c r="AH713" s="137">
        <f t="shared" si="65"/>
        <v>0.22857142857142856</v>
      </c>
      <c r="AI713" s="136">
        <v>175</v>
      </c>
      <c r="AJ713" s="138">
        <f t="shared" si="66"/>
        <v>0.22857142857142856</v>
      </c>
    </row>
    <row r="714" spans="1:36">
      <c r="A714" s="136">
        <v>175.25</v>
      </c>
      <c r="B714" s="137">
        <f t="shared" si="46"/>
        <v>0.22824536376604851</v>
      </c>
      <c r="C714" s="137">
        <f t="shared" si="47"/>
        <v>2.2824536376604851</v>
      </c>
      <c r="D714" s="9">
        <v>17.524999999999601</v>
      </c>
      <c r="E714" s="138">
        <f t="shared" si="48"/>
        <v>2.2824536376605371</v>
      </c>
      <c r="F714" s="136">
        <v>175.25</v>
      </c>
      <c r="G714" s="137">
        <f t="shared" si="49"/>
        <v>0.57061340941512129</v>
      </c>
      <c r="H714" s="137">
        <f t="shared" si="50"/>
        <v>5.7061340941512126</v>
      </c>
      <c r="I714" s="9">
        <v>17.524999999999601</v>
      </c>
      <c r="J714" s="138">
        <f t="shared" si="51"/>
        <v>2.2824536376605371</v>
      </c>
      <c r="K714" s="9">
        <v>698</v>
      </c>
      <c r="L714" s="137">
        <f t="shared" si="52"/>
        <v>0.57306590257879653</v>
      </c>
      <c r="M714" s="137">
        <f t="shared" si="53"/>
        <v>5.7306590257879648</v>
      </c>
      <c r="N714" s="136">
        <v>175.25</v>
      </c>
      <c r="O714" s="137">
        <f t="shared" si="54"/>
        <v>0.22824536376604851</v>
      </c>
      <c r="P714" s="137">
        <f t="shared" si="55"/>
        <v>2.2824536376604851</v>
      </c>
      <c r="Q714" s="9">
        <v>17.524999999999601</v>
      </c>
      <c r="R714" s="138">
        <f t="shared" si="56"/>
        <v>2.2824536376605371</v>
      </c>
      <c r="S714" s="136">
        <v>7.00999999999995</v>
      </c>
      <c r="T714" s="137">
        <f t="shared" si="57"/>
        <v>0.2853067047075627</v>
      </c>
      <c r="U714" s="137">
        <f t="shared" si="58"/>
        <v>2.8530670470756272</v>
      </c>
      <c r="V714" s="136">
        <v>70.100000000002694</v>
      </c>
      <c r="W714" s="137">
        <f t="shared" si="59"/>
        <v>0.28530670470754965</v>
      </c>
      <c r="X714" s="137">
        <f t="shared" si="60"/>
        <v>2.8530670470754966</v>
      </c>
      <c r="Y714" s="136">
        <v>175.25</v>
      </c>
      <c r="Z714" s="9">
        <f t="shared" si="61"/>
        <v>0.22824536376604851</v>
      </c>
      <c r="AA714" s="139">
        <v>0.70099999999999896</v>
      </c>
      <c r="AB714" s="9">
        <f t="shared" si="62"/>
        <v>0.28530670470756103</v>
      </c>
      <c r="AC714" s="136">
        <v>175.25</v>
      </c>
      <c r="AD714" s="9">
        <f t="shared" si="63"/>
        <v>0.36519258202567761</v>
      </c>
      <c r="AE714" s="136">
        <v>175.25</v>
      </c>
      <c r="AF714" s="137">
        <f t="shared" si="64"/>
        <v>0.22824536376604851</v>
      </c>
      <c r="AG714" s="136">
        <v>175.25</v>
      </c>
      <c r="AH714" s="137">
        <f t="shared" si="65"/>
        <v>0.22824536376604851</v>
      </c>
      <c r="AI714" s="136">
        <v>175.25</v>
      </c>
      <c r="AJ714" s="138">
        <f t="shared" si="66"/>
        <v>0.22824536376604851</v>
      </c>
    </row>
    <row r="715" spans="1:36">
      <c r="A715" s="136">
        <v>175.5</v>
      </c>
      <c r="B715" s="137">
        <f t="shared" si="46"/>
        <v>0.22792022792022792</v>
      </c>
      <c r="C715" s="137">
        <f t="shared" si="47"/>
        <v>2.2792022792022792</v>
      </c>
      <c r="D715" s="9">
        <v>17.549999999999599</v>
      </c>
      <c r="E715" s="138">
        <f t="shared" si="48"/>
        <v>2.2792022792023312</v>
      </c>
      <c r="F715" s="136">
        <v>175.5</v>
      </c>
      <c r="G715" s="137">
        <f t="shared" si="49"/>
        <v>0.56980056980056981</v>
      </c>
      <c r="H715" s="137">
        <f t="shared" si="50"/>
        <v>5.6980056980056979</v>
      </c>
      <c r="I715" s="9">
        <v>17.549999999999599</v>
      </c>
      <c r="J715" s="138">
        <f t="shared" si="51"/>
        <v>2.2792022792023312</v>
      </c>
      <c r="K715" s="136">
        <v>699</v>
      </c>
      <c r="L715" s="137">
        <f t="shared" si="52"/>
        <v>0.57224606580829751</v>
      </c>
      <c r="M715" s="137">
        <f t="shared" si="53"/>
        <v>5.7224606580829747</v>
      </c>
      <c r="N715" s="136">
        <v>175.5</v>
      </c>
      <c r="O715" s="137">
        <f t="shared" si="54"/>
        <v>0.22792022792022792</v>
      </c>
      <c r="P715" s="137">
        <f t="shared" si="55"/>
        <v>2.2792022792022792</v>
      </c>
      <c r="Q715" s="9">
        <v>17.549999999999599</v>
      </c>
      <c r="R715" s="138">
        <f t="shared" si="56"/>
        <v>2.2792022792023312</v>
      </c>
      <c r="S715" s="136">
        <v>7.0199999999999498</v>
      </c>
      <c r="T715" s="137">
        <f t="shared" si="57"/>
        <v>0.2849002849002869</v>
      </c>
      <c r="U715" s="137">
        <f t="shared" si="58"/>
        <v>2.8490028490028689</v>
      </c>
      <c r="V715" s="136">
        <v>70.200000000002802</v>
      </c>
      <c r="W715" s="137">
        <f t="shared" si="59"/>
        <v>0.28490028490027353</v>
      </c>
      <c r="X715" s="137">
        <f t="shared" si="60"/>
        <v>2.8490028490027353</v>
      </c>
      <c r="Y715" s="136">
        <v>175.5</v>
      </c>
      <c r="Z715" s="9">
        <f t="shared" si="61"/>
        <v>0.22792022792022792</v>
      </c>
      <c r="AA715" s="139">
        <v>0.70199999999999896</v>
      </c>
      <c r="AB715" s="9">
        <f t="shared" si="62"/>
        <v>0.28490028490028529</v>
      </c>
      <c r="AC715" s="136">
        <v>175.5</v>
      </c>
      <c r="AD715" s="9">
        <f t="shared" si="63"/>
        <v>0.36467236467236469</v>
      </c>
      <c r="AE715" s="136">
        <v>175.5</v>
      </c>
      <c r="AF715" s="137">
        <f t="shared" si="64"/>
        <v>0.22792022792022792</v>
      </c>
      <c r="AG715" s="136">
        <v>175.5</v>
      </c>
      <c r="AH715" s="137">
        <f t="shared" si="65"/>
        <v>0.22792022792022792</v>
      </c>
      <c r="AI715" s="136">
        <v>175.5</v>
      </c>
      <c r="AJ715" s="138">
        <f t="shared" si="66"/>
        <v>0.22792022792022792</v>
      </c>
    </row>
    <row r="716" spans="1:36">
      <c r="A716" s="136">
        <v>175.75</v>
      </c>
      <c r="B716" s="137">
        <f t="shared" si="46"/>
        <v>0.22759601706970126</v>
      </c>
      <c r="C716" s="137">
        <f t="shared" si="47"/>
        <v>2.2759601706970125</v>
      </c>
      <c r="D716" s="9">
        <v>17.574999999999601</v>
      </c>
      <c r="E716" s="138">
        <f t="shared" si="48"/>
        <v>2.2759601706970645</v>
      </c>
      <c r="F716" s="136">
        <v>175.75</v>
      </c>
      <c r="G716" s="137">
        <f t="shared" si="49"/>
        <v>0.56899004267425313</v>
      </c>
      <c r="H716" s="137">
        <f t="shared" si="50"/>
        <v>5.6899004267425308</v>
      </c>
      <c r="I716" s="9">
        <v>17.574999999999601</v>
      </c>
      <c r="J716" s="138">
        <f t="shared" si="51"/>
        <v>2.2759601706970645</v>
      </c>
      <c r="K716" s="9">
        <v>700</v>
      </c>
      <c r="L716" s="137">
        <f t="shared" si="52"/>
        <v>0.5714285714285714</v>
      </c>
      <c r="M716" s="137">
        <f t="shared" si="53"/>
        <v>5.7142857142857135</v>
      </c>
      <c r="N716" s="136">
        <v>175.75</v>
      </c>
      <c r="O716" s="137">
        <f t="shared" si="54"/>
        <v>0.22759601706970126</v>
      </c>
      <c r="P716" s="137">
        <f t="shared" si="55"/>
        <v>2.2759601706970125</v>
      </c>
      <c r="Q716" s="9">
        <v>17.574999999999601</v>
      </c>
      <c r="R716" s="138">
        <f t="shared" si="56"/>
        <v>2.2759601706970645</v>
      </c>
      <c r="S716" s="136">
        <v>7.0299999999999399</v>
      </c>
      <c r="T716" s="137">
        <f t="shared" si="57"/>
        <v>0.28449502133712906</v>
      </c>
      <c r="U716" s="137">
        <f t="shared" si="58"/>
        <v>2.8449502133712907</v>
      </c>
      <c r="V716" s="136">
        <v>70.300000000002697</v>
      </c>
      <c r="W716" s="137">
        <f t="shared" si="59"/>
        <v>0.28449502133711568</v>
      </c>
      <c r="X716" s="137">
        <f t="shared" si="60"/>
        <v>2.8449502133711571</v>
      </c>
      <c r="Y716" s="136">
        <v>175.75</v>
      </c>
      <c r="Z716" s="9">
        <f t="shared" si="61"/>
        <v>0.22759601706970126</v>
      </c>
      <c r="AA716" s="139">
        <v>0.70299999999999896</v>
      </c>
      <c r="AB716" s="9">
        <f t="shared" si="62"/>
        <v>0.28449502133712706</v>
      </c>
      <c r="AC716" s="136">
        <v>175.75</v>
      </c>
      <c r="AD716" s="9">
        <f t="shared" si="63"/>
        <v>0.36415362731152201</v>
      </c>
      <c r="AE716" s="136">
        <v>175.75</v>
      </c>
      <c r="AF716" s="137">
        <f t="shared" si="64"/>
        <v>0.22759601706970126</v>
      </c>
      <c r="AG716" s="136">
        <v>175.75</v>
      </c>
      <c r="AH716" s="137">
        <f t="shared" si="65"/>
        <v>0.22759601706970126</v>
      </c>
      <c r="AI716" s="136">
        <v>175.75</v>
      </c>
      <c r="AJ716" s="138">
        <f t="shared" si="66"/>
        <v>0.22759601706970126</v>
      </c>
    </row>
    <row r="717" spans="1:36">
      <c r="A717" s="136">
        <v>176</v>
      </c>
      <c r="B717" s="137">
        <f t="shared" si="46"/>
        <v>0.22727272727272727</v>
      </c>
      <c r="C717" s="137">
        <f t="shared" si="47"/>
        <v>2.2727272727272725</v>
      </c>
      <c r="D717" s="9">
        <v>17.5999999999996</v>
      </c>
      <c r="E717" s="138">
        <f t="shared" si="48"/>
        <v>2.2727272727273244</v>
      </c>
      <c r="F717" s="136">
        <v>176</v>
      </c>
      <c r="G717" s="137">
        <f t="shared" si="49"/>
        <v>0.56818181818181812</v>
      </c>
      <c r="H717" s="137">
        <f t="shared" si="50"/>
        <v>5.6818181818181817</v>
      </c>
      <c r="I717" s="9">
        <v>17.5999999999996</v>
      </c>
      <c r="J717" s="138">
        <f t="shared" si="51"/>
        <v>2.2727272727273244</v>
      </c>
      <c r="K717" s="136">
        <v>701</v>
      </c>
      <c r="L717" s="137">
        <f t="shared" si="52"/>
        <v>0.57061340941512129</v>
      </c>
      <c r="M717" s="137">
        <f t="shared" si="53"/>
        <v>5.7061340941512126</v>
      </c>
      <c r="N717" s="136">
        <v>176</v>
      </c>
      <c r="O717" s="137">
        <f t="shared" si="54"/>
        <v>0.22727272727272727</v>
      </c>
      <c r="P717" s="137">
        <f t="shared" si="55"/>
        <v>2.2727272727272725</v>
      </c>
      <c r="Q717" s="9">
        <v>17.5999999999996</v>
      </c>
      <c r="R717" s="138">
        <f t="shared" si="56"/>
        <v>2.2727272727273244</v>
      </c>
      <c r="S717" s="136">
        <v>7.0399999999999396</v>
      </c>
      <c r="T717" s="137">
        <f t="shared" si="57"/>
        <v>0.2840909090909115</v>
      </c>
      <c r="U717" s="137">
        <f t="shared" si="58"/>
        <v>2.8409090909091148</v>
      </c>
      <c r="V717" s="136">
        <v>70.400000000002805</v>
      </c>
      <c r="W717" s="137">
        <f t="shared" si="59"/>
        <v>0.28409090909089779</v>
      </c>
      <c r="X717" s="137">
        <f t="shared" si="60"/>
        <v>2.840909090908978</v>
      </c>
      <c r="Y717" s="136">
        <v>176</v>
      </c>
      <c r="Z717" s="9">
        <f t="shared" si="61"/>
        <v>0.22727272727272727</v>
      </c>
      <c r="AA717" s="139">
        <v>0.70399999999999896</v>
      </c>
      <c r="AB717" s="9">
        <f t="shared" si="62"/>
        <v>0.2840909090909095</v>
      </c>
      <c r="AC717" s="136">
        <v>176</v>
      </c>
      <c r="AD717" s="9">
        <f t="shared" si="63"/>
        <v>0.36363636363636365</v>
      </c>
      <c r="AE717" s="136">
        <v>176</v>
      </c>
      <c r="AF717" s="137">
        <f t="shared" si="64"/>
        <v>0.22727272727272727</v>
      </c>
      <c r="AG717" s="136">
        <v>176</v>
      </c>
      <c r="AH717" s="137">
        <f t="shared" si="65"/>
        <v>0.22727272727272727</v>
      </c>
      <c r="AI717" s="136">
        <v>176</v>
      </c>
      <c r="AJ717" s="138">
        <f t="shared" si="66"/>
        <v>0.22727272727272727</v>
      </c>
    </row>
    <row r="718" spans="1:36">
      <c r="A718" s="136">
        <v>176.25</v>
      </c>
      <c r="B718" s="137">
        <f t="shared" si="46"/>
        <v>0.22695035460992907</v>
      </c>
      <c r="C718" s="137">
        <f t="shared" si="47"/>
        <v>2.2695035460992905</v>
      </c>
      <c r="D718" s="9">
        <v>17.624999999999599</v>
      </c>
      <c r="E718" s="138">
        <f t="shared" si="48"/>
        <v>2.2695035460993425</v>
      </c>
      <c r="F718" s="136">
        <v>176.25</v>
      </c>
      <c r="G718" s="137">
        <f t="shared" si="49"/>
        <v>0.56737588652482274</v>
      </c>
      <c r="H718" s="137">
        <f t="shared" si="50"/>
        <v>5.6737588652482271</v>
      </c>
      <c r="I718" s="9">
        <v>17.624999999999599</v>
      </c>
      <c r="J718" s="138">
        <f t="shared" si="51"/>
        <v>2.2695035460993425</v>
      </c>
      <c r="K718" s="9">
        <v>702</v>
      </c>
      <c r="L718" s="137">
        <f t="shared" si="52"/>
        <v>0.56980056980056981</v>
      </c>
      <c r="M718" s="137">
        <f t="shared" si="53"/>
        <v>5.6980056980056979</v>
      </c>
      <c r="N718" s="136">
        <v>176.25</v>
      </c>
      <c r="O718" s="137">
        <f t="shared" si="54"/>
        <v>0.22695035460992907</v>
      </c>
      <c r="P718" s="137">
        <f t="shared" si="55"/>
        <v>2.2695035460992905</v>
      </c>
      <c r="Q718" s="9">
        <v>17.624999999999599</v>
      </c>
      <c r="R718" s="138">
        <f t="shared" si="56"/>
        <v>2.2695035460993425</v>
      </c>
      <c r="S718" s="136">
        <v>7.0499999999999501</v>
      </c>
      <c r="T718" s="137">
        <f t="shared" si="57"/>
        <v>0.28368794326241337</v>
      </c>
      <c r="U718" s="137">
        <f t="shared" si="58"/>
        <v>2.8368794326241336</v>
      </c>
      <c r="V718" s="136">
        <v>70.5000000000028</v>
      </c>
      <c r="W718" s="137">
        <f t="shared" si="59"/>
        <v>0.28368794326240004</v>
      </c>
      <c r="X718" s="137">
        <f t="shared" si="60"/>
        <v>2.8368794326240003</v>
      </c>
      <c r="Y718" s="136">
        <v>176.25</v>
      </c>
      <c r="Z718" s="9">
        <f t="shared" si="61"/>
        <v>0.22695035460992907</v>
      </c>
      <c r="AA718" s="139">
        <v>0.70499999999999896</v>
      </c>
      <c r="AB718" s="9">
        <f t="shared" si="62"/>
        <v>0.28368794326241176</v>
      </c>
      <c r="AC718" s="136">
        <v>176.25</v>
      </c>
      <c r="AD718" s="9">
        <f t="shared" si="63"/>
        <v>0.36312056737588655</v>
      </c>
      <c r="AE718" s="136">
        <v>176.25</v>
      </c>
      <c r="AF718" s="137">
        <f t="shared" si="64"/>
        <v>0.22695035460992907</v>
      </c>
      <c r="AG718" s="136">
        <v>176.25</v>
      </c>
      <c r="AH718" s="137">
        <f t="shared" si="65"/>
        <v>0.22695035460992907</v>
      </c>
      <c r="AI718" s="136">
        <v>176.25</v>
      </c>
      <c r="AJ718" s="138">
        <f t="shared" si="66"/>
        <v>0.22695035460992907</v>
      </c>
    </row>
    <row r="719" spans="1:36">
      <c r="A719" s="136">
        <v>176.5</v>
      </c>
      <c r="B719" s="137">
        <f t="shared" si="46"/>
        <v>0.22662889518413595</v>
      </c>
      <c r="C719" s="137">
        <f t="shared" si="47"/>
        <v>2.2662889518413594</v>
      </c>
      <c r="D719" s="9">
        <v>17.649999999999601</v>
      </c>
      <c r="E719" s="138">
        <f t="shared" si="48"/>
        <v>2.2662889518414109</v>
      </c>
      <c r="F719" s="136">
        <v>176.5</v>
      </c>
      <c r="G719" s="137">
        <f t="shared" si="49"/>
        <v>0.56657223796033995</v>
      </c>
      <c r="H719" s="137">
        <f t="shared" si="50"/>
        <v>5.6657223796034</v>
      </c>
      <c r="I719" s="9">
        <v>17.649999999999601</v>
      </c>
      <c r="J719" s="138">
        <f t="shared" si="51"/>
        <v>2.2662889518414109</v>
      </c>
      <c r="K719" s="136">
        <v>703</v>
      </c>
      <c r="L719" s="137">
        <f t="shared" si="52"/>
        <v>0.56899004267425313</v>
      </c>
      <c r="M719" s="137">
        <f t="shared" si="53"/>
        <v>5.6899004267425308</v>
      </c>
      <c r="N719" s="136">
        <v>176.5</v>
      </c>
      <c r="O719" s="137">
        <f t="shared" si="54"/>
        <v>0.22662889518413595</v>
      </c>
      <c r="P719" s="137">
        <f t="shared" si="55"/>
        <v>2.2662889518413594</v>
      </c>
      <c r="Q719" s="9">
        <v>17.649999999999601</v>
      </c>
      <c r="R719" s="138">
        <f t="shared" si="56"/>
        <v>2.2662889518414109</v>
      </c>
      <c r="S719" s="136">
        <v>7.0599999999999499</v>
      </c>
      <c r="T719" s="137">
        <f t="shared" si="57"/>
        <v>0.28328611898017197</v>
      </c>
      <c r="U719" s="137">
        <f t="shared" si="58"/>
        <v>2.8328611898017195</v>
      </c>
      <c r="V719" s="136">
        <v>70.600000000002794</v>
      </c>
      <c r="W719" s="137">
        <f t="shared" si="59"/>
        <v>0.28328611898015876</v>
      </c>
      <c r="X719" s="137">
        <f t="shared" si="60"/>
        <v>2.8328611898015876</v>
      </c>
      <c r="Y719" s="136">
        <v>176.5</v>
      </c>
      <c r="Z719" s="9">
        <f t="shared" si="61"/>
        <v>0.22662889518413595</v>
      </c>
      <c r="AA719" s="139">
        <v>0.70599999999999896</v>
      </c>
      <c r="AB719" s="9">
        <f t="shared" si="62"/>
        <v>0.28328611898017036</v>
      </c>
      <c r="AC719" s="136">
        <v>176.5</v>
      </c>
      <c r="AD719" s="9">
        <f t="shared" si="63"/>
        <v>0.36260623229461753</v>
      </c>
      <c r="AE719" s="136">
        <v>176.5</v>
      </c>
      <c r="AF719" s="137">
        <f t="shared" si="64"/>
        <v>0.22662889518413595</v>
      </c>
      <c r="AG719" s="136">
        <v>176.5</v>
      </c>
      <c r="AH719" s="137">
        <f t="shared" si="65"/>
        <v>0.22662889518413595</v>
      </c>
      <c r="AI719" s="136">
        <v>176.5</v>
      </c>
      <c r="AJ719" s="138">
        <f t="shared" si="66"/>
        <v>0.22662889518413595</v>
      </c>
    </row>
    <row r="720" spans="1:36">
      <c r="A720" s="136">
        <v>176.75</v>
      </c>
      <c r="B720" s="137">
        <f t="shared" si="46"/>
        <v>0.2263083451202263</v>
      </c>
      <c r="C720" s="137">
        <f t="shared" si="47"/>
        <v>2.2630834512022631</v>
      </c>
      <c r="D720" s="9">
        <v>17.674999999999599</v>
      </c>
      <c r="E720" s="138">
        <f t="shared" si="48"/>
        <v>2.2630834512023146</v>
      </c>
      <c r="F720" s="136">
        <v>176.75</v>
      </c>
      <c r="G720" s="137">
        <f t="shared" si="49"/>
        <v>0.56577086280056577</v>
      </c>
      <c r="H720" s="137">
        <f t="shared" si="50"/>
        <v>5.6577086280056577</v>
      </c>
      <c r="I720" s="9">
        <v>17.674999999999599</v>
      </c>
      <c r="J720" s="138">
        <f t="shared" si="51"/>
        <v>2.2630834512023146</v>
      </c>
      <c r="K720" s="9">
        <v>704</v>
      </c>
      <c r="L720" s="137">
        <f t="shared" si="52"/>
        <v>0.56818181818181812</v>
      </c>
      <c r="M720" s="137">
        <f t="shared" si="53"/>
        <v>5.6818181818181817</v>
      </c>
      <c r="N720" s="136">
        <v>176.75</v>
      </c>
      <c r="O720" s="137">
        <f t="shared" si="54"/>
        <v>0.2263083451202263</v>
      </c>
      <c r="P720" s="137">
        <f t="shared" si="55"/>
        <v>2.2630834512022631</v>
      </c>
      <c r="Q720" s="9">
        <v>17.674999999999599</v>
      </c>
      <c r="R720" s="138">
        <f t="shared" si="56"/>
        <v>2.2630834512023146</v>
      </c>
      <c r="S720" s="136">
        <v>7.0699999999999399</v>
      </c>
      <c r="T720" s="137">
        <f t="shared" si="57"/>
        <v>0.28288543140028533</v>
      </c>
      <c r="U720" s="137">
        <f t="shared" si="58"/>
        <v>2.8288543140028533</v>
      </c>
      <c r="V720" s="136">
        <v>70.700000000002802</v>
      </c>
      <c r="W720" s="137">
        <f t="shared" si="59"/>
        <v>0.28288543140027167</v>
      </c>
      <c r="X720" s="137">
        <f t="shared" si="60"/>
        <v>2.8288543140027169</v>
      </c>
      <c r="Y720" s="136">
        <v>176.75</v>
      </c>
      <c r="Z720" s="9">
        <f t="shared" si="61"/>
        <v>0.2263083451202263</v>
      </c>
      <c r="AA720" s="139">
        <v>0.70699999999999896</v>
      </c>
      <c r="AB720" s="9">
        <f t="shared" si="62"/>
        <v>0.28288543140028327</v>
      </c>
      <c r="AC720" s="136">
        <v>176.75</v>
      </c>
      <c r="AD720" s="9">
        <f t="shared" si="63"/>
        <v>0.36209335219236211</v>
      </c>
      <c r="AE720" s="136">
        <v>176.75</v>
      </c>
      <c r="AF720" s="137">
        <f t="shared" si="64"/>
        <v>0.2263083451202263</v>
      </c>
      <c r="AG720" s="136">
        <v>176.75</v>
      </c>
      <c r="AH720" s="137">
        <f t="shared" si="65"/>
        <v>0.2263083451202263</v>
      </c>
      <c r="AI720" s="136">
        <v>176.75</v>
      </c>
      <c r="AJ720" s="138">
        <f t="shared" si="66"/>
        <v>0.2263083451202263</v>
      </c>
    </row>
    <row r="721" spans="1:36">
      <c r="A721" s="136">
        <v>177</v>
      </c>
      <c r="B721" s="137">
        <f t="shared" si="46"/>
        <v>0.22598870056497178</v>
      </c>
      <c r="C721" s="137">
        <f t="shared" si="47"/>
        <v>2.259887005649718</v>
      </c>
      <c r="D721" s="9">
        <v>17.699999999999601</v>
      </c>
      <c r="E721" s="138">
        <f t="shared" si="48"/>
        <v>2.2598870056497686</v>
      </c>
      <c r="F721" s="136">
        <v>177</v>
      </c>
      <c r="G721" s="137">
        <f t="shared" si="49"/>
        <v>0.56497175141242939</v>
      </c>
      <c r="H721" s="137">
        <f t="shared" si="50"/>
        <v>5.6497175141242941</v>
      </c>
      <c r="I721" s="9">
        <v>17.699999999999601</v>
      </c>
      <c r="J721" s="138">
        <f t="shared" si="51"/>
        <v>2.2598870056497686</v>
      </c>
      <c r="K721" s="136">
        <v>705</v>
      </c>
      <c r="L721" s="137">
        <f t="shared" si="52"/>
        <v>0.56737588652482274</v>
      </c>
      <c r="M721" s="137">
        <f t="shared" si="53"/>
        <v>5.6737588652482271</v>
      </c>
      <c r="N721" s="136">
        <v>177</v>
      </c>
      <c r="O721" s="137">
        <f t="shared" si="54"/>
        <v>0.22598870056497178</v>
      </c>
      <c r="P721" s="137">
        <f t="shared" si="55"/>
        <v>2.259887005649718</v>
      </c>
      <c r="Q721" s="9">
        <v>17.699999999999601</v>
      </c>
      <c r="R721" s="138">
        <f t="shared" si="56"/>
        <v>2.2598870056497686</v>
      </c>
      <c r="S721" s="136">
        <v>7.0799999999999397</v>
      </c>
      <c r="T721" s="137">
        <f t="shared" si="57"/>
        <v>0.28248587570621708</v>
      </c>
      <c r="U721" s="137">
        <f t="shared" si="58"/>
        <v>2.824858757062171</v>
      </c>
      <c r="V721" s="136">
        <v>70.800000000002797</v>
      </c>
      <c r="W721" s="137">
        <f t="shared" si="59"/>
        <v>0.28248587570620354</v>
      </c>
      <c r="X721" s="137">
        <f t="shared" si="60"/>
        <v>2.8248587570620352</v>
      </c>
      <c r="Y721" s="136">
        <v>177</v>
      </c>
      <c r="Z721" s="9">
        <f t="shared" si="61"/>
        <v>0.22598870056497178</v>
      </c>
      <c r="AA721" s="139">
        <v>0.70799999999999896</v>
      </c>
      <c r="AB721" s="9">
        <f t="shared" si="62"/>
        <v>0.28248587570621514</v>
      </c>
      <c r="AC721" s="136">
        <v>177</v>
      </c>
      <c r="AD721" s="9">
        <f t="shared" si="63"/>
        <v>0.3615819209039548</v>
      </c>
      <c r="AE721" s="136">
        <v>177</v>
      </c>
      <c r="AF721" s="137">
        <f t="shared" si="64"/>
        <v>0.22598870056497178</v>
      </c>
      <c r="AG721" s="136">
        <v>177</v>
      </c>
      <c r="AH721" s="137">
        <f t="shared" si="65"/>
        <v>0.22598870056497178</v>
      </c>
      <c r="AI721" s="136">
        <v>177</v>
      </c>
      <c r="AJ721" s="138">
        <f t="shared" si="66"/>
        <v>0.22598870056497178</v>
      </c>
    </row>
    <row r="722" spans="1:36">
      <c r="A722" s="136">
        <v>177.25</v>
      </c>
      <c r="B722" s="137">
        <f t="shared" si="46"/>
        <v>0.22566995768688294</v>
      </c>
      <c r="C722" s="137">
        <f t="shared" si="47"/>
        <v>2.2566995768688294</v>
      </c>
      <c r="D722" s="9">
        <v>17.7249999999996</v>
      </c>
      <c r="E722" s="138">
        <f t="shared" si="48"/>
        <v>2.2566995768688805</v>
      </c>
      <c r="F722" s="136">
        <v>177.25</v>
      </c>
      <c r="G722" s="137">
        <f t="shared" si="49"/>
        <v>0.56417489421720735</v>
      </c>
      <c r="H722" s="137">
        <f t="shared" si="50"/>
        <v>5.6417489421720735</v>
      </c>
      <c r="I722" s="9">
        <v>17.7249999999996</v>
      </c>
      <c r="J722" s="138">
        <f t="shared" si="51"/>
        <v>2.2566995768688805</v>
      </c>
      <c r="K722" s="9">
        <v>706</v>
      </c>
      <c r="L722" s="137">
        <f t="shared" si="52"/>
        <v>0.56657223796033995</v>
      </c>
      <c r="M722" s="137">
        <f t="shared" si="53"/>
        <v>5.6657223796034</v>
      </c>
      <c r="N722" s="136">
        <v>177.25</v>
      </c>
      <c r="O722" s="137">
        <f t="shared" si="54"/>
        <v>0.22566995768688294</v>
      </c>
      <c r="P722" s="137">
        <f t="shared" si="55"/>
        <v>2.2566995768688294</v>
      </c>
      <c r="Q722" s="9">
        <v>17.7249999999996</v>
      </c>
      <c r="R722" s="138">
        <f t="shared" si="56"/>
        <v>2.2566995768688805</v>
      </c>
      <c r="S722" s="136">
        <v>7.0899999999999501</v>
      </c>
      <c r="T722" s="137">
        <f t="shared" si="57"/>
        <v>0.28208744710860567</v>
      </c>
      <c r="U722" s="137">
        <f t="shared" si="58"/>
        <v>2.8208744710860567</v>
      </c>
      <c r="V722" s="136">
        <v>70.900000000002805</v>
      </c>
      <c r="W722" s="137">
        <f t="shared" si="59"/>
        <v>0.28208744710859252</v>
      </c>
      <c r="X722" s="137">
        <f t="shared" si="60"/>
        <v>2.8208744710859253</v>
      </c>
      <c r="Y722" s="136">
        <v>177.25</v>
      </c>
      <c r="Z722" s="9">
        <f t="shared" si="61"/>
        <v>0.22566995768688294</v>
      </c>
      <c r="AA722" s="139">
        <v>0.70899999999999896</v>
      </c>
      <c r="AB722" s="9">
        <f t="shared" si="62"/>
        <v>0.28208744710860412</v>
      </c>
      <c r="AC722" s="136">
        <v>177.25</v>
      </c>
      <c r="AD722" s="9">
        <f t="shared" si="63"/>
        <v>0.36107193229901269</v>
      </c>
      <c r="AE722" s="136">
        <v>177.25</v>
      </c>
      <c r="AF722" s="137">
        <f t="shared" si="64"/>
        <v>0.22566995768688294</v>
      </c>
      <c r="AG722" s="136">
        <v>177.25</v>
      </c>
      <c r="AH722" s="137">
        <f t="shared" si="65"/>
        <v>0.22566995768688294</v>
      </c>
      <c r="AI722" s="136">
        <v>177.25</v>
      </c>
      <c r="AJ722" s="138">
        <f t="shared" si="66"/>
        <v>0.22566995768688294</v>
      </c>
    </row>
    <row r="723" spans="1:36">
      <c r="A723" s="136">
        <v>177.5</v>
      </c>
      <c r="B723" s="137">
        <f t="shared" si="46"/>
        <v>0.22535211267605632</v>
      </c>
      <c r="C723" s="137">
        <f t="shared" si="47"/>
        <v>2.253521126760563</v>
      </c>
      <c r="D723" s="9">
        <v>17.749999999999599</v>
      </c>
      <c r="E723" s="138">
        <f t="shared" si="48"/>
        <v>2.2535211267606146</v>
      </c>
      <c r="F723" s="136">
        <v>177.5</v>
      </c>
      <c r="G723" s="137">
        <f t="shared" si="49"/>
        <v>0.56338028169014076</v>
      </c>
      <c r="H723" s="137">
        <f t="shared" si="50"/>
        <v>5.6338028169014081</v>
      </c>
      <c r="I723" s="9">
        <v>17.749999999999599</v>
      </c>
      <c r="J723" s="138">
        <f t="shared" si="51"/>
        <v>2.2535211267606146</v>
      </c>
      <c r="K723" s="136">
        <v>707</v>
      </c>
      <c r="L723" s="137">
        <f t="shared" si="52"/>
        <v>0.56577086280056577</v>
      </c>
      <c r="M723" s="137">
        <f t="shared" si="53"/>
        <v>5.6577086280056577</v>
      </c>
      <c r="N723" s="136">
        <v>177.5</v>
      </c>
      <c r="O723" s="137">
        <f t="shared" si="54"/>
        <v>0.22535211267605632</v>
      </c>
      <c r="P723" s="137">
        <f t="shared" si="55"/>
        <v>2.253521126760563</v>
      </c>
      <c r="Q723" s="9">
        <v>17.749999999999599</v>
      </c>
      <c r="R723" s="138">
        <f t="shared" si="56"/>
        <v>2.2535211267606146</v>
      </c>
      <c r="S723" s="136">
        <v>7.0999999999999499</v>
      </c>
      <c r="T723" s="137">
        <f t="shared" si="57"/>
        <v>0.28169014084507238</v>
      </c>
      <c r="U723" s="137">
        <f t="shared" si="58"/>
        <v>2.8169014084507236</v>
      </c>
      <c r="V723" s="136">
        <v>71.0000000000028</v>
      </c>
      <c r="W723" s="137">
        <f t="shared" si="59"/>
        <v>0.28169014084505933</v>
      </c>
      <c r="X723" s="137">
        <f t="shared" si="60"/>
        <v>2.8169014084505934</v>
      </c>
      <c r="Y723" s="136">
        <v>177.5</v>
      </c>
      <c r="Z723" s="9">
        <f t="shared" si="61"/>
        <v>0.22535211267605632</v>
      </c>
      <c r="AA723" s="139">
        <v>0.70999999999999897</v>
      </c>
      <c r="AB723" s="9">
        <f t="shared" si="62"/>
        <v>0.28169014084507082</v>
      </c>
      <c r="AC723" s="136">
        <v>177.5</v>
      </c>
      <c r="AD723" s="9">
        <f t="shared" si="63"/>
        <v>0.3605633802816901</v>
      </c>
      <c r="AE723" s="136">
        <v>177.5</v>
      </c>
      <c r="AF723" s="137">
        <f t="shared" si="64"/>
        <v>0.22535211267605632</v>
      </c>
      <c r="AG723" s="136">
        <v>177.5</v>
      </c>
      <c r="AH723" s="137">
        <f t="shared" si="65"/>
        <v>0.22535211267605632</v>
      </c>
      <c r="AI723" s="136">
        <v>177.5</v>
      </c>
      <c r="AJ723" s="138">
        <f t="shared" si="66"/>
        <v>0.22535211267605632</v>
      </c>
    </row>
    <row r="724" spans="1:36">
      <c r="A724" s="136">
        <v>177.75</v>
      </c>
      <c r="B724" s="137">
        <f t="shared" si="46"/>
        <v>0.22503516174402249</v>
      </c>
      <c r="C724" s="137">
        <f t="shared" si="47"/>
        <v>2.2503516174402249</v>
      </c>
      <c r="D724" s="9">
        <v>17.774999999999601</v>
      </c>
      <c r="E724" s="138">
        <f t="shared" si="48"/>
        <v>2.2503516174402756</v>
      </c>
      <c r="F724" s="136">
        <v>177.75</v>
      </c>
      <c r="G724" s="137">
        <f t="shared" si="49"/>
        <v>0.56258790436005623</v>
      </c>
      <c r="H724" s="137">
        <f t="shared" si="50"/>
        <v>5.6258790436005626</v>
      </c>
      <c r="I724" s="9">
        <v>17.774999999999601</v>
      </c>
      <c r="J724" s="138">
        <f t="shared" si="51"/>
        <v>2.2503516174402756</v>
      </c>
      <c r="K724" s="9">
        <v>708</v>
      </c>
      <c r="L724" s="137">
        <f t="shared" si="52"/>
        <v>0.56497175141242939</v>
      </c>
      <c r="M724" s="137">
        <f t="shared" si="53"/>
        <v>5.6497175141242941</v>
      </c>
      <c r="N724" s="136">
        <v>177.75</v>
      </c>
      <c r="O724" s="137">
        <f t="shared" si="54"/>
        <v>0.22503516174402249</v>
      </c>
      <c r="P724" s="137">
        <f t="shared" si="55"/>
        <v>2.2503516174402249</v>
      </c>
      <c r="Q724" s="9">
        <v>17.774999999999601</v>
      </c>
      <c r="R724" s="138">
        <f t="shared" si="56"/>
        <v>2.2503516174402756</v>
      </c>
      <c r="S724" s="136">
        <v>7.1099999999999399</v>
      </c>
      <c r="T724" s="137">
        <f t="shared" si="57"/>
        <v>0.2812939521800305</v>
      </c>
      <c r="U724" s="137">
        <f t="shared" si="58"/>
        <v>2.8129395218003053</v>
      </c>
      <c r="V724" s="136">
        <v>71.100000000002794</v>
      </c>
      <c r="W724" s="137">
        <f t="shared" si="59"/>
        <v>0.28129395218001707</v>
      </c>
      <c r="X724" s="137">
        <f t="shared" si="60"/>
        <v>2.8129395218001707</v>
      </c>
      <c r="Y724" s="136">
        <v>177.75</v>
      </c>
      <c r="Z724" s="9">
        <f t="shared" si="61"/>
        <v>0.22503516174402249</v>
      </c>
      <c r="AA724" s="139">
        <v>0.71099999999999897</v>
      </c>
      <c r="AB724" s="9">
        <f t="shared" si="62"/>
        <v>0.28129395218002856</v>
      </c>
      <c r="AC724" s="136">
        <v>177.75</v>
      </c>
      <c r="AD724" s="9">
        <f t="shared" si="63"/>
        <v>0.36005625879043601</v>
      </c>
      <c r="AE724" s="136">
        <v>177.75</v>
      </c>
      <c r="AF724" s="137">
        <f t="shared" si="64"/>
        <v>0.22503516174402249</v>
      </c>
      <c r="AG724" s="136">
        <v>177.75</v>
      </c>
      <c r="AH724" s="137">
        <f t="shared" si="65"/>
        <v>0.22503516174402249</v>
      </c>
      <c r="AI724" s="136">
        <v>177.75</v>
      </c>
      <c r="AJ724" s="138">
        <f t="shared" si="66"/>
        <v>0.22503516174402249</v>
      </c>
    </row>
    <row r="725" spans="1:36">
      <c r="A725" s="136">
        <v>178</v>
      </c>
      <c r="B725" s="137">
        <f t="shared" si="46"/>
        <v>0.22471910112359553</v>
      </c>
      <c r="C725" s="137">
        <f t="shared" si="47"/>
        <v>2.2471910112359552</v>
      </c>
      <c r="D725" s="9">
        <v>17.799999999999599</v>
      </c>
      <c r="E725" s="138">
        <f t="shared" si="48"/>
        <v>2.2471910112360054</v>
      </c>
      <c r="F725" s="136">
        <v>178</v>
      </c>
      <c r="G725" s="137">
        <f t="shared" si="49"/>
        <v>0.5617977528089888</v>
      </c>
      <c r="H725" s="137">
        <f t="shared" si="50"/>
        <v>5.617977528089888</v>
      </c>
      <c r="I725" s="9">
        <v>17.799999999999599</v>
      </c>
      <c r="J725" s="138">
        <f t="shared" si="51"/>
        <v>2.2471910112360054</v>
      </c>
      <c r="K725" s="136">
        <v>709</v>
      </c>
      <c r="L725" s="137">
        <f t="shared" si="52"/>
        <v>0.56417489421720735</v>
      </c>
      <c r="M725" s="137">
        <f t="shared" si="53"/>
        <v>5.6417489421720735</v>
      </c>
      <c r="N725" s="136">
        <v>178</v>
      </c>
      <c r="O725" s="137">
        <f t="shared" si="54"/>
        <v>0.22471910112359553</v>
      </c>
      <c r="P725" s="137">
        <f t="shared" si="55"/>
        <v>2.2471910112359552</v>
      </c>
      <c r="Q725" s="9">
        <v>17.799999999999599</v>
      </c>
      <c r="R725" s="138">
        <f t="shared" si="56"/>
        <v>2.2471910112360054</v>
      </c>
      <c r="S725" s="136">
        <v>7.1199999999999397</v>
      </c>
      <c r="T725" s="137">
        <f t="shared" si="57"/>
        <v>0.28089887640449679</v>
      </c>
      <c r="U725" s="137">
        <f t="shared" si="58"/>
        <v>2.808988764044968</v>
      </c>
      <c r="V725" s="136">
        <v>71.200000000002802</v>
      </c>
      <c r="W725" s="137">
        <f t="shared" si="59"/>
        <v>0.2808988764044833</v>
      </c>
      <c r="X725" s="137">
        <f t="shared" si="60"/>
        <v>2.808988764044833</v>
      </c>
      <c r="Y725" s="136">
        <v>178</v>
      </c>
      <c r="Z725" s="9">
        <f t="shared" si="61"/>
        <v>0.22471910112359553</v>
      </c>
      <c r="AA725" s="139">
        <v>0.71199999999999897</v>
      </c>
      <c r="AB725" s="9">
        <f t="shared" si="62"/>
        <v>0.28089887640449479</v>
      </c>
      <c r="AC725" s="136">
        <v>178</v>
      </c>
      <c r="AD725" s="9">
        <f t="shared" si="63"/>
        <v>0.35955056179775285</v>
      </c>
      <c r="AE725" s="136">
        <v>178</v>
      </c>
      <c r="AF725" s="137">
        <f t="shared" si="64"/>
        <v>0.22471910112359553</v>
      </c>
      <c r="AG725" s="136">
        <v>178</v>
      </c>
      <c r="AH725" s="137">
        <f t="shared" si="65"/>
        <v>0.22471910112359553</v>
      </c>
      <c r="AI725" s="136">
        <v>178</v>
      </c>
      <c r="AJ725" s="138">
        <f t="shared" si="66"/>
        <v>0.22471910112359553</v>
      </c>
    </row>
    <row r="726" spans="1:36">
      <c r="A726" s="136">
        <v>178.25</v>
      </c>
      <c r="B726" s="137">
        <f t="shared" si="46"/>
        <v>0.2244039270687237</v>
      </c>
      <c r="C726" s="137">
        <f t="shared" si="47"/>
        <v>2.244039270687237</v>
      </c>
      <c r="D726" s="9">
        <v>17.824999999999601</v>
      </c>
      <c r="E726" s="138">
        <f t="shared" si="48"/>
        <v>2.2440392706872871</v>
      </c>
      <c r="F726" s="136">
        <v>178.25</v>
      </c>
      <c r="G726" s="137">
        <f t="shared" si="49"/>
        <v>0.56100981767180924</v>
      </c>
      <c r="H726" s="137">
        <f t="shared" si="50"/>
        <v>5.6100981767180924</v>
      </c>
      <c r="I726" s="9">
        <v>17.824999999999601</v>
      </c>
      <c r="J726" s="138">
        <f t="shared" si="51"/>
        <v>2.2440392706872871</v>
      </c>
      <c r="K726" s="9">
        <v>710</v>
      </c>
      <c r="L726" s="137">
        <f t="shared" si="52"/>
        <v>0.56338028169014076</v>
      </c>
      <c r="M726" s="137">
        <f t="shared" si="53"/>
        <v>5.6338028169014081</v>
      </c>
      <c r="N726" s="136">
        <v>178.25</v>
      </c>
      <c r="O726" s="137">
        <f t="shared" si="54"/>
        <v>0.2244039270687237</v>
      </c>
      <c r="P726" s="137">
        <f t="shared" si="55"/>
        <v>2.244039270687237</v>
      </c>
      <c r="Q726" s="9">
        <v>17.824999999999601</v>
      </c>
      <c r="R726" s="138">
        <f t="shared" si="56"/>
        <v>2.2440392706872871</v>
      </c>
      <c r="S726" s="136">
        <v>7.1299999999999404</v>
      </c>
      <c r="T726" s="137">
        <f t="shared" si="57"/>
        <v>0.28050490883590695</v>
      </c>
      <c r="U726" s="137">
        <f t="shared" si="58"/>
        <v>2.8050490883590697</v>
      </c>
      <c r="V726" s="136">
        <v>71.300000000002797</v>
      </c>
      <c r="W726" s="137">
        <f t="shared" si="59"/>
        <v>0.28050490883589363</v>
      </c>
      <c r="X726" s="137">
        <f t="shared" si="60"/>
        <v>2.8050490883589365</v>
      </c>
      <c r="Y726" s="136">
        <v>178.25</v>
      </c>
      <c r="Z726" s="9">
        <f t="shared" si="61"/>
        <v>0.2244039270687237</v>
      </c>
      <c r="AA726" s="139">
        <v>0.71299999999999897</v>
      </c>
      <c r="AB726" s="9">
        <f t="shared" si="62"/>
        <v>0.28050490883590506</v>
      </c>
      <c r="AC726" s="136">
        <v>178.25</v>
      </c>
      <c r="AD726" s="9">
        <f t="shared" si="63"/>
        <v>0.35904628330995791</v>
      </c>
      <c r="AE726" s="136">
        <v>178.25</v>
      </c>
      <c r="AF726" s="137">
        <f t="shared" si="64"/>
        <v>0.2244039270687237</v>
      </c>
      <c r="AG726" s="136">
        <v>178.25</v>
      </c>
      <c r="AH726" s="137">
        <f t="shared" si="65"/>
        <v>0.2244039270687237</v>
      </c>
      <c r="AI726" s="136">
        <v>178.25</v>
      </c>
      <c r="AJ726" s="138">
        <f t="shared" si="66"/>
        <v>0.2244039270687237</v>
      </c>
    </row>
    <row r="727" spans="1:36">
      <c r="A727" s="136">
        <v>178.5</v>
      </c>
      <c r="B727" s="137">
        <f t="shared" si="46"/>
        <v>0.22408963585434172</v>
      </c>
      <c r="C727" s="137">
        <f t="shared" si="47"/>
        <v>2.2408963585434174</v>
      </c>
      <c r="D727" s="9">
        <v>17.8499999999996</v>
      </c>
      <c r="E727" s="138">
        <f t="shared" si="48"/>
        <v>2.2408963585434676</v>
      </c>
      <c r="F727" s="136">
        <v>178.5</v>
      </c>
      <c r="G727" s="137">
        <f t="shared" si="49"/>
        <v>0.56022408963585435</v>
      </c>
      <c r="H727" s="137">
        <f t="shared" si="50"/>
        <v>5.6022408963585431</v>
      </c>
      <c r="I727" s="9">
        <v>17.8499999999996</v>
      </c>
      <c r="J727" s="138">
        <f t="shared" si="51"/>
        <v>2.2408963585434676</v>
      </c>
      <c r="K727" s="136">
        <v>711</v>
      </c>
      <c r="L727" s="137">
        <f t="shared" si="52"/>
        <v>0.56258790436005623</v>
      </c>
      <c r="M727" s="137">
        <f t="shared" si="53"/>
        <v>5.6258790436005626</v>
      </c>
      <c r="N727" s="136">
        <v>178.5</v>
      </c>
      <c r="O727" s="137">
        <f t="shared" si="54"/>
        <v>0.22408963585434172</v>
      </c>
      <c r="P727" s="137">
        <f t="shared" si="55"/>
        <v>2.2408963585434174</v>
      </c>
      <c r="Q727" s="9">
        <v>17.8499999999996</v>
      </c>
      <c r="R727" s="138">
        <f t="shared" si="56"/>
        <v>2.2408963585434676</v>
      </c>
      <c r="S727" s="136">
        <v>7.1399999999999402</v>
      </c>
      <c r="T727" s="137">
        <f t="shared" si="57"/>
        <v>0.28011204481792951</v>
      </c>
      <c r="U727" s="137">
        <f t="shared" si="58"/>
        <v>2.8011204481792951</v>
      </c>
      <c r="V727" s="136">
        <v>71.400000000002805</v>
      </c>
      <c r="W727" s="137">
        <f t="shared" si="59"/>
        <v>0.28011204481791618</v>
      </c>
      <c r="X727" s="137">
        <f t="shared" si="60"/>
        <v>2.8011204481791618</v>
      </c>
      <c r="Y727" s="136">
        <v>178.5</v>
      </c>
      <c r="Z727" s="9">
        <f t="shared" si="61"/>
        <v>0.22408963585434172</v>
      </c>
      <c r="AA727" s="139">
        <v>0.71399999999999897</v>
      </c>
      <c r="AB727" s="9">
        <f t="shared" si="62"/>
        <v>0.28011204481792756</v>
      </c>
      <c r="AC727" s="136">
        <v>178.5</v>
      </c>
      <c r="AD727" s="9">
        <f t="shared" si="63"/>
        <v>0.35854341736694678</v>
      </c>
      <c r="AE727" s="136">
        <v>178.5</v>
      </c>
      <c r="AF727" s="137">
        <f t="shared" si="64"/>
        <v>0.22408963585434172</v>
      </c>
      <c r="AG727" s="136">
        <v>178.5</v>
      </c>
      <c r="AH727" s="137">
        <f t="shared" si="65"/>
        <v>0.22408963585434172</v>
      </c>
      <c r="AI727" s="136">
        <v>178.5</v>
      </c>
      <c r="AJ727" s="138">
        <f t="shared" si="66"/>
        <v>0.22408963585434172</v>
      </c>
    </row>
    <row r="728" spans="1:36">
      <c r="A728" s="136">
        <v>178.75</v>
      </c>
      <c r="B728" s="137">
        <f t="shared" si="46"/>
        <v>0.22377622377622378</v>
      </c>
      <c r="C728" s="137">
        <f t="shared" si="47"/>
        <v>2.2377622377622379</v>
      </c>
      <c r="D728" s="9">
        <v>17.874999999999599</v>
      </c>
      <c r="E728" s="138">
        <f t="shared" si="48"/>
        <v>2.2377622377622881</v>
      </c>
      <c r="F728" s="136">
        <v>178.75</v>
      </c>
      <c r="G728" s="137">
        <f t="shared" si="49"/>
        <v>0.55944055944055937</v>
      </c>
      <c r="H728" s="137">
        <f t="shared" si="50"/>
        <v>5.5944055944055933</v>
      </c>
      <c r="I728" s="9">
        <v>17.874999999999599</v>
      </c>
      <c r="J728" s="138">
        <f t="shared" si="51"/>
        <v>2.2377622377622881</v>
      </c>
      <c r="K728" s="9">
        <v>712</v>
      </c>
      <c r="L728" s="137">
        <f t="shared" si="52"/>
        <v>0.5617977528089888</v>
      </c>
      <c r="M728" s="137">
        <f t="shared" si="53"/>
        <v>5.617977528089888</v>
      </c>
      <c r="N728" s="136">
        <v>178.75</v>
      </c>
      <c r="O728" s="137">
        <f t="shared" si="54"/>
        <v>0.22377622377622378</v>
      </c>
      <c r="P728" s="137">
        <f t="shared" si="55"/>
        <v>2.2377622377622379</v>
      </c>
      <c r="Q728" s="9">
        <v>17.874999999999599</v>
      </c>
      <c r="R728" s="138">
        <f t="shared" si="56"/>
        <v>2.2377622377622881</v>
      </c>
      <c r="S728" s="136">
        <v>7.14999999999994</v>
      </c>
      <c r="T728" s="137">
        <f t="shared" si="57"/>
        <v>0.27972027972028207</v>
      </c>
      <c r="U728" s="137">
        <f t="shared" si="58"/>
        <v>2.7972027972028206</v>
      </c>
      <c r="V728" s="136">
        <v>71.5000000000028</v>
      </c>
      <c r="W728" s="137">
        <f t="shared" si="59"/>
        <v>0.27972027972026875</v>
      </c>
      <c r="X728" s="137">
        <f t="shared" si="60"/>
        <v>2.7972027972026874</v>
      </c>
      <c r="Y728" s="136">
        <v>178.75</v>
      </c>
      <c r="Z728" s="9">
        <f t="shared" si="61"/>
        <v>0.22377622377622378</v>
      </c>
      <c r="AA728" s="139">
        <v>0.71499999999999897</v>
      </c>
      <c r="AB728" s="9">
        <f t="shared" si="62"/>
        <v>0.27972027972028013</v>
      </c>
      <c r="AC728" s="136">
        <v>178.75</v>
      </c>
      <c r="AD728" s="9">
        <f t="shared" si="63"/>
        <v>0.35804195804195804</v>
      </c>
      <c r="AE728" s="136">
        <v>178.75</v>
      </c>
      <c r="AF728" s="137">
        <f t="shared" si="64"/>
        <v>0.22377622377622378</v>
      </c>
      <c r="AG728" s="136">
        <v>178.75</v>
      </c>
      <c r="AH728" s="137">
        <f t="shared" si="65"/>
        <v>0.22377622377622378</v>
      </c>
      <c r="AI728" s="136">
        <v>178.75</v>
      </c>
      <c r="AJ728" s="138">
        <f t="shared" si="66"/>
        <v>0.22377622377622378</v>
      </c>
    </row>
    <row r="729" spans="1:36">
      <c r="A729" s="136">
        <v>179</v>
      </c>
      <c r="B729" s="137">
        <f t="shared" si="46"/>
        <v>0.22346368715083798</v>
      </c>
      <c r="C729" s="137">
        <f t="shared" si="47"/>
        <v>2.2346368715083798</v>
      </c>
      <c r="D729" s="9">
        <v>17.899999999999601</v>
      </c>
      <c r="E729" s="138">
        <f t="shared" si="48"/>
        <v>2.2346368715084299</v>
      </c>
      <c r="F729" s="136">
        <v>179</v>
      </c>
      <c r="G729" s="137">
        <f t="shared" si="49"/>
        <v>0.55865921787709494</v>
      </c>
      <c r="H729" s="137">
        <f t="shared" si="50"/>
        <v>5.5865921787709496</v>
      </c>
      <c r="I729" s="9">
        <v>17.899999999999601</v>
      </c>
      <c r="J729" s="138">
        <f t="shared" si="51"/>
        <v>2.2346368715084299</v>
      </c>
      <c r="K729" s="136">
        <v>713</v>
      </c>
      <c r="L729" s="137">
        <f t="shared" si="52"/>
        <v>0.56100981767180924</v>
      </c>
      <c r="M729" s="137">
        <f t="shared" si="53"/>
        <v>5.6100981767180924</v>
      </c>
      <c r="N729" s="136">
        <v>179</v>
      </c>
      <c r="O729" s="137">
        <f t="shared" si="54"/>
        <v>0.22346368715083798</v>
      </c>
      <c r="P729" s="137">
        <f t="shared" si="55"/>
        <v>2.2346368715083798</v>
      </c>
      <c r="Q729" s="9">
        <v>17.899999999999601</v>
      </c>
      <c r="R729" s="138">
        <f t="shared" si="56"/>
        <v>2.2346368715084299</v>
      </c>
      <c r="S729" s="136">
        <v>7.1599999999999397</v>
      </c>
      <c r="T729" s="137">
        <f t="shared" si="57"/>
        <v>0.2793296089385498</v>
      </c>
      <c r="U729" s="137">
        <f t="shared" si="58"/>
        <v>2.7932960893854979</v>
      </c>
      <c r="V729" s="136">
        <v>71.600000000002893</v>
      </c>
      <c r="W729" s="137">
        <f t="shared" si="59"/>
        <v>0.2793296089385362</v>
      </c>
      <c r="X729" s="137">
        <f t="shared" si="60"/>
        <v>2.793296089385362</v>
      </c>
      <c r="Y729" s="136">
        <v>179</v>
      </c>
      <c r="Z729" s="9">
        <f t="shared" si="61"/>
        <v>0.22346368715083798</v>
      </c>
      <c r="AA729" s="139">
        <v>0.71599999999999897</v>
      </c>
      <c r="AB729" s="9">
        <f t="shared" si="62"/>
        <v>0.27932960893854786</v>
      </c>
      <c r="AC729" s="136">
        <v>179</v>
      </c>
      <c r="AD729" s="9">
        <f t="shared" si="63"/>
        <v>0.35754189944134079</v>
      </c>
      <c r="AE729" s="136">
        <v>179</v>
      </c>
      <c r="AF729" s="137">
        <f t="shared" si="64"/>
        <v>0.22346368715083798</v>
      </c>
      <c r="AG729" s="136">
        <v>179</v>
      </c>
      <c r="AH729" s="137">
        <f t="shared" si="65"/>
        <v>0.22346368715083798</v>
      </c>
      <c r="AI729" s="136">
        <v>179</v>
      </c>
      <c r="AJ729" s="138">
        <f t="shared" si="66"/>
        <v>0.22346368715083798</v>
      </c>
    </row>
    <row r="730" spans="1:36">
      <c r="A730" s="136">
        <v>179.25</v>
      </c>
      <c r="B730" s="137">
        <f t="shared" si="46"/>
        <v>0.22315202231520226</v>
      </c>
      <c r="C730" s="137">
        <f t="shared" si="47"/>
        <v>2.2315202231520228</v>
      </c>
      <c r="D730" s="9">
        <v>17.924999999999599</v>
      </c>
      <c r="E730" s="138">
        <f t="shared" si="48"/>
        <v>2.2315202231520725</v>
      </c>
      <c r="F730" s="136">
        <v>179.25</v>
      </c>
      <c r="G730" s="137">
        <f t="shared" si="49"/>
        <v>0.55788005578800559</v>
      </c>
      <c r="H730" s="137">
        <f t="shared" si="50"/>
        <v>5.5788005578800561</v>
      </c>
      <c r="I730" s="9">
        <v>17.924999999999599</v>
      </c>
      <c r="J730" s="138">
        <f t="shared" si="51"/>
        <v>2.2315202231520725</v>
      </c>
      <c r="K730" s="9">
        <v>714</v>
      </c>
      <c r="L730" s="137">
        <f t="shared" si="52"/>
        <v>0.56022408963585435</v>
      </c>
      <c r="M730" s="137">
        <f t="shared" si="53"/>
        <v>5.6022408963585431</v>
      </c>
      <c r="N730" s="136">
        <v>179.25</v>
      </c>
      <c r="O730" s="137">
        <f t="shared" si="54"/>
        <v>0.22315202231520226</v>
      </c>
      <c r="P730" s="137">
        <f t="shared" si="55"/>
        <v>2.2315202231520228</v>
      </c>
      <c r="Q730" s="9">
        <v>17.924999999999599</v>
      </c>
      <c r="R730" s="138">
        <f t="shared" si="56"/>
        <v>2.2315202231520725</v>
      </c>
      <c r="S730" s="136">
        <v>7.1699999999999404</v>
      </c>
      <c r="T730" s="137">
        <f t="shared" si="57"/>
        <v>0.27894002789400507</v>
      </c>
      <c r="U730" s="137">
        <f t="shared" si="58"/>
        <v>2.7894002789400507</v>
      </c>
      <c r="V730" s="136">
        <v>71.700000000002902</v>
      </c>
      <c r="W730" s="137">
        <f t="shared" si="59"/>
        <v>0.27894002789399147</v>
      </c>
      <c r="X730" s="137">
        <f t="shared" si="60"/>
        <v>2.7894002789399148</v>
      </c>
      <c r="Y730" s="136">
        <v>179.25</v>
      </c>
      <c r="Z730" s="9">
        <f t="shared" si="61"/>
        <v>0.22315202231520226</v>
      </c>
      <c r="AA730" s="139">
        <v>0.71699999999999897</v>
      </c>
      <c r="AB730" s="9">
        <f t="shared" si="62"/>
        <v>0.27894002789400318</v>
      </c>
      <c r="AC730" s="136">
        <v>179.25</v>
      </c>
      <c r="AD730" s="9">
        <f t="shared" si="63"/>
        <v>0.35704323570432361</v>
      </c>
      <c r="AE730" s="136">
        <v>179.25</v>
      </c>
      <c r="AF730" s="137">
        <f t="shared" si="64"/>
        <v>0.22315202231520226</v>
      </c>
      <c r="AG730" s="136">
        <v>179.25</v>
      </c>
      <c r="AH730" s="137">
        <f t="shared" si="65"/>
        <v>0.22315202231520226</v>
      </c>
      <c r="AI730" s="136">
        <v>179.25</v>
      </c>
      <c r="AJ730" s="138">
        <f t="shared" si="66"/>
        <v>0.22315202231520226</v>
      </c>
    </row>
    <row r="731" spans="1:36">
      <c r="A731" s="136">
        <v>179.5</v>
      </c>
      <c r="B731" s="137">
        <f t="shared" si="46"/>
        <v>0.22284122562674097</v>
      </c>
      <c r="C731" s="137">
        <f t="shared" si="47"/>
        <v>2.2284122562674096</v>
      </c>
      <c r="D731" s="9">
        <v>17.949999999999601</v>
      </c>
      <c r="E731" s="138">
        <f t="shared" si="48"/>
        <v>2.2284122562674589</v>
      </c>
      <c r="F731" s="136">
        <v>179.5</v>
      </c>
      <c r="G731" s="137">
        <f t="shared" si="49"/>
        <v>0.55710306406685239</v>
      </c>
      <c r="H731" s="137">
        <f t="shared" si="50"/>
        <v>5.5710306406685239</v>
      </c>
      <c r="I731" s="9">
        <v>17.949999999999601</v>
      </c>
      <c r="J731" s="138">
        <f t="shared" si="51"/>
        <v>2.2284122562674589</v>
      </c>
      <c r="K731" s="136">
        <v>715</v>
      </c>
      <c r="L731" s="137">
        <f t="shared" si="52"/>
        <v>0.55944055944055937</v>
      </c>
      <c r="M731" s="137">
        <f t="shared" si="53"/>
        <v>5.5944055944055933</v>
      </c>
      <c r="N731" s="136">
        <v>179.5</v>
      </c>
      <c r="O731" s="137">
        <f t="shared" si="54"/>
        <v>0.22284122562674097</v>
      </c>
      <c r="P731" s="137">
        <f t="shared" si="55"/>
        <v>2.2284122562674096</v>
      </c>
      <c r="Q731" s="9">
        <v>17.949999999999601</v>
      </c>
      <c r="R731" s="138">
        <f t="shared" si="56"/>
        <v>2.2284122562674589</v>
      </c>
      <c r="S731" s="136">
        <v>7.1799999999999402</v>
      </c>
      <c r="T731" s="137">
        <f t="shared" si="57"/>
        <v>0.27855153203342847</v>
      </c>
      <c r="U731" s="137">
        <f t="shared" si="58"/>
        <v>2.7855153203342846</v>
      </c>
      <c r="V731" s="136">
        <v>71.800000000002896</v>
      </c>
      <c r="W731" s="137">
        <f t="shared" si="59"/>
        <v>0.27855153203341493</v>
      </c>
      <c r="X731" s="137">
        <f t="shared" si="60"/>
        <v>2.7855153203341492</v>
      </c>
      <c r="Y731" s="136">
        <v>179.5</v>
      </c>
      <c r="Z731" s="9">
        <f t="shared" si="61"/>
        <v>0.22284122562674097</v>
      </c>
      <c r="AA731" s="139">
        <v>0.71799999999999897</v>
      </c>
      <c r="AB731" s="9">
        <f t="shared" si="62"/>
        <v>0.27855153203342659</v>
      </c>
      <c r="AC731" s="136">
        <v>179.5</v>
      </c>
      <c r="AD731" s="9">
        <f t="shared" si="63"/>
        <v>0.35654596100278552</v>
      </c>
      <c r="AE731" s="136">
        <v>179.5</v>
      </c>
      <c r="AF731" s="137">
        <f t="shared" si="64"/>
        <v>0.22284122562674097</v>
      </c>
      <c r="AG731" s="136">
        <v>179.5</v>
      </c>
      <c r="AH731" s="137">
        <f t="shared" si="65"/>
        <v>0.22284122562674097</v>
      </c>
      <c r="AI731" s="136">
        <v>179.5</v>
      </c>
      <c r="AJ731" s="138">
        <f t="shared" si="66"/>
        <v>0.22284122562674097</v>
      </c>
    </row>
    <row r="732" spans="1:36">
      <c r="A732" s="136">
        <v>179.75</v>
      </c>
      <c r="B732" s="137">
        <f t="shared" si="46"/>
        <v>0.22253129346314324</v>
      </c>
      <c r="C732" s="137">
        <f t="shared" si="47"/>
        <v>2.2253129346314324</v>
      </c>
      <c r="D732" s="9">
        <v>17.9749999999996</v>
      </c>
      <c r="E732" s="138">
        <f t="shared" si="48"/>
        <v>2.2253129346314822</v>
      </c>
      <c r="F732" s="136">
        <v>179.75</v>
      </c>
      <c r="G732" s="137">
        <f t="shared" si="49"/>
        <v>0.55632823365785811</v>
      </c>
      <c r="H732" s="137">
        <f t="shared" si="50"/>
        <v>5.5632823365785811</v>
      </c>
      <c r="I732" s="9">
        <v>17.9749999999996</v>
      </c>
      <c r="J732" s="138">
        <f t="shared" si="51"/>
        <v>2.2253129346314822</v>
      </c>
      <c r="K732" s="9">
        <v>716</v>
      </c>
      <c r="L732" s="137">
        <f t="shared" si="52"/>
        <v>0.55865921787709494</v>
      </c>
      <c r="M732" s="137">
        <f t="shared" si="53"/>
        <v>5.5865921787709496</v>
      </c>
      <c r="N732" s="136">
        <v>179.75</v>
      </c>
      <c r="O732" s="137">
        <f t="shared" si="54"/>
        <v>0.22253129346314324</v>
      </c>
      <c r="P732" s="137">
        <f t="shared" si="55"/>
        <v>2.2253129346314324</v>
      </c>
      <c r="Q732" s="9">
        <v>17.9749999999996</v>
      </c>
      <c r="R732" s="138">
        <f t="shared" si="56"/>
        <v>2.2253129346314822</v>
      </c>
      <c r="S732" s="136">
        <v>7.18999999999994</v>
      </c>
      <c r="T732" s="137">
        <f t="shared" si="57"/>
        <v>0.27816411682893138</v>
      </c>
      <c r="U732" s="137">
        <f t="shared" si="58"/>
        <v>2.7816411682893136</v>
      </c>
      <c r="V732" s="136">
        <v>71.900000000002905</v>
      </c>
      <c r="W732" s="137">
        <f t="shared" si="59"/>
        <v>0.27816411682891784</v>
      </c>
      <c r="X732" s="137">
        <f t="shared" si="60"/>
        <v>2.7816411682891786</v>
      </c>
      <c r="Y732" s="136">
        <v>179.75</v>
      </c>
      <c r="Z732" s="9">
        <f t="shared" si="61"/>
        <v>0.22253129346314324</v>
      </c>
      <c r="AA732" s="139">
        <v>0.71899999999999897</v>
      </c>
      <c r="AB732" s="9">
        <f t="shared" si="62"/>
        <v>0.27816411682892944</v>
      </c>
      <c r="AC732" s="136">
        <v>179.75</v>
      </c>
      <c r="AD732" s="9">
        <f t="shared" si="63"/>
        <v>0.35605006954102919</v>
      </c>
      <c r="AE732" s="136">
        <v>179.75</v>
      </c>
      <c r="AF732" s="137">
        <f t="shared" si="64"/>
        <v>0.22253129346314324</v>
      </c>
      <c r="AG732" s="136">
        <v>179.75</v>
      </c>
      <c r="AH732" s="137">
        <f t="shared" si="65"/>
        <v>0.22253129346314324</v>
      </c>
      <c r="AI732" s="136">
        <v>179.75</v>
      </c>
      <c r="AJ732" s="138">
        <f t="shared" si="66"/>
        <v>0.22253129346314324</v>
      </c>
    </row>
    <row r="733" spans="1:36">
      <c r="A733" s="136">
        <v>180</v>
      </c>
      <c r="B733" s="137">
        <f t="shared" si="46"/>
        <v>0.22222222222222221</v>
      </c>
      <c r="C733" s="137">
        <f t="shared" si="47"/>
        <v>2.2222222222222223</v>
      </c>
      <c r="D733" s="9">
        <v>17.999999999999599</v>
      </c>
      <c r="E733" s="138">
        <f t="shared" si="48"/>
        <v>2.2222222222222716</v>
      </c>
      <c r="F733" s="136">
        <v>180</v>
      </c>
      <c r="G733" s="137">
        <f t="shared" si="49"/>
        <v>0.55555555555555558</v>
      </c>
      <c r="H733" s="137">
        <f t="shared" si="50"/>
        <v>5.5555555555555554</v>
      </c>
      <c r="I733" s="9">
        <v>17.999999999999599</v>
      </c>
      <c r="J733" s="138">
        <f t="shared" si="51"/>
        <v>2.2222222222222716</v>
      </c>
      <c r="K733" s="136">
        <v>717</v>
      </c>
      <c r="L733" s="137">
        <f t="shared" si="52"/>
        <v>0.55788005578800559</v>
      </c>
      <c r="M733" s="137">
        <f t="shared" si="53"/>
        <v>5.5788005578800561</v>
      </c>
      <c r="N733" s="136">
        <v>180</v>
      </c>
      <c r="O733" s="137">
        <f t="shared" si="54"/>
        <v>0.22222222222222221</v>
      </c>
      <c r="P733" s="137">
        <f t="shared" si="55"/>
        <v>2.2222222222222223</v>
      </c>
      <c r="Q733" s="9">
        <v>17.999999999999599</v>
      </c>
      <c r="R733" s="138">
        <f t="shared" si="56"/>
        <v>2.2222222222222716</v>
      </c>
      <c r="S733" s="136">
        <v>7.1999999999999398</v>
      </c>
      <c r="T733" s="137">
        <f t="shared" si="57"/>
        <v>0.27777777777778012</v>
      </c>
      <c r="U733" s="137">
        <f t="shared" si="58"/>
        <v>2.7777777777778012</v>
      </c>
      <c r="V733" s="136">
        <v>72.000000000002899</v>
      </c>
      <c r="W733" s="137">
        <f t="shared" si="59"/>
        <v>0.27777777777776658</v>
      </c>
      <c r="X733" s="137">
        <f t="shared" si="60"/>
        <v>2.7777777777776658</v>
      </c>
      <c r="Y733" s="136">
        <v>180</v>
      </c>
      <c r="Z733" s="9">
        <f t="shared" si="61"/>
        <v>0.22222222222222221</v>
      </c>
      <c r="AA733" s="139">
        <v>0.71999999999999897</v>
      </c>
      <c r="AB733" s="9">
        <f t="shared" si="62"/>
        <v>0.27777777777777818</v>
      </c>
      <c r="AC733" s="136">
        <v>180</v>
      </c>
      <c r="AD733" s="9">
        <f t="shared" si="63"/>
        <v>0.35555555555555557</v>
      </c>
      <c r="AE733" s="136">
        <v>180</v>
      </c>
      <c r="AF733" s="137">
        <f t="shared" si="64"/>
        <v>0.22222222222222221</v>
      </c>
      <c r="AG733" s="136">
        <v>180</v>
      </c>
      <c r="AH733" s="137">
        <f t="shared" si="65"/>
        <v>0.22222222222222221</v>
      </c>
      <c r="AI733" s="136">
        <v>180</v>
      </c>
      <c r="AJ733" s="138">
        <f t="shared" si="66"/>
        <v>0.22222222222222221</v>
      </c>
    </row>
    <row r="734" spans="1:36">
      <c r="A734" s="136">
        <v>180.25</v>
      </c>
      <c r="B734" s="137">
        <f t="shared" si="46"/>
        <v>0.22191400832177532</v>
      </c>
      <c r="C734" s="137">
        <f t="shared" si="47"/>
        <v>2.219140083217753</v>
      </c>
      <c r="D734" s="9">
        <v>18.024999999999601</v>
      </c>
      <c r="E734" s="138">
        <f t="shared" si="48"/>
        <v>2.2191400832178023</v>
      </c>
      <c r="F734" s="136">
        <v>180.25</v>
      </c>
      <c r="G734" s="137">
        <f t="shared" si="49"/>
        <v>0.55478502080443826</v>
      </c>
      <c r="H734" s="137">
        <f t="shared" si="50"/>
        <v>5.5478502080443821</v>
      </c>
      <c r="I734" s="9">
        <v>18.024999999999601</v>
      </c>
      <c r="J734" s="138">
        <f t="shared" si="51"/>
        <v>2.2191400832178023</v>
      </c>
      <c r="K734" s="9">
        <v>718</v>
      </c>
      <c r="L734" s="137">
        <f t="shared" si="52"/>
        <v>0.55710306406685239</v>
      </c>
      <c r="M734" s="137">
        <f t="shared" si="53"/>
        <v>5.5710306406685239</v>
      </c>
      <c r="N734" s="136">
        <v>180.25</v>
      </c>
      <c r="O734" s="137">
        <f t="shared" si="54"/>
        <v>0.22191400832177532</v>
      </c>
      <c r="P734" s="137">
        <f t="shared" si="55"/>
        <v>2.219140083217753</v>
      </c>
      <c r="Q734" s="9">
        <v>18.024999999999601</v>
      </c>
      <c r="R734" s="138">
        <f t="shared" si="56"/>
        <v>2.2191400832178023</v>
      </c>
      <c r="S734" s="136">
        <v>7.2099999999999396</v>
      </c>
      <c r="T734" s="137">
        <f t="shared" si="57"/>
        <v>0.27739251040222151</v>
      </c>
      <c r="U734" s="137">
        <f t="shared" si="58"/>
        <v>2.773925104022215</v>
      </c>
      <c r="V734" s="136">
        <v>72.100000000002893</v>
      </c>
      <c r="W734" s="137">
        <f t="shared" si="59"/>
        <v>0.27739251040220803</v>
      </c>
      <c r="X734" s="137">
        <f t="shared" si="60"/>
        <v>2.77392510402208</v>
      </c>
      <c r="Y734" s="136">
        <v>180.25</v>
      </c>
      <c r="Z734" s="9">
        <f t="shared" si="61"/>
        <v>0.22191400832177532</v>
      </c>
      <c r="AA734" s="139">
        <v>0.72099999999999898</v>
      </c>
      <c r="AB734" s="9">
        <f t="shared" si="62"/>
        <v>0.27739251040221952</v>
      </c>
      <c r="AC734" s="136">
        <v>180.25</v>
      </c>
      <c r="AD734" s="9">
        <f t="shared" si="63"/>
        <v>0.35506241331484051</v>
      </c>
      <c r="AE734" s="136">
        <v>180.25</v>
      </c>
      <c r="AF734" s="137">
        <f t="shared" si="64"/>
        <v>0.22191400832177532</v>
      </c>
      <c r="AG734" s="136">
        <v>180.25</v>
      </c>
      <c r="AH734" s="137">
        <f t="shared" si="65"/>
        <v>0.22191400832177532</v>
      </c>
      <c r="AI734" s="136">
        <v>180.25</v>
      </c>
      <c r="AJ734" s="138">
        <f t="shared" si="66"/>
        <v>0.22191400832177532</v>
      </c>
    </row>
    <row r="735" spans="1:36">
      <c r="A735" s="136">
        <v>180.5</v>
      </c>
      <c r="B735" s="137">
        <f t="shared" si="46"/>
        <v>0.221606648199446</v>
      </c>
      <c r="C735" s="137">
        <f t="shared" si="47"/>
        <v>2.21606648199446</v>
      </c>
      <c r="D735" s="9">
        <v>18.049999999999599</v>
      </c>
      <c r="E735" s="138">
        <f t="shared" si="48"/>
        <v>2.2160664819945093</v>
      </c>
      <c r="F735" s="136">
        <v>180.5</v>
      </c>
      <c r="G735" s="137">
        <f t="shared" si="49"/>
        <v>0.554016620498615</v>
      </c>
      <c r="H735" s="137">
        <f t="shared" si="50"/>
        <v>5.54016620498615</v>
      </c>
      <c r="I735" s="9">
        <v>18.049999999999599</v>
      </c>
      <c r="J735" s="138">
        <f t="shared" si="51"/>
        <v>2.2160664819945093</v>
      </c>
      <c r="K735" s="136">
        <v>719</v>
      </c>
      <c r="L735" s="137">
        <f t="shared" si="52"/>
        <v>0.55632823365785811</v>
      </c>
      <c r="M735" s="137">
        <f t="shared" si="53"/>
        <v>5.5632823365785811</v>
      </c>
      <c r="N735" s="136">
        <v>180.5</v>
      </c>
      <c r="O735" s="137">
        <f t="shared" si="54"/>
        <v>0.221606648199446</v>
      </c>
      <c r="P735" s="137">
        <f t="shared" si="55"/>
        <v>2.21606648199446</v>
      </c>
      <c r="Q735" s="9">
        <v>18.049999999999599</v>
      </c>
      <c r="R735" s="138">
        <f t="shared" si="56"/>
        <v>2.2160664819945093</v>
      </c>
      <c r="S735" s="136">
        <v>7.2199999999999402</v>
      </c>
      <c r="T735" s="137">
        <f t="shared" si="57"/>
        <v>0.27700831024930977</v>
      </c>
      <c r="U735" s="137">
        <f t="shared" si="58"/>
        <v>2.7700831024930976</v>
      </c>
      <c r="V735" s="136">
        <v>72.200000000002902</v>
      </c>
      <c r="W735" s="137">
        <f t="shared" si="59"/>
        <v>0.27700831024929634</v>
      </c>
      <c r="X735" s="137">
        <f t="shared" si="60"/>
        <v>2.7700831024929635</v>
      </c>
      <c r="Y735" s="136">
        <v>180.5</v>
      </c>
      <c r="Z735" s="9">
        <f t="shared" si="61"/>
        <v>0.221606648199446</v>
      </c>
      <c r="AA735" s="139">
        <v>0.72199999999999898</v>
      </c>
      <c r="AB735" s="9">
        <f t="shared" si="62"/>
        <v>0.27700831024930783</v>
      </c>
      <c r="AC735" s="136">
        <v>180.5</v>
      </c>
      <c r="AD735" s="9">
        <f t="shared" si="63"/>
        <v>0.35457063711911357</v>
      </c>
      <c r="AE735" s="136">
        <v>180.5</v>
      </c>
      <c r="AF735" s="137">
        <f t="shared" si="64"/>
        <v>0.221606648199446</v>
      </c>
      <c r="AG735" s="136">
        <v>180.5</v>
      </c>
      <c r="AH735" s="137">
        <f t="shared" si="65"/>
        <v>0.221606648199446</v>
      </c>
      <c r="AI735" s="136">
        <v>180.5</v>
      </c>
      <c r="AJ735" s="138">
        <f t="shared" si="66"/>
        <v>0.221606648199446</v>
      </c>
    </row>
    <row r="736" spans="1:36">
      <c r="A736" s="136">
        <v>180.75</v>
      </c>
      <c r="B736" s="137">
        <f t="shared" si="46"/>
        <v>0.22130013831258644</v>
      </c>
      <c r="C736" s="137">
        <f t="shared" si="47"/>
        <v>2.2130013831258646</v>
      </c>
      <c r="D736" s="9">
        <v>18.074999999999601</v>
      </c>
      <c r="E736" s="138">
        <f t="shared" si="48"/>
        <v>2.213001383125913</v>
      </c>
      <c r="F736" s="136">
        <v>180.75</v>
      </c>
      <c r="G736" s="137">
        <f t="shared" si="49"/>
        <v>0.55325034578146615</v>
      </c>
      <c r="H736" s="137">
        <f t="shared" si="50"/>
        <v>5.532503457814661</v>
      </c>
      <c r="I736" s="9">
        <v>18.074999999999601</v>
      </c>
      <c r="J736" s="138">
        <f t="shared" si="51"/>
        <v>2.213001383125913</v>
      </c>
      <c r="K736" s="9">
        <v>720</v>
      </c>
      <c r="L736" s="137">
        <f t="shared" si="52"/>
        <v>0.55555555555555558</v>
      </c>
      <c r="M736" s="137">
        <f t="shared" si="53"/>
        <v>5.5555555555555554</v>
      </c>
      <c r="N736" s="136">
        <v>180.75</v>
      </c>
      <c r="O736" s="137">
        <f t="shared" si="54"/>
        <v>0.22130013831258644</v>
      </c>
      <c r="P736" s="137">
        <f t="shared" si="55"/>
        <v>2.2130013831258646</v>
      </c>
      <c r="Q736" s="9">
        <v>18.074999999999601</v>
      </c>
      <c r="R736" s="138">
        <f t="shared" si="56"/>
        <v>2.213001383125913</v>
      </c>
      <c r="S736" s="136">
        <v>7.22999999999994</v>
      </c>
      <c r="T736" s="137">
        <f t="shared" si="57"/>
        <v>0.27662517289073535</v>
      </c>
      <c r="U736" s="137">
        <f t="shared" si="58"/>
        <v>2.7662517289073536</v>
      </c>
      <c r="V736" s="136">
        <v>72.300000000002896</v>
      </c>
      <c r="W736" s="137">
        <f t="shared" si="59"/>
        <v>0.27662517289072197</v>
      </c>
      <c r="X736" s="137">
        <f t="shared" si="60"/>
        <v>2.7662517289072195</v>
      </c>
      <c r="Y736" s="136">
        <v>180.75</v>
      </c>
      <c r="Z736" s="9">
        <f t="shared" si="61"/>
        <v>0.22130013831258644</v>
      </c>
      <c r="AA736" s="139">
        <v>0.72299999999999898</v>
      </c>
      <c r="AB736" s="9">
        <f t="shared" si="62"/>
        <v>0.27662517289073346</v>
      </c>
      <c r="AC736" s="136">
        <v>180.75</v>
      </c>
      <c r="AD736" s="9">
        <f t="shared" si="63"/>
        <v>0.35408022130013833</v>
      </c>
      <c r="AE736" s="136">
        <v>180.75</v>
      </c>
      <c r="AF736" s="137">
        <f t="shared" si="64"/>
        <v>0.22130013831258644</v>
      </c>
      <c r="AG736" s="136">
        <v>180.75</v>
      </c>
      <c r="AH736" s="137">
        <f t="shared" si="65"/>
        <v>0.22130013831258644</v>
      </c>
      <c r="AI736" s="136">
        <v>180.75</v>
      </c>
      <c r="AJ736" s="138">
        <f t="shared" si="66"/>
        <v>0.22130013831258644</v>
      </c>
    </row>
    <row r="737" spans="1:36">
      <c r="A737" s="136">
        <v>181</v>
      </c>
      <c r="B737" s="137">
        <f t="shared" si="46"/>
        <v>0.22099447513812154</v>
      </c>
      <c r="C737" s="137">
        <f t="shared" si="47"/>
        <v>2.2099447513812152</v>
      </c>
      <c r="D737" s="9">
        <v>18.0999999999996</v>
      </c>
      <c r="E737" s="138">
        <f t="shared" si="48"/>
        <v>2.2099447513812644</v>
      </c>
      <c r="F737" s="136">
        <v>181</v>
      </c>
      <c r="G737" s="137">
        <f t="shared" si="49"/>
        <v>0.5524861878453039</v>
      </c>
      <c r="H737" s="137">
        <f t="shared" si="50"/>
        <v>5.5248618784530388</v>
      </c>
      <c r="I737" s="9">
        <v>18.0999999999996</v>
      </c>
      <c r="J737" s="138">
        <f t="shared" si="51"/>
        <v>2.2099447513812644</v>
      </c>
      <c r="K737" s="136">
        <v>721</v>
      </c>
      <c r="L737" s="137">
        <f t="shared" si="52"/>
        <v>0.55478502080443826</v>
      </c>
      <c r="M737" s="137">
        <f t="shared" si="53"/>
        <v>5.5478502080443821</v>
      </c>
      <c r="N737" s="136">
        <v>181</v>
      </c>
      <c r="O737" s="137">
        <f t="shared" si="54"/>
        <v>0.22099447513812154</v>
      </c>
      <c r="P737" s="137">
        <f t="shared" si="55"/>
        <v>2.2099447513812152</v>
      </c>
      <c r="Q737" s="9">
        <v>18.0999999999996</v>
      </c>
      <c r="R737" s="138">
        <f t="shared" si="56"/>
        <v>2.2099447513812644</v>
      </c>
      <c r="S737" s="136">
        <v>7.2399999999999398</v>
      </c>
      <c r="T737" s="137">
        <f t="shared" si="57"/>
        <v>0.27624309392265423</v>
      </c>
      <c r="U737" s="137">
        <f t="shared" si="58"/>
        <v>2.762430939226542</v>
      </c>
      <c r="V737" s="136">
        <v>72.400000000002905</v>
      </c>
      <c r="W737" s="137">
        <f t="shared" si="59"/>
        <v>0.27624309392264085</v>
      </c>
      <c r="X737" s="137">
        <f t="shared" si="60"/>
        <v>2.7624309392264084</v>
      </c>
      <c r="Y737" s="136">
        <v>181</v>
      </c>
      <c r="Z737" s="9">
        <f t="shared" si="61"/>
        <v>0.22099447513812154</v>
      </c>
      <c r="AA737" s="139">
        <v>0.72399999999999898</v>
      </c>
      <c r="AB737" s="9">
        <f t="shared" si="62"/>
        <v>0.27624309392265234</v>
      </c>
      <c r="AC737" s="136">
        <v>181</v>
      </c>
      <c r="AD737" s="9">
        <f t="shared" si="63"/>
        <v>0.35359116022099446</v>
      </c>
      <c r="AE737" s="136">
        <v>181</v>
      </c>
      <c r="AF737" s="137">
        <f t="shared" si="64"/>
        <v>0.22099447513812154</v>
      </c>
      <c r="AG737" s="136">
        <v>181</v>
      </c>
      <c r="AH737" s="137">
        <f t="shared" si="65"/>
        <v>0.22099447513812154</v>
      </c>
      <c r="AI737" s="136">
        <v>181</v>
      </c>
      <c r="AJ737" s="138">
        <f t="shared" si="66"/>
        <v>0.22099447513812154</v>
      </c>
    </row>
    <row r="738" spans="1:36">
      <c r="A738" s="136">
        <v>181.25</v>
      </c>
      <c r="B738" s="137">
        <f t="shared" si="46"/>
        <v>0.22068965517241382</v>
      </c>
      <c r="C738" s="137">
        <f t="shared" si="47"/>
        <v>2.2068965517241383</v>
      </c>
      <c r="D738" s="9">
        <v>18.124999999999599</v>
      </c>
      <c r="E738" s="138">
        <f t="shared" si="48"/>
        <v>2.2068965517241868</v>
      </c>
      <c r="F738" s="136">
        <v>181.25</v>
      </c>
      <c r="G738" s="137">
        <f t="shared" si="49"/>
        <v>0.55172413793103448</v>
      </c>
      <c r="H738" s="137">
        <f t="shared" si="50"/>
        <v>5.5172413793103452</v>
      </c>
      <c r="I738" s="9">
        <v>18.124999999999599</v>
      </c>
      <c r="J738" s="138">
        <f t="shared" si="51"/>
        <v>2.2068965517241868</v>
      </c>
      <c r="K738" s="9">
        <v>722</v>
      </c>
      <c r="L738" s="137">
        <f t="shared" si="52"/>
        <v>0.554016620498615</v>
      </c>
      <c r="M738" s="137">
        <f t="shared" si="53"/>
        <v>5.54016620498615</v>
      </c>
      <c r="N738" s="136">
        <v>181.25</v>
      </c>
      <c r="O738" s="137">
        <f t="shared" si="54"/>
        <v>0.22068965517241382</v>
      </c>
      <c r="P738" s="137">
        <f t="shared" si="55"/>
        <v>2.2068965517241383</v>
      </c>
      <c r="Q738" s="9">
        <v>18.124999999999599</v>
      </c>
      <c r="R738" s="138">
        <f t="shared" si="56"/>
        <v>2.2068965517241868</v>
      </c>
      <c r="S738" s="136">
        <v>7.2499999999999396</v>
      </c>
      <c r="T738" s="137">
        <f t="shared" si="57"/>
        <v>0.27586206896551951</v>
      </c>
      <c r="U738" s="137">
        <f t="shared" si="58"/>
        <v>2.7586206896551952</v>
      </c>
      <c r="V738" s="136">
        <v>72.500000000002899</v>
      </c>
      <c r="W738" s="137">
        <f t="shared" si="59"/>
        <v>0.27586206896550619</v>
      </c>
      <c r="X738" s="137">
        <f t="shared" si="60"/>
        <v>2.758620689655062</v>
      </c>
      <c r="Y738" s="136">
        <v>181.25</v>
      </c>
      <c r="Z738" s="9">
        <f t="shared" si="61"/>
        <v>0.22068965517241382</v>
      </c>
      <c r="AA738" s="139">
        <v>0.72499999999999898</v>
      </c>
      <c r="AB738" s="9">
        <f t="shared" si="62"/>
        <v>0.27586206896551763</v>
      </c>
      <c r="AC738" s="136">
        <v>181.25</v>
      </c>
      <c r="AD738" s="9">
        <f t="shared" si="63"/>
        <v>0.3531034482758621</v>
      </c>
      <c r="AE738" s="136">
        <v>181.25</v>
      </c>
      <c r="AF738" s="137">
        <f t="shared" si="64"/>
        <v>0.22068965517241382</v>
      </c>
      <c r="AG738" s="136">
        <v>181.25</v>
      </c>
      <c r="AH738" s="137">
        <f t="shared" si="65"/>
        <v>0.22068965517241382</v>
      </c>
      <c r="AI738" s="136">
        <v>181.25</v>
      </c>
      <c r="AJ738" s="138">
        <f t="shared" si="66"/>
        <v>0.22068965517241382</v>
      </c>
    </row>
    <row r="739" spans="1:36">
      <c r="A739" s="136">
        <v>181.5</v>
      </c>
      <c r="B739" s="137">
        <f t="shared" si="46"/>
        <v>0.22038567493112945</v>
      </c>
      <c r="C739" s="137">
        <f t="shared" si="47"/>
        <v>2.2038567493112944</v>
      </c>
      <c r="D739" s="9">
        <v>18.149999999999601</v>
      </c>
      <c r="E739" s="138">
        <f t="shared" si="48"/>
        <v>2.2038567493113432</v>
      </c>
      <c r="F739" s="136">
        <v>181.5</v>
      </c>
      <c r="G739" s="137">
        <f t="shared" si="49"/>
        <v>0.55096418732782371</v>
      </c>
      <c r="H739" s="137">
        <f t="shared" si="50"/>
        <v>5.5096418732782375</v>
      </c>
      <c r="I739" s="9">
        <v>18.149999999999601</v>
      </c>
      <c r="J739" s="138">
        <f t="shared" si="51"/>
        <v>2.2038567493113432</v>
      </c>
      <c r="K739" s="136">
        <v>723</v>
      </c>
      <c r="L739" s="137">
        <f t="shared" si="52"/>
        <v>0.55325034578146615</v>
      </c>
      <c r="M739" s="137">
        <f t="shared" si="53"/>
        <v>5.532503457814661</v>
      </c>
      <c r="N739" s="136">
        <v>181.5</v>
      </c>
      <c r="O739" s="137">
        <f t="shared" si="54"/>
        <v>0.22038567493112945</v>
      </c>
      <c r="P739" s="137">
        <f t="shared" si="55"/>
        <v>2.2038567493112944</v>
      </c>
      <c r="Q739" s="9">
        <v>18.149999999999601</v>
      </c>
      <c r="R739" s="138">
        <f t="shared" si="56"/>
        <v>2.2038567493113432</v>
      </c>
      <c r="S739" s="136">
        <v>7.2599999999999403</v>
      </c>
      <c r="T739" s="137">
        <f t="shared" si="57"/>
        <v>0.27548209366391407</v>
      </c>
      <c r="U739" s="137">
        <f t="shared" si="58"/>
        <v>2.754820936639141</v>
      </c>
      <c r="V739" s="136">
        <v>72.600000000002893</v>
      </c>
      <c r="W739" s="137">
        <f t="shared" si="59"/>
        <v>0.27548209366390086</v>
      </c>
      <c r="X739" s="137">
        <f t="shared" si="60"/>
        <v>2.7548209366390086</v>
      </c>
      <c r="Y739" s="136">
        <v>181.5</v>
      </c>
      <c r="Z739" s="9">
        <f t="shared" si="61"/>
        <v>0.22038567493112945</v>
      </c>
      <c r="AA739" s="139">
        <v>0.72599999999999898</v>
      </c>
      <c r="AB739" s="9">
        <f t="shared" si="62"/>
        <v>0.27548209366391224</v>
      </c>
      <c r="AC739" s="136">
        <v>181.5</v>
      </c>
      <c r="AD739" s="9">
        <f t="shared" si="63"/>
        <v>0.35261707988980712</v>
      </c>
      <c r="AE739" s="136">
        <v>181.5</v>
      </c>
      <c r="AF739" s="137">
        <f t="shared" si="64"/>
        <v>0.22038567493112945</v>
      </c>
      <c r="AG739" s="136">
        <v>181.5</v>
      </c>
      <c r="AH739" s="137">
        <f t="shared" si="65"/>
        <v>0.22038567493112945</v>
      </c>
      <c r="AI739" s="136">
        <v>181.5</v>
      </c>
      <c r="AJ739" s="138">
        <f t="shared" si="66"/>
        <v>0.22038567493112945</v>
      </c>
    </row>
    <row r="740" spans="1:36">
      <c r="A740" s="136">
        <v>181.75</v>
      </c>
      <c r="B740" s="137">
        <f t="shared" si="46"/>
        <v>0.22008253094910593</v>
      </c>
      <c r="C740" s="137">
        <f t="shared" si="47"/>
        <v>2.2008253094910595</v>
      </c>
      <c r="D740" s="9">
        <v>18.174999999999599</v>
      </c>
      <c r="E740" s="138">
        <f t="shared" si="48"/>
        <v>2.2008253094911079</v>
      </c>
      <c r="F740" s="136">
        <v>181.75</v>
      </c>
      <c r="G740" s="137">
        <f t="shared" si="49"/>
        <v>0.55020632737276487</v>
      </c>
      <c r="H740" s="137">
        <f t="shared" si="50"/>
        <v>5.5020632737276483</v>
      </c>
      <c r="I740" s="9">
        <v>18.174999999999599</v>
      </c>
      <c r="J740" s="138">
        <f t="shared" si="51"/>
        <v>2.2008253094911079</v>
      </c>
      <c r="K740" s="9">
        <v>724</v>
      </c>
      <c r="L740" s="137">
        <f t="shared" si="52"/>
        <v>0.5524861878453039</v>
      </c>
      <c r="M740" s="137">
        <f t="shared" si="53"/>
        <v>5.5248618784530388</v>
      </c>
      <c r="N740" s="136">
        <v>181.75</v>
      </c>
      <c r="O740" s="137">
        <f t="shared" si="54"/>
        <v>0.22008253094910593</v>
      </c>
      <c r="P740" s="137">
        <f t="shared" si="55"/>
        <v>2.2008253094910595</v>
      </c>
      <c r="Q740" s="9">
        <v>18.174999999999599</v>
      </c>
      <c r="R740" s="138">
        <f t="shared" si="56"/>
        <v>2.2008253094911079</v>
      </c>
      <c r="S740" s="136">
        <v>7.2699999999999303</v>
      </c>
      <c r="T740" s="137">
        <f t="shared" si="57"/>
        <v>0.27510316368638504</v>
      </c>
      <c r="U740" s="137">
        <f t="shared" si="58"/>
        <v>2.7510316368638503</v>
      </c>
      <c r="V740" s="136">
        <v>72.700000000003001</v>
      </c>
      <c r="W740" s="137">
        <f t="shared" si="59"/>
        <v>0.275103163686371</v>
      </c>
      <c r="X740" s="137">
        <f t="shared" si="60"/>
        <v>2.75103163686371</v>
      </c>
      <c r="Y740" s="136">
        <v>181.75</v>
      </c>
      <c r="Z740" s="9">
        <f t="shared" si="61"/>
        <v>0.22008253094910593</v>
      </c>
      <c r="AA740" s="139">
        <v>0.72699999999999898</v>
      </c>
      <c r="AB740" s="9">
        <f t="shared" si="62"/>
        <v>0.27510316368638277</v>
      </c>
      <c r="AC740" s="136">
        <v>181.75</v>
      </c>
      <c r="AD740" s="9">
        <f t="shared" si="63"/>
        <v>0.35213204951856947</v>
      </c>
      <c r="AE740" s="136">
        <v>181.75</v>
      </c>
      <c r="AF740" s="137">
        <f t="shared" si="64"/>
        <v>0.22008253094910593</v>
      </c>
      <c r="AG740" s="136">
        <v>181.75</v>
      </c>
      <c r="AH740" s="137">
        <f t="shared" si="65"/>
        <v>0.22008253094910593</v>
      </c>
      <c r="AI740" s="136">
        <v>181.75</v>
      </c>
      <c r="AJ740" s="138">
        <f t="shared" si="66"/>
        <v>0.22008253094910593</v>
      </c>
    </row>
    <row r="741" spans="1:36">
      <c r="A741" s="136">
        <v>182</v>
      </c>
      <c r="B741" s="137">
        <f t="shared" si="46"/>
        <v>0.21978021978021978</v>
      </c>
      <c r="C741" s="137">
        <f t="shared" si="47"/>
        <v>2.197802197802198</v>
      </c>
      <c r="D741" s="9">
        <v>18.199999999999601</v>
      </c>
      <c r="E741" s="138">
        <f t="shared" si="48"/>
        <v>2.1978021978022459</v>
      </c>
      <c r="F741" s="136">
        <v>182</v>
      </c>
      <c r="G741" s="137">
        <f t="shared" si="49"/>
        <v>0.5494505494505495</v>
      </c>
      <c r="H741" s="137">
        <f t="shared" si="50"/>
        <v>5.4945054945054945</v>
      </c>
      <c r="I741" s="9">
        <v>18.199999999999601</v>
      </c>
      <c r="J741" s="138">
        <f t="shared" si="51"/>
        <v>2.1978021978022459</v>
      </c>
      <c r="K741" s="136">
        <v>725</v>
      </c>
      <c r="L741" s="137">
        <f t="shared" si="52"/>
        <v>0.55172413793103448</v>
      </c>
      <c r="M741" s="137">
        <f t="shared" si="53"/>
        <v>5.5172413793103452</v>
      </c>
      <c r="N741" s="136">
        <v>182</v>
      </c>
      <c r="O741" s="137">
        <f t="shared" si="54"/>
        <v>0.21978021978021978</v>
      </c>
      <c r="P741" s="137">
        <f t="shared" si="55"/>
        <v>2.197802197802198</v>
      </c>
      <c r="Q741" s="9">
        <v>18.199999999999601</v>
      </c>
      <c r="R741" s="138">
        <f t="shared" si="56"/>
        <v>2.1978021978022459</v>
      </c>
      <c r="S741" s="136">
        <v>7.2799999999999301</v>
      </c>
      <c r="T741" s="137">
        <f t="shared" si="57"/>
        <v>0.27472527472527736</v>
      </c>
      <c r="U741" s="137">
        <f t="shared" si="58"/>
        <v>2.7472527472527735</v>
      </c>
      <c r="V741" s="136">
        <v>72.800000000002896</v>
      </c>
      <c r="W741" s="137">
        <f t="shared" si="59"/>
        <v>0.27472527472526381</v>
      </c>
      <c r="X741" s="137">
        <f t="shared" si="60"/>
        <v>2.747252747252638</v>
      </c>
      <c r="Y741" s="136">
        <v>182</v>
      </c>
      <c r="Z741" s="9">
        <f t="shared" si="61"/>
        <v>0.21978021978021978</v>
      </c>
      <c r="AA741" s="139">
        <v>0.72799999999999898</v>
      </c>
      <c r="AB741" s="9">
        <f t="shared" si="62"/>
        <v>0.27472527472527514</v>
      </c>
      <c r="AC741" s="136">
        <v>182</v>
      </c>
      <c r="AD741" s="9">
        <f t="shared" si="63"/>
        <v>0.35164835164835168</v>
      </c>
      <c r="AE741" s="136">
        <v>182</v>
      </c>
      <c r="AF741" s="137">
        <f t="shared" si="64"/>
        <v>0.21978021978021978</v>
      </c>
      <c r="AG741" s="136">
        <v>182</v>
      </c>
      <c r="AH741" s="137">
        <f t="shared" si="65"/>
        <v>0.21978021978021978</v>
      </c>
      <c r="AI741" s="136">
        <v>182</v>
      </c>
      <c r="AJ741" s="138">
        <f t="shared" si="66"/>
        <v>0.21978021978021978</v>
      </c>
    </row>
    <row r="742" spans="1:36">
      <c r="A742" s="136">
        <v>182.25</v>
      </c>
      <c r="B742" s="137">
        <f t="shared" si="46"/>
        <v>0.21947873799725653</v>
      </c>
      <c r="C742" s="137">
        <f t="shared" si="47"/>
        <v>2.1947873799725652</v>
      </c>
      <c r="D742" s="9">
        <v>18.2249999999996</v>
      </c>
      <c r="E742" s="138">
        <f t="shared" si="48"/>
        <v>2.1947873799726132</v>
      </c>
      <c r="F742" s="136">
        <v>182.25</v>
      </c>
      <c r="G742" s="137">
        <f t="shared" si="49"/>
        <v>0.54869684499314131</v>
      </c>
      <c r="H742" s="137">
        <f t="shared" si="50"/>
        <v>5.4869684499314131</v>
      </c>
      <c r="I742" s="9">
        <v>18.2249999999996</v>
      </c>
      <c r="J742" s="138">
        <f t="shared" si="51"/>
        <v>2.1947873799726132</v>
      </c>
      <c r="K742" s="9">
        <v>726</v>
      </c>
      <c r="L742" s="137">
        <f t="shared" si="52"/>
        <v>0.55096418732782371</v>
      </c>
      <c r="M742" s="137">
        <f t="shared" si="53"/>
        <v>5.5096418732782375</v>
      </c>
      <c r="N742" s="136">
        <v>182.25</v>
      </c>
      <c r="O742" s="137">
        <f t="shared" si="54"/>
        <v>0.21947873799725653</v>
      </c>
      <c r="P742" s="137">
        <f t="shared" si="55"/>
        <v>2.1947873799725652</v>
      </c>
      <c r="Q742" s="9">
        <v>18.2249999999996</v>
      </c>
      <c r="R742" s="138">
        <f t="shared" si="56"/>
        <v>2.1947873799726132</v>
      </c>
      <c r="S742" s="136">
        <v>7.2899999999999299</v>
      </c>
      <c r="T742" s="137">
        <f t="shared" si="57"/>
        <v>0.27434842249657326</v>
      </c>
      <c r="U742" s="137">
        <f t="shared" si="58"/>
        <v>2.7434842249657327</v>
      </c>
      <c r="V742" s="136">
        <v>72.900000000003004</v>
      </c>
      <c r="W742" s="137">
        <f t="shared" si="59"/>
        <v>0.27434842249655933</v>
      </c>
      <c r="X742" s="137">
        <f t="shared" si="60"/>
        <v>2.7434842249655933</v>
      </c>
      <c r="Y742" s="136">
        <v>182.25</v>
      </c>
      <c r="Z742" s="9">
        <f t="shared" si="61"/>
        <v>0.21947873799725653</v>
      </c>
      <c r="AA742" s="139">
        <v>0.72899999999999898</v>
      </c>
      <c r="AB742" s="9">
        <f t="shared" si="62"/>
        <v>0.27434842249657104</v>
      </c>
      <c r="AC742" s="136">
        <v>182.25</v>
      </c>
      <c r="AD742" s="9">
        <f t="shared" si="63"/>
        <v>0.35116598079561046</v>
      </c>
      <c r="AE742" s="136">
        <v>182.25</v>
      </c>
      <c r="AF742" s="137">
        <f t="shared" si="64"/>
        <v>0.21947873799725653</v>
      </c>
      <c r="AG742" s="136">
        <v>182.25</v>
      </c>
      <c r="AH742" s="137">
        <f t="shared" si="65"/>
        <v>0.21947873799725653</v>
      </c>
      <c r="AI742" s="136">
        <v>182.25</v>
      </c>
      <c r="AJ742" s="138">
        <f t="shared" si="66"/>
        <v>0.21947873799725653</v>
      </c>
    </row>
    <row r="743" spans="1:36">
      <c r="A743" s="136">
        <v>182.5</v>
      </c>
      <c r="B743" s="137">
        <f t="shared" si="46"/>
        <v>0.21917808219178081</v>
      </c>
      <c r="C743" s="137">
        <f t="shared" si="47"/>
        <v>2.1917808219178081</v>
      </c>
      <c r="D743" s="9">
        <v>18.249999999999599</v>
      </c>
      <c r="E743" s="138">
        <f t="shared" si="48"/>
        <v>2.1917808219178565</v>
      </c>
      <c r="F743" s="136">
        <v>182.5</v>
      </c>
      <c r="G743" s="137">
        <f t="shared" si="49"/>
        <v>0.54794520547945202</v>
      </c>
      <c r="H743" s="137">
        <f t="shared" si="50"/>
        <v>5.4794520547945202</v>
      </c>
      <c r="I743" s="9">
        <v>18.249999999999599</v>
      </c>
      <c r="J743" s="138">
        <f t="shared" si="51"/>
        <v>2.1917808219178565</v>
      </c>
      <c r="K743" s="136">
        <v>727</v>
      </c>
      <c r="L743" s="137">
        <f t="shared" si="52"/>
        <v>0.55020632737276487</v>
      </c>
      <c r="M743" s="137">
        <f t="shared" si="53"/>
        <v>5.5020632737276483</v>
      </c>
      <c r="N743" s="136">
        <v>182.5</v>
      </c>
      <c r="O743" s="137">
        <f t="shared" si="54"/>
        <v>0.21917808219178081</v>
      </c>
      <c r="P743" s="137">
        <f t="shared" si="55"/>
        <v>2.1917808219178081</v>
      </c>
      <c r="Q743" s="9">
        <v>18.249999999999599</v>
      </c>
      <c r="R743" s="138">
        <f t="shared" si="56"/>
        <v>2.1917808219178565</v>
      </c>
      <c r="S743" s="136">
        <v>7.2999999999999297</v>
      </c>
      <c r="T743" s="137">
        <f t="shared" si="57"/>
        <v>0.27397260273972862</v>
      </c>
      <c r="U743" s="137">
        <f t="shared" si="58"/>
        <v>2.7397260273972863</v>
      </c>
      <c r="V743" s="136">
        <v>73.000000000002998</v>
      </c>
      <c r="W743" s="137">
        <f t="shared" si="59"/>
        <v>0.27397260273971474</v>
      </c>
      <c r="X743" s="137">
        <f t="shared" si="60"/>
        <v>2.7397260273971473</v>
      </c>
      <c r="Y743" s="136">
        <v>182.5</v>
      </c>
      <c r="Z743" s="9">
        <f t="shared" si="61"/>
        <v>0.21917808219178081</v>
      </c>
      <c r="AA743" s="139">
        <v>0.72999999999999898</v>
      </c>
      <c r="AB743" s="9">
        <f t="shared" si="62"/>
        <v>0.2739726027397264</v>
      </c>
      <c r="AC743" s="136">
        <v>182.5</v>
      </c>
      <c r="AD743" s="9">
        <f t="shared" si="63"/>
        <v>0.35068493150684932</v>
      </c>
      <c r="AE743" s="136">
        <v>182.5</v>
      </c>
      <c r="AF743" s="137">
        <f t="shared" si="64"/>
        <v>0.21917808219178081</v>
      </c>
      <c r="AG743" s="136">
        <v>182.5</v>
      </c>
      <c r="AH743" s="137">
        <f t="shared" si="65"/>
        <v>0.21917808219178081</v>
      </c>
      <c r="AI743" s="136">
        <v>182.5</v>
      </c>
      <c r="AJ743" s="138">
        <f t="shared" si="66"/>
        <v>0.21917808219178081</v>
      </c>
    </row>
    <row r="744" spans="1:36">
      <c r="A744" s="136">
        <v>182.75</v>
      </c>
      <c r="B744" s="137">
        <f t="shared" si="46"/>
        <v>0.21887824897400823</v>
      </c>
      <c r="C744" s="137">
        <f t="shared" si="47"/>
        <v>2.1887824897400825</v>
      </c>
      <c r="D744" s="9">
        <v>18.274999999999601</v>
      </c>
      <c r="E744" s="138">
        <f t="shared" si="48"/>
        <v>2.18878248974013</v>
      </c>
      <c r="F744" s="136">
        <v>182.75</v>
      </c>
      <c r="G744" s="137">
        <f t="shared" si="49"/>
        <v>0.54719562243502051</v>
      </c>
      <c r="H744" s="137">
        <f t="shared" si="50"/>
        <v>5.4719562243502047</v>
      </c>
      <c r="I744" s="9">
        <v>18.274999999999601</v>
      </c>
      <c r="J744" s="138">
        <f t="shared" si="51"/>
        <v>2.18878248974013</v>
      </c>
      <c r="K744" s="9">
        <v>728</v>
      </c>
      <c r="L744" s="137">
        <f t="shared" si="52"/>
        <v>0.5494505494505495</v>
      </c>
      <c r="M744" s="137">
        <f t="shared" si="53"/>
        <v>5.4945054945054945</v>
      </c>
      <c r="N744" s="136">
        <v>182.75</v>
      </c>
      <c r="O744" s="137">
        <f t="shared" si="54"/>
        <v>0.21887824897400823</v>
      </c>
      <c r="P744" s="137">
        <f t="shared" si="55"/>
        <v>2.1887824897400825</v>
      </c>
      <c r="Q744" s="9">
        <v>18.274999999999601</v>
      </c>
      <c r="R744" s="138">
        <f t="shared" si="56"/>
        <v>2.18878248974013</v>
      </c>
      <c r="S744" s="136">
        <v>7.3099999999999303</v>
      </c>
      <c r="T744" s="137">
        <f t="shared" si="57"/>
        <v>0.27359781121751287</v>
      </c>
      <c r="U744" s="137">
        <f t="shared" si="58"/>
        <v>2.7359781121751285</v>
      </c>
      <c r="V744" s="136">
        <v>73.100000000003007</v>
      </c>
      <c r="W744" s="137">
        <f t="shared" si="59"/>
        <v>0.27359781121749899</v>
      </c>
      <c r="X744" s="137">
        <f t="shared" si="60"/>
        <v>2.73597811217499</v>
      </c>
      <c r="Y744" s="136">
        <v>182.75</v>
      </c>
      <c r="Z744" s="9">
        <f t="shared" si="61"/>
        <v>0.21887824897400823</v>
      </c>
      <c r="AA744" s="139">
        <v>0.73099999999999898</v>
      </c>
      <c r="AB744" s="9">
        <f t="shared" si="62"/>
        <v>0.27359781121751064</v>
      </c>
      <c r="AC744" s="136">
        <v>182.75</v>
      </c>
      <c r="AD744" s="9">
        <f t="shared" si="63"/>
        <v>0.35020519835841318</v>
      </c>
      <c r="AE744" s="136">
        <v>182.75</v>
      </c>
      <c r="AF744" s="137">
        <f t="shared" si="64"/>
        <v>0.21887824897400823</v>
      </c>
      <c r="AG744" s="136">
        <v>182.75</v>
      </c>
      <c r="AH744" s="137">
        <f t="shared" si="65"/>
        <v>0.21887824897400823</v>
      </c>
      <c r="AI744" s="136">
        <v>182.75</v>
      </c>
      <c r="AJ744" s="138">
        <f t="shared" si="66"/>
        <v>0.21887824897400823</v>
      </c>
    </row>
    <row r="745" spans="1:36">
      <c r="A745" s="136">
        <v>183</v>
      </c>
      <c r="B745" s="137">
        <f t="shared" si="46"/>
        <v>0.21857923497267759</v>
      </c>
      <c r="C745" s="137">
        <f t="shared" si="47"/>
        <v>2.1857923497267757</v>
      </c>
      <c r="D745" s="9">
        <v>18.299999999999599</v>
      </c>
      <c r="E745" s="138">
        <f t="shared" si="48"/>
        <v>2.1857923497268237</v>
      </c>
      <c r="F745" s="136">
        <v>183</v>
      </c>
      <c r="G745" s="137">
        <f t="shared" si="49"/>
        <v>0.54644808743169393</v>
      </c>
      <c r="H745" s="137">
        <f t="shared" si="50"/>
        <v>5.4644808743169389</v>
      </c>
      <c r="I745" s="9">
        <v>18.299999999999599</v>
      </c>
      <c r="J745" s="138">
        <f t="shared" si="51"/>
        <v>2.1857923497268237</v>
      </c>
      <c r="K745" s="136">
        <v>729</v>
      </c>
      <c r="L745" s="137">
        <f t="shared" si="52"/>
        <v>0.54869684499314131</v>
      </c>
      <c r="M745" s="137">
        <f t="shared" si="53"/>
        <v>5.4869684499314131</v>
      </c>
      <c r="N745" s="136">
        <v>183</v>
      </c>
      <c r="O745" s="137">
        <f t="shared" si="54"/>
        <v>0.21857923497267759</v>
      </c>
      <c r="P745" s="137">
        <f t="shared" si="55"/>
        <v>2.1857923497267757</v>
      </c>
      <c r="Q745" s="9">
        <v>18.299999999999599</v>
      </c>
      <c r="R745" s="138">
        <f t="shared" si="56"/>
        <v>2.1857923497268237</v>
      </c>
      <c r="S745" s="136">
        <v>7.3199999999999301</v>
      </c>
      <c r="T745" s="137">
        <f t="shared" si="57"/>
        <v>0.27322404371584957</v>
      </c>
      <c r="U745" s="137">
        <f t="shared" si="58"/>
        <v>2.7322404371584956</v>
      </c>
      <c r="V745" s="136">
        <v>73.200000000003001</v>
      </c>
      <c r="W745" s="137">
        <f t="shared" si="59"/>
        <v>0.27322404371583581</v>
      </c>
      <c r="X745" s="137">
        <f t="shared" si="60"/>
        <v>2.732240437158358</v>
      </c>
      <c r="Y745" s="136">
        <v>183</v>
      </c>
      <c r="Z745" s="9">
        <f t="shared" si="61"/>
        <v>0.21857923497267759</v>
      </c>
      <c r="AA745" s="139">
        <v>0.73199999999999898</v>
      </c>
      <c r="AB745" s="9">
        <f t="shared" si="62"/>
        <v>0.27322404371584741</v>
      </c>
      <c r="AC745" s="136">
        <v>183</v>
      </c>
      <c r="AD745" s="9">
        <f t="shared" si="63"/>
        <v>0.34972677595628415</v>
      </c>
      <c r="AE745" s="136">
        <v>183</v>
      </c>
      <c r="AF745" s="137">
        <f t="shared" si="64"/>
        <v>0.21857923497267759</v>
      </c>
      <c r="AG745" s="136">
        <v>183</v>
      </c>
      <c r="AH745" s="137">
        <f t="shared" si="65"/>
        <v>0.21857923497267759</v>
      </c>
      <c r="AI745" s="136">
        <v>183</v>
      </c>
      <c r="AJ745" s="138">
        <f t="shared" si="66"/>
        <v>0.21857923497267759</v>
      </c>
    </row>
    <row r="746" spans="1:36">
      <c r="A746" s="136">
        <v>183.25</v>
      </c>
      <c r="B746" s="137">
        <f t="shared" si="46"/>
        <v>0.21828103683492497</v>
      </c>
      <c r="C746" s="137">
        <f t="shared" si="47"/>
        <v>2.1828103683492497</v>
      </c>
      <c r="D746" s="9">
        <v>18.324999999999601</v>
      </c>
      <c r="E746" s="138">
        <f t="shared" si="48"/>
        <v>2.1828103683492972</v>
      </c>
      <c r="F746" s="136">
        <v>183.25</v>
      </c>
      <c r="G746" s="137">
        <f t="shared" si="49"/>
        <v>0.54570259208731242</v>
      </c>
      <c r="H746" s="137">
        <f t="shared" si="50"/>
        <v>5.4570259208731242</v>
      </c>
      <c r="I746" s="9">
        <v>18.324999999999601</v>
      </c>
      <c r="J746" s="138">
        <f t="shared" si="51"/>
        <v>2.1828103683492972</v>
      </c>
      <c r="K746" s="9">
        <v>730</v>
      </c>
      <c r="L746" s="137">
        <f t="shared" si="52"/>
        <v>0.54794520547945202</v>
      </c>
      <c r="M746" s="137">
        <f t="shared" si="53"/>
        <v>5.4794520547945202</v>
      </c>
      <c r="N746" s="136">
        <v>183.25</v>
      </c>
      <c r="O746" s="137">
        <f t="shared" si="54"/>
        <v>0.21828103683492497</v>
      </c>
      <c r="P746" s="137">
        <f t="shared" si="55"/>
        <v>2.1828103683492497</v>
      </c>
      <c r="Q746" s="9">
        <v>18.324999999999601</v>
      </c>
      <c r="R746" s="138">
        <f t="shared" si="56"/>
        <v>2.1828103683492972</v>
      </c>
      <c r="S746" s="136">
        <v>7.3299999999999299</v>
      </c>
      <c r="T746" s="137">
        <f t="shared" si="57"/>
        <v>0.27285129604365882</v>
      </c>
      <c r="U746" s="137">
        <f t="shared" si="58"/>
        <v>2.7285129604365883</v>
      </c>
      <c r="V746" s="136">
        <v>73.300000000002996</v>
      </c>
      <c r="W746" s="137">
        <f t="shared" si="59"/>
        <v>0.27285129604364505</v>
      </c>
      <c r="X746" s="137">
        <f t="shared" si="60"/>
        <v>2.7285129604364506</v>
      </c>
      <c r="Y746" s="136">
        <v>183.25</v>
      </c>
      <c r="Z746" s="9">
        <f t="shared" si="61"/>
        <v>0.21828103683492497</v>
      </c>
      <c r="AA746" s="139">
        <v>0.73299999999999899</v>
      </c>
      <c r="AB746" s="9">
        <f t="shared" si="62"/>
        <v>0.27285129604365654</v>
      </c>
      <c r="AC746" s="136">
        <v>183.25</v>
      </c>
      <c r="AD746" s="9">
        <f t="shared" si="63"/>
        <v>0.34924965893587995</v>
      </c>
      <c r="AE746" s="136">
        <v>183.25</v>
      </c>
      <c r="AF746" s="137">
        <f t="shared" si="64"/>
        <v>0.21828103683492497</v>
      </c>
      <c r="AG746" s="136">
        <v>183.25</v>
      </c>
      <c r="AH746" s="137">
        <f t="shared" si="65"/>
        <v>0.21828103683492497</v>
      </c>
      <c r="AI746" s="136">
        <v>183.25</v>
      </c>
      <c r="AJ746" s="138">
        <f t="shared" si="66"/>
        <v>0.21828103683492497</v>
      </c>
    </row>
    <row r="747" spans="1:36">
      <c r="A747" s="136">
        <v>183.5</v>
      </c>
      <c r="B747" s="137">
        <f t="shared" si="46"/>
        <v>0.21798365122615804</v>
      </c>
      <c r="C747" s="137">
        <f t="shared" si="47"/>
        <v>2.1798365122615806</v>
      </c>
      <c r="D747" s="9">
        <v>18.3499999999996</v>
      </c>
      <c r="E747" s="138">
        <f t="shared" si="48"/>
        <v>2.1798365122616277</v>
      </c>
      <c r="F747" s="136">
        <v>183.5</v>
      </c>
      <c r="G747" s="137">
        <f t="shared" si="49"/>
        <v>0.54495912806539504</v>
      </c>
      <c r="H747" s="137">
        <f t="shared" si="50"/>
        <v>5.4495912806539506</v>
      </c>
      <c r="I747" s="9">
        <v>18.3499999999996</v>
      </c>
      <c r="J747" s="138">
        <f t="shared" si="51"/>
        <v>2.1798365122616277</v>
      </c>
      <c r="K747" s="136">
        <v>731</v>
      </c>
      <c r="L747" s="137">
        <f t="shared" si="52"/>
        <v>0.54719562243502051</v>
      </c>
      <c r="M747" s="137">
        <f t="shared" si="53"/>
        <v>5.4719562243502047</v>
      </c>
      <c r="N747" s="136">
        <v>183.5</v>
      </c>
      <c r="O747" s="137">
        <f t="shared" si="54"/>
        <v>0.21798365122615804</v>
      </c>
      <c r="P747" s="137">
        <f t="shared" si="55"/>
        <v>2.1798365122615806</v>
      </c>
      <c r="Q747" s="9">
        <v>18.3499999999996</v>
      </c>
      <c r="R747" s="138">
        <f t="shared" si="56"/>
        <v>2.1798365122616277</v>
      </c>
      <c r="S747" s="136">
        <v>7.3399999999999297</v>
      </c>
      <c r="T747" s="137">
        <f t="shared" si="57"/>
        <v>0.27247956403270018</v>
      </c>
      <c r="U747" s="137">
        <f t="shared" si="58"/>
        <v>2.7247956403270019</v>
      </c>
      <c r="V747" s="136">
        <v>73.400000000003004</v>
      </c>
      <c r="W747" s="137">
        <f t="shared" si="59"/>
        <v>0.27247956403268636</v>
      </c>
      <c r="X747" s="137">
        <f t="shared" si="60"/>
        <v>2.7247956403268638</v>
      </c>
      <c r="Y747" s="136">
        <v>183.5</v>
      </c>
      <c r="Z747" s="9">
        <f t="shared" si="61"/>
        <v>0.21798365122615804</v>
      </c>
      <c r="AA747" s="139">
        <v>0.73399999999999899</v>
      </c>
      <c r="AB747" s="9">
        <f t="shared" si="62"/>
        <v>0.27247956403269791</v>
      </c>
      <c r="AC747" s="136">
        <v>183.5</v>
      </c>
      <c r="AD747" s="9">
        <f t="shared" si="63"/>
        <v>0.34877384196185285</v>
      </c>
      <c r="AE747" s="136">
        <v>183.5</v>
      </c>
      <c r="AF747" s="137">
        <f t="shared" si="64"/>
        <v>0.21798365122615804</v>
      </c>
      <c r="AG747" s="136">
        <v>183.5</v>
      </c>
      <c r="AH747" s="137">
        <f t="shared" si="65"/>
        <v>0.21798365122615804</v>
      </c>
      <c r="AI747" s="136">
        <v>183.5</v>
      </c>
      <c r="AJ747" s="138">
        <f t="shared" si="66"/>
        <v>0.21798365122615804</v>
      </c>
    </row>
    <row r="748" spans="1:36">
      <c r="A748" s="136">
        <v>183.75</v>
      </c>
      <c r="B748" s="137">
        <f t="shared" si="46"/>
        <v>0.21768707482993196</v>
      </c>
      <c r="C748" s="137">
        <f t="shared" si="47"/>
        <v>2.1768707482993195</v>
      </c>
      <c r="D748" s="9">
        <v>18.374999999999599</v>
      </c>
      <c r="E748" s="138">
        <f t="shared" si="48"/>
        <v>2.1768707482993674</v>
      </c>
      <c r="F748" s="136">
        <v>183.75</v>
      </c>
      <c r="G748" s="137">
        <f t="shared" si="49"/>
        <v>0.54421768707482987</v>
      </c>
      <c r="H748" s="137">
        <f t="shared" si="50"/>
        <v>5.4421768707482983</v>
      </c>
      <c r="I748" s="9">
        <v>18.374999999999599</v>
      </c>
      <c r="J748" s="138">
        <f t="shared" si="51"/>
        <v>2.1768707482993674</v>
      </c>
      <c r="K748" s="9">
        <v>732</v>
      </c>
      <c r="L748" s="137">
        <f t="shared" si="52"/>
        <v>0.54644808743169393</v>
      </c>
      <c r="M748" s="137">
        <f t="shared" si="53"/>
        <v>5.4644808743169389</v>
      </c>
      <c r="N748" s="136">
        <v>183.75</v>
      </c>
      <c r="O748" s="137">
        <f t="shared" si="54"/>
        <v>0.21768707482993196</v>
      </c>
      <c r="P748" s="137">
        <f t="shared" si="55"/>
        <v>2.1768707482993195</v>
      </c>
      <c r="Q748" s="9">
        <v>18.374999999999599</v>
      </c>
      <c r="R748" s="138">
        <f t="shared" si="56"/>
        <v>2.1768707482993674</v>
      </c>
      <c r="S748" s="136">
        <v>7.3499999999999304</v>
      </c>
      <c r="T748" s="137">
        <f t="shared" si="57"/>
        <v>0.27210884353741754</v>
      </c>
      <c r="U748" s="137">
        <f t="shared" si="58"/>
        <v>2.7210884353741753</v>
      </c>
      <c r="V748" s="136">
        <v>73.500000000002998</v>
      </c>
      <c r="W748" s="137">
        <f t="shared" si="59"/>
        <v>0.27210884353740389</v>
      </c>
      <c r="X748" s="137">
        <f t="shared" si="60"/>
        <v>2.721088435374039</v>
      </c>
      <c r="Y748" s="136">
        <v>183.75</v>
      </c>
      <c r="Z748" s="9">
        <f t="shared" si="61"/>
        <v>0.21768707482993196</v>
      </c>
      <c r="AA748" s="139">
        <v>0.73499999999999899</v>
      </c>
      <c r="AB748" s="9">
        <f t="shared" si="62"/>
        <v>0.27210884353741532</v>
      </c>
      <c r="AC748" s="136">
        <v>183.75</v>
      </c>
      <c r="AD748" s="9">
        <f t="shared" si="63"/>
        <v>0.34829931972789113</v>
      </c>
      <c r="AE748" s="136">
        <v>183.75</v>
      </c>
      <c r="AF748" s="137">
        <f t="shared" si="64"/>
        <v>0.21768707482993196</v>
      </c>
      <c r="AG748" s="136">
        <v>183.75</v>
      </c>
      <c r="AH748" s="137">
        <f t="shared" si="65"/>
        <v>0.21768707482993196</v>
      </c>
      <c r="AI748" s="136">
        <v>183.75</v>
      </c>
      <c r="AJ748" s="138">
        <f t="shared" si="66"/>
        <v>0.21768707482993196</v>
      </c>
    </row>
    <row r="749" spans="1:36">
      <c r="A749" s="136">
        <v>184</v>
      </c>
      <c r="B749" s="137">
        <f t="shared" si="46"/>
        <v>0.21739130434782608</v>
      </c>
      <c r="C749" s="137">
        <f t="shared" si="47"/>
        <v>2.1739130434782608</v>
      </c>
      <c r="D749" s="9">
        <v>18.399999999999601</v>
      </c>
      <c r="E749" s="138">
        <f t="shared" si="48"/>
        <v>2.1739130434783083</v>
      </c>
      <c r="F749" s="136">
        <v>184</v>
      </c>
      <c r="G749" s="137">
        <f t="shared" si="49"/>
        <v>0.54347826086956519</v>
      </c>
      <c r="H749" s="137">
        <f t="shared" si="50"/>
        <v>5.4347826086956523</v>
      </c>
      <c r="I749" s="9">
        <v>18.399999999999601</v>
      </c>
      <c r="J749" s="138">
        <f t="shared" si="51"/>
        <v>2.1739130434783083</v>
      </c>
      <c r="K749" s="136">
        <v>733</v>
      </c>
      <c r="L749" s="137">
        <f t="shared" si="52"/>
        <v>0.54570259208731242</v>
      </c>
      <c r="M749" s="137">
        <f t="shared" si="53"/>
        <v>5.4570259208731242</v>
      </c>
      <c r="N749" s="136">
        <v>184</v>
      </c>
      <c r="O749" s="137">
        <f t="shared" si="54"/>
        <v>0.21739130434782608</v>
      </c>
      <c r="P749" s="137">
        <f t="shared" si="55"/>
        <v>2.1739130434782608</v>
      </c>
      <c r="Q749" s="9">
        <v>18.399999999999601</v>
      </c>
      <c r="R749" s="138">
        <f t="shared" si="56"/>
        <v>2.1739130434783083</v>
      </c>
      <c r="S749" s="136">
        <v>7.3599999999999302</v>
      </c>
      <c r="T749" s="137">
        <f t="shared" si="57"/>
        <v>0.2717391304347852</v>
      </c>
      <c r="U749" s="137">
        <f t="shared" si="58"/>
        <v>2.7173913043478519</v>
      </c>
      <c r="V749" s="136">
        <v>73.600000000003007</v>
      </c>
      <c r="W749" s="137">
        <f t="shared" si="59"/>
        <v>0.27173913043477149</v>
      </c>
      <c r="X749" s="137">
        <f t="shared" si="60"/>
        <v>2.7173913043477151</v>
      </c>
      <c r="Y749" s="136">
        <v>184</v>
      </c>
      <c r="Z749" s="9">
        <f t="shared" si="61"/>
        <v>0.21739130434782608</v>
      </c>
      <c r="AA749" s="139">
        <v>0.73599999999999899</v>
      </c>
      <c r="AB749" s="9">
        <f t="shared" si="62"/>
        <v>0.27173913043478298</v>
      </c>
      <c r="AC749" s="136">
        <v>184</v>
      </c>
      <c r="AD749" s="9">
        <f t="shared" si="63"/>
        <v>0.34782608695652173</v>
      </c>
      <c r="AE749" s="136">
        <v>184</v>
      </c>
      <c r="AF749" s="137">
        <f t="shared" si="64"/>
        <v>0.21739130434782608</v>
      </c>
      <c r="AG749" s="136">
        <v>184</v>
      </c>
      <c r="AH749" s="137">
        <f t="shared" si="65"/>
        <v>0.21739130434782608</v>
      </c>
      <c r="AI749" s="136">
        <v>184</v>
      </c>
      <c r="AJ749" s="138">
        <f t="shared" si="66"/>
        <v>0.21739130434782608</v>
      </c>
    </row>
    <row r="750" spans="1:36">
      <c r="A750" s="136">
        <v>184.25</v>
      </c>
      <c r="B750" s="137">
        <f t="shared" si="46"/>
        <v>0.21709633649932158</v>
      </c>
      <c r="C750" s="137">
        <f t="shared" si="47"/>
        <v>2.1709633649932156</v>
      </c>
      <c r="D750" s="9">
        <v>18.424999999999599</v>
      </c>
      <c r="E750" s="138">
        <f t="shared" si="48"/>
        <v>2.1709633649932631</v>
      </c>
      <c r="F750" s="136">
        <v>184.25</v>
      </c>
      <c r="G750" s="137">
        <f t="shared" si="49"/>
        <v>0.54274084124830391</v>
      </c>
      <c r="H750" s="137">
        <f t="shared" si="50"/>
        <v>5.4274084124830395</v>
      </c>
      <c r="I750" s="9">
        <v>18.424999999999599</v>
      </c>
      <c r="J750" s="138">
        <f t="shared" si="51"/>
        <v>2.1709633649932631</v>
      </c>
      <c r="K750" s="9">
        <v>734</v>
      </c>
      <c r="L750" s="137">
        <f t="shared" si="52"/>
        <v>0.54495912806539504</v>
      </c>
      <c r="M750" s="137">
        <f t="shared" si="53"/>
        <v>5.4495912806539506</v>
      </c>
      <c r="N750" s="136">
        <v>184.25</v>
      </c>
      <c r="O750" s="137">
        <f t="shared" si="54"/>
        <v>0.21709633649932158</v>
      </c>
      <c r="P750" s="137">
        <f t="shared" si="55"/>
        <v>2.1709633649932156</v>
      </c>
      <c r="Q750" s="9">
        <v>18.424999999999599</v>
      </c>
      <c r="R750" s="138">
        <f t="shared" si="56"/>
        <v>2.1709633649932631</v>
      </c>
      <c r="S750" s="136">
        <v>7.3699999999999299</v>
      </c>
      <c r="T750" s="137">
        <f t="shared" si="57"/>
        <v>0.27137042062415451</v>
      </c>
      <c r="U750" s="137">
        <f t="shared" si="58"/>
        <v>2.7137042062415451</v>
      </c>
      <c r="V750" s="136">
        <v>73.700000000003001</v>
      </c>
      <c r="W750" s="137">
        <f t="shared" si="59"/>
        <v>0.27137042062414091</v>
      </c>
      <c r="X750" s="137">
        <f t="shared" si="60"/>
        <v>2.7137042062414092</v>
      </c>
      <c r="Y750" s="136">
        <v>184.25</v>
      </c>
      <c r="Z750" s="9">
        <f t="shared" si="61"/>
        <v>0.21709633649932158</v>
      </c>
      <c r="AA750" s="139">
        <v>0.73699999999999899</v>
      </c>
      <c r="AB750" s="9">
        <f t="shared" si="62"/>
        <v>0.27137042062415234</v>
      </c>
      <c r="AC750" s="136">
        <v>184.25</v>
      </c>
      <c r="AD750" s="9">
        <f t="shared" si="63"/>
        <v>0.34735413839891455</v>
      </c>
      <c r="AE750" s="136">
        <v>184.25</v>
      </c>
      <c r="AF750" s="137">
        <f t="shared" si="64"/>
        <v>0.21709633649932158</v>
      </c>
      <c r="AG750" s="136">
        <v>184.25</v>
      </c>
      <c r="AH750" s="137">
        <f t="shared" si="65"/>
        <v>0.21709633649932158</v>
      </c>
      <c r="AI750" s="136">
        <v>184.25</v>
      </c>
      <c r="AJ750" s="138">
        <f t="shared" si="66"/>
        <v>0.21709633649932158</v>
      </c>
    </row>
    <row r="751" spans="1:36">
      <c r="A751" s="136">
        <v>184.5</v>
      </c>
      <c r="B751" s="137">
        <f t="shared" si="46"/>
        <v>0.21680216802168023</v>
      </c>
      <c r="C751" s="137">
        <f t="shared" si="47"/>
        <v>2.1680216802168024</v>
      </c>
      <c r="D751" s="9">
        <v>18.449999999999601</v>
      </c>
      <c r="E751" s="138">
        <f t="shared" si="48"/>
        <v>2.168021680216849</v>
      </c>
      <c r="F751" s="136">
        <v>184.5</v>
      </c>
      <c r="G751" s="137">
        <f t="shared" si="49"/>
        <v>0.5420054200542006</v>
      </c>
      <c r="H751" s="137">
        <f t="shared" si="50"/>
        <v>5.4200542005420065</v>
      </c>
      <c r="I751" s="9">
        <v>18.449999999999601</v>
      </c>
      <c r="J751" s="138">
        <f t="shared" si="51"/>
        <v>2.168021680216849</v>
      </c>
      <c r="K751" s="136">
        <v>735</v>
      </c>
      <c r="L751" s="137">
        <f t="shared" si="52"/>
        <v>0.54421768707482987</v>
      </c>
      <c r="M751" s="137">
        <f t="shared" si="53"/>
        <v>5.4421768707482983</v>
      </c>
      <c r="N751" s="136">
        <v>184.5</v>
      </c>
      <c r="O751" s="137">
        <f t="shared" si="54"/>
        <v>0.21680216802168023</v>
      </c>
      <c r="P751" s="137">
        <f t="shared" si="55"/>
        <v>2.1680216802168024</v>
      </c>
      <c r="Q751" s="9">
        <v>18.449999999999601</v>
      </c>
      <c r="R751" s="138">
        <f t="shared" si="56"/>
        <v>2.168021680216849</v>
      </c>
      <c r="S751" s="136">
        <v>7.3799999999999297</v>
      </c>
      <c r="T751" s="137">
        <f t="shared" si="57"/>
        <v>0.27100271002710286</v>
      </c>
      <c r="U751" s="137">
        <f t="shared" si="58"/>
        <v>2.7100271002710286</v>
      </c>
      <c r="V751" s="136">
        <v>73.800000000002996</v>
      </c>
      <c r="W751" s="137">
        <f t="shared" si="59"/>
        <v>0.27100271002708926</v>
      </c>
      <c r="X751" s="137">
        <f t="shared" si="60"/>
        <v>2.7100271002708927</v>
      </c>
      <c r="Y751" s="136">
        <v>184.5</v>
      </c>
      <c r="Z751" s="9">
        <f t="shared" si="61"/>
        <v>0.21680216802168023</v>
      </c>
      <c r="AA751" s="139">
        <v>0.73799999999999899</v>
      </c>
      <c r="AB751" s="9">
        <f t="shared" si="62"/>
        <v>0.27100271002710064</v>
      </c>
      <c r="AC751" s="136">
        <v>184.5</v>
      </c>
      <c r="AD751" s="9">
        <f t="shared" si="63"/>
        <v>0.34688346883468835</v>
      </c>
      <c r="AE751" s="136">
        <v>184.5</v>
      </c>
      <c r="AF751" s="137">
        <f t="shared" si="64"/>
        <v>0.21680216802168023</v>
      </c>
      <c r="AG751" s="136">
        <v>184.5</v>
      </c>
      <c r="AH751" s="137">
        <f t="shared" si="65"/>
        <v>0.21680216802168023</v>
      </c>
      <c r="AI751" s="136">
        <v>184.5</v>
      </c>
      <c r="AJ751" s="138">
        <f t="shared" si="66"/>
        <v>0.21680216802168023</v>
      </c>
    </row>
    <row r="752" spans="1:36">
      <c r="A752" s="136">
        <v>184.75</v>
      </c>
      <c r="B752" s="137">
        <f t="shared" si="46"/>
        <v>0.21650879566982406</v>
      </c>
      <c r="C752" s="137">
        <f t="shared" si="47"/>
        <v>2.1650879566982404</v>
      </c>
      <c r="D752" s="9">
        <v>18.4749999999996</v>
      </c>
      <c r="E752" s="138">
        <f t="shared" si="48"/>
        <v>2.1650879566982879</v>
      </c>
      <c r="F752" s="136">
        <v>184.75</v>
      </c>
      <c r="G752" s="137">
        <f t="shared" si="49"/>
        <v>0.54127198917456021</v>
      </c>
      <c r="H752" s="137">
        <f t="shared" si="50"/>
        <v>5.4127198917456019</v>
      </c>
      <c r="I752" s="9">
        <v>18.4749999999996</v>
      </c>
      <c r="J752" s="138">
        <f t="shared" si="51"/>
        <v>2.1650879566982879</v>
      </c>
      <c r="K752" s="9">
        <v>736</v>
      </c>
      <c r="L752" s="137">
        <f t="shared" si="52"/>
        <v>0.54347826086956519</v>
      </c>
      <c r="M752" s="137">
        <f t="shared" si="53"/>
        <v>5.4347826086956523</v>
      </c>
      <c r="N752" s="136">
        <v>184.75</v>
      </c>
      <c r="O752" s="137">
        <f t="shared" si="54"/>
        <v>0.21650879566982406</v>
      </c>
      <c r="P752" s="137">
        <f t="shared" si="55"/>
        <v>2.1650879566982404</v>
      </c>
      <c r="Q752" s="9">
        <v>18.4749999999996</v>
      </c>
      <c r="R752" s="138">
        <f t="shared" si="56"/>
        <v>2.1650879566982879</v>
      </c>
      <c r="S752" s="136">
        <v>7.3899999999999304</v>
      </c>
      <c r="T752" s="137">
        <f t="shared" si="57"/>
        <v>0.27063599458728266</v>
      </c>
      <c r="U752" s="137">
        <f t="shared" si="58"/>
        <v>2.7063599458728267</v>
      </c>
      <c r="V752" s="136">
        <v>73.900000000003004</v>
      </c>
      <c r="W752" s="137">
        <f t="shared" si="59"/>
        <v>0.27063599458726911</v>
      </c>
      <c r="X752" s="137">
        <f t="shared" si="60"/>
        <v>2.7063599458726912</v>
      </c>
      <c r="Y752" s="136">
        <v>184.75</v>
      </c>
      <c r="Z752" s="9">
        <f t="shared" si="61"/>
        <v>0.21650879566982406</v>
      </c>
      <c r="AA752" s="139">
        <v>0.73899999999999899</v>
      </c>
      <c r="AB752" s="9">
        <f t="shared" si="62"/>
        <v>0.27063599458728049</v>
      </c>
      <c r="AC752" s="136">
        <v>184.75</v>
      </c>
      <c r="AD752" s="9">
        <f t="shared" si="63"/>
        <v>0.34641407307171851</v>
      </c>
      <c r="AE752" s="136">
        <v>184.75</v>
      </c>
      <c r="AF752" s="137">
        <f t="shared" si="64"/>
        <v>0.21650879566982406</v>
      </c>
      <c r="AG752" s="136">
        <v>184.75</v>
      </c>
      <c r="AH752" s="137">
        <f t="shared" si="65"/>
        <v>0.21650879566982406</v>
      </c>
      <c r="AI752" s="136">
        <v>184.75</v>
      </c>
      <c r="AJ752" s="138">
        <f t="shared" si="66"/>
        <v>0.21650879566982406</v>
      </c>
    </row>
    <row r="753" spans="1:36">
      <c r="A753" s="136">
        <v>185</v>
      </c>
      <c r="B753" s="137">
        <f t="shared" si="46"/>
        <v>0.2162162162162162</v>
      </c>
      <c r="C753" s="137">
        <f t="shared" si="47"/>
        <v>2.1621621621621618</v>
      </c>
      <c r="D753" s="9">
        <v>18.499999999999599</v>
      </c>
      <c r="E753" s="138">
        <f t="shared" si="48"/>
        <v>2.1621621621622094</v>
      </c>
      <c r="F753" s="136">
        <v>185</v>
      </c>
      <c r="G753" s="137">
        <f t="shared" si="49"/>
        <v>0.54054054054054057</v>
      </c>
      <c r="H753" s="137">
        <f t="shared" si="50"/>
        <v>5.4054054054054053</v>
      </c>
      <c r="I753" s="9">
        <v>18.499999999999599</v>
      </c>
      <c r="J753" s="138">
        <f t="shared" si="51"/>
        <v>2.1621621621622094</v>
      </c>
      <c r="K753" s="136">
        <v>737</v>
      </c>
      <c r="L753" s="137">
        <f t="shared" si="52"/>
        <v>0.54274084124830391</v>
      </c>
      <c r="M753" s="137">
        <f t="shared" si="53"/>
        <v>5.4274084124830395</v>
      </c>
      <c r="N753" s="136">
        <v>185</v>
      </c>
      <c r="O753" s="137">
        <f t="shared" si="54"/>
        <v>0.2162162162162162</v>
      </c>
      <c r="P753" s="137">
        <f t="shared" si="55"/>
        <v>2.1621621621621618</v>
      </c>
      <c r="Q753" s="9">
        <v>18.499999999999599</v>
      </c>
      <c r="R753" s="138">
        <f t="shared" si="56"/>
        <v>2.1621621621622094</v>
      </c>
      <c r="S753" s="136">
        <v>7.3999999999999302</v>
      </c>
      <c r="T753" s="137">
        <f t="shared" si="57"/>
        <v>0.27027027027027284</v>
      </c>
      <c r="U753" s="137">
        <f t="shared" si="58"/>
        <v>2.7027027027027284</v>
      </c>
      <c r="V753" s="136">
        <v>74.000000000002998</v>
      </c>
      <c r="W753" s="137">
        <f t="shared" si="59"/>
        <v>0.27027027027025929</v>
      </c>
      <c r="X753" s="137">
        <f t="shared" si="60"/>
        <v>2.7027027027025929</v>
      </c>
      <c r="Y753" s="136">
        <v>185</v>
      </c>
      <c r="Z753" s="9">
        <f t="shared" si="61"/>
        <v>0.2162162162162162</v>
      </c>
      <c r="AA753" s="139">
        <v>0.73999999999999899</v>
      </c>
      <c r="AB753" s="9">
        <f t="shared" si="62"/>
        <v>0.27027027027027067</v>
      </c>
      <c r="AC753" s="136">
        <v>185</v>
      </c>
      <c r="AD753" s="9">
        <f t="shared" si="63"/>
        <v>0.34594594594594591</v>
      </c>
      <c r="AE753" s="136">
        <v>185</v>
      </c>
      <c r="AF753" s="137">
        <f t="shared" si="64"/>
        <v>0.2162162162162162</v>
      </c>
      <c r="AG753" s="136">
        <v>185</v>
      </c>
      <c r="AH753" s="137">
        <f t="shared" si="65"/>
        <v>0.2162162162162162</v>
      </c>
      <c r="AI753" s="136">
        <v>185</v>
      </c>
      <c r="AJ753" s="138">
        <f t="shared" si="66"/>
        <v>0.2162162162162162</v>
      </c>
    </row>
    <row r="754" spans="1:36">
      <c r="A754" s="136">
        <v>185.25</v>
      </c>
      <c r="B754" s="137">
        <f t="shared" si="46"/>
        <v>0.21592442645074225</v>
      </c>
      <c r="C754" s="137">
        <f t="shared" si="47"/>
        <v>2.1592442645074224</v>
      </c>
      <c r="D754" s="9">
        <v>18.524999999999601</v>
      </c>
      <c r="E754" s="138">
        <f t="shared" si="48"/>
        <v>2.159244264507469</v>
      </c>
      <c r="F754" s="136">
        <v>185.25</v>
      </c>
      <c r="G754" s="137">
        <f t="shared" si="49"/>
        <v>0.53981106612685559</v>
      </c>
      <c r="H754" s="137">
        <f t="shared" si="50"/>
        <v>5.3981106612685554</v>
      </c>
      <c r="I754" s="9">
        <v>18.524999999999601</v>
      </c>
      <c r="J754" s="138">
        <f t="shared" si="51"/>
        <v>2.159244264507469</v>
      </c>
      <c r="K754" s="9">
        <v>738</v>
      </c>
      <c r="L754" s="137">
        <f t="shared" si="52"/>
        <v>0.5420054200542006</v>
      </c>
      <c r="M754" s="137">
        <f t="shared" si="53"/>
        <v>5.4200542005420065</v>
      </c>
      <c r="N754" s="136">
        <v>185.25</v>
      </c>
      <c r="O754" s="137">
        <f t="shared" si="54"/>
        <v>0.21592442645074225</v>
      </c>
      <c r="P754" s="137">
        <f t="shared" si="55"/>
        <v>2.1592442645074224</v>
      </c>
      <c r="Q754" s="9">
        <v>18.524999999999601</v>
      </c>
      <c r="R754" s="138">
        <f t="shared" si="56"/>
        <v>2.159244264507469</v>
      </c>
      <c r="S754" s="136">
        <v>7.40999999999993</v>
      </c>
      <c r="T754" s="137">
        <f t="shared" si="57"/>
        <v>0.26990553306343035</v>
      </c>
      <c r="U754" s="137">
        <f t="shared" si="58"/>
        <v>2.6990553306343035</v>
      </c>
      <c r="V754" s="136">
        <v>74.100000000003106</v>
      </c>
      <c r="W754" s="137">
        <f t="shared" si="59"/>
        <v>0.26990553306341647</v>
      </c>
      <c r="X754" s="137">
        <f t="shared" si="60"/>
        <v>2.6990553306341649</v>
      </c>
      <c r="Y754" s="136">
        <v>185.25</v>
      </c>
      <c r="Z754" s="9">
        <f t="shared" si="61"/>
        <v>0.21592442645074225</v>
      </c>
      <c r="AA754" s="139">
        <v>0.74099999999999899</v>
      </c>
      <c r="AB754" s="9">
        <f t="shared" si="62"/>
        <v>0.26990553306342818</v>
      </c>
      <c r="AC754" s="136">
        <v>185.25</v>
      </c>
      <c r="AD754" s="9">
        <f t="shared" si="63"/>
        <v>0.34547908232118762</v>
      </c>
      <c r="AE754" s="136">
        <v>185.25</v>
      </c>
      <c r="AF754" s="137">
        <f t="shared" si="64"/>
        <v>0.21592442645074225</v>
      </c>
      <c r="AG754" s="136">
        <v>185.25</v>
      </c>
      <c r="AH754" s="137">
        <f t="shared" si="65"/>
        <v>0.21592442645074225</v>
      </c>
      <c r="AI754" s="136">
        <v>185.25</v>
      </c>
      <c r="AJ754" s="138">
        <f t="shared" si="66"/>
        <v>0.21592442645074225</v>
      </c>
    </row>
    <row r="755" spans="1:36">
      <c r="A755" s="136">
        <v>185.5</v>
      </c>
      <c r="B755" s="137">
        <f t="shared" si="46"/>
        <v>0.21563342318059298</v>
      </c>
      <c r="C755" s="137">
        <f t="shared" si="47"/>
        <v>2.1563342318059298</v>
      </c>
      <c r="D755" s="9">
        <v>18.549999999999599</v>
      </c>
      <c r="E755" s="138">
        <f t="shared" si="48"/>
        <v>2.1563342318059764</v>
      </c>
      <c r="F755" s="136">
        <v>185.5</v>
      </c>
      <c r="G755" s="137">
        <f t="shared" si="49"/>
        <v>0.53908355795148244</v>
      </c>
      <c r="H755" s="137">
        <f t="shared" si="50"/>
        <v>5.3908355795148246</v>
      </c>
      <c r="I755" s="9">
        <v>18.549999999999599</v>
      </c>
      <c r="J755" s="138">
        <f t="shared" si="51"/>
        <v>2.1563342318059764</v>
      </c>
      <c r="K755" s="136">
        <v>739</v>
      </c>
      <c r="L755" s="137">
        <f t="shared" si="52"/>
        <v>0.54127198917456021</v>
      </c>
      <c r="M755" s="137">
        <f t="shared" si="53"/>
        <v>5.4127198917456019</v>
      </c>
      <c r="N755" s="136">
        <v>185.5</v>
      </c>
      <c r="O755" s="137">
        <f t="shared" si="54"/>
        <v>0.21563342318059298</v>
      </c>
      <c r="P755" s="137">
        <f t="shared" si="55"/>
        <v>2.1563342318059298</v>
      </c>
      <c r="Q755" s="9">
        <v>18.549999999999599</v>
      </c>
      <c r="R755" s="138">
        <f t="shared" si="56"/>
        <v>2.1563342318059764</v>
      </c>
      <c r="S755" s="136">
        <v>7.4199999999999298</v>
      </c>
      <c r="T755" s="137">
        <f t="shared" si="57"/>
        <v>0.26954177897574377</v>
      </c>
      <c r="U755" s="137">
        <f t="shared" si="58"/>
        <v>2.6954177897574376</v>
      </c>
      <c r="V755" s="136">
        <v>74.200000000003101</v>
      </c>
      <c r="W755" s="137">
        <f t="shared" si="59"/>
        <v>0.26954177897572995</v>
      </c>
      <c r="X755" s="137">
        <f t="shared" si="60"/>
        <v>2.6954177897572995</v>
      </c>
      <c r="Y755" s="136">
        <v>185.5</v>
      </c>
      <c r="Z755" s="9">
        <f t="shared" si="61"/>
        <v>0.21563342318059298</v>
      </c>
      <c r="AA755" s="139">
        <v>0.74199999999999899</v>
      </c>
      <c r="AB755" s="9">
        <f t="shared" si="62"/>
        <v>0.26954177897574161</v>
      </c>
      <c r="AC755" s="136">
        <v>185.5</v>
      </c>
      <c r="AD755" s="9">
        <f t="shared" si="63"/>
        <v>0.34501347708894875</v>
      </c>
      <c r="AE755" s="136">
        <v>185.5</v>
      </c>
      <c r="AF755" s="137">
        <f t="shared" si="64"/>
        <v>0.21563342318059298</v>
      </c>
      <c r="AG755" s="136">
        <v>185.5</v>
      </c>
      <c r="AH755" s="137">
        <f t="shared" si="65"/>
        <v>0.21563342318059298</v>
      </c>
      <c r="AI755" s="136">
        <v>185.5</v>
      </c>
      <c r="AJ755" s="138">
        <f t="shared" si="66"/>
        <v>0.21563342318059298</v>
      </c>
    </row>
    <row r="756" spans="1:36">
      <c r="A756" s="136">
        <v>185.75</v>
      </c>
      <c r="B756" s="137">
        <f t="shared" si="46"/>
        <v>0.21534320323014802</v>
      </c>
      <c r="C756" s="137">
        <f t="shared" si="47"/>
        <v>2.1534320323014802</v>
      </c>
      <c r="D756" s="9">
        <v>18.574999999999601</v>
      </c>
      <c r="E756" s="138">
        <f t="shared" si="48"/>
        <v>2.1534320323015268</v>
      </c>
      <c r="F756" s="136">
        <v>185.75</v>
      </c>
      <c r="G756" s="137">
        <f t="shared" si="49"/>
        <v>0.53835800807537004</v>
      </c>
      <c r="H756" s="137">
        <f t="shared" si="50"/>
        <v>5.3835800807537009</v>
      </c>
      <c r="I756" s="9">
        <v>18.574999999999601</v>
      </c>
      <c r="J756" s="138">
        <f t="shared" si="51"/>
        <v>2.1534320323015268</v>
      </c>
      <c r="K756" s="9">
        <v>740</v>
      </c>
      <c r="L756" s="137">
        <f t="shared" si="52"/>
        <v>0.54054054054054057</v>
      </c>
      <c r="M756" s="137">
        <f t="shared" si="53"/>
        <v>5.4054054054054053</v>
      </c>
      <c r="N756" s="136">
        <v>185.75</v>
      </c>
      <c r="O756" s="137">
        <f t="shared" si="54"/>
        <v>0.21534320323014802</v>
      </c>
      <c r="P756" s="137">
        <f t="shared" si="55"/>
        <v>2.1534320323014802</v>
      </c>
      <c r="Q756" s="9">
        <v>18.574999999999601</v>
      </c>
      <c r="R756" s="138">
        <f t="shared" si="56"/>
        <v>2.1534320323015268</v>
      </c>
      <c r="S756" s="136">
        <v>7.4299999999999304</v>
      </c>
      <c r="T756" s="137">
        <f t="shared" si="57"/>
        <v>0.26917900403768763</v>
      </c>
      <c r="U756" s="137">
        <f t="shared" si="58"/>
        <v>2.6917900403768762</v>
      </c>
      <c r="V756" s="136">
        <v>74.300000000003095</v>
      </c>
      <c r="W756" s="137">
        <f t="shared" si="59"/>
        <v>0.26917900403767381</v>
      </c>
      <c r="X756" s="137">
        <f t="shared" si="60"/>
        <v>2.6917900403767381</v>
      </c>
      <c r="Y756" s="136">
        <v>185.75</v>
      </c>
      <c r="Z756" s="9">
        <f t="shared" si="61"/>
        <v>0.21534320323014802</v>
      </c>
      <c r="AA756" s="139">
        <v>0.74299999999999899</v>
      </c>
      <c r="AB756" s="9">
        <f t="shared" si="62"/>
        <v>0.26917900403768547</v>
      </c>
      <c r="AC756" s="136">
        <v>185.75</v>
      </c>
      <c r="AD756" s="9">
        <f t="shared" si="63"/>
        <v>0.34454912516823688</v>
      </c>
      <c r="AE756" s="136">
        <v>185.75</v>
      </c>
      <c r="AF756" s="137">
        <f t="shared" si="64"/>
        <v>0.21534320323014802</v>
      </c>
      <c r="AG756" s="136">
        <v>185.75</v>
      </c>
      <c r="AH756" s="137">
        <f t="shared" si="65"/>
        <v>0.21534320323014802</v>
      </c>
      <c r="AI756" s="136">
        <v>185.75</v>
      </c>
      <c r="AJ756" s="138">
        <f t="shared" si="66"/>
        <v>0.21534320323014802</v>
      </c>
    </row>
    <row r="757" spans="1:36">
      <c r="A757" s="136">
        <v>186</v>
      </c>
      <c r="B757" s="137">
        <f t="shared" si="46"/>
        <v>0.21505376344086019</v>
      </c>
      <c r="C757" s="137">
        <f t="shared" si="47"/>
        <v>2.150537634408602</v>
      </c>
      <c r="D757" s="9">
        <v>18.5999999999995</v>
      </c>
      <c r="E757" s="138">
        <f t="shared" si="48"/>
        <v>2.1505376344086597</v>
      </c>
      <c r="F757" s="136">
        <v>186</v>
      </c>
      <c r="G757" s="137">
        <f t="shared" si="49"/>
        <v>0.5376344086021505</v>
      </c>
      <c r="H757" s="137">
        <f t="shared" si="50"/>
        <v>5.376344086021505</v>
      </c>
      <c r="I757" s="9">
        <v>18.5999999999995</v>
      </c>
      <c r="J757" s="138">
        <f t="shared" si="51"/>
        <v>2.1505376344086597</v>
      </c>
      <c r="K757" s="136">
        <v>741</v>
      </c>
      <c r="L757" s="137">
        <f t="shared" si="52"/>
        <v>0.53981106612685559</v>
      </c>
      <c r="M757" s="137">
        <f t="shared" si="53"/>
        <v>5.3981106612685554</v>
      </c>
      <c r="N757" s="136">
        <v>186</v>
      </c>
      <c r="O757" s="137">
        <f t="shared" si="54"/>
        <v>0.21505376344086019</v>
      </c>
      <c r="P757" s="137">
        <f t="shared" si="55"/>
        <v>2.150537634408602</v>
      </c>
      <c r="Q757" s="9">
        <v>18.5999999999995</v>
      </c>
      <c r="R757" s="138">
        <f t="shared" si="56"/>
        <v>2.1505376344086597</v>
      </c>
      <c r="S757" s="136">
        <v>7.4399999999999302</v>
      </c>
      <c r="T757" s="137">
        <f t="shared" si="57"/>
        <v>0.26881720430107775</v>
      </c>
      <c r="U757" s="137">
        <f t="shared" si="58"/>
        <v>2.6881720430107774</v>
      </c>
      <c r="V757" s="136">
        <v>74.400000000003104</v>
      </c>
      <c r="W757" s="137">
        <f t="shared" si="59"/>
        <v>0.26881720430106404</v>
      </c>
      <c r="X757" s="137">
        <f t="shared" si="60"/>
        <v>2.6881720430106402</v>
      </c>
      <c r="Y757" s="136">
        <v>186</v>
      </c>
      <c r="Z757" s="9">
        <f t="shared" si="61"/>
        <v>0.21505376344086019</v>
      </c>
      <c r="AA757" s="139">
        <v>0.743999999999999</v>
      </c>
      <c r="AB757" s="9">
        <f t="shared" si="62"/>
        <v>0.26881720430107564</v>
      </c>
      <c r="AC757" s="136">
        <v>186</v>
      </c>
      <c r="AD757" s="9">
        <f t="shared" si="63"/>
        <v>0.34408602150537632</v>
      </c>
      <c r="AE757" s="136">
        <v>186</v>
      </c>
      <c r="AF757" s="137">
        <f t="shared" si="64"/>
        <v>0.21505376344086019</v>
      </c>
      <c r="AG757" s="136">
        <v>186</v>
      </c>
      <c r="AH757" s="137">
        <f t="shared" si="65"/>
        <v>0.21505376344086019</v>
      </c>
      <c r="AI757" s="136">
        <v>186</v>
      </c>
      <c r="AJ757" s="138">
        <f t="shared" si="66"/>
        <v>0.21505376344086019</v>
      </c>
    </row>
    <row r="758" spans="1:36">
      <c r="A758" s="136">
        <v>186.25</v>
      </c>
      <c r="B758" s="137">
        <f t="shared" si="46"/>
        <v>0.21476510067114096</v>
      </c>
      <c r="C758" s="137">
        <f t="shared" si="47"/>
        <v>2.1476510067114098</v>
      </c>
      <c r="D758" s="9">
        <v>18.624999999999499</v>
      </c>
      <c r="E758" s="138">
        <f t="shared" si="48"/>
        <v>2.1476510067114671</v>
      </c>
      <c r="F758" s="136">
        <v>186.25</v>
      </c>
      <c r="G758" s="137">
        <f t="shared" si="49"/>
        <v>0.53691275167785235</v>
      </c>
      <c r="H758" s="137">
        <f t="shared" si="50"/>
        <v>5.3691275167785237</v>
      </c>
      <c r="I758" s="9">
        <v>18.624999999999499</v>
      </c>
      <c r="J758" s="138">
        <f t="shared" si="51"/>
        <v>2.1476510067114671</v>
      </c>
      <c r="K758" s="9">
        <v>742</v>
      </c>
      <c r="L758" s="137">
        <f t="shared" si="52"/>
        <v>0.53908355795148244</v>
      </c>
      <c r="M758" s="137">
        <f t="shared" si="53"/>
        <v>5.3908355795148246</v>
      </c>
      <c r="N758" s="136">
        <v>186.25</v>
      </c>
      <c r="O758" s="137">
        <f t="shared" si="54"/>
        <v>0.21476510067114096</v>
      </c>
      <c r="P758" s="137">
        <f t="shared" si="55"/>
        <v>2.1476510067114098</v>
      </c>
      <c r="Q758" s="9">
        <v>18.624999999999499</v>
      </c>
      <c r="R758" s="138">
        <f t="shared" si="56"/>
        <v>2.1476510067114671</v>
      </c>
      <c r="S758" s="136">
        <v>7.44999999999993</v>
      </c>
      <c r="T758" s="137">
        <f t="shared" si="57"/>
        <v>0.26845637583892867</v>
      </c>
      <c r="U758" s="137">
        <f t="shared" si="58"/>
        <v>2.6845637583892867</v>
      </c>
      <c r="V758" s="136">
        <v>74.500000000003098</v>
      </c>
      <c r="W758" s="137">
        <f t="shared" si="59"/>
        <v>0.26845637583891502</v>
      </c>
      <c r="X758" s="137">
        <f t="shared" si="60"/>
        <v>2.6845637583891504</v>
      </c>
      <c r="Y758" s="136">
        <v>186.25</v>
      </c>
      <c r="Z758" s="9">
        <f t="shared" si="61"/>
        <v>0.21476510067114096</v>
      </c>
      <c r="AA758" s="139">
        <v>0.744999999999999</v>
      </c>
      <c r="AB758" s="9">
        <f t="shared" si="62"/>
        <v>0.26845637583892651</v>
      </c>
      <c r="AC758" s="136">
        <v>186.25</v>
      </c>
      <c r="AD758" s="9">
        <f t="shared" si="63"/>
        <v>0.34362416107382554</v>
      </c>
      <c r="AE758" s="136">
        <v>186.25</v>
      </c>
      <c r="AF758" s="137">
        <f t="shared" si="64"/>
        <v>0.21476510067114096</v>
      </c>
      <c r="AG758" s="136">
        <v>186.25</v>
      </c>
      <c r="AH758" s="137">
        <f t="shared" si="65"/>
        <v>0.21476510067114096</v>
      </c>
      <c r="AI758" s="136">
        <v>186.25</v>
      </c>
      <c r="AJ758" s="138">
        <f t="shared" si="66"/>
        <v>0.21476510067114096</v>
      </c>
    </row>
    <row r="759" spans="1:36">
      <c r="A759" s="136">
        <v>186.5</v>
      </c>
      <c r="B759" s="137">
        <f t="shared" si="46"/>
        <v>0.21447721179624665</v>
      </c>
      <c r="C759" s="137">
        <f t="shared" si="47"/>
        <v>2.1447721179624666</v>
      </c>
      <c r="D759" s="9">
        <v>18.649999999999501</v>
      </c>
      <c r="E759" s="138">
        <f t="shared" si="48"/>
        <v>2.1447721179625239</v>
      </c>
      <c r="F759" s="136">
        <v>186.5</v>
      </c>
      <c r="G759" s="137">
        <f t="shared" si="49"/>
        <v>0.53619302949061665</v>
      </c>
      <c r="H759" s="137">
        <f t="shared" si="50"/>
        <v>5.3619302949061662</v>
      </c>
      <c r="I759" s="9">
        <v>18.649999999999501</v>
      </c>
      <c r="J759" s="138">
        <f t="shared" si="51"/>
        <v>2.1447721179625239</v>
      </c>
      <c r="K759" s="136">
        <v>743</v>
      </c>
      <c r="L759" s="137">
        <f t="shared" si="52"/>
        <v>0.53835800807537004</v>
      </c>
      <c r="M759" s="137">
        <f t="shared" si="53"/>
        <v>5.3835800807537009</v>
      </c>
      <c r="N759" s="136">
        <v>186.5</v>
      </c>
      <c r="O759" s="137">
        <f t="shared" si="54"/>
        <v>0.21447721179624665</v>
      </c>
      <c r="P759" s="137">
        <f t="shared" si="55"/>
        <v>2.1447721179624666</v>
      </c>
      <c r="Q759" s="9">
        <v>18.649999999999501</v>
      </c>
      <c r="R759" s="138">
        <f t="shared" si="56"/>
        <v>2.1447721179625239</v>
      </c>
      <c r="S759" s="136">
        <v>7.4599999999999298</v>
      </c>
      <c r="T759" s="137">
        <f t="shared" si="57"/>
        <v>0.26809651474531088</v>
      </c>
      <c r="U759" s="137">
        <f t="shared" si="58"/>
        <v>2.6809651474531089</v>
      </c>
      <c r="V759" s="136">
        <v>74.600000000003106</v>
      </c>
      <c r="W759" s="137">
        <f t="shared" si="59"/>
        <v>0.26809651474529717</v>
      </c>
      <c r="X759" s="137">
        <f t="shared" si="60"/>
        <v>2.6809651474529717</v>
      </c>
      <c r="Y759" s="136">
        <v>186.5</v>
      </c>
      <c r="Z759" s="9">
        <f t="shared" si="61"/>
        <v>0.21447721179624665</v>
      </c>
      <c r="AA759" s="139">
        <v>0.745999999999999</v>
      </c>
      <c r="AB759" s="9">
        <f t="shared" si="62"/>
        <v>0.26809651474530866</v>
      </c>
      <c r="AC759" s="136">
        <v>186.5</v>
      </c>
      <c r="AD759" s="9">
        <f t="shared" si="63"/>
        <v>0.34316353887399464</v>
      </c>
      <c r="AE759" s="136">
        <v>186.5</v>
      </c>
      <c r="AF759" s="137">
        <f t="shared" si="64"/>
        <v>0.21447721179624665</v>
      </c>
      <c r="AG759" s="136">
        <v>186.5</v>
      </c>
      <c r="AH759" s="137">
        <f t="shared" si="65"/>
        <v>0.21447721179624665</v>
      </c>
      <c r="AI759" s="136">
        <v>186.5</v>
      </c>
      <c r="AJ759" s="138">
        <f t="shared" si="66"/>
        <v>0.21447721179624665</v>
      </c>
    </row>
    <row r="760" spans="1:36">
      <c r="A760" s="136">
        <v>186.75</v>
      </c>
      <c r="B760" s="137">
        <f t="shared" si="46"/>
        <v>0.214190093708166</v>
      </c>
      <c r="C760" s="137">
        <f t="shared" si="47"/>
        <v>2.14190093708166</v>
      </c>
      <c r="D760" s="9">
        <v>18.6749999999995</v>
      </c>
      <c r="E760" s="138">
        <f t="shared" si="48"/>
        <v>2.1419009370817172</v>
      </c>
      <c r="F760" s="136">
        <v>186.75</v>
      </c>
      <c r="G760" s="137">
        <f t="shared" si="49"/>
        <v>0.53547523427041499</v>
      </c>
      <c r="H760" s="137">
        <f t="shared" si="50"/>
        <v>5.3547523427041499</v>
      </c>
      <c r="I760" s="9">
        <v>18.6749999999995</v>
      </c>
      <c r="J760" s="138">
        <f t="shared" si="51"/>
        <v>2.1419009370817172</v>
      </c>
      <c r="K760" s="9">
        <v>744</v>
      </c>
      <c r="L760" s="137">
        <f t="shared" si="52"/>
        <v>0.5376344086021505</v>
      </c>
      <c r="M760" s="137">
        <f t="shared" si="53"/>
        <v>5.376344086021505</v>
      </c>
      <c r="N760" s="136">
        <v>186.75</v>
      </c>
      <c r="O760" s="137">
        <f t="shared" si="54"/>
        <v>0.214190093708166</v>
      </c>
      <c r="P760" s="137">
        <f t="shared" si="55"/>
        <v>2.14190093708166</v>
      </c>
      <c r="Q760" s="9">
        <v>18.6749999999995</v>
      </c>
      <c r="R760" s="138">
        <f t="shared" si="56"/>
        <v>2.1419009370817172</v>
      </c>
      <c r="S760" s="136">
        <v>7.4699999999999296</v>
      </c>
      <c r="T760" s="137">
        <f t="shared" si="57"/>
        <v>0.26773761713521005</v>
      </c>
      <c r="U760" s="137">
        <f t="shared" si="58"/>
        <v>2.6773761713521003</v>
      </c>
      <c r="V760" s="136">
        <v>74.700000000003101</v>
      </c>
      <c r="W760" s="137">
        <f t="shared" si="59"/>
        <v>0.26773761713519639</v>
      </c>
      <c r="X760" s="137">
        <f t="shared" si="60"/>
        <v>2.6773761713519639</v>
      </c>
      <c r="Y760" s="136">
        <v>186.75</v>
      </c>
      <c r="Z760" s="9">
        <f t="shared" si="61"/>
        <v>0.214190093708166</v>
      </c>
      <c r="AA760" s="139">
        <v>0.746999999999999</v>
      </c>
      <c r="AB760" s="9">
        <f t="shared" si="62"/>
        <v>0.26773761713520783</v>
      </c>
      <c r="AC760" s="136">
        <v>186.75</v>
      </c>
      <c r="AD760" s="9">
        <f t="shared" si="63"/>
        <v>0.34270414993306558</v>
      </c>
      <c r="AE760" s="136">
        <v>186.75</v>
      </c>
      <c r="AF760" s="137">
        <f t="shared" si="64"/>
        <v>0.214190093708166</v>
      </c>
      <c r="AG760" s="136">
        <v>186.75</v>
      </c>
      <c r="AH760" s="137">
        <f t="shared" si="65"/>
        <v>0.214190093708166</v>
      </c>
      <c r="AI760" s="136">
        <v>186.75</v>
      </c>
      <c r="AJ760" s="138">
        <f t="shared" si="66"/>
        <v>0.214190093708166</v>
      </c>
    </row>
    <row r="761" spans="1:36">
      <c r="A761" s="136">
        <v>187</v>
      </c>
      <c r="B761" s="137">
        <f t="shared" si="46"/>
        <v>0.21390374331550802</v>
      </c>
      <c r="C761" s="137">
        <f t="shared" si="47"/>
        <v>2.1390374331550803</v>
      </c>
      <c r="D761" s="9">
        <v>18.699999999999498</v>
      </c>
      <c r="E761" s="138">
        <f t="shared" si="48"/>
        <v>2.1390374331551376</v>
      </c>
      <c r="F761" s="136">
        <v>187</v>
      </c>
      <c r="G761" s="137">
        <f t="shared" si="49"/>
        <v>0.53475935828877008</v>
      </c>
      <c r="H761" s="137">
        <f t="shared" si="50"/>
        <v>5.3475935828877006</v>
      </c>
      <c r="I761" s="9">
        <v>18.699999999999498</v>
      </c>
      <c r="J761" s="138">
        <f t="shared" si="51"/>
        <v>2.1390374331551376</v>
      </c>
      <c r="K761" s="136">
        <v>745</v>
      </c>
      <c r="L761" s="137">
        <f t="shared" si="52"/>
        <v>0.53691275167785235</v>
      </c>
      <c r="M761" s="137">
        <f t="shared" si="53"/>
        <v>5.3691275167785237</v>
      </c>
      <c r="N761" s="136">
        <v>187</v>
      </c>
      <c r="O761" s="137">
        <f t="shared" si="54"/>
        <v>0.21390374331550802</v>
      </c>
      <c r="P761" s="137">
        <f t="shared" si="55"/>
        <v>2.1390374331550803</v>
      </c>
      <c r="Q761" s="9">
        <v>18.699999999999498</v>
      </c>
      <c r="R761" s="138">
        <f t="shared" si="56"/>
        <v>2.1390374331551376</v>
      </c>
      <c r="S761" s="136">
        <v>7.4799999999999303</v>
      </c>
      <c r="T761" s="137">
        <f t="shared" si="57"/>
        <v>0.26737967914438754</v>
      </c>
      <c r="U761" s="137">
        <f t="shared" si="58"/>
        <v>2.6737967914438752</v>
      </c>
      <c r="V761" s="136">
        <v>74.800000000003095</v>
      </c>
      <c r="W761" s="137">
        <f t="shared" si="59"/>
        <v>0.26737967914437399</v>
      </c>
      <c r="X761" s="137">
        <f t="shared" si="60"/>
        <v>2.6737967914437402</v>
      </c>
      <c r="Y761" s="136">
        <v>187</v>
      </c>
      <c r="Z761" s="9">
        <f t="shared" si="61"/>
        <v>0.21390374331550802</v>
      </c>
      <c r="AA761" s="139">
        <v>0.747999999999999</v>
      </c>
      <c r="AB761" s="9">
        <f t="shared" si="62"/>
        <v>0.26737967914438537</v>
      </c>
      <c r="AC761" s="136">
        <v>187</v>
      </c>
      <c r="AD761" s="9">
        <f t="shared" si="63"/>
        <v>0.34224598930481281</v>
      </c>
      <c r="AE761" s="136">
        <v>187</v>
      </c>
      <c r="AF761" s="137">
        <f t="shared" si="64"/>
        <v>0.21390374331550802</v>
      </c>
      <c r="AG761" s="136">
        <v>187</v>
      </c>
      <c r="AH761" s="137">
        <f t="shared" si="65"/>
        <v>0.21390374331550802</v>
      </c>
      <c r="AI761" s="136">
        <v>187</v>
      </c>
      <c r="AJ761" s="138">
        <f t="shared" si="66"/>
        <v>0.21390374331550802</v>
      </c>
    </row>
    <row r="762" spans="1:36">
      <c r="A762" s="136">
        <v>187.25</v>
      </c>
      <c r="B762" s="137">
        <f t="shared" si="46"/>
        <v>0.2136181575433912</v>
      </c>
      <c r="C762" s="137">
        <f t="shared" si="47"/>
        <v>2.1361815754339117</v>
      </c>
      <c r="D762" s="9">
        <v>18.7249999999995</v>
      </c>
      <c r="E762" s="138">
        <f t="shared" si="48"/>
        <v>2.1361815754339686</v>
      </c>
      <c r="F762" s="136">
        <v>187.25</v>
      </c>
      <c r="G762" s="137">
        <f t="shared" si="49"/>
        <v>0.53404539385847793</v>
      </c>
      <c r="H762" s="137">
        <f t="shared" si="50"/>
        <v>5.3404539385847798</v>
      </c>
      <c r="I762" s="9">
        <v>18.7249999999995</v>
      </c>
      <c r="J762" s="138">
        <f t="shared" si="51"/>
        <v>2.1361815754339686</v>
      </c>
      <c r="K762" s="9">
        <v>746</v>
      </c>
      <c r="L762" s="137">
        <f t="shared" si="52"/>
        <v>0.53619302949061665</v>
      </c>
      <c r="M762" s="137">
        <f t="shared" si="53"/>
        <v>5.3619302949061662</v>
      </c>
      <c r="N762" s="136">
        <v>187.25</v>
      </c>
      <c r="O762" s="137">
        <f t="shared" si="54"/>
        <v>0.2136181575433912</v>
      </c>
      <c r="P762" s="137">
        <f t="shared" si="55"/>
        <v>2.1361815754339117</v>
      </c>
      <c r="Q762" s="9">
        <v>18.7249999999995</v>
      </c>
      <c r="R762" s="138">
        <f t="shared" si="56"/>
        <v>2.1361815754339686</v>
      </c>
      <c r="S762" s="136">
        <v>7.48999999999993</v>
      </c>
      <c r="T762" s="137">
        <f t="shared" si="57"/>
        <v>0.26702269692924147</v>
      </c>
      <c r="U762" s="137">
        <f t="shared" si="58"/>
        <v>2.6702269692924148</v>
      </c>
      <c r="V762" s="136">
        <v>74.900000000003104</v>
      </c>
      <c r="W762" s="137">
        <f t="shared" si="59"/>
        <v>0.26702269692922792</v>
      </c>
      <c r="X762" s="137">
        <f t="shared" si="60"/>
        <v>2.6702269692922793</v>
      </c>
      <c r="Y762" s="136">
        <v>187.25</v>
      </c>
      <c r="Z762" s="9">
        <f t="shared" si="61"/>
        <v>0.2136181575433912</v>
      </c>
      <c r="AA762" s="139">
        <v>0.748999999999999</v>
      </c>
      <c r="AB762" s="9">
        <f t="shared" si="62"/>
        <v>0.2670226969292393</v>
      </c>
      <c r="AC762" s="136">
        <v>187.25</v>
      </c>
      <c r="AD762" s="9">
        <f t="shared" si="63"/>
        <v>0.34178905206942589</v>
      </c>
      <c r="AE762" s="136">
        <v>187.25</v>
      </c>
      <c r="AF762" s="137">
        <f t="shared" si="64"/>
        <v>0.2136181575433912</v>
      </c>
      <c r="AG762" s="136">
        <v>187.25</v>
      </c>
      <c r="AH762" s="137">
        <f t="shared" si="65"/>
        <v>0.2136181575433912</v>
      </c>
      <c r="AI762" s="136">
        <v>187.25</v>
      </c>
      <c r="AJ762" s="138">
        <f t="shared" si="66"/>
        <v>0.2136181575433912</v>
      </c>
    </row>
    <row r="763" spans="1:36">
      <c r="A763" s="136">
        <v>187.5</v>
      </c>
      <c r="B763" s="137">
        <f t="shared" si="46"/>
        <v>0.21333333333333332</v>
      </c>
      <c r="C763" s="137">
        <f t="shared" si="47"/>
        <v>2.1333333333333333</v>
      </c>
      <c r="D763" s="9">
        <v>18.749999999999499</v>
      </c>
      <c r="E763" s="138">
        <f t="shared" si="48"/>
        <v>2.1333333333333901</v>
      </c>
      <c r="F763" s="136">
        <v>187.5</v>
      </c>
      <c r="G763" s="137">
        <f t="shared" si="49"/>
        <v>0.53333333333333333</v>
      </c>
      <c r="H763" s="137">
        <f t="shared" si="50"/>
        <v>5.333333333333333</v>
      </c>
      <c r="I763" s="9">
        <v>18.749999999999499</v>
      </c>
      <c r="J763" s="138">
        <f t="shared" si="51"/>
        <v>2.1333333333333901</v>
      </c>
      <c r="K763" s="136">
        <v>747</v>
      </c>
      <c r="L763" s="137">
        <f t="shared" si="52"/>
        <v>0.53547523427041499</v>
      </c>
      <c r="M763" s="137">
        <f t="shared" si="53"/>
        <v>5.3547523427041499</v>
      </c>
      <c r="N763" s="136">
        <v>187.5</v>
      </c>
      <c r="O763" s="137">
        <f t="shared" si="54"/>
        <v>0.21333333333333332</v>
      </c>
      <c r="P763" s="137">
        <f t="shared" si="55"/>
        <v>2.1333333333333333</v>
      </c>
      <c r="Q763" s="9">
        <v>18.749999999999499</v>
      </c>
      <c r="R763" s="138">
        <f t="shared" si="56"/>
        <v>2.1333333333333901</v>
      </c>
      <c r="S763" s="136">
        <v>7.4999999999999298</v>
      </c>
      <c r="T763" s="137">
        <f t="shared" si="57"/>
        <v>0.26666666666666916</v>
      </c>
      <c r="U763" s="137">
        <f t="shared" si="58"/>
        <v>2.6666666666666918</v>
      </c>
      <c r="V763" s="136">
        <v>75.000000000003098</v>
      </c>
      <c r="W763" s="137">
        <f t="shared" si="59"/>
        <v>0.26666666666665567</v>
      </c>
      <c r="X763" s="137">
        <f t="shared" si="60"/>
        <v>2.6666666666665568</v>
      </c>
      <c r="Y763" s="136">
        <v>187.5</v>
      </c>
      <c r="Z763" s="9">
        <f t="shared" si="61"/>
        <v>0.21333333333333332</v>
      </c>
      <c r="AA763" s="139">
        <v>0.749999999999999</v>
      </c>
      <c r="AB763" s="9">
        <f t="shared" si="62"/>
        <v>0.266666666666667</v>
      </c>
      <c r="AC763" s="136">
        <v>187.5</v>
      </c>
      <c r="AD763" s="9">
        <f t="shared" si="63"/>
        <v>0.34133333333333332</v>
      </c>
      <c r="AE763" s="136">
        <v>187.5</v>
      </c>
      <c r="AF763" s="137">
        <f t="shared" si="64"/>
        <v>0.21333333333333332</v>
      </c>
      <c r="AG763" s="136">
        <v>187.5</v>
      </c>
      <c r="AH763" s="137">
        <f t="shared" si="65"/>
        <v>0.21333333333333332</v>
      </c>
      <c r="AI763" s="136">
        <v>187.5</v>
      </c>
      <c r="AJ763" s="138">
        <f t="shared" si="66"/>
        <v>0.21333333333333332</v>
      </c>
    </row>
    <row r="764" spans="1:36">
      <c r="A764" s="136">
        <v>187.75</v>
      </c>
      <c r="B764" s="137">
        <f t="shared" si="46"/>
        <v>0.2130492676431425</v>
      </c>
      <c r="C764" s="137">
        <f t="shared" si="47"/>
        <v>2.1304926764314249</v>
      </c>
      <c r="D764" s="9">
        <v>18.774999999999501</v>
      </c>
      <c r="E764" s="138">
        <f t="shared" si="48"/>
        <v>2.1304926764314813</v>
      </c>
      <c r="F764" s="136">
        <v>187.75</v>
      </c>
      <c r="G764" s="137">
        <f t="shared" si="49"/>
        <v>0.53262316910785623</v>
      </c>
      <c r="H764" s="137">
        <f t="shared" si="50"/>
        <v>5.3262316910785623</v>
      </c>
      <c r="I764" s="9">
        <v>18.774999999999501</v>
      </c>
      <c r="J764" s="138">
        <f t="shared" si="51"/>
        <v>2.1304926764314813</v>
      </c>
      <c r="K764" s="9">
        <v>748</v>
      </c>
      <c r="L764" s="137">
        <f t="shared" si="52"/>
        <v>0.53475935828877008</v>
      </c>
      <c r="M764" s="137">
        <f t="shared" si="53"/>
        <v>5.3475935828877006</v>
      </c>
      <c r="N764" s="136">
        <v>187.75</v>
      </c>
      <c r="O764" s="137">
        <f t="shared" si="54"/>
        <v>0.2130492676431425</v>
      </c>
      <c r="P764" s="137">
        <f t="shared" si="55"/>
        <v>2.1304926764314249</v>
      </c>
      <c r="Q764" s="9">
        <v>18.774999999999501</v>
      </c>
      <c r="R764" s="138">
        <f t="shared" si="56"/>
        <v>2.1304926764314813</v>
      </c>
      <c r="S764" s="136">
        <v>7.5099999999999296</v>
      </c>
      <c r="T764" s="137">
        <f t="shared" si="57"/>
        <v>0.26631158455393056</v>
      </c>
      <c r="U764" s="137">
        <f t="shared" si="58"/>
        <v>2.6631158455393056</v>
      </c>
      <c r="V764" s="136">
        <v>75.100000000003106</v>
      </c>
      <c r="W764" s="137">
        <f t="shared" si="59"/>
        <v>0.26631158455391707</v>
      </c>
      <c r="X764" s="137">
        <f t="shared" si="60"/>
        <v>2.6631158455391706</v>
      </c>
      <c r="Y764" s="136">
        <v>187.75</v>
      </c>
      <c r="Z764" s="9">
        <f t="shared" si="61"/>
        <v>0.2130492676431425</v>
      </c>
      <c r="AA764" s="139">
        <v>0.750999999999999</v>
      </c>
      <c r="AB764" s="9">
        <f t="shared" si="62"/>
        <v>0.26631158455392845</v>
      </c>
      <c r="AC764" s="136">
        <v>187.75</v>
      </c>
      <c r="AD764" s="9">
        <f t="shared" si="63"/>
        <v>0.34087882822902799</v>
      </c>
      <c r="AE764" s="136">
        <v>187.75</v>
      </c>
      <c r="AF764" s="137">
        <f t="shared" si="64"/>
        <v>0.2130492676431425</v>
      </c>
      <c r="AG764" s="136">
        <v>187.75</v>
      </c>
      <c r="AH764" s="137">
        <f t="shared" si="65"/>
        <v>0.2130492676431425</v>
      </c>
      <c r="AI764" s="136">
        <v>187.75</v>
      </c>
      <c r="AJ764" s="138">
        <f t="shared" si="66"/>
        <v>0.2130492676431425</v>
      </c>
    </row>
    <row r="765" spans="1:36">
      <c r="A765" s="136">
        <v>188</v>
      </c>
      <c r="B765" s="137">
        <f t="shared" si="46"/>
        <v>0.21276595744680851</v>
      </c>
      <c r="C765" s="137">
        <f t="shared" si="47"/>
        <v>2.1276595744680851</v>
      </c>
      <c r="D765" s="9">
        <v>18.7999999999995</v>
      </c>
      <c r="E765" s="138">
        <f t="shared" si="48"/>
        <v>2.1276595744681419</v>
      </c>
      <c r="F765" s="136">
        <v>188</v>
      </c>
      <c r="G765" s="137">
        <f t="shared" si="49"/>
        <v>0.53191489361702127</v>
      </c>
      <c r="H765" s="137">
        <f t="shared" si="50"/>
        <v>5.3191489361702127</v>
      </c>
      <c r="I765" s="9">
        <v>18.7999999999995</v>
      </c>
      <c r="J765" s="138">
        <f t="shared" si="51"/>
        <v>2.1276595744681419</v>
      </c>
      <c r="K765" s="136">
        <v>749</v>
      </c>
      <c r="L765" s="137">
        <f t="shared" si="52"/>
        <v>0.53404539385847793</v>
      </c>
      <c r="M765" s="137">
        <f t="shared" si="53"/>
        <v>5.3404539385847798</v>
      </c>
      <c r="N765" s="136">
        <v>188</v>
      </c>
      <c r="O765" s="137">
        <f t="shared" si="54"/>
        <v>0.21276595744680851</v>
      </c>
      <c r="P765" s="137">
        <f t="shared" si="55"/>
        <v>2.1276595744680851</v>
      </c>
      <c r="Q765" s="9">
        <v>18.7999999999995</v>
      </c>
      <c r="R765" s="138">
        <f t="shared" si="56"/>
        <v>2.1276595744681419</v>
      </c>
      <c r="S765" s="136">
        <v>7.5199999999999303</v>
      </c>
      <c r="T765" s="137">
        <f t="shared" si="57"/>
        <v>0.26595744680851313</v>
      </c>
      <c r="U765" s="137">
        <f t="shared" si="58"/>
        <v>2.6595744680851312</v>
      </c>
      <c r="V765" s="136">
        <v>75.200000000003101</v>
      </c>
      <c r="W765" s="137">
        <f t="shared" si="59"/>
        <v>0.2659574468084997</v>
      </c>
      <c r="X765" s="137">
        <f t="shared" si="60"/>
        <v>2.6595744680849971</v>
      </c>
      <c r="Y765" s="136">
        <v>188</v>
      </c>
      <c r="Z765" s="9">
        <f t="shared" si="61"/>
        <v>0.21276595744680851</v>
      </c>
      <c r="AA765" s="139">
        <v>0.751999999999999</v>
      </c>
      <c r="AB765" s="9">
        <f t="shared" si="62"/>
        <v>0.26595744680851097</v>
      </c>
      <c r="AC765" s="136">
        <v>188</v>
      </c>
      <c r="AD765" s="9">
        <f t="shared" si="63"/>
        <v>0.34042553191489361</v>
      </c>
      <c r="AE765" s="136">
        <v>188</v>
      </c>
      <c r="AF765" s="137">
        <f t="shared" si="64"/>
        <v>0.21276595744680851</v>
      </c>
      <c r="AG765" s="136">
        <v>188</v>
      </c>
      <c r="AH765" s="137">
        <f t="shared" si="65"/>
        <v>0.21276595744680851</v>
      </c>
      <c r="AI765" s="136">
        <v>188</v>
      </c>
      <c r="AJ765" s="138">
        <f t="shared" si="66"/>
        <v>0.21276595744680851</v>
      </c>
    </row>
    <row r="766" spans="1:36">
      <c r="A766" s="136">
        <v>188.25</v>
      </c>
      <c r="B766" s="137">
        <f t="shared" si="46"/>
        <v>0.21248339973439573</v>
      </c>
      <c r="C766" s="137">
        <f t="shared" si="47"/>
        <v>2.1248339973439574</v>
      </c>
      <c r="D766" s="9">
        <v>18.824999999999498</v>
      </c>
      <c r="E766" s="138">
        <f t="shared" si="48"/>
        <v>2.1248339973440142</v>
      </c>
      <c r="F766" s="136">
        <v>188.25</v>
      </c>
      <c r="G766" s="137">
        <f t="shared" si="49"/>
        <v>0.53120849933598935</v>
      </c>
      <c r="H766" s="137">
        <f t="shared" si="50"/>
        <v>5.3120849933598935</v>
      </c>
      <c r="I766" s="9">
        <v>18.824999999999498</v>
      </c>
      <c r="J766" s="138">
        <f t="shared" si="51"/>
        <v>2.1248339973440142</v>
      </c>
      <c r="K766" s="9">
        <v>750</v>
      </c>
      <c r="L766" s="137">
        <f t="shared" si="52"/>
        <v>0.53333333333333333</v>
      </c>
      <c r="M766" s="137">
        <f t="shared" si="53"/>
        <v>5.333333333333333</v>
      </c>
      <c r="N766" s="136">
        <v>188.25</v>
      </c>
      <c r="O766" s="137">
        <f t="shared" si="54"/>
        <v>0.21248339973439573</v>
      </c>
      <c r="P766" s="137">
        <f t="shared" si="55"/>
        <v>2.1248339973439574</v>
      </c>
      <c r="Q766" s="9">
        <v>18.824999999999498</v>
      </c>
      <c r="R766" s="138">
        <f t="shared" si="56"/>
        <v>2.1248339973440142</v>
      </c>
      <c r="S766" s="136">
        <v>7.5299999999999301</v>
      </c>
      <c r="T766" s="137">
        <f t="shared" si="57"/>
        <v>0.26560424966799717</v>
      </c>
      <c r="U766" s="137">
        <f t="shared" si="58"/>
        <v>2.6560424966799716</v>
      </c>
      <c r="V766" s="136">
        <v>75.300000000003095</v>
      </c>
      <c r="W766" s="137">
        <f t="shared" si="59"/>
        <v>0.26560424966798374</v>
      </c>
      <c r="X766" s="137">
        <f t="shared" si="60"/>
        <v>2.6560424966798375</v>
      </c>
      <c r="Y766" s="136">
        <v>188.25</v>
      </c>
      <c r="Z766" s="9">
        <f t="shared" si="61"/>
        <v>0.21248339973439573</v>
      </c>
      <c r="AA766" s="139">
        <v>0.752999999999999</v>
      </c>
      <c r="AB766" s="9">
        <f t="shared" si="62"/>
        <v>0.26560424966799506</v>
      </c>
      <c r="AC766" s="136">
        <v>188.25</v>
      </c>
      <c r="AD766" s="9">
        <f t="shared" si="63"/>
        <v>0.33997343957503318</v>
      </c>
      <c r="AE766" s="136">
        <v>188.25</v>
      </c>
      <c r="AF766" s="137">
        <f t="shared" si="64"/>
        <v>0.21248339973439573</v>
      </c>
      <c r="AG766" s="136">
        <v>188.25</v>
      </c>
      <c r="AH766" s="137">
        <f t="shared" si="65"/>
        <v>0.21248339973439573</v>
      </c>
      <c r="AI766" s="136">
        <v>188.25</v>
      </c>
      <c r="AJ766" s="138">
        <f t="shared" si="66"/>
        <v>0.21248339973439573</v>
      </c>
    </row>
    <row r="767" spans="1:36">
      <c r="A767" s="136">
        <v>188.5</v>
      </c>
      <c r="B767" s="137">
        <f t="shared" si="46"/>
        <v>0.21220159151193635</v>
      </c>
      <c r="C767" s="137">
        <f t="shared" si="47"/>
        <v>2.1220159151193636</v>
      </c>
      <c r="D767" s="9">
        <v>18.8499999999995</v>
      </c>
      <c r="E767" s="138">
        <f t="shared" si="48"/>
        <v>2.1220159151194196</v>
      </c>
      <c r="F767" s="136">
        <v>188.5</v>
      </c>
      <c r="G767" s="137">
        <f t="shared" si="49"/>
        <v>0.5305039787798409</v>
      </c>
      <c r="H767" s="137">
        <f t="shared" si="50"/>
        <v>5.3050397877984086</v>
      </c>
      <c r="I767" s="9">
        <v>18.8499999999995</v>
      </c>
      <c r="J767" s="138">
        <f t="shared" si="51"/>
        <v>2.1220159151194196</v>
      </c>
      <c r="K767" s="136">
        <v>751</v>
      </c>
      <c r="L767" s="137">
        <f t="shared" si="52"/>
        <v>0.53262316910785623</v>
      </c>
      <c r="M767" s="137">
        <f t="shared" si="53"/>
        <v>5.3262316910785623</v>
      </c>
      <c r="N767" s="136">
        <v>188.5</v>
      </c>
      <c r="O767" s="137">
        <f t="shared" si="54"/>
        <v>0.21220159151193635</v>
      </c>
      <c r="P767" s="137">
        <f t="shared" si="55"/>
        <v>2.1220159151193636</v>
      </c>
      <c r="Q767" s="9">
        <v>18.8499999999995</v>
      </c>
      <c r="R767" s="138">
        <f t="shared" si="56"/>
        <v>2.1220159151194196</v>
      </c>
      <c r="S767" s="136">
        <v>7.5399999999999299</v>
      </c>
      <c r="T767" s="137">
        <f t="shared" si="57"/>
        <v>0.26525198938992289</v>
      </c>
      <c r="U767" s="137">
        <f t="shared" si="58"/>
        <v>2.6525198938992292</v>
      </c>
      <c r="V767" s="136">
        <v>75.400000000003203</v>
      </c>
      <c r="W767" s="137">
        <f t="shared" si="59"/>
        <v>0.26525198938990913</v>
      </c>
      <c r="X767" s="137">
        <f t="shared" si="60"/>
        <v>2.6525198938990915</v>
      </c>
      <c r="Y767" s="136">
        <v>188.5</v>
      </c>
      <c r="Z767" s="9">
        <f t="shared" si="61"/>
        <v>0.21220159151193635</v>
      </c>
      <c r="AA767" s="139">
        <v>0.753999999999999</v>
      </c>
      <c r="AB767" s="9">
        <f t="shared" si="62"/>
        <v>0.26525198938992073</v>
      </c>
      <c r="AC767" s="136">
        <v>188.5</v>
      </c>
      <c r="AD767" s="9">
        <f t="shared" si="63"/>
        <v>0.33952254641909813</v>
      </c>
      <c r="AE767" s="136">
        <v>188.5</v>
      </c>
      <c r="AF767" s="137">
        <f t="shared" si="64"/>
        <v>0.21220159151193635</v>
      </c>
      <c r="AG767" s="136">
        <v>188.5</v>
      </c>
      <c r="AH767" s="137">
        <f t="shared" si="65"/>
        <v>0.21220159151193635</v>
      </c>
      <c r="AI767" s="136">
        <v>188.5</v>
      </c>
      <c r="AJ767" s="138">
        <f t="shared" si="66"/>
        <v>0.21220159151193635</v>
      </c>
    </row>
    <row r="768" spans="1:36">
      <c r="A768" s="136">
        <v>188.75</v>
      </c>
      <c r="B768" s="137">
        <f t="shared" si="46"/>
        <v>0.21192052980132453</v>
      </c>
      <c r="C768" s="137">
        <f t="shared" si="47"/>
        <v>2.1192052980132452</v>
      </c>
      <c r="D768" s="9">
        <v>18.874999999999499</v>
      </c>
      <c r="E768" s="138">
        <f t="shared" si="48"/>
        <v>2.1192052980133012</v>
      </c>
      <c r="F768" s="136">
        <v>188.75</v>
      </c>
      <c r="G768" s="137">
        <f t="shared" si="49"/>
        <v>0.5298013245033113</v>
      </c>
      <c r="H768" s="137">
        <f t="shared" si="50"/>
        <v>5.298013245033113</v>
      </c>
      <c r="I768" s="9">
        <v>18.874999999999499</v>
      </c>
      <c r="J768" s="138">
        <f t="shared" si="51"/>
        <v>2.1192052980133012</v>
      </c>
      <c r="K768" s="9">
        <v>752</v>
      </c>
      <c r="L768" s="137">
        <f t="shared" si="52"/>
        <v>0.53191489361702127</v>
      </c>
      <c r="M768" s="137">
        <f t="shared" si="53"/>
        <v>5.3191489361702127</v>
      </c>
      <c r="N768" s="136">
        <v>188.75</v>
      </c>
      <c r="O768" s="137">
        <f t="shared" si="54"/>
        <v>0.21192052980132453</v>
      </c>
      <c r="P768" s="137">
        <f t="shared" si="55"/>
        <v>2.1192052980132452</v>
      </c>
      <c r="Q768" s="9">
        <v>18.874999999999499</v>
      </c>
      <c r="R768" s="138">
        <f t="shared" si="56"/>
        <v>2.1192052980133012</v>
      </c>
      <c r="S768" s="136">
        <v>7.5499999999999297</v>
      </c>
      <c r="T768" s="137">
        <f t="shared" si="57"/>
        <v>0.26490066225165809</v>
      </c>
      <c r="U768" s="137">
        <f t="shared" si="58"/>
        <v>2.6490066225165809</v>
      </c>
      <c r="V768" s="136">
        <v>75.500000000003197</v>
      </c>
      <c r="W768" s="137">
        <f t="shared" si="59"/>
        <v>0.26490066225164438</v>
      </c>
      <c r="X768" s="137">
        <f t="shared" si="60"/>
        <v>2.6490066225164437</v>
      </c>
      <c r="Y768" s="136">
        <v>188.75</v>
      </c>
      <c r="Z768" s="9">
        <f t="shared" si="61"/>
        <v>0.21192052980132453</v>
      </c>
      <c r="AA768" s="139">
        <v>0.75499999999999901</v>
      </c>
      <c r="AB768" s="9">
        <f t="shared" si="62"/>
        <v>0.26490066225165598</v>
      </c>
      <c r="AC768" s="136">
        <v>188.75</v>
      </c>
      <c r="AD768" s="9">
        <f t="shared" si="63"/>
        <v>0.33907284768211921</v>
      </c>
      <c r="AE768" s="136">
        <v>188.75</v>
      </c>
      <c r="AF768" s="137">
        <f t="shared" si="64"/>
        <v>0.21192052980132453</v>
      </c>
      <c r="AG768" s="136">
        <v>188.75</v>
      </c>
      <c r="AH768" s="137">
        <f t="shared" si="65"/>
        <v>0.21192052980132453</v>
      </c>
      <c r="AI768" s="136">
        <v>188.75</v>
      </c>
      <c r="AJ768" s="138">
        <f t="shared" si="66"/>
        <v>0.21192052980132453</v>
      </c>
    </row>
    <row r="769" spans="1:36">
      <c r="A769" s="136">
        <v>189</v>
      </c>
      <c r="B769" s="137">
        <f t="shared" si="46"/>
        <v>0.21164021164021166</v>
      </c>
      <c r="C769" s="137">
        <f t="shared" si="47"/>
        <v>2.1164021164021167</v>
      </c>
      <c r="D769" s="9">
        <v>18.899999999999501</v>
      </c>
      <c r="E769" s="138">
        <f t="shared" si="48"/>
        <v>2.1164021164021722</v>
      </c>
      <c r="F769" s="136">
        <v>189</v>
      </c>
      <c r="G769" s="137">
        <f t="shared" si="49"/>
        <v>0.52910052910052907</v>
      </c>
      <c r="H769" s="137">
        <f t="shared" si="50"/>
        <v>5.2910052910052912</v>
      </c>
      <c r="I769" s="9">
        <v>18.899999999999501</v>
      </c>
      <c r="J769" s="138">
        <f t="shared" si="51"/>
        <v>2.1164021164021722</v>
      </c>
      <c r="K769" s="136">
        <v>753</v>
      </c>
      <c r="L769" s="137">
        <f t="shared" si="52"/>
        <v>0.53120849933598935</v>
      </c>
      <c r="M769" s="137">
        <f t="shared" si="53"/>
        <v>5.3120849933598935</v>
      </c>
      <c r="N769" s="136">
        <v>189</v>
      </c>
      <c r="O769" s="137">
        <f t="shared" si="54"/>
        <v>0.21164021164021166</v>
      </c>
      <c r="P769" s="137">
        <f t="shared" si="55"/>
        <v>2.1164021164021167</v>
      </c>
      <c r="Q769" s="9">
        <v>18.899999999999501</v>
      </c>
      <c r="R769" s="138">
        <f t="shared" si="56"/>
        <v>2.1164021164021722</v>
      </c>
      <c r="S769" s="136">
        <v>7.5599999999999303</v>
      </c>
      <c r="T769" s="137">
        <f t="shared" si="57"/>
        <v>0.26455026455026698</v>
      </c>
      <c r="U769" s="137">
        <f t="shared" si="58"/>
        <v>2.6455026455026696</v>
      </c>
      <c r="V769" s="136">
        <v>75.600000000003206</v>
      </c>
      <c r="W769" s="137">
        <f t="shared" si="59"/>
        <v>0.26455026455025332</v>
      </c>
      <c r="X769" s="137">
        <f t="shared" si="60"/>
        <v>2.6455026455025332</v>
      </c>
      <c r="Y769" s="136">
        <v>189</v>
      </c>
      <c r="Z769" s="9">
        <f t="shared" si="61"/>
        <v>0.21164021164021166</v>
      </c>
      <c r="AA769" s="139">
        <v>0.75599999999999901</v>
      </c>
      <c r="AB769" s="9">
        <f t="shared" si="62"/>
        <v>0.26455026455026492</v>
      </c>
      <c r="AC769" s="136">
        <v>189</v>
      </c>
      <c r="AD769" s="9">
        <f t="shared" si="63"/>
        <v>0.33862433862433866</v>
      </c>
      <c r="AE769" s="136">
        <v>189</v>
      </c>
      <c r="AF769" s="137">
        <f t="shared" si="64"/>
        <v>0.21164021164021166</v>
      </c>
      <c r="AG769" s="136">
        <v>189</v>
      </c>
      <c r="AH769" s="137">
        <f t="shared" si="65"/>
        <v>0.21164021164021166</v>
      </c>
      <c r="AI769" s="136">
        <v>189</v>
      </c>
      <c r="AJ769" s="138">
        <f t="shared" si="66"/>
        <v>0.21164021164021166</v>
      </c>
    </row>
    <row r="770" spans="1:36">
      <c r="A770" s="136">
        <v>189.25</v>
      </c>
      <c r="B770" s="137">
        <f t="shared" si="46"/>
        <v>0.21136063408190225</v>
      </c>
      <c r="C770" s="137">
        <f t="shared" si="47"/>
        <v>2.1136063408190227</v>
      </c>
      <c r="D770" s="9">
        <v>18.9249999999995</v>
      </c>
      <c r="E770" s="138">
        <f t="shared" si="48"/>
        <v>2.1136063408190782</v>
      </c>
      <c r="F770" s="136">
        <v>189.25</v>
      </c>
      <c r="G770" s="137">
        <f t="shared" si="49"/>
        <v>0.52840158520475566</v>
      </c>
      <c r="H770" s="137">
        <f t="shared" si="50"/>
        <v>5.2840158520475562</v>
      </c>
      <c r="I770" s="9">
        <v>18.9249999999995</v>
      </c>
      <c r="J770" s="138">
        <f t="shared" si="51"/>
        <v>2.1136063408190782</v>
      </c>
      <c r="K770" s="9">
        <v>754</v>
      </c>
      <c r="L770" s="137">
        <f t="shared" si="52"/>
        <v>0.5305039787798409</v>
      </c>
      <c r="M770" s="137">
        <f t="shared" si="53"/>
        <v>5.3050397877984086</v>
      </c>
      <c r="N770" s="136">
        <v>189.25</v>
      </c>
      <c r="O770" s="137">
        <f t="shared" si="54"/>
        <v>0.21136063408190225</v>
      </c>
      <c r="P770" s="137">
        <f t="shared" si="55"/>
        <v>2.1136063408190227</v>
      </c>
      <c r="Q770" s="9">
        <v>18.9249999999995</v>
      </c>
      <c r="R770" s="138">
        <f t="shared" si="56"/>
        <v>2.1136063408190782</v>
      </c>
      <c r="S770" s="136">
        <v>7.5699999999999301</v>
      </c>
      <c r="T770" s="137">
        <f t="shared" si="57"/>
        <v>0.26420079260238027</v>
      </c>
      <c r="U770" s="137">
        <f t="shared" si="58"/>
        <v>2.642007926023803</v>
      </c>
      <c r="V770" s="136">
        <v>75.7000000000032</v>
      </c>
      <c r="W770" s="137">
        <f t="shared" si="59"/>
        <v>0.26420079260236667</v>
      </c>
      <c r="X770" s="137">
        <f t="shared" si="60"/>
        <v>2.6420079260236666</v>
      </c>
      <c r="Y770" s="136">
        <v>189.25</v>
      </c>
      <c r="Z770" s="9">
        <f t="shared" si="61"/>
        <v>0.21136063408190225</v>
      </c>
      <c r="AA770" s="139">
        <v>0.75699999999999901</v>
      </c>
      <c r="AB770" s="9">
        <f t="shared" si="62"/>
        <v>0.26420079260237816</v>
      </c>
      <c r="AC770" s="136">
        <v>189.25</v>
      </c>
      <c r="AD770" s="9">
        <f t="shared" si="63"/>
        <v>0.3381770145310436</v>
      </c>
      <c r="AE770" s="136">
        <v>189.25</v>
      </c>
      <c r="AF770" s="137">
        <f t="shared" si="64"/>
        <v>0.21136063408190225</v>
      </c>
      <c r="AG770" s="136">
        <v>189.25</v>
      </c>
      <c r="AH770" s="137">
        <f t="shared" si="65"/>
        <v>0.21136063408190225</v>
      </c>
      <c r="AI770" s="136">
        <v>189.25</v>
      </c>
      <c r="AJ770" s="138">
        <f t="shared" si="66"/>
        <v>0.21136063408190225</v>
      </c>
    </row>
    <row r="771" spans="1:36">
      <c r="A771" s="136">
        <v>189.5</v>
      </c>
      <c r="B771" s="137">
        <f t="shared" si="46"/>
        <v>0.21108179419525064</v>
      </c>
      <c r="C771" s="137">
        <f t="shared" si="47"/>
        <v>2.1108179419525062</v>
      </c>
      <c r="D771" s="9">
        <v>18.949999999999498</v>
      </c>
      <c r="E771" s="138">
        <f t="shared" si="48"/>
        <v>2.1108179419525626</v>
      </c>
      <c r="F771" s="136">
        <v>189.5</v>
      </c>
      <c r="G771" s="137">
        <f t="shared" si="49"/>
        <v>0.52770448548812665</v>
      </c>
      <c r="H771" s="137">
        <f t="shared" si="50"/>
        <v>5.2770448548812663</v>
      </c>
      <c r="I771" s="9">
        <v>18.949999999999498</v>
      </c>
      <c r="J771" s="138">
        <f t="shared" si="51"/>
        <v>2.1108179419525626</v>
      </c>
      <c r="K771" s="136">
        <v>755</v>
      </c>
      <c r="L771" s="137">
        <f t="shared" si="52"/>
        <v>0.5298013245033113</v>
      </c>
      <c r="M771" s="137">
        <f t="shared" si="53"/>
        <v>5.298013245033113</v>
      </c>
      <c r="N771" s="136">
        <v>189.5</v>
      </c>
      <c r="O771" s="137">
        <f t="shared" si="54"/>
        <v>0.21108179419525064</v>
      </c>
      <c r="P771" s="137">
        <f t="shared" si="55"/>
        <v>2.1108179419525062</v>
      </c>
      <c r="Q771" s="9">
        <v>18.949999999999498</v>
      </c>
      <c r="R771" s="138">
        <f t="shared" si="56"/>
        <v>2.1108179419525626</v>
      </c>
      <c r="S771" s="136">
        <v>7.5799999999999299</v>
      </c>
      <c r="T771" s="137">
        <f t="shared" si="57"/>
        <v>0.26385224274406577</v>
      </c>
      <c r="U771" s="137">
        <f t="shared" si="58"/>
        <v>2.6385224274406576</v>
      </c>
      <c r="V771" s="136">
        <v>75.800000000003195</v>
      </c>
      <c r="W771" s="137">
        <f t="shared" si="59"/>
        <v>0.26385224274405222</v>
      </c>
      <c r="X771" s="137">
        <f t="shared" si="60"/>
        <v>2.6385224274405221</v>
      </c>
      <c r="Y771" s="136">
        <v>189.5</v>
      </c>
      <c r="Z771" s="9">
        <f t="shared" si="61"/>
        <v>0.21108179419525064</v>
      </c>
      <c r="AA771" s="139">
        <v>0.75799999999999901</v>
      </c>
      <c r="AB771" s="9">
        <f t="shared" si="62"/>
        <v>0.26385224274406371</v>
      </c>
      <c r="AC771" s="136">
        <v>189.5</v>
      </c>
      <c r="AD771" s="9">
        <f t="shared" si="63"/>
        <v>0.33773087071240104</v>
      </c>
      <c r="AE771" s="136">
        <v>189.5</v>
      </c>
      <c r="AF771" s="137">
        <f t="shared" si="64"/>
        <v>0.21108179419525064</v>
      </c>
      <c r="AG771" s="136">
        <v>189.5</v>
      </c>
      <c r="AH771" s="137">
        <f t="shared" si="65"/>
        <v>0.21108179419525064</v>
      </c>
      <c r="AI771" s="136">
        <v>189.5</v>
      </c>
      <c r="AJ771" s="138">
        <f t="shared" si="66"/>
        <v>0.21108179419525064</v>
      </c>
    </row>
    <row r="772" spans="1:36">
      <c r="A772" s="136">
        <v>189.75</v>
      </c>
      <c r="B772" s="137">
        <f t="shared" si="46"/>
        <v>0.21080368906455862</v>
      </c>
      <c r="C772" s="137">
        <f t="shared" si="47"/>
        <v>2.1080368906455864</v>
      </c>
      <c r="D772" s="9">
        <v>18.9749999999995</v>
      </c>
      <c r="E772" s="138">
        <f t="shared" si="48"/>
        <v>2.1080368906456415</v>
      </c>
      <c r="F772" s="136">
        <v>189.75</v>
      </c>
      <c r="G772" s="137">
        <f t="shared" si="49"/>
        <v>0.5270092226613966</v>
      </c>
      <c r="H772" s="137">
        <f t="shared" si="50"/>
        <v>5.2700922266139658</v>
      </c>
      <c r="I772" s="9">
        <v>18.9749999999995</v>
      </c>
      <c r="J772" s="138">
        <f t="shared" si="51"/>
        <v>2.1080368906456415</v>
      </c>
      <c r="K772" s="9">
        <v>756</v>
      </c>
      <c r="L772" s="137">
        <f t="shared" si="52"/>
        <v>0.52910052910052907</v>
      </c>
      <c r="M772" s="137">
        <f t="shared" si="53"/>
        <v>5.2910052910052912</v>
      </c>
      <c r="N772" s="136">
        <v>189.75</v>
      </c>
      <c r="O772" s="137">
        <f t="shared" si="54"/>
        <v>0.21080368906455862</v>
      </c>
      <c r="P772" s="137">
        <f t="shared" si="55"/>
        <v>2.1080368906455864</v>
      </c>
      <c r="Q772" s="9">
        <v>18.9749999999995</v>
      </c>
      <c r="R772" s="138">
        <f t="shared" si="56"/>
        <v>2.1080368906456415</v>
      </c>
      <c r="S772" s="136">
        <v>7.5899999999999297</v>
      </c>
      <c r="T772" s="137">
        <f t="shared" si="57"/>
        <v>0.26350461133070074</v>
      </c>
      <c r="U772" s="137">
        <f t="shared" si="58"/>
        <v>2.6350461133070073</v>
      </c>
      <c r="V772" s="136">
        <v>75.900000000003203</v>
      </c>
      <c r="W772" s="137">
        <f t="shared" si="59"/>
        <v>0.26350461133068714</v>
      </c>
      <c r="X772" s="137">
        <f t="shared" si="60"/>
        <v>2.6350461133068714</v>
      </c>
      <c r="Y772" s="136">
        <v>189.75</v>
      </c>
      <c r="Z772" s="9">
        <f t="shared" si="61"/>
        <v>0.21080368906455862</v>
      </c>
      <c r="AA772" s="139">
        <v>0.75899999999999901</v>
      </c>
      <c r="AB772" s="9">
        <f t="shared" si="62"/>
        <v>0.26350461133069863</v>
      </c>
      <c r="AC772" s="136">
        <v>189.75</v>
      </c>
      <c r="AD772" s="9">
        <f t="shared" si="63"/>
        <v>0.33728590250329382</v>
      </c>
      <c r="AE772" s="136">
        <v>189.75</v>
      </c>
      <c r="AF772" s="137">
        <f t="shared" si="64"/>
        <v>0.21080368906455862</v>
      </c>
      <c r="AG772" s="136">
        <v>189.75</v>
      </c>
      <c r="AH772" s="137">
        <f t="shared" si="65"/>
        <v>0.21080368906455862</v>
      </c>
      <c r="AI772" s="136">
        <v>189.75</v>
      </c>
      <c r="AJ772" s="138">
        <f t="shared" si="66"/>
        <v>0.21080368906455862</v>
      </c>
    </row>
    <row r="773" spans="1:36">
      <c r="A773" s="136">
        <v>190</v>
      </c>
      <c r="B773" s="137">
        <f t="shared" si="46"/>
        <v>0.2105263157894737</v>
      </c>
      <c r="C773" s="137">
        <f t="shared" si="47"/>
        <v>2.1052631578947372</v>
      </c>
      <c r="D773" s="9">
        <v>18.999999999999499</v>
      </c>
      <c r="E773" s="138">
        <f t="shared" si="48"/>
        <v>2.1052631578947922</v>
      </c>
      <c r="F773" s="136">
        <v>190</v>
      </c>
      <c r="G773" s="137">
        <f t="shared" si="49"/>
        <v>0.52631578947368429</v>
      </c>
      <c r="H773" s="137">
        <f t="shared" si="50"/>
        <v>5.2631578947368425</v>
      </c>
      <c r="I773" s="9">
        <v>18.999999999999499</v>
      </c>
      <c r="J773" s="138">
        <f t="shared" si="51"/>
        <v>2.1052631578947922</v>
      </c>
      <c r="K773" s="136">
        <v>757</v>
      </c>
      <c r="L773" s="137">
        <f t="shared" si="52"/>
        <v>0.52840158520475566</v>
      </c>
      <c r="M773" s="137">
        <f t="shared" si="53"/>
        <v>5.2840158520475562</v>
      </c>
      <c r="N773" s="136">
        <v>190</v>
      </c>
      <c r="O773" s="137">
        <f t="shared" si="54"/>
        <v>0.2105263157894737</v>
      </c>
      <c r="P773" s="137">
        <f t="shared" si="55"/>
        <v>2.1052631578947372</v>
      </c>
      <c r="Q773" s="9">
        <v>18.999999999999499</v>
      </c>
      <c r="R773" s="138">
        <f t="shared" si="56"/>
        <v>2.1052631578947922</v>
      </c>
      <c r="S773" s="136">
        <v>7.5999999999999304</v>
      </c>
      <c r="T773" s="137">
        <f t="shared" si="57"/>
        <v>0.26315789473684453</v>
      </c>
      <c r="U773" s="137">
        <f t="shared" si="58"/>
        <v>2.6315789473684452</v>
      </c>
      <c r="V773" s="136">
        <v>76.000000000003197</v>
      </c>
      <c r="W773" s="137">
        <f t="shared" si="59"/>
        <v>0.26315789473683104</v>
      </c>
      <c r="X773" s="137">
        <f t="shared" si="60"/>
        <v>2.6315789473683102</v>
      </c>
      <c r="Y773" s="136">
        <v>190</v>
      </c>
      <c r="Z773" s="9">
        <f t="shared" si="61"/>
        <v>0.2105263157894737</v>
      </c>
      <c r="AA773" s="139">
        <v>0.75999999999999901</v>
      </c>
      <c r="AB773" s="9">
        <f t="shared" si="62"/>
        <v>0.26315789473684242</v>
      </c>
      <c r="AC773" s="136">
        <v>190</v>
      </c>
      <c r="AD773" s="9">
        <f t="shared" si="63"/>
        <v>0.33684210526315794</v>
      </c>
      <c r="AE773" s="136">
        <v>190</v>
      </c>
      <c r="AF773" s="137">
        <f t="shared" si="64"/>
        <v>0.2105263157894737</v>
      </c>
      <c r="AG773" s="136">
        <v>190</v>
      </c>
      <c r="AH773" s="137">
        <f t="shared" si="65"/>
        <v>0.2105263157894737</v>
      </c>
      <c r="AI773" s="136">
        <v>190</v>
      </c>
      <c r="AJ773" s="138">
        <f t="shared" si="66"/>
        <v>0.2105263157894737</v>
      </c>
    </row>
    <row r="774" spans="1:36">
      <c r="A774" s="136">
        <v>190.25</v>
      </c>
      <c r="B774" s="137">
        <f t="shared" si="46"/>
        <v>0.2102496714848883</v>
      </c>
      <c r="C774" s="137">
        <f t="shared" si="47"/>
        <v>2.1024967148488831</v>
      </c>
      <c r="D774" s="9">
        <v>19.024999999999501</v>
      </c>
      <c r="E774" s="138">
        <f t="shared" si="48"/>
        <v>2.1024967148489382</v>
      </c>
      <c r="F774" s="136">
        <v>190.25</v>
      </c>
      <c r="G774" s="137">
        <f t="shared" si="49"/>
        <v>0.52562417871222078</v>
      </c>
      <c r="H774" s="137">
        <f t="shared" si="50"/>
        <v>5.2562417871222076</v>
      </c>
      <c r="I774" s="9">
        <v>19.024999999999501</v>
      </c>
      <c r="J774" s="138">
        <f t="shared" si="51"/>
        <v>2.1024967148489382</v>
      </c>
      <c r="K774" s="9">
        <v>758</v>
      </c>
      <c r="L774" s="137">
        <f t="shared" si="52"/>
        <v>0.52770448548812665</v>
      </c>
      <c r="M774" s="137">
        <f t="shared" si="53"/>
        <v>5.2770448548812663</v>
      </c>
      <c r="N774" s="136">
        <v>190.25</v>
      </c>
      <c r="O774" s="137">
        <f t="shared" si="54"/>
        <v>0.2102496714848883</v>
      </c>
      <c r="P774" s="137">
        <f t="shared" si="55"/>
        <v>2.1024967148488831</v>
      </c>
      <c r="Q774" s="9">
        <v>19.024999999999501</v>
      </c>
      <c r="R774" s="138">
        <f t="shared" si="56"/>
        <v>2.1024967148489382</v>
      </c>
      <c r="S774" s="136">
        <v>7.6099999999999302</v>
      </c>
      <c r="T774" s="137">
        <f t="shared" si="57"/>
        <v>0.26281208935611278</v>
      </c>
      <c r="U774" s="137">
        <f t="shared" si="58"/>
        <v>2.6281208935611278</v>
      </c>
      <c r="V774" s="136">
        <v>76.100000000003206</v>
      </c>
      <c r="W774" s="137">
        <f t="shared" si="59"/>
        <v>0.26281208935609934</v>
      </c>
      <c r="X774" s="137">
        <f t="shared" si="60"/>
        <v>2.6281208935609932</v>
      </c>
      <c r="Y774" s="136">
        <v>190.25</v>
      </c>
      <c r="Z774" s="9">
        <f t="shared" si="61"/>
        <v>0.2102496714848883</v>
      </c>
      <c r="AA774" s="139">
        <v>0.76099999999999901</v>
      </c>
      <c r="AB774" s="9">
        <f t="shared" si="62"/>
        <v>0.26281208935611072</v>
      </c>
      <c r="AC774" s="136">
        <v>190.25</v>
      </c>
      <c r="AD774" s="9">
        <f t="shared" si="63"/>
        <v>0.33639947437582129</v>
      </c>
      <c r="AE774" s="136">
        <v>190.25</v>
      </c>
      <c r="AF774" s="137">
        <f t="shared" si="64"/>
        <v>0.2102496714848883</v>
      </c>
      <c r="AG774" s="136">
        <v>190.25</v>
      </c>
      <c r="AH774" s="137">
        <f t="shared" si="65"/>
        <v>0.2102496714848883</v>
      </c>
      <c r="AI774" s="136">
        <v>190.25</v>
      </c>
      <c r="AJ774" s="138">
        <f t="shared" si="66"/>
        <v>0.2102496714848883</v>
      </c>
    </row>
    <row r="775" spans="1:36">
      <c r="A775" s="136">
        <v>190.5</v>
      </c>
      <c r="B775" s="137">
        <f t="shared" si="46"/>
        <v>0.20997375328083989</v>
      </c>
      <c r="C775" s="137">
        <f t="shared" si="47"/>
        <v>2.0997375328083989</v>
      </c>
      <c r="D775" s="9">
        <v>19.0499999999995</v>
      </c>
      <c r="E775" s="138">
        <f t="shared" si="48"/>
        <v>2.099737532808454</v>
      </c>
      <c r="F775" s="136">
        <v>190.5</v>
      </c>
      <c r="G775" s="137">
        <f t="shared" si="49"/>
        <v>0.52493438320209973</v>
      </c>
      <c r="H775" s="137">
        <f t="shared" si="50"/>
        <v>5.2493438320209975</v>
      </c>
      <c r="I775" s="9">
        <v>19.0499999999995</v>
      </c>
      <c r="J775" s="138">
        <f t="shared" si="51"/>
        <v>2.099737532808454</v>
      </c>
      <c r="K775" s="136">
        <v>759</v>
      </c>
      <c r="L775" s="137">
        <f t="shared" si="52"/>
        <v>0.5270092226613966</v>
      </c>
      <c r="M775" s="137">
        <f t="shared" si="53"/>
        <v>5.2700922266139658</v>
      </c>
      <c r="N775" s="136">
        <v>190.5</v>
      </c>
      <c r="O775" s="137">
        <f t="shared" si="54"/>
        <v>0.20997375328083989</v>
      </c>
      <c r="P775" s="137">
        <f t="shared" si="55"/>
        <v>2.0997375328083989</v>
      </c>
      <c r="Q775" s="9">
        <v>19.0499999999995</v>
      </c>
      <c r="R775" s="138">
        <f t="shared" si="56"/>
        <v>2.099737532808454</v>
      </c>
      <c r="S775" s="136">
        <v>7.6199999999999299</v>
      </c>
      <c r="T775" s="137">
        <f t="shared" si="57"/>
        <v>0.26246719160105225</v>
      </c>
      <c r="U775" s="137">
        <f t="shared" si="58"/>
        <v>2.6246719160105227</v>
      </c>
      <c r="V775" s="136">
        <v>76.2000000000033</v>
      </c>
      <c r="W775" s="137">
        <f t="shared" si="59"/>
        <v>0.26246719160103849</v>
      </c>
      <c r="X775" s="137">
        <f t="shared" si="60"/>
        <v>2.6246719160103851</v>
      </c>
      <c r="Y775" s="136">
        <v>190.5</v>
      </c>
      <c r="Z775" s="9">
        <f t="shared" si="61"/>
        <v>0.20997375328083989</v>
      </c>
      <c r="AA775" s="139">
        <v>0.76199999999999901</v>
      </c>
      <c r="AB775" s="9">
        <f t="shared" si="62"/>
        <v>0.2624671916010502</v>
      </c>
      <c r="AC775" s="136">
        <v>190.5</v>
      </c>
      <c r="AD775" s="9">
        <f t="shared" si="63"/>
        <v>0.33595800524934383</v>
      </c>
      <c r="AE775" s="136">
        <v>190.5</v>
      </c>
      <c r="AF775" s="137">
        <f t="shared" si="64"/>
        <v>0.20997375328083989</v>
      </c>
      <c r="AG775" s="136">
        <v>190.5</v>
      </c>
      <c r="AH775" s="137">
        <f t="shared" si="65"/>
        <v>0.20997375328083989</v>
      </c>
      <c r="AI775" s="136">
        <v>190.5</v>
      </c>
      <c r="AJ775" s="138">
        <f t="shared" si="66"/>
        <v>0.20997375328083989</v>
      </c>
    </row>
    <row r="776" spans="1:36">
      <c r="A776" s="136">
        <v>190.75</v>
      </c>
      <c r="B776" s="137">
        <f t="shared" si="46"/>
        <v>0.20969855832241155</v>
      </c>
      <c r="C776" s="137">
        <f t="shared" si="47"/>
        <v>2.0969855832241153</v>
      </c>
      <c r="D776" s="9">
        <v>19.074999999999498</v>
      </c>
      <c r="E776" s="138">
        <f t="shared" si="48"/>
        <v>2.0969855832241704</v>
      </c>
      <c r="F776" s="136">
        <v>190.75</v>
      </c>
      <c r="G776" s="137">
        <f t="shared" si="49"/>
        <v>0.52424639580602883</v>
      </c>
      <c r="H776" s="137">
        <f t="shared" si="50"/>
        <v>5.2424639580602879</v>
      </c>
      <c r="I776" s="9">
        <v>19.074999999999498</v>
      </c>
      <c r="J776" s="138">
        <f t="shared" si="51"/>
        <v>2.0969855832241704</v>
      </c>
      <c r="K776" s="9">
        <v>760</v>
      </c>
      <c r="L776" s="137">
        <f t="shared" si="52"/>
        <v>0.52631578947368429</v>
      </c>
      <c r="M776" s="137">
        <f t="shared" si="53"/>
        <v>5.2631578947368425</v>
      </c>
      <c r="N776" s="136">
        <v>190.75</v>
      </c>
      <c r="O776" s="137">
        <f t="shared" si="54"/>
        <v>0.20969855832241155</v>
      </c>
      <c r="P776" s="137">
        <f t="shared" si="55"/>
        <v>2.0969855832241153</v>
      </c>
      <c r="Q776" s="9">
        <v>19.074999999999498</v>
      </c>
      <c r="R776" s="138">
        <f t="shared" si="56"/>
        <v>2.0969855832241704</v>
      </c>
      <c r="S776" s="136">
        <v>7.6299999999999297</v>
      </c>
      <c r="T776" s="137">
        <f t="shared" si="57"/>
        <v>0.26212319790301686</v>
      </c>
      <c r="U776" s="137">
        <f t="shared" si="58"/>
        <v>2.6212319790301688</v>
      </c>
      <c r="V776" s="136">
        <v>76.300000000003294</v>
      </c>
      <c r="W776" s="137">
        <f t="shared" si="59"/>
        <v>0.26212319790300309</v>
      </c>
      <c r="X776" s="137">
        <f t="shared" si="60"/>
        <v>2.6212319790300311</v>
      </c>
      <c r="Y776" s="136">
        <v>190.75</v>
      </c>
      <c r="Z776" s="9">
        <f t="shared" si="61"/>
        <v>0.20969855832241155</v>
      </c>
      <c r="AA776" s="139">
        <v>0.76299999999999901</v>
      </c>
      <c r="AB776" s="9">
        <f t="shared" si="62"/>
        <v>0.26212319790301475</v>
      </c>
      <c r="AC776" s="136">
        <v>190.75</v>
      </c>
      <c r="AD776" s="9">
        <f t="shared" si="63"/>
        <v>0.33551769331585846</v>
      </c>
      <c r="AE776" s="136">
        <v>190.75</v>
      </c>
      <c r="AF776" s="137">
        <f t="shared" si="64"/>
        <v>0.20969855832241155</v>
      </c>
      <c r="AG776" s="136">
        <v>190.75</v>
      </c>
      <c r="AH776" s="137">
        <f t="shared" si="65"/>
        <v>0.20969855832241155</v>
      </c>
      <c r="AI776" s="136">
        <v>190.75</v>
      </c>
      <c r="AJ776" s="138">
        <f t="shared" si="66"/>
        <v>0.20969855832241155</v>
      </c>
    </row>
    <row r="777" spans="1:36">
      <c r="A777" s="136">
        <v>191</v>
      </c>
      <c r="B777" s="137">
        <f t="shared" si="46"/>
        <v>0.20942408376963351</v>
      </c>
      <c r="C777" s="137">
        <f t="shared" si="47"/>
        <v>2.0942408376963351</v>
      </c>
      <c r="D777" s="9">
        <v>19.0999999999995</v>
      </c>
      <c r="E777" s="138">
        <f t="shared" si="48"/>
        <v>2.0942408376963901</v>
      </c>
      <c r="F777" s="136">
        <v>191</v>
      </c>
      <c r="G777" s="137">
        <f t="shared" si="49"/>
        <v>0.52356020942408377</v>
      </c>
      <c r="H777" s="137">
        <f t="shared" si="50"/>
        <v>5.2356020942408374</v>
      </c>
      <c r="I777" s="9">
        <v>19.0999999999995</v>
      </c>
      <c r="J777" s="138">
        <f t="shared" si="51"/>
        <v>2.0942408376963901</v>
      </c>
      <c r="K777" s="136">
        <v>761</v>
      </c>
      <c r="L777" s="137">
        <f t="shared" si="52"/>
        <v>0.52562417871222078</v>
      </c>
      <c r="M777" s="137">
        <f t="shared" si="53"/>
        <v>5.2562417871222076</v>
      </c>
      <c r="N777" s="136">
        <v>191</v>
      </c>
      <c r="O777" s="137">
        <f t="shared" si="54"/>
        <v>0.20942408376963351</v>
      </c>
      <c r="P777" s="137">
        <f t="shared" si="55"/>
        <v>2.0942408376963351</v>
      </c>
      <c r="Q777" s="9">
        <v>19.0999999999995</v>
      </c>
      <c r="R777" s="138">
        <f t="shared" si="56"/>
        <v>2.0942408376963901</v>
      </c>
      <c r="S777" s="136">
        <v>7.6399999999999304</v>
      </c>
      <c r="T777" s="137">
        <f t="shared" si="57"/>
        <v>0.26178010471204427</v>
      </c>
      <c r="U777" s="137">
        <f t="shared" si="58"/>
        <v>2.6178010471204427</v>
      </c>
      <c r="V777" s="136">
        <v>76.400000000003303</v>
      </c>
      <c r="W777" s="137">
        <f t="shared" si="59"/>
        <v>0.26178010471203056</v>
      </c>
      <c r="X777" s="137">
        <f t="shared" si="60"/>
        <v>2.6178010471203055</v>
      </c>
      <c r="Y777" s="136">
        <v>191</v>
      </c>
      <c r="Z777" s="9">
        <f t="shared" si="61"/>
        <v>0.20942408376963351</v>
      </c>
      <c r="AA777" s="139">
        <v>0.76399999999999901</v>
      </c>
      <c r="AB777" s="9">
        <f t="shared" si="62"/>
        <v>0.26178010471204222</v>
      </c>
      <c r="AC777" s="136">
        <v>191</v>
      </c>
      <c r="AD777" s="9">
        <f t="shared" si="63"/>
        <v>0.33507853403141358</v>
      </c>
      <c r="AE777" s="136">
        <v>191</v>
      </c>
      <c r="AF777" s="137">
        <f t="shared" si="64"/>
        <v>0.20942408376963351</v>
      </c>
      <c r="AG777" s="136">
        <v>191</v>
      </c>
      <c r="AH777" s="137">
        <f t="shared" si="65"/>
        <v>0.20942408376963351</v>
      </c>
      <c r="AI777" s="136">
        <v>191</v>
      </c>
      <c r="AJ777" s="138">
        <f t="shared" si="66"/>
        <v>0.20942408376963351</v>
      </c>
    </row>
    <row r="778" spans="1:36">
      <c r="A778" s="136">
        <v>191.25</v>
      </c>
      <c r="B778" s="137">
        <f t="shared" si="46"/>
        <v>0.20915032679738563</v>
      </c>
      <c r="C778" s="137">
        <f t="shared" si="47"/>
        <v>2.0915032679738563</v>
      </c>
      <c r="D778" s="9">
        <v>19.124999999999499</v>
      </c>
      <c r="E778" s="138">
        <f t="shared" si="48"/>
        <v>2.091503267973911</v>
      </c>
      <c r="F778" s="136">
        <v>191.25</v>
      </c>
      <c r="G778" s="137">
        <f t="shared" si="49"/>
        <v>0.52287581699346408</v>
      </c>
      <c r="H778" s="137">
        <f t="shared" si="50"/>
        <v>5.2287581699346406</v>
      </c>
      <c r="I778" s="9">
        <v>19.124999999999499</v>
      </c>
      <c r="J778" s="138">
        <f t="shared" si="51"/>
        <v>2.091503267973911</v>
      </c>
      <c r="K778" s="9">
        <v>762</v>
      </c>
      <c r="L778" s="137">
        <f t="shared" si="52"/>
        <v>0.52493438320209973</v>
      </c>
      <c r="M778" s="137">
        <f t="shared" si="53"/>
        <v>5.2493438320209975</v>
      </c>
      <c r="N778" s="136">
        <v>191.25</v>
      </c>
      <c r="O778" s="137">
        <f t="shared" si="54"/>
        <v>0.20915032679738563</v>
      </c>
      <c r="P778" s="137">
        <f t="shared" si="55"/>
        <v>2.0915032679738563</v>
      </c>
      <c r="Q778" s="9">
        <v>19.124999999999499</v>
      </c>
      <c r="R778" s="138">
        <f t="shared" si="56"/>
        <v>2.091503267973911</v>
      </c>
      <c r="S778" s="136">
        <v>7.6499999999999302</v>
      </c>
      <c r="T778" s="137">
        <f t="shared" si="57"/>
        <v>0.26143790849673437</v>
      </c>
      <c r="U778" s="137">
        <f t="shared" si="58"/>
        <v>2.6143790849673438</v>
      </c>
      <c r="V778" s="136">
        <v>76.500000000003297</v>
      </c>
      <c r="W778" s="137">
        <f t="shared" si="59"/>
        <v>0.26143790849672077</v>
      </c>
      <c r="X778" s="137">
        <f t="shared" si="60"/>
        <v>2.6143790849672079</v>
      </c>
      <c r="Y778" s="136">
        <v>191.25</v>
      </c>
      <c r="Z778" s="9">
        <f t="shared" si="61"/>
        <v>0.20915032679738563</v>
      </c>
      <c r="AA778" s="139">
        <v>0.76499999999999901</v>
      </c>
      <c r="AB778" s="9">
        <f t="shared" si="62"/>
        <v>0.26143790849673237</v>
      </c>
      <c r="AC778" s="136">
        <v>191.25</v>
      </c>
      <c r="AD778" s="9">
        <f t="shared" si="63"/>
        <v>0.33464052287581703</v>
      </c>
      <c r="AE778" s="136">
        <v>191.25</v>
      </c>
      <c r="AF778" s="137">
        <f t="shared" si="64"/>
        <v>0.20915032679738563</v>
      </c>
      <c r="AG778" s="136">
        <v>191.25</v>
      </c>
      <c r="AH778" s="137">
        <f t="shared" si="65"/>
        <v>0.20915032679738563</v>
      </c>
      <c r="AI778" s="136">
        <v>191.25</v>
      </c>
      <c r="AJ778" s="138">
        <f t="shared" si="66"/>
        <v>0.20915032679738563</v>
      </c>
    </row>
    <row r="779" spans="1:36">
      <c r="A779" s="136">
        <v>191.5</v>
      </c>
      <c r="B779" s="137">
        <f t="shared" si="46"/>
        <v>0.20887728459530028</v>
      </c>
      <c r="C779" s="137">
        <f t="shared" si="47"/>
        <v>2.0887728459530028</v>
      </c>
      <c r="D779" s="9">
        <v>19.149999999999501</v>
      </c>
      <c r="E779" s="138">
        <f t="shared" si="48"/>
        <v>2.088772845953057</v>
      </c>
      <c r="F779" s="136">
        <v>191.5</v>
      </c>
      <c r="G779" s="137">
        <f t="shared" si="49"/>
        <v>0.52219321148825071</v>
      </c>
      <c r="H779" s="137">
        <f t="shared" si="50"/>
        <v>5.2219321148825069</v>
      </c>
      <c r="I779" s="9">
        <v>19.149999999999501</v>
      </c>
      <c r="J779" s="138">
        <f t="shared" si="51"/>
        <v>2.088772845953057</v>
      </c>
      <c r="K779" s="136">
        <v>763</v>
      </c>
      <c r="L779" s="137">
        <f t="shared" si="52"/>
        <v>0.52424639580602883</v>
      </c>
      <c r="M779" s="137">
        <f t="shared" si="53"/>
        <v>5.2424639580602879</v>
      </c>
      <c r="N779" s="136">
        <v>191.5</v>
      </c>
      <c r="O779" s="137">
        <f t="shared" si="54"/>
        <v>0.20887728459530028</v>
      </c>
      <c r="P779" s="137">
        <f t="shared" si="55"/>
        <v>2.0887728459530028</v>
      </c>
      <c r="Q779" s="9">
        <v>19.149999999999501</v>
      </c>
      <c r="R779" s="138">
        <f t="shared" si="56"/>
        <v>2.088772845953057</v>
      </c>
      <c r="S779" s="136">
        <v>7.65999999999993</v>
      </c>
      <c r="T779" s="137">
        <f t="shared" si="57"/>
        <v>0.26109660574412774</v>
      </c>
      <c r="U779" s="137">
        <f t="shared" si="58"/>
        <v>2.6109660574412774</v>
      </c>
      <c r="V779" s="136">
        <v>76.600000000003405</v>
      </c>
      <c r="W779" s="137">
        <f t="shared" si="59"/>
        <v>0.2610966057441137</v>
      </c>
      <c r="X779" s="137">
        <f t="shared" si="60"/>
        <v>2.6109660574411371</v>
      </c>
      <c r="Y779" s="136">
        <v>191.5</v>
      </c>
      <c r="Z779" s="9">
        <f t="shared" si="61"/>
        <v>0.20887728459530028</v>
      </c>
      <c r="AA779" s="139">
        <v>0.76599999999999902</v>
      </c>
      <c r="AB779" s="9">
        <f t="shared" si="62"/>
        <v>0.26109660574412563</v>
      </c>
      <c r="AC779" s="136">
        <v>191.5</v>
      </c>
      <c r="AD779" s="9">
        <f t="shared" si="63"/>
        <v>0.33420365535248042</v>
      </c>
      <c r="AE779" s="136">
        <v>191.5</v>
      </c>
      <c r="AF779" s="137">
        <f t="shared" si="64"/>
        <v>0.20887728459530028</v>
      </c>
      <c r="AG779" s="136">
        <v>191.5</v>
      </c>
      <c r="AH779" s="137">
        <f t="shared" si="65"/>
        <v>0.20887728459530028</v>
      </c>
      <c r="AI779" s="136">
        <v>191.5</v>
      </c>
      <c r="AJ779" s="138">
        <f t="shared" si="66"/>
        <v>0.20887728459530028</v>
      </c>
    </row>
    <row r="780" spans="1:36">
      <c r="A780" s="136">
        <v>191.75</v>
      </c>
      <c r="B780" s="137">
        <f t="shared" si="46"/>
        <v>0.20860495436766624</v>
      </c>
      <c r="C780" s="137">
        <f t="shared" si="47"/>
        <v>2.0860495436766624</v>
      </c>
      <c r="D780" s="9">
        <v>19.1749999999995</v>
      </c>
      <c r="E780" s="138">
        <f t="shared" si="48"/>
        <v>2.0860495436767166</v>
      </c>
      <c r="F780" s="136">
        <v>191.75</v>
      </c>
      <c r="G780" s="137">
        <f t="shared" si="49"/>
        <v>0.5215123859191656</v>
      </c>
      <c r="H780" s="137">
        <f t="shared" si="50"/>
        <v>5.2151238591916558</v>
      </c>
      <c r="I780" s="9">
        <v>19.1749999999995</v>
      </c>
      <c r="J780" s="138">
        <f t="shared" si="51"/>
        <v>2.0860495436767166</v>
      </c>
      <c r="K780" s="9">
        <v>764</v>
      </c>
      <c r="L780" s="137">
        <f t="shared" si="52"/>
        <v>0.52356020942408377</v>
      </c>
      <c r="M780" s="137">
        <f t="shared" si="53"/>
        <v>5.2356020942408374</v>
      </c>
      <c r="N780" s="136">
        <v>191.75</v>
      </c>
      <c r="O780" s="137">
        <f t="shared" si="54"/>
        <v>0.20860495436766624</v>
      </c>
      <c r="P780" s="137">
        <f t="shared" si="55"/>
        <v>2.0860495436766624</v>
      </c>
      <c r="Q780" s="9">
        <v>19.1749999999995</v>
      </c>
      <c r="R780" s="138">
        <f t="shared" si="56"/>
        <v>2.0860495436767166</v>
      </c>
      <c r="S780" s="136">
        <v>7.6699999999999298</v>
      </c>
      <c r="T780" s="137">
        <f t="shared" si="57"/>
        <v>0.26075619295958519</v>
      </c>
      <c r="U780" s="137">
        <f t="shared" si="58"/>
        <v>2.6075619295958519</v>
      </c>
      <c r="V780" s="136">
        <v>76.700000000003399</v>
      </c>
      <c r="W780" s="137">
        <f t="shared" si="59"/>
        <v>0.26075619295957125</v>
      </c>
      <c r="X780" s="137">
        <f t="shared" si="60"/>
        <v>2.6075619295957124</v>
      </c>
      <c r="Y780" s="136">
        <v>191.75</v>
      </c>
      <c r="Z780" s="9">
        <f t="shared" si="61"/>
        <v>0.20860495436766624</v>
      </c>
      <c r="AA780" s="139">
        <v>0.76699999999999902</v>
      </c>
      <c r="AB780" s="9">
        <f t="shared" si="62"/>
        <v>0.26075619295958313</v>
      </c>
      <c r="AC780" s="136">
        <v>191.75</v>
      </c>
      <c r="AD780" s="9">
        <f t="shared" si="63"/>
        <v>0.33376792698826596</v>
      </c>
      <c r="AE780" s="136">
        <v>191.75</v>
      </c>
      <c r="AF780" s="137">
        <f t="shared" si="64"/>
        <v>0.20860495436766624</v>
      </c>
      <c r="AG780" s="136">
        <v>191.75</v>
      </c>
      <c r="AH780" s="137">
        <f t="shared" si="65"/>
        <v>0.20860495436766624</v>
      </c>
      <c r="AI780" s="136">
        <v>191.75</v>
      </c>
      <c r="AJ780" s="138">
        <f t="shared" si="66"/>
        <v>0.20860495436766624</v>
      </c>
    </row>
    <row r="781" spans="1:36">
      <c r="A781" s="136">
        <v>192</v>
      </c>
      <c r="B781" s="137">
        <f t="shared" si="46"/>
        <v>0.20833333333333331</v>
      </c>
      <c r="C781" s="137">
        <f t="shared" si="47"/>
        <v>2.083333333333333</v>
      </c>
      <c r="D781" s="9">
        <v>19.199999999999498</v>
      </c>
      <c r="E781" s="138">
        <f t="shared" si="48"/>
        <v>2.0833333333333877</v>
      </c>
      <c r="F781" s="136">
        <v>192</v>
      </c>
      <c r="G781" s="137">
        <f t="shared" si="49"/>
        <v>0.52083333333333326</v>
      </c>
      <c r="H781" s="137">
        <f t="shared" si="50"/>
        <v>5.2083333333333321</v>
      </c>
      <c r="I781" s="9">
        <v>19.199999999999498</v>
      </c>
      <c r="J781" s="138">
        <f t="shared" si="51"/>
        <v>2.0833333333333877</v>
      </c>
      <c r="K781" s="136">
        <v>765</v>
      </c>
      <c r="L781" s="137">
        <f t="shared" si="52"/>
        <v>0.52287581699346408</v>
      </c>
      <c r="M781" s="137">
        <f t="shared" si="53"/>
        <v>5.2287581699346406</v>
      </c>
      <c r="N781" s="136">
        <v>192</v>
      </c>
      <c r="O781" s="137">
        <f t="shared" si="54"/>
        <v>0.20833333333333331</v>
      </c>
      <c r="P781" s="137">
        <f t="shared" si="55"/>
        <v>2.083333333333333</v>
      </c>
      <c r="Q781" s="9">
        <v>19.199999999999498</v>
      </c>
      <c r="R781" s="138">
        <f t="shared" si="56"/>
        <v>2.0833333333333877</v>
      </c>
      <c r="S781" s="136">
        <v>7.6799999999999304</v>
      </c>
      <c r="T781" s="137">
        <f t="shared" si="57"/>
        <v>0.26041666666666902</v>
      </c>
      <c r="U781" s="137">
        <f t="shared" si="58"/>
        <v>2.6041666666666901</v>
      </c>
      <c r="V781" s="136">
        <v>76.800000000003394</v>
      </c>
      <c r="W781" s="137">
        <f t="shared" si="59"/>
        <v>0.26041666666665519</v>
      </c>
      <c r="X781" s="137">
        <f t="shared" si="60"/>
        <v>2.6041666666665519</v>
      </c>
      <c r="Y781" s="136">
        <v>192</v>
      </c>
      <c r="Z781" s="9">
        <f t="shared" si="61"/>
        <v>0.20833333333333331</v>
      </c>
      <c r="AA781" s="139">
        <v>0.76799999999999902</v>
      </c>
      <c r="AB781" s="9">
        <f t="shared" si="62"/>
        <v>0.26041666666666702</v>
      </c>
      <c r="AC781" s="136">
        <v>192</v>
      </c>
      <c r="AD781" s="9">
        <f t="shared" si="63"/>
        <v>0.33333333333333331</v>
      </c>
      <c r="AE781" s="136">
        <v>192</v>
      </c>
      <c r="AF781" s="137">
        <f t="shared" si="64"/>
        <v>0.20833333333333331</v>
      </c>
      <c r="AG781" s="136">
        <v>192</v>
      </c>
      <c r="AH781" s="137">
        <f t="shared" si="65"/>
        <v>0.20833333333333331</v>
      </c>
      <c r="AI781" s="136">
        <v>192</v>
      </c>
      <c r="AJ781" s="138">
        <f t="shared" si="66"/>
        <v>0.20833333333333331</v>
      </c>
    </row>
    <row r="782" spans="1:36">
      <c r="A782" s="136">
        <v>192.25</v>
      </c>
      <c r="B782" s="137">
        <f t="shared" ref="B782:B1036" si="67">$B$4/A782/50</f>
        <v>0.20806241872561768</v>
      </c>
      <c r="C782" s="137">
        <f t="shared" ref="C782:C1036" si="68">B782*10</f>
        <v>2.0806241872561766</v>
      </c>
      <c r="D782" s="9">
        <v>19.2249999999995</v>
      </c>
      <c r="E782" s="138">
        <f t="shared" ref="E782:E1036" si="69">$B$4/D782/50</f>
        <v>2.0806241872562312</v>
      </c>
      <c r="F782" s="136">
        <v>192.25</v>
      </c>
      <c r="G782" s="137">
        <f t="shared" ref="G782:G1036" si="70">$B$4/F782/20</f>
        <v>0.52015604681404415</v>
      </c>
      <c r="H782" s="137">
        <f t="shared" ref="H782:H1036" si="71">G782*10</f>
        <v>5.2015604681404417</v>
      </c>
      <c r="I782" s="9">
        <v>19.2249999999995</v>
      </c>
      <c r="J782" s="138">
        <f t="shared" ref="J782:J1036" si="72">$B$4/I782/50</f>
        <v>2.0806241872562312</v>
      </c>
      <c r="K782" s="9">
        <v>766</v>
      </c>
      <c r="L782" s="137">
        <f t="shared" ref="L782:L1036" si="73">$B$4/K782/5</f>
        <v>0.52219321148825071</v>
      </c>
      <c r="M782" s="137">
        <f t="shared" ref="M782:M1036" si="74">L782*10</f>
        <v>5.2219321148825069</v>
      </c>
      <c r="N782" s="136">
        <v>192.25</v>
      </c>
      <c r="O782" s="137">
        <f t="shared" ref="O782:O1036" si="75">$B$4/N782/50</f>
        <v>0.20806241872561768</v>
      </c>
      <c r="P782" s="137">
        <f t="shared" ref="P782:P1036" si="76">O782*10</f>
        <v>2.0806241872561766</v>
      </c>
      <c r="Q782" s="9">
        <v>19.2249999999995</v>
      </c>
      <c r="R782" s="138">
        <f t="shared" ref="R782:R1036" si="77">$B$4/Q782/50</f>
        <v>2.0806241872562312</v>
      </c>
      <c r="S782" s="136">
        <v>7.6899999999999302</v>
      </c>
      <c r="T782" s="137">
        <f t="shared" ref="T782:T1036" si="78">$B$4/S782/1000</f>
        <v>0.26007802340702446</v>
      </c>
      <c r="U782" s="137">
        <f t="shared" ref="U782:U1036" si="79">T782*10</f>
        <v>2.6007802340702444</v>
      </c>
      <c r="V782" s="136">
        <v>76.900000000003402</v>
      </c>
      <c r="W782" s="137">
        <f t="shared" ref="W782:W1036" si="80">$B$4/V782/100</f>
        <v>0.26007802340701058</v>
      </c>
      <c r="X782" s="137">
        <f t="shared" ref="X782:X1036" si="81">W782*10</f>
        <v>2.6007802340701058</v>
      </c>
      <c r="Y782" s="136">
        <v>192.25</v>
      </c>
      <c r="Z782" s="9">
        <f t="shared" ref="Z782:Z1036" si="82">$B$4/Y782/50</f>
        <v>0.20806241872561768</v>
      </c>
      <c r="AA782" s="139">
        <v>0.76899999999999902</v>
      </c>
      <c r="AB782" s="9">
        <f t="shared" ref="AB782:AB1036" si="83">$B$4/AA782/10000</f>
        <v>0.26007802340702241</v>
      </c>
      <c r="AC782" s="136">
        <v>192.25</v>
      </c>
      <c r="AD782" s="9">
        <f t="shared" ref="AD782:AD1036" si="84">$B$4/AC782/31.25</f>
        <v>0.33289986996098825</v>
      </c>
      <c r="AE782" s="136">
        <v>192.25</v>
      </c>
      <c r="AF782" s="137">
        <f t="shared" ref="AF782:AF1036" si="85">$B$4/AE782/50</f>
        <v>0.20806241872561768</v>
      </c>
      <c r="AG782" s="136">
        <v>192.25</v>
      </c>
      <c r="AH782" s="137">
        <f t="shared" ref="AH782:AH1036" si="86">$B$4/AG782/50</f>
        <v>0.20806241872561768</v>
      </c>
      <c r="AI782" s="136">
        <v>192.25</v>
      </c>
      <c r="AJ782" s="138">
        <f t="shared" ref="AJ782:AJ1036" si="87">$B$4/AI782/50</f>
        <v>0.20806241872561768</v>
      </c>
    </row>
    <row r="783" spans="1:36">
      <c r="A783" s="136">
        <v>192.5</v>
      </c>
      <c r="B783" s="137">
        <f t="shared" si="67"/>
        <v>0.20779220779220778</v>
      </c>
      <c r="C783" s="137">
        <f t="shared" si="68"/>
        <v>2.0779220779220777</v>
      </c>
      <c r="D783" s="9">
        <v>19.249999999999499</v>
      </c>
      <c r="E783" s="138">
        <f t="shared" si="69"/>
        <v>2.0779220779221319</v>
      </c>
      <c r="F783" s="136">
        <v>192.5</v>
      </c>
      <c r="G783" s="137">
        <f t="shared" si="70"/>
        <v>0.51948051948051943</v>
      </c>
      <c r="H783" s="137">
        <f t="shared" si="71"/>
        <v>5.1948051948051948</v>
      </c>
      <c r="I783" s="9">
        <v>19.249999999999499</v>
      </c>
      <c r="J783" s="138">
        <f t="shared" si="72"/>
        <v>2.0779220779221319</v>
      </c>
      <c r="K783" s="136">
        <v>767</v>
      </c>
      <c r="L783" s="137">
        <f t="shared" si="73"/>
        <v>0.5215123859191656</v>
      </c>
      <c r="M783" s="137">
        <f t="shared" si="74"/>
        <v>5.2151238591916558</v>
      </c>
      <c r="N783" s="136">
        <v>192.5</v>
      </c>
      <c r="O783" s="137">
        <f t="shared" si="75"/>
        <v>0.20779220779220778</v>
      </c>
      <c r="P783" s="137">
        <f t="shared" si="76"/>
        <v>2.0779220779220777</v>
      </c>
      <c r="Q783" s="9">
        <v>19.249999999999499</v>
      </c>
      <c r="R783" s="138">
        <f t="shared" si="77"/>
        <v>2.0779220779221319</v>
      </c>
      <c r="S783" s="136">
        <v>7.69999999999993</v>
      </c>
      <c r="T783" s="137">
        <f t="shared" si="78"/>
        <v>0.2597402597402621</v>
      </c>
      <c r="U783" s="137">
        <f t="shared" si="79"/>
        <v>2.5974025974026209</v>
      </c>
      <c r="V783" s="136">
        <v>77.000000000003396</v>
      </c>
      <c r="W783" s="137">
        <f t="shared" si="80"/>
        <v>0.25974025974024828</v>
      </c>
      <c r="X783" s="137">
        <f t="shared" si="81"/>
        <v>2.5974025974024828</v>
      </c>
      <c r="Y783" s="136">
        <v>192.5</v>
      </c>
      <c r="Z783" s="9">
        <f t="shared" si="82"/>
        <v>0.20779220779220778</v>
      </c>
      <c r="AA783" s="139">
        <v>0.76999999999999902</v>
      </c>
      <c r="AB783" s="9">
        <f t="shared" si="83"/>
        <v>0.2597402597402601</v>
      </c>
      <c r="AC783" s="136">
        <v>192.5</v>
      </c>
      <c r="AD783" s="9">
        <f t="shared" si="84"/>
        <v>0.33246753246753247</v>
      </c>
      <c r="AE783" s="136">
        <v>192.5</v>
      </c>
      <c r="AF783" s="137">
        <f t="shared" si="85"/>
        <v>0.20779220779220778</v>
      </c>
      <c r="AG783" s="136">
        <v>192.5</v>
      </c>
      <c r="AH783" s="137">
        <f t="shared" si="86"/>
        <v>0.20779220779220778</v>
      </c>
      <c r="AI783" s="136">
        <v>192.5</v>
      </c>
      <c r="AJ783" s="138">
        <f t="shared" si="87"/>
        <v>0.20779220779220778</v>
      </c>
    </row>
    <row r="784" spans="1:36">
      <c r="A784" s="136">
        <v>192.75</v>
      </c>
      <c r="B784" s="137">
        <f t="shared" si="67"/>
        <v>0.20752269779507135</v>
      </c>
      <c r="C784" s="137">
        <f t="shared" si="68"/>
        <v>2.0752269779507135</v>
      </c>
      <c r="D784" s="9">
        <v>19.274999999999501</v>
      </c>
      <c r="E784" s="138">
        <f t="shared" si="69"/>
        <v>2.0752269779507673</v>
      </c>
      <c r="F784" s="136">
        <v>192.75</v>
      </c>
      <c r="G784" s="137">
        <f t="shared" si="70"/>
        <v>0.51880674448767838</v>
      </c>
      <c r="H784" s="137">
        <f t="shared" si="71"/>
        <v>5.1880674448767836</v>
      </c>
      <c r="I784" s="9">
        <v>19.274999999999501</v>
      </c>
      <c r="J784" s="138">
        <f t="shared" si="72"/>
        <v>2.0752269779507673</v>
      </c>
      <c r="K784" s="9">
        <v>768</v>
      </c>
      <c r="L784" s="137">
        <f t="shared" si="73"/>
        <v>0.52083333333333326</v>
      </c>
      <c r="M784" s="137">
        <f t="shared" si="74"/>
        <v>5.2083333333333321</v>
      </c>
      <c r="N784" s="136">
        <v>192.75</v>
      </c>
      <c r="O784" s="137">
        <f t="shared" si="75"/>
        <v>0.20752269779507135</v>
      </c>
      <c r="P784" s="137">
        <f t="shared" si="76"/>
        <v>2.0752269779507135</v>
      </c>
      <c r="Q784" s="9">
        <v>19.274999999999501</v>
      </c>
      <c r="R784" s="138">
        <f t="shared" si="77"/>
        <v>2.0752269779507673</v>
      </c>
      <c r="S784" s="136">
        <v>7.7099999999999298</v>
      </c>
      <c r="T784" s="137">
        <f t="shared" si="78"/>
        <v>0.25940337224384152</v>
      </c>
      <c r="U784" s="137">
        <f t="shared" si="79"/>
        <v>2.5940337224384153</v>
      </c>
      <c r="V784" s="136">
        <v>77.100000000003405</v>
      </c>
      <c r="W784" s="137">
        <f t="shared" si="80"/>
        <v>0.2594033722438277</v>
      </c>
      <c r="X784" s="137">
        <f t="shared" si="81"/>
        <v>2.5940337224382768</v>
      </c>
      <c r="Y784" s="136">
        <v>192.75</v>
      </c>
      <c r="Z784" s="9">
        <f t="shared" si="82"/>
        <v>0.20752269779507135</v>
      </c>
      <c r="AA784" s="139">
        <v>0.77099999999999902</v>
      </c>
      <c r="AB784" s="9">
        <f t="shared" si="83"/>
        <v>0.25940337224383953</v>
      </c>
      <c r="AC784" s="136">
        <v>192.75</v>
      </c>
      <c r="AD784" s="9">
        <f t="shared" si="84"/>
        <v>0.33203631647211418</v>
      </c>
      <c r="AE784" s="136">
        <v>192.75</v>
      </c>
      <c r="AF784" s="137">
        <f t="shared" si="85"/>
        <v>0.20752269779507135</v>
      </c>
      <c r="AG784" s="136">
        <v>192.75</v>
      </c>
      <c r="AH784" s="137">
        <f t="shared" si="86"/>
        <v>0.20752269779507135</v>
      </c>
      <c r="AI784" s="136">
        <v>192.75</v>
      </c>
      <c r="AJ784" s="138">
        <f t="shared" si="87"/>
        <v>0.20752269779507135</v>
      </c>
    </row>
    <row r="785" spans="1:36">
      <c r="A785" s="136">
        <v>193</v>
      </c>
      <c r="B785" s="137">
        <f t="shared" si="67"/>
        <v>0.20725388601036268</v>
      </c>
      <c r="C785" s="137">
        <f t="shared" si="68"/>
        <v>2.0725388601036268</v>
      </c>
      <c r="D785" s="9">
        <v>19.2999999999995</v>
      </c>
      <c r="E785" s="138">
        <f t="shared" si="69"/>
        <v>2.0725388601036805</v>
      </c>
      <c r="F785" s="136">
        <v>193</v>
      </c>
      <c r="G785" s="137">
        <f t="shared" si="70"/>
        <v>0.51813471502590669</v>
      </c>
      <c r="H785" s="137">
        <f t="shared" si="71"/>
        <v>5.1813471502590671</v>
      </c>
      <c r="I785" s="9">
        <v>19.2999999999995</v>
      </c>
      <c r="J785" s="138">
        <f t="shared" si="72"/>
        <v>2.0725388601036805</v>
      </c>
      <c r="K785" s="136">
        <v>769</v>
      </c>
      <c r="L785" s="137">
        <f t="shared" si="73"/>
        <v>0.52015604681404415</v>
      </c>
      <c r="M785" s="137">
        <f t="shared" si="74"/>
        <v>5.2015604681404417</v>
      </c>
      <c r="N785" s="136">
        <v>193</v>
      </c>
      <c r="O785" s="137">
        <f t="shared" si="75"/>
        <v>0.20725388601036268</v>
      </c>
      <c r="P785" s="137">
        <f t="shared" si="76"/>
        <v>2.0725388601036268</v>
      </c>
      <c r="Q785" s="9">
        <v>19.2999999999995</v>
      </c>
      <c r="R785" s="138">
        <f t="shared" si="77"/>
        <v>2.0725388601036805</v>
      </c>
      <c r="S785" s="136">
        <v>7.7199999999999296</v>
      </c>
      <c r="T785" s="137">
        <f t="shared" si="78"/>
        <v>0.25906735751295573</v>
      </c>
      <c r="U785" s="137">
        <f t="shared" si="79"/>
        <v>2.5906735751295571</v>
      </c>
      <c r="V785" s="136">
        <v>77.200000000003399</v>
      </c>
      <c r="W785" s="137">
        <f t="shared" si="80"/>
        <v>0.25906735751294196</v>
      </c>
      <c r="X785" s="137">
        <f t="shared" si="81"/>
        <v>2.5906735751294194</v>
      </c>
      <c r="Y785" s="136">
        <v>193</v>
      </c>
      <c r="Z785" s="9">
        <f t="shared" si="82"/>
        <v>0.20725388601036268</v>
      </c>
      <c r="AA785" s="139">
        <v>0.77199999999999902</v>
      </c>
      <c r="AB785" s="9">
        <f t="shared" si="83"/>
        <v>0.25906735751295368</v>
      </c>
      <c r="AC785" s="136">
        <v>193</v>
      </c>
      <c r="AD785" s="9">
        <f t="shared" si="84"/>
        <v>0.33160621761658027</v>
      </c>
      <c r="AE785" s="136">
        <v>193</v>
      </c>
      <c r="AF785" s="137">
        <f t="shared" si="85"/>
        <v>0.20725388601036268</v>
      </c>
      <c r="AG785" s="136">
        <v>193</v>
      </c>
      <c r="AH785" s="137">
        <f t="shared" si="86"/>
        <v>0.20725388601036268</v>
      </c>
      <c r="AI785" s="136">
        <v>193</v>
      </c>
      <c r="AJ785" s="138">
        <f t="shared" si="87"/>
        <v>0.20725388601036268</v>
      </c>
    </row>
    <row r="786" spans="1:36">
      <c r="A786" s="136">
        <v>193.25</v>
      </c>
      <c r="B786" s="137">
        <f t="shared" si="67"/>
        <v>0.20698576972833116</v>
      </c>
      <c r="C786" s="137">
        <f t="shared" si="68"/>
        <v>2.0698576972833118</v>
      </c>
      <c r="D786" s="9">
        <v>19.324999999999498</v>
      </c>
      <c r="E786" s="138">
        <f t="shared" si="69"/>
        <v>2.0698576972833655</v>
      </c>
      <c r="F786" s="136">
        <v>193.25</v>
      </c>
      <c r="G786" s="137">
        <f t="shared" si="70"/>
        <v>0.51746442432082795</v>
      </c>
      <c r="H786" s="137">
        <f t="shared" si="71"/>
        <v>5.1746442432082791</v>
      </c>
      <c r="I786" s="9">
        <v>19.324999999999498</v>
      </c>
      <c r="J786" s="138">
        <f t="shared" si="72"/>
        <v>2.0698576972833655</v>
      </c>
      <c r="K786" s="9">
        <v>770</v>
      </c>
      <c r="L786" s="137">
        <f t="shared" si="73"/>
        <v>0.51948051948051943</v>
      </c>
      <c r="M786" s="137">
        <f t="shared" si="74"/>
        <v>5.1948051948051948</v>
      </c>
      <c r="N786" s="136">
        <v>193.25</v>
      </c>
      <c r="O786" s="137">
        <f t="shared" si="75"/>
        <v>0.20698576972833116</v>
      </c>
      <c r="P786" s="137">
        <f t="shared" si="76"/>
        <v>2.0698576972833118</v>
      </c>
      <c r="Q786" s="9">
        <v>19.324999999999498</v>
      </c>
      <c r="R786" s="138">
        <f t="shared" si="77"/>
        <v>2.0698576972833655</v>
      </c>
      <c r="S786" s="136">
        <v>7.7299999999999303</v>
      </c>
      <c r="T786" s="137">
        <f t="shared" si="78"/>
        <v>0.25873221216041631</v>
      </c>
      <c r="U786" s="137">
        <f t="shared" si="79"/>
        <v>2.5873221216041631</v>
      </c>
      <c r="V786" s="136">
        <v>77.300000000003394</v>
      </c>
      <c r="W786" s="137">
        <f t="shared" si="80"/>
        <v>0.2587322121604026</v>
      </c>
      <c r="X786" s="137">
        <f t="shared" si="81"/>
        <v>2.5873221216040259</v>
      </c>
      <c r="Y786" s="136">
        <v>193.25</v>
      </c>
      <c r="Z786" s="9">
        <f t="shared" si="82"/>
        <v>0.20698576972833116</v>
      </c>
      <c r="AA786" s="139">
        <v>0.77299999999999902</v>
      </c>
      <c r="AB786" s="9">
        <f t="shared" si="83"/>
        <v>0.25873221216041431</v>
      </c>
      <c r="AC786" s="136">
        <v>193.25</v>
      </c>
      <c r="AD786" s="9">
        <f t="shared" si="84"/>
        <v>0.33117723156532985</v>
      </c>
      <c r="AE786" s="136">
        <v>193.25</v>
      </c>
      <c r="AF786" s="137">
        <f t="shared" si="85"/>
        <v>0.20698576972833116</v>
      </c>
      <c r="AG786" s="136">
        <v>193.25</v>
      </c>
      <c r="AH786" s="137">
        <f t="shared" si="86"/>
        <v>0.20698576972833116</v>
      </c>
      <c r="AI786" s="136">
        <v>193.25</v>
      </c>
      <c r="AJ786" s="138">
        <f t="shared" si="87"/>
        <v>0.20698576972833116</v>
      </c>
    </row>
    <row r="787" spans="1:36">
      <c r="A787" s="136">
        <v>193.5</v>
      </c>
      <c r="B787" s="137">
        <f t="shared" si="67"/>
        <v>0.20671834625322996</v>
      </c>
      <c r="C787" s="137">
        <f t="shared" si="68"/>
        <v>2.0671834625322996</v>
      </c>
      <c r="D787" s="9">
        <v>19.3499999999995</v>
      </c>
      <c r="E787" s="138">
        <f t="shared" si="69"/>
        <v>2.0671834625323533</v>
      </c>
      <c r="F787" s="136">
        <v>193.5</v>
      </c>
      <c r="G787" s="137">
        <f t="shared" si="70"/>
        <v>0.51679586563307489</v>
      </c>
      <c r="H787" s="137">
        <f t="shared" si="71"/>
        <v>5.1679586563307485</v>
      </c>
      <c r="I787" s="9">
        <v>19.3499999999995</v>
      </c>
      <c r="J787" s="138">
        <f t="shared" si="72"/>
        <v>2.0671834625323533</v>
      </c>
      <c r="K787" s="136">
        <v>771</v>
      </c>
      <c r="L787" s="137">
        <f t="shared" si="73"/>
        <v>0.51880674448767838</v>
      </c>
      <c r="M787" s="137">
        <f t="shared" si="74"/>
        <v>5.1880674448767836</v>
      </c>
      <c r="N787" s="136">
        <v>193.5</v>
      </c>
      <c r="O787" s="137">
        <f t="shared" si="75"/>
        <v>0.20671834625322996</v>
      </c>
      <c r="P787" s="137">
        <f t="shared" si="76"/>
        <v>2.0671834625322996</v>
      </c>
      <c r="Q787" s="9">
        <v>19.3499999999995</v>
      </c>
      <c r="R787" s="138">
        <f t="shared" si="77"/>
        <v>2.0671834625323533</v>
      </c>
      <c r="S787" s="136">
        <v>7.73999999999993</v>
      </c>
      <c r="T787" s="137">
        <f t="shared" si="78"/>
        <v>0.25839793281653983</v>
      </c>
      <c r="U787" s="137">
        <f t="shared" si="79"/>
        <v>2.5839793281653982</v>
      </c>
      <c r="V787" s="136">
        <v>77.400000000003402</v>
      </c>
      <c r="W787" s="137">
        <f t="shared" si="80"/>
        <v>0.25839793281652612</v>
      </c>
      <c r="X787" s="137">
        <f t="shared" si="81"/>
        <v>2.5839793281652614</v>
      </c>
      <c r="Y787" s="136">
        <v>193.5</v>
      </c>
      <c r="Z787" s="9">
        <f t="shared" si="82"/>
        <v>0.20671834625322996</v>
      </c>
      <c r="AA787" s="139">
        <v>0.77399999999999902</v>
      </c>
      <c r="AB787" s="9">
        <f t="shared" si="83"/>
        <v>0.25839793281653778</v>
      </c>
      <c r="AC787" s="136">
        <v>193.5</v>
      </c>
      <c r="AD787" s="9">
        <f t="shared" si="84"/>
        <v>0.33074935400516797</v>
      </c>
      <c r="AE787" s="136">
        <v>193.5</v>
      </c>
      <c r="AF787" s="137">
        <f t="shared" si="85"/>
        <v>0.20671834625322996</v>
      </c>
      <c r="AG787" s="136">
        <v>193.5</v>
      </c>
      <c r="AH787" s="137">
        <f t="shared" si="86"/>
        <v>0.20671834625322996</v>
      </c>
      <c r="AI787" s="136">
        <v>193.5</v>
      </c>
      <c r="AJ787" s="138">
        <f t="shared" si="87"/>
        <v>0.20671834625322996</v>
      </c>
    </row>
    <row r="788" spans="1:36">
      <c r="A788" s="136">
        <v>193.75</v>
      </c>
      <c r="B788" s="137">
        <f t="shared" si="67"/>
        <v>0.20645161290322581</v>
      </c>
      <c r="C788" s="137">
        <f t="shared" si="68"/>
        <v>2.064516129032258</v>
      </c>
      <c r="D788" s="9">
        <v>19.374999999999499</v>
      </c>
      <c r="E788" s="138">
        <f t="shared" si="69"/>
        <v>2.0645161290323113</v>
      </c>
      <c r="F788" s="136">
        <v>193.75</v>
      </c>
      <c r="G788" s="137">
        <f t="shared" si="70"/>
        <v>0.5161290322580645</v>
      </c>
      <c r="H788" s="137">
        <f t="shared" si="71"/>
        <v>5.161290322580645</v>
      </c>
      <c r="I788" s="9">
        <v>19.374999999999499</v>
      </c>
      <c r="J788" s="138">
        <f t="shared" si="72"/>
        <v>2.0645161290323113</v>
      </c>
      <c r="K788" s="9">
        <v>772</v>
      </c>
      <c r="L788" s="137">
        <f t="shared" si="73"/>
        <v>0.51813471502590669</v>
      </c>
      <c r="M788" s="137">
        <f t="shared" si="74"/>
        <v>5.1813471502590671</v>
      </c>
      <c r="N788" s="136">
        <v>193.75</v>
      </c>
      <c r="O788" s="137">
        <f t="shared" si="75"/>
        <v>0.20645161290322581</v>
      </c>
      <c r="P788" s="137">
        <f t="shared" si="76"/>
        <v>2.064516129032258</v>
      </c>
      <c r="Q788" s="9">
        <v>19.374999999999499</v>
      </c>
      <c r="R788" s="138">
        <f t="shared" si="77"/>
        <v>2.0645161290323113</v>
      </c>
      <c r="S788" s="136">
        <v>7.7499999999999298</v>
      </c>
      <c r="T788" s="137">
        <f t="shared" si="78"/>
        <v>0.25806451612903458</v>
      </c>
      <c r="U788" s="137">
        <f t="shared" si="79"/>
        <v>2.580645161290346</v>
      </c>
      <c r="V788" s="136">
        <v>77.500000000003396</v>
      </c>
      <c r="W788" s="137">
        <f t="shared" si="80"/>
        <v>0.25806451612902093</v>
      </c>
      <c r="X788" s="137">
        <f t="shared" si="81"/>
        <v>2.5806451612902093</v>
      </c>
      <c r="Y788" s="136">
        <v>193.75</v>
      </c>
      <c r="Z788" s="9">
        <f t="shared" si="82"/>
        <v>0.20645161290322581</v>
      </c>
      <c r="AA788" s="139">
        <v>0.77499999999999902</v>
      </c>
      <c r="AB788" s="9">
        <f t="shared" si="83"/>
        <v>0.25806451612903258</v>
      </c>
      <c r="AC788" s="136">
        <v>193.75</v>
      </c>
      <c r="AD788" s="9">
        <f t="shared" si="84"/>
        <v>0.33032258064516129</v>
      </c>
      <c r="AE788" s="136">
        <v>193.75</v>
      </c>
      <c r="AF788" s="137">
        <f t="shared" si="85"/>
        <v>0.20645161290322581</v>
      </c>
      <c r="AG788" s="136">
        <v>193.75</v>
      </c>
      <c r="AH788" s="137">
        <f t="shared" si="86"/>
        <v>0.20645161290322581</v>
      </c>
      <c r="AI788" s="136">
        <v>193.75</v>
      </c>
      <c r="AJ788" s="138">
        <f t="shared" si="87"/>
        <v>0.20645161290322581</v>
      </c>
    </row>
    <row r="789" spans="1:36">
      <c r="A789" s="136">
        <v>194</v>
      </c>
      <c r="B789" s="137">
        <f t="shared" si="67"/>
        <v>0.2061855670103093</v>
      </c>
      <c r="C789" s="137">
        <f t="shared" si="68"/>
        <v>2.061855670103093</v>
      </c>
      <c r="D789" s="9">
        <v>19.399999999999501</v>
      </c>
      <c r="E789" s="138">
        <f t="shared" si="69"/>
        <v>2.0618556701031459</v>
      </c>
      <c r="F789" s="136">
        <v>194</v>
      </c>
      <c r="G789" s="137">
        <f t="shared" si="70"/>
        <v>0.51546391752577325</v>
      </c>
      <c r="H789" s="137">
        <f t="shared" si="71"/>
        <v>5.1546391752577323</v>
      </c>
      <c r="I789" s="9">
        <v>19.399999999999501</v>
      </c>
      <c r="J789" s="138">
        <f t="shared" si="72"/>
        <v>2.0618556701031459</v>
      </c>
      <c r="K789" s="136">
        <v>773</v>
      </c>
      <c r="L789" s="137">
        <f t="shared" si="73"/>
        <v>0.51746442432082795</v>
      </c>
      <c r="M789" s="137">
        <f t="shared" si="74"/>
        <v>5.1746442432082791</v>
      </c>
      <c r="N789" s="136">
        <v>194</v>
      </c>
      <c r="O789" s="137">
        <f t="shared" si="75"/>
        <v>0.2061855670103093</v>
      </c>
      <c r="P789" s="137">
        <f t="shared" si="76"/>
        <v>2.061855670103093</v>
      </c>
      <c r="Q789" s="9">
        <v>19.399999999999501</v>
      </c>
      <c r="R789" s="138">
        <f t="shared" si="77"/>
        <v>2.0618556701031459</v>
      </c>
      <c r="S789" s="136">
        <v>7.7599999999999296</v>
      </c>
      <c r="T789" s="137">
        <f t="shared" si="78"/>
        <v>0.25773195876288896</v>
      </c>
      <c r="U789" s="137">
        <f t="shared" si="79"/>
        <v>2.5773195876288897</v>
      </c>
      <c r="V789" s="136">
        <v>77.600000000003405</v>
      </c>
      <c r="W789" s="137">
        <f t="shared" si="80"/>
        <v>0.25773195876287525</v>
      </c>
      <c r="X789" s="137">
        <f t="shared" si="81"/>
        <v>2.5773195876287525</v>
      </c>
      <c r="Y789" s="136">
        <v>194</v>
      </c>
      <c r="Z789" s="9">
        <f t="shared" si="82"/>
        <v>0.2061855670103093</v>
      </c>
      <c r="AA789" s="139">
        <v>0.77599999999999902</v>
      </c>
      <c r="AB789" s="9">
        <f t="shared" si="83"/>
        <v>0.2577319587628869</v>
      </c>
      <c r="AC789" s="136">
        <v>194</v>
      </c>
      <c r="AD789" s="9">
        <f t="shared" si="84"/>
        <v>0.32989690721649489</v>
      </c>
      <c r="AE789" s="136">
        <v>194</v>
      </c>
      <c r="AF789" s="137">
        <f t="shared" si="85"/>
        <v>0.2061855670103093</v>
      </c>
      <c r="AG789" s="136">
        <v>194</v>
      </c>
      <c r="AH789" s="137">
        <f t="shared" si="86"/>
        <v>0.2061855670103093</v>
      </c>
      <c r="AI789" s="136">
        <v>194</v>
      </c>
      <c r="AJ789" s="138">
        <f t="shared" si="87"/>
        <v>0.2061855670103093</v>
      </c>
    </row>
    <row r="790" spans="1:36">
      <c r="A790" s="136">
        <v>194.25</v>
      </c>
      <c r="B790" s="137">
        <f t="shared" si="67"/>
        <v>0.20592020592020593</v>
      </c>
      <c r="C790" s="137">
        <f t="shared" si="68"/>
        <v>2.0592020592020592</v>
      </c>
      <c r="D790" s="9">
        <v>19.4249999999995</v>
      </c>
      <c r="E790" s="138">
        <f t="shared" si="69"/>
        <v>2.0592020592021125</v>
      </c>
      <c r="F790" s="136">
        <v>194.25</v>
      </c>
      <c r="G790" s="137">
        <f t="shared" si="70"/>
        <v>0.51480051480051481</v>
      </c>
      <c r="H790" s="137">
        <f t="shared" si="71"/>
        <v>5.1480051480051481</v>
      </c>
      <c r="I790" s="9">
        <v>19.4249999999995</v>
      </c>
      <c r="J790" s="138">
        <f t="shared" si="72"/>
        <v>2.0592020592021125</v>
      </c>
      <c r="K790" s="9">
        <v>774</v>
      </c>
      <c r="L790" s="137">
        <f t="shared" si="73"/>
        <v>0.51679586563307489</v>
      </c>
      <c r="M790" s="137">
        <f t="shared" si="74"/>
        <v>5.1679586563307485</v>
      </c>
      <c r="N790" s="136">
        <v>194.25</v>
      </c>
      <c r="O790" s="137">
        <f t="shared" si="75"/>
        <v>0.20592020592020593</v>
      </c>
      <c r="P790" s="137">
        <f t="shared" si="76"/>
        <v>2.0592020592020592</v>
      </c>
      <c r="Q790" s="9">
        <v>19.4249999999995</v>
      </c>
      <c r="R790" s="138">
        <f t="shared" si="77"/>
        <v>2.0592020592021125</v>
      </c>
      <c r="S790" s="136">
        <v>7.7699999999999303</v>
      </c>
      <c r="T790" s="137">
        <f t="shared" si="78"/>
        <v>0.25740025740025968</v>
      </c>
      <c r="U790" s="137">
        <f t="shared" si="79"/>
        <v>2.5740025740025967</v>
      </c>
      <c r="V790" s="136">
        <v>77.700000000003399</v>
      </c>
      <c r="W790" s="137">
        <f t="shared" si="80"/>
        <v>0.25740025740024614</v>
      </c>
      <c r="X790" s="137">
        <f t="shared" si="81"/>
        <v>2.5740025740024612</v>
      </c>
      <c r="Y790" s="136">
        <v>194.25</v>
      </c>
      <c r="Z790" s="9">
        <f t="shared" si="82"/>
        <v>0.20592020592020593</v>
      </c>
      <c r="AA790" s="139">
        <v>0.77699999999999902</v>
      </c>
      <c r="AB790" s="9">
        <f t="shared" si="83"/>
        <v>0.25740025740025774</v>
      </c>
      <c r="AC790" s="136">
        <v>194.25</v>
      </c>
      <c r="AD790" s="9">
        <f t="shared" si="84"/>
        <v>0.32947232947232946</v>
      </c>
      <c r="AE790" s="136">
        <v>194.25</v>
      </c>
      <c r="AF790" s="137">
        <f t="shared" si="85"/>
        <v>0.20592020592020593</v>
      </c>
      <c r="AG790" s="136">
        <v>194.25</v>
      </c>
      <c r="AH790" s="137">
        <f t="shared" si="86"/>
        <v>0.20592020592020593</v>
      </c>
      <c r="AI790" s="136">
        <v>194.25</v>
      </c>
      <c r="AJ790" s="138">
        <f t="shared" si="87"/>
        <v>0.20592020592020593</v>
      </c>
    </row>
    <row r="791" spans="1:36">
      <c r="A791" s="136">
        <v>194.5</v>
      </c>
      <c r="B791" s="137">
        <f t="shared" si="67"/>
        <v>0.20565552699228792</v>
      </c>
      <c r="C791" s="137">
        <f t="shared" si="68"/>
        <v>2.0565552699228791</v>
      </c>
      <c r="D791" s="9">
        <v>19.449999999999498</v>
      </c>
      <c r="E791" s="138">
        <f t="shared" si="69"/>
        <v>2.0565552699229324</v>
      </c>
      <c r="F791" s="136">
        <v>194.5</v>
      </c>
      <c r="G791" s="137">
        <f t="shared" si="70"/>
        <v>0.51413881748071977</v>
      </c>
      <c r="H791" s="137">
        <f t="shared" si="71"/>
        <v>5.1413881748071972</v>
      </c>
      <c r="I791" s="9">
        <v>19.449999999999498</v>
      </c>
      <c r="J791" s="138">
        <f t="shared" si="72"/>
        <v>2.0565552699229324</v>
      </c>
      <c r="K791" s="136">
        <v>775</v>
      </c>
      <c r="L791" s="137">
        <f t="shared" si="73"/>
        <v>0.5161290322580645</v>
      </c>
      <c r="M791" s="137">
        <f t="shared" si="74"/>
        <v>5.161290322580645</v>
      </c>
      <c r="N791" s="136">
        <v>194.5</v>
      </c>
      <c r="O791" s="137">
        <f t="shared" si="75"/>
        <v>0.20565552699228792</v>
      </c>
      <c r="P791" s="137">
        <f t="shared" si="76"/>
        <v>2.0565552699228791</v>
      </c>
      <c r="Q791" s="9">
        <v>19.449999999999498</v>
      </c>
      <c r="R791" s="138">
        <f t="shared" si="77"/>
        <v>2.0565552699229324</v>
      </c>
      <c r="S791" s="136">
        <v>7.7799999999999301</v>
      </c>
      <c r="T791" s="137">
        <f t="shared" si="78"/>
        <v>0.25706940874036222</v>
      </c>
      <c r="U791" s="137">
        <f t="shared" si="79"/>
        <v>2.5706940874036222</v>
      </c>
      <c r="V791" s="136">
        <v>77.800000000003493</v>
      </c>
      <c r="W791" s="137">
        <f t="shared" si="80"/>
        <v>0.25706940874034834</v>
      </c>
      <c r="X791" s="137">
        <f t="shared" si="81"/>
        <v>2.5706940874034832</v>
      </c>
      <c r="Y791" s="136">
        <v>194.5</v>
      </c>
      <c r="Z791" s="9">
        <f t="shared" si="82"/>
        <v>0.20565552699228792</v>
      </c>
      <c r="AA791" s="139">
        <v>0.77799999999999903</v>
      </c>
      <c r="AB791" s="9">
        <f t="shared" si="83"/>
        <v>0.25706940874036022</v>
      </c>
      <c r="AC791" s="136">
        <v>194.5</v>
      </c>
      <c r="AD791" s="9">
        <f t="shared" si="84"/>
        <v>0.3290488431876607</v>
      </c>
      <c r="AE791" s="136">
        <v>194.5</v>
      </c>
      <c r="AF791" s="137">
        <f t="shared" si="85"/>
        <v>0.20565552699228792</v>
      </c>
      <c r="AG791" s="136">
        <v>194.5</v>
      </c>
      <c r="AH791" s="137">
        <f t="shared" si="86"/>
        <v>0.20565552699228792</v>
      </c>
      <c r="AI791" s="136">
        <v>194.5</v>
      </c>
      <c r="AJ791" s="138">
        <f t="shared" si="87"/>
        <v>0.20565552699228792</v>
      </c>
    </row>
    <row r="792" spans="1:36">
      <c r="A792" s="136">
        <v>194.75</v>
      </c>
      <c r="B792" s="137">
        <f t="shared" si="67"/>
        <v>0.20539152759948653</v>
      </c>
      <c r="C792" s="137">
        <f t="shared" si="68"/>
        <v>2.0539152759948651</v>
      </c>
      <c r="D792" s="9">
        <v>19.4749999999995</v>
      </c>
      <c r="E792" s="138">
        <f t="shared" si="69"/>
        <v>2.053915275994918</v>
      </c>
      <c r="F792" s="136">
        <v>194.75</v>
      </c>
      <c r="G792" s="137">
        <f t="shared" si="70"/>
        <v>0.51347881899871628</v>
      </c>
      <c r="H792" s="137">
        <f t="shared" si="71"/>
        <v>5.1347881899871624</v>
      </c>
      <c r="I792" s="9">
        <v>19.4749999999995</v>
      </c>
      <c r="J792" s="138">
        <f t="shared" si="72"/>
        <v>2.053915275994918</v>
      </c>
      <c r="K792" s="9">
        <v>776</v>
      </c>
      <c r="L792" s="137">
        <f t="shared" si="73"/>
        <v>0.51546391752577325</v>
      </c>
      <c r="M792" s="137">
        <f t="shared" si="74"/>
        <v>5.1546391752577323</v>
      </c>
      <c r="N792" s="136">
        <v>194.75</v>
      </c>
      <c r="O792" s="137">
        <f t="shared" si="75"/>
        <v>0.20539152759948653</v>
      </c>
      <c r="P792" s="137">
        <f t="shared" si="76"/>
        <v>2.0539152759948651</v>
      </c>
      <c r="Q792" s="9">
        <v>19.4749999999995</v>
      </c>
      <c r="R792" s="138">
        <f t="shared" si="77"/>
        <v>2.053915275994918</v>
      </c>
      <c r="S792" s="136">
        <v>7.7899999999999299</v>
      </c>
      <c r="T792" s="137">
        <f t="shared" si="78"/>
        <v>0.25673940949936047</v>
      </c>
      <c r="U792" s="137">
        <f t="shared" si="79"/>
        <v>2.5673940949936047</v>
      </c>
      <c r="V792" s="136">
        <v>77.900000000003502</v>
      </c>
      <c r="W792" s="137">
        <f t="shared" si="80"/>
        <v>0.25673940949934659</v>
      </c>
      <c r="X792" s="137">
        <f t="shared" si="81"/>
        <v>2.5673940949934657</v>
      </c>
      <c r="Y792" s="136">
        <v>194.75</v>
      </c>
      <c r="Z792" s="9">
        <f t="shared" si="82"/>
        <v>0.20539152759948653</v>
      </c>
      <c r="AA792" s="139">
        <v>0.77899999999999903</v>
      </c>
      <c r="AB792" s="9">
        <f t="shared" si="83"/>
        <v>0.25673940949935847</v>
      </c>
      <c r="AC792" s="136">
        <v>194.75</v>
      </c>
      <c r="AD792" s="9">
        <f t="shared" si="84"/>
        <v>0.32862644415917847</v>
      </c>
      <c r="AE792" s="136">
        <v>194.75</v>
      </c>
      <c r="AF792" s="137">
        <f t="shared" si="85"/>
        <v>0.20539152759948653</v>
      </c>
      <c r="AG792" s="136">
        <v>194.75</v>
      </c>
      <c r="AH792" s="137">
        <f t="shared" si="86"/>
        <v>0.20539152759948653</v>
      </c>
      <c r="AI792" s="136">
        <v>194.75</v>
      </c>
      <c r="AJ792" s="138">
        <f t="shared" si="87"/>
        <v>0.20539152759948653</v>
      </c>
    </row>
    <row r="793" spans="1:36">
      <c r="A793" s="136">
        <v>195</v>
      </c>
      <c r="B793" s="137">
        <f t="shared" si="67"/>
        <v>0.20512820512820515</v>
      </c>
      <c r="C793" s="137">
        <f t="shared" si="68"/>
        <v>2.0512820512820515</v>
      </c>
      <c r="D793" s="9">
        <v>19.499999999999499</v>
      </c>
      <c r="E793" s="138">
        <f t="shared" si="69"/>
        <v>2.0512820512821039</v>
      </c>
      <c r="F793" s="136">
        <v>195</v>
      </c>
      <c r="G793" s="137">
        <f t="shared" si="70"/>
        <v>0.51282051282051289</v>
      </c>
      <c r="H793" s="137">
        <f t="shared" si="71"/>
        <v>5.1282051282051286</v>
      </c>
      <c r="I793" s="9">
        <v>19.499999999999499</v>
      </c>
      <c r="J793" s="138">
        <f t="shared" si="72"/>
        <v>2.0512820512821039</v>
      </c>
      <c r="K793" s="136">
        <v>777</v>
      </c>
      <c r="L793" s="137">
        <f t="shared" si="73"/>
        <v>0.51480051480051481</v>
      </c>
      <c r="M793" s="137">
        <f t="shared" si="74"/>
        <v>5.1480051480051481</v>
      </c>
      <c r="N793" s="136">
        <v>195</v>
      </c>
      <c r="O793" s="137">
        <f t="shared" si="75"/>
        <v>0.20512820512820515</v>
      </c>
      <c r="P793" s="137">
        <f t="shared" si="76"/>
        <v>2.0512820512820515</v>
      </c>
      <c r="Q793" s="9">
        <v>19.499999999999499</v>
      </c>
      <c r="R793" s="138">
        <f t="shared" si="77"/>
        <v>2.0512820512821039</v>
      </c>
      <c r="S793" s="136">
        <v>7.7999999999999199</v>
      </c>
      <c r="T793" s="137">
        <f t="shared" si="78"/>
        <v>0.256410256410259</v>
      </c>
      <c r="U793" s="137">
        <f t="shared" si="79"/>
        <v>2.5641025641025901</v>
      </c>
      <c r="V793" s="136">
        <v>78.000000000003496</v>
      </c>
      <c r="W793" s="137">
        <f t="shared" si="80"/>
        <v>0.2564102564102449</v>
      </c>
      <c r="X793" s="137">
        <f t="shared" si="81"/>
        <v>2.5641025641024489</v>
      </c>
      <c r="Y793" s="136">
        <v>195</v>
      </c>
      <c r="Z793" s="9">
        <f t="shared" si="82"/>
        <v>0.20512820512820515</v>
      </c>
      <c r="AA793" s="139">
        <v>0.77999999999999903</v>
      </c>
      <c r="AB793" s="9">
        <f t="shared" si="83"/>
        <v>0.25641025641025672</v>
      </c>
      <c r="AC793" s="136">
        <v>195</v>
      </c>
      <c r="AD793" s="9">
        <f t="shared" si="84"/>
        <v>0.32820512820512826</v>
      </c>
      <c r="AE793" s="136">
        <v>195</v>
      </c>
      <c r="AF793" s="137">
        <f t="shared" si="85"/>
        <v>0.20512820512820515</v>
      </c>
      <c r="AG793" s="136">
        <v>195</v>
      </c>
      <c r="AH793" s="137">
        <f t="shared" si="86"/>
        <v>0.20512820512820515</v>
      </c>
      <c r="AI793" s="136">
        <v>195</v>
      </c>
      <c r="AJ793" s="138">
        <f t="shared" si="87"/>
        <v>0.20512820512820515</v>
      </c>
    </row>
    <row r="794" spans="1:36">
      <c r="A794" s="136">
        <v>195.25</v>
      </c>
      <c r="B794" s="137">
        <f t="shared" si="67"/>
        <v>0.20486555697823303</v>
      </c>
      <c r="C794" s="137">
        <f t="shared" si="68"/>
        <v>2.0486555697823303</v>
      </c>
      <c r="D794" s="9">
        <v>19.524999999999501</v>
      </c>
      <c r="E794" s="138">
        <f t="shared" si="69"/>
        <v>2.0486555697823827</v>
      </c>
      <c r="F794" s="136">
        <v>195.25</v>
      </c>
      <c r="G794" s="137">
        <f t="shared" si="70"/>
        <v>0.51216389244558258</v>
      </c>
      <c r="H794" s="137">
        <f t="shared" si="71"/>
        <v>5.1216389244558256</v>
      </c>
      <c r="I794" s="9">
        <v>19.524999999999501</v>
      </c>
      <c r="J794" s="138">
        <f t="shared" si="72"/>
        <v>2.0486555697823827</v>
      </c>
      <c r="K794" s="9">
        <v>778</v>
      </c>
      <c r="L794" s="137">
        <f t="shared" si="73"/>
        <v>0.51413881748071977</v>
      </c>
      <c r="M794" s="137">
        <f t="shared" si="74"/>
        <v>5.1413881748071972</v>
      </c>
      <c r="N794" s="136">
        <v>195.25</v>
      </c>
      <c r="O794" s="137">
        <f t="shared" si="75"/>
        <v>0.20486555697823303</v>
      </c>
      <c r="P794" s="137">
        <f t="shared" si="76"/>
        <v>2.0486555697823303</v>
      </c>
      <c r="Q794" s="9">
        <v>19.524999999999501</v>
      </c>
      <c r="R794" s="138">
        <f t="shared" si="77"/>
        <v>2.0486555697823827</v>
      </c>
      <c r="S794" s="136">
        <v>7.8099999999999197</v>
      </c>
      <c r="T794" s="137">
        <f t="shared" si="78"/>
        <v>0.25608194622279395</v>
      </c>
      <c r="U794" s="137">
        <f t="shared" si="79"/>
        <v>2.5608194622279394</v>
      </c>
      <c r="V794" s="136">
        <v>78.100000000003504</v>
      </c>
      <c r="W794" s="137">
        <f t="shared" si="80"/>
        <v>0.2560819462227798</v>
      </c>
      <c r="X794" s="137">
        <f t="shared" si="81"/>
        <v>2.5608194622277978</v>
      </c>
      <c r="Y794" s="136">
        <v>195.25</v>
      </c>
      <c r="Z794" s="9">
        <f t="shared" si="82"/>
        <v>0.20486555697823303</v>
      </c>
      <c r="AA794" s="139">
        <v>0.78099999999999903</v>
      </c>
      <c r="AB794" s="9">
        <f t="shared" si="83"/>
        <v>0.25608194622279162</v>
      </c>
      <c r="AC794" s="136">
        <v>195.25</v>
      </c>
      <c r="AD794" s="9">
        <f t="shared" si="84"/>
        <v>0.32778489116517284</v>
      </c>
      <c r="AE794" s="136">
        <v>195.25</v>
      </c>
      <c r="AF794" s="137">
        <f t="shared" si="85"/>
        <v>0.20486555697823303</v>
      </c>
      <c r="AG794" s="136">
        <v>195.25</v>
      </c>
      <c r="AH794" s="137">
        <f t="shared" si="86"/>
        <v>0.20486555697823303</v>
      </c>
      <c r="AI794" s="136">
        <v>195.25</v>
      </c>
      <c r="AJ794" s="138">
        <f t="shared" si="87"/>
        <v>0.20486555697823303</v>
      </c>
    </row>
    <row r="795" spans="1:36">
      <c r="A795" s="136">
        <v>195.5</v>
      </c>
      <c r="B795" s="137">
        <f t="shared" si="67"/>
        <v>0.20460358056265984</v>
      </c>
      <c r="C795" s="137">
        <f t="shared" si="68"/>
        <v>2.0460358056265986</v>
      </c>
      <c r="D795" s="9">
        <v>19.5499999999995</v>
      </c>
      <c r="E795" s="138">
        <f t="shared" si="69"/>
        <v>2.046035805626651</v>
      </c>
      <c r="F795" s="136">
        <v>195.5</v>
      </c>
      <c r="G795" s="137">
        <f t="shared" si="70"/>
        <v>0.51150895140664965</v>
      </c>
      <c r="H795" s="137">
        <f t="shared" si="71"/>
        <v>5.1150895140664963</v>
      </c>
      <c r="I795" s="9">
        <v>19.5499999999995</v>
      </c>
      <c r="J795" s="138">
        <f t="shared" si="72"/>
        <v>2.046035805626651</v>
      </c>
      <c r="K795" s="136">
        <v>779</v>
      </c>
      <c r="L795" s="137">
        <f t="shared" si="73"/>
        <v>0.51347881899871628</v>
      </c>
      <c r="M795" s="137">
        <f t="shared" si="74"/>
        <v>5.1347881899871624</v>
      </c>
      <c r="N795" s="136">
        <v>195.5</v>
      </c>
      <c r="O795" s="137">
        <f t="shared" si="75"/>
        <v>0.20460358056265984</v>
      </c>
      <c r="P795" s="137">
        <f t="shared" si="76"/>
        <v>2.0460358056265986</v>
      </c>
      <c r="Q795" s="9">
        <v>19.5499999999995</v>
      </c>
      <c r="R795" s="138">
        <f t="shared" si="77"/>
        <v>2.046035805626651</v>
      </c>
      <c r="S795" s="136">
        <v>7.8199999999999203</v>
      </c>
      <c r="T795" s="137">
        <f t="shared" si="78"/>
        <v>0.25575447570332743</v>
      </c>
      <c r="U795" s="137">
        <f t="shared" si="79"/>
        <v>2.5575447570332743</v>
      </c>
      <c r="V795" s="136">
        <v>78.200000000003499</v>
      </c>
      <c r="W795" s="137">
        <f t="shared" si="80"/>
        <v>0.25575447570331339</v>
      </c>
      <c r="X795" s="137">
        <f t="shared" si="81"/>
        <v>2.557544757033134</v>
      </c>
      <c r="Y795" s="136">
        <v>195.5</v>
      </c>
      <c r="Z795" s="9">
        <f t="shared" si="82"/>
        <v>0.20460358056265984</v>
      </c>
      <c r="AA795" s="139">
        <v>0.78199999999999903</v>
      </c>
      <c r="AB795" s="9">
        <f t="shared" si="83"/>
        <v>0.2557544757033251</v>
      </c>
      <c r="AC795" s="136">
        <v>195.5</v>
      </c>
      <c r="AD795" s="9">
        <f t="shared" si="84"/>
        <v>0.32736572890025578</v>
      </c>
      <c r="AE795" s="136">
        <v>195.5</v>
      </c>
      <c r="AF795" s="137">
        <f t="shared" si="85"/>
        <v>0.20460358056265984</v>
      </c>
      <c r="AG795" s="136">
        <v>195.5</v>
      </c>
      <c r="AH795" s="137">
        <f t="shared" si="86"/>
        <v>0.20460358056265984</v>
      </c>
      <c r="AI795" s="136">
        <v>195.5</v>
      </c>
      <c r="AJ795" s="138">
        <f t="shared" si="87"/>
        <v>0.20460358056265984</v>
      </c>
    </row>
    <row r="796" spans="1:36">
      <c r="A796" s="136">
        <v>195.75</v>
      </c>
      <c r="B796" s="137">
        <f t="shared" si="67"/>
        <v>0.20434227330779056</v>
      </c>
      <c r="C796" s="137">
        <f t="shared" si="68"/>
        <v>2.0434227330779056</v>
      </c>
      <c r="D796" s="9">
        <v>19.574999999999498</v>
      </c>
      <c r="E796" s="138">
        <f t="shared" si="69"/>
        <v>2.043422733077958</v>
      </c>
      <c r="F796" s="136">
        <v>195.75</v>
      </c>
      <c r="G796" s="137">
        <f t="shared" si="70"/>
        <v>0.51085568326947639</v>
      </c>
      <c r="H796" s="137">
        <f t="shared" si="71"/>
        <v>5.1085568326947639</v>
      </c>
      <c r="I796" s="9">
        <v>19.574999999999498</v>
      </c>
      <c r="J796" s="138">
        <f t="shared" si="72"/>
        <v>2.043422733077958</v>
      </c>
      <c r="K796" s="9">
        <v>780</v>
      </c>
      <c r="L796" s="137">
        <f t="shared" si="73"/>
        <v>0.51282051282051289</v>
      </c>
      <c r="M796" s="137">
        <f t="shared" si="74"/>
        <v>5.1282051282051286</v>
      </c>
      <c r="N796" s="136">
        <v>195.75</v>
      </c>
      <c r="O796" s="137">
        <f t="shared" si="75"/>
        <v>0.20434227330779056</v>
      </c>
      <c r="P796" s="137">
        <f t="shared" si="76"/>
        <v>2.0434227330779056</v>
      </c>
      <c r="Q796" s="9">
        <v>19.574999999999498</v>
      </c>
      <c r="R796" s="138">
        <f t="shared" si="77"/>
        <v>2.043422733077958</v>
      </c>
      <c r="S796" s="136">
        <v>7.8299999999999201</v>
      </c>
      <c r="T796" s="137">
        <f t="shared" si="78"/>
        <v>0.2554278416347408</v>
      </c>
      <c r="U796" s="137">
        <f t="shared" si="79"/>
        <v>2.5542784163474082</v>
      </c>
      <c r="V796" s="136">
        <v>78.300000000003493</v>
      </c>
      <c r="W796" s="137">
        <f t="shared" si="80"/>
        <v>0.25542784163472676</v>
      </c>
      <c r="X796" s="137">
        <f t="shared" si="81"/>
        <v>2.5542784163472678</v>
      </c>
      <c r="Y796" s="136">
        <v>195.75</v>
      </c>
      <c r="Z796" s="9">
        <f t="shared" si="82"/>
        <v>0.20434227330779056</v>
      </c>
      <c r="AA796" s="139">
        <v>0.78299999999999903</v>
      </c>
      <c r="AB796" s="9">
        <f t="shared" si="83"/>
        <v>0.25542784163473853</v>
      </c>
      <c r="AC796" s="136">
        <v>195.75</v>
      </c>
      <c r="AD796" s="9">
        <f t="shared" si="84"/>
        <v>0.3269476372924649</v>
      </c>
      <c r="AE796" s="136">
        <v>195.75</v>
      </c>
      <c r="AF796" s="137">
        <f t="shared" si="85"/>
        <v>0.20434227330779056</v>
      </c>
      <c r="AG796" s="136">
        <v>195.75</v>
      </c>
      <c r="AH796" s="137">
        <f t="shared" si="86"/>
        <v>0.20434227330779056</v>
      </c>
      <c r="AI796" s="136">
        <v>195.75</v>
      </c>
      <c r="AJ796" s="138">
        <f t="shared" si="87"/>
        <v>0.20434227330779056</v>
      </c>
    </row>
    <row r="797" spans="1:36">
      <c r="A797" s="136">
        <v>196</v>
      </c>
      <c r="B797" s="137">
        <f t="shared" si="67"/>
        <v>0.20408163265306123</v>
      </c>
      <c r="C797" s="137">
        <f t="shared" si="68"/>
        <v>2.0408163265306123</v>
      </c>
      <c r="D797" s="9">
        <v>19.5999999999995</v>
      </c>
      <c r="E797" s="138">
        <f t="shared" si="69"/>
        <v>2.0408163265306642</v>
      </c>
      <c r="F797" s="136">
        <v>196</v>
      </c>
      <c r="G797" s="137">
        <f t="shared" si="70"/>
        <v>0.51020408163265307</v>
      </c>
      <c r="H797" s="137">
        <f t="shared" si="71"/>
        <v>5.1020408163265305</v>
      </c>
      <c r="I797" s="9">
        <v>19.5999999999995</v>
      </c>
      <c r="J797" s="138">
        <f t="shared" si="72"/>
        <v>2.0408163265306642</v>
      </c>
      <c r="K797" s="136">
        <v>781</v>
      </c>
      <c r="L797" s="137">
        <f t="shared" si="73"/>
        <v>0.51216389244558258</v>
      </c>
      <c r="M797" s="137">
        <f t="shared" si="74"/>
        <v>5.1216389244558256</v>
      </c>
      <c r="N797" s="136">
        <v>196</v>
      </c>
      <c r="O797" s="137">
        <f t="shared" si="75"/>
        <v>0.20408163265306123</v>
      </c>
      <c r="P797" s="137">
        <f t="shared" si="76"/>
        <v>2.0408163265306123</v>
      </c>
      <c r="Q797" s="9">
        <v>19.5999999999995</v>
      </c>
      <c r="R797" s="138">
        <f t="shared" si="77"/>
        <v>2.0408163265306642</v>
      </c>
      <c r="S797" s="136">
        <v>7.8399999999999199</v>
      </c>
      <c r="T797" s="137">
        <f t="shared" si="78"/>
        <v>0.25510204081632915</v>
      </c>
      <c r="U797" s="137">
        <f t="shared" si="79"/>
        <v>2.5510204081632915</v>
      </c>
      <c r="V797" s="136">
        <v>78.400000000003502</v>
      </c>
      <c r="W797" s="137">
        <f t="shared" si="80"/>
        <v>0.25510204081631516</v>
      </c>
      <c r="X797" s="137">
        <f t="shared" si="81"/>
        <v>2.5510204081631516</v>
      </c>
      <c r="Y797" s="136">
        <v>196</v>
      </c>
      <c r="Z797" s="9">
        <f t="shared" si="82"/>
        <v>0.20408163265306123</v>
      </c>
      <c r="AA797" s="139">
        <v>0.78399999999999903</v>
      </c>
      <c r="AB797" s="9">
        <f t="shared" si="83"/>
        <v>0.25510204081632681</v>
      </c>
      <c r="AC797" s="136">
        <v>196</v>
      </c>
      <c r="AD797" s="9">
        <f t="shared" si="84"/>
        <v>0.32653061224489793</v>
      </c>
      <c r="AE797" s="136">
        <v>196</v>
      </c>
      <c r="AF797" s="137">
        <f t="shared" si="85"/>
        <v>0.20408163265306123</v>
      </c>
      <c r="AG797" s="136">
        <v>196</v>
      </c>
      <c r="AH797" s="137">
        <f t="shared" si="86"/>
        <v>0.20408163265306123</v>
      </c>
      <c r="AI797" s="136">
        <v>196</v>
      </c>
      <c r="AJ797" s="138">
        <f t="shared" si="87"/>
        <v>0.20408163265306123</v>
      </c>
    </row>
    <row r="798" spans="1:36">
      <c r="A798" s="136">
        <v>196.25</v>
      </c>
      <c r="B798" s="137">
        <f t="shared" si="67"/>
        <v>0.2038216560509554</v>
      </c>
      <c r="C798" s="137">
        <f t="shared" si="68"/>
        <v>2.0382165605095541</v>
      </c>
      <c r="D798" s="9">
        <v>19.624999999999499</v>
      </c>
      <c r="E798" s="138">
        <f t="shared" si="69"/>
        <v>2.0382165605096061</v>
      </c>
      <c r="F798" s="136">
        <v>196.25</v>
      </c>
      <c r="G798" s="137">
        <f t="shared" si="70"/>
        <v>0.50955414012738853</v>
      </c>
      <c r="H798" s="137">
        <f t="shared" si="71"/>
        <v>5.0955414012738851</v>
      </c>
      <c r="I798" s="9">
        <v>19.624999999999499</v>
      </c>
      <c r="J798" s="138">
        <f t="shared" si="72"/>
        <v>2.0382165605096061</v>
      </c>
      <c r="K798" s="9">
        <v>782</v>
      </c>
      <c r="L798" s="137">
        <f t="shared" si="73"/>
        <v>0.51150895140664965</v>
      </c>
      <c r="M798" s="137">
        <f t="shared" si="74"/>
        <v>5.1150895140664963</v>
      </c>
      <c r="N798" s="136">
        <v>196.25</v>
      </c>
      <c r="O798" s="137">
        <f t="shared" si="75"/>
        <v>0.2038216560509554</v>
      </c>
      <c r="P798" s="137">
        <f t="shared" si="76"/>
        <v>2.0382165605095541</v>
      </c>
      <c r="Q798" s="9">
        <v>19.624999999999499</v>
      </c>
      <c r="R798" s="138">
        <f t="shared" si="77"/>
        <v>2.0382165605096061</v>
      </c>
      <c r="S798" s="136">
        <v>7.8499999999999197</v>
      </c>
      <c r="T798" s="137">
        <f t="shared" si="78"/>
        <v>0.25477707006369688</v>
      </c>
      <c r="U798" s="137">
        <f t="shared" si="79"/>
        <v>2.5477707006369688</v>
      </c>
      <c r="V798" s="136">
        <v>78.500000000003496</v>
      </c>
      <c r="W798" s="137">
        <f t="shared" si="80"/>
        <v>0.25477707006368289</v>
      </c>
      <c r="X798" s="137">
        <f t="shared" si="81"/>
        <v>2.5477707006368289</v>
      </c>
      <c r="Y798" s="136">
        <v>196.25</v>
      </c>
      <c r="Z798" s="9">
        <f t="shared" si="82"/>
        <v>0.2038216560509554</v>
      </c>
      <c r="AA798" s="139">
        <v>0.78499999999999903</v>
      </c>
      <c r="AB798" s="9">
        <f t="shared" si="83"/>
        <v>0.2547770700636946</v>
      </c>
      <c r="AC798" s="136">
        <v>196.25</v>
      </c>
      <c r="AD798" s="9">
        <f t="shared" si="84"/>
        <v>0.32611464968152865</v>
      </c>
      <c r="AE798" s="136">
        <v>196.25</v>
      </c>
      <c r="AF798" s="137">
        <f t="shared" si="85"/>
        <v>0.2038216560509554</v>
      </c>
      <c r="AG798" s="136">
        <v>196.25</v>
      </c>
      <c r="AH798" s="137">
        <f t="shared" si="86"/>
        <v>0.2038216560509554</v>
      </c>
      <c r="AI798" s="136">
        <v>196.25</v>
      </c>
      <c r="AJ798" s="138">
        <f t="shared" si="87"/>
        <v>0.2038216560509554</v>
      </c>
    </row>
    <row r="799" spans="1:36">
      <c r="A799" s="136">
        <v>196.5</v>
      </c>
      <c r="B799" s="137">
        <f t="shared" si="67"/>
        <v>0.20356234096692113</v>
      </c>
      <c r="C799" s="137">
        <f t="shared" si="68"/>
        <v>2.0356234096692112</v>
      </c>
      <c r="D799" s="9">
        <v>19.649999999999501</v>
      </c>
      <c r="E799" s="138">
        <f t="shared" si="69"/>
        <v>2.0356234096692627</v>
      </c>
      <c r="F799" s="136">
        <v>196.5</v>
      </c>
      <c r="G799" s="137">
        <f t="shared" si="70"/>
        <v>0.5089058524173028</v>
      </c>
      <c r="H799" s="137">
        <f t="shared" si="71"/>
        <v>5.0890585241730282</v>
      </c>
      <c r="I799" s="9">
        <v>19.649999999999501</v>
      </c>
      <c r="J799" s="138">
        <f t="shared" si="72"/>
        <v>2.0356234096692627</v>
      </c>
      <c r="K799" s="136">
        <v>783</v>
      </c>
      <c r="L799" s="137">
        <f t="shared" si="73"/>
        <v>0.51085568326947639</v>
      </c>
      <c r="M799" s="137">
        <f t="shared" si="74"/>
        <v>5.1085568326947639</v>
      </c>
      <c r="N799" s="136">
        <v>196.5</v>
      </c>
      <c r="O799" s="137">
        <f t="shared" si="75"/>
        <v>0.20356234096692113</v>
      </c>
      <c r="P799" s="137">
        <f t="shared" si="76"/>
        <v>2.0356234096692112</v>
      </c>
      <c r="Q799" s="9">
        <v>19.649999999999501</v>
      </c>
      <c r="R799" s="138">
        <f t="shared" si="77"/>
        <v>2.0356234096692627</v>
      </c>
      <c r="S799" s="136">
        <v>7.8599999999999204</v>
      </c>
      <c r="T799" s="137">
        <f t="shared" si="78"/>
        <v>0.25445292620865395</v>
      </c>
      <c r="U799" s="137">
        <f t="shared" si="79"/>
        <v>2.5445292620865394</v>
      </c>
      <c r="V799" s="136">
        <v>78.600000000003504</v>
      </c>
      <c r="W799" s="137">
        <f t="shared" si="80"/>
        <v>0.25445292620864007</v>
      </c>
      <c r="X799" s="137">
        <f t="shared" si="81"/>
        <v>2.5445292620864008</v>
      </c>
      <c r="Y799" s="136">
        <v>196.5</v>
      </c>
      <c r="Z799" s="9">
        <f t="shared" si="82"/>
        <v>0.20356234096692113</v>
      </c>
      <c r="AA799" s="139">
        <v>0.78599999999999903</v>
      </c>
      <c r="AB799" s="9">
        <f t="shared" si="83"/>
        <v>0.25445292620865173</v>
      </c>
      <c r="AC799" s="136">
        <v>196.5</v>
      </c>
      <c r="AD799" s="9">
        <f t="shared" si="84"/>
        <v>0.32569974554707382</v>
      </c>
      <c r="AE799" s="136">
        <v>196.5</v>
      </c>
      <c r="AF799" s="137">
        <f t="shared" si="85"/>
        <v>0.20356234096692113</v>
      </c>
      <c r="AG799" s="136">
        <v>196.5</v>
      </c>
      <c r="AH799" s="137">
        <f t="shared" si="86"/>
        <v>0.20356234096692113</v>
      </c>
      <c r="AI799" s="136">
        <v>196.5</v>
      </c>
      <c r="AJ799" s="138">
        <f t="shared" si="87"/>
        <v>0.20356234096692113</v>
      </c>
    </row>
    <row r="800" spans="1:36">
      <c r="A800" s="136">
        <v>196.75</v>
      </c>
      <c r="B800" s="137">
        <f t="shared" si="67"/>
        <v>0.20330368487928843</v>
      </c>
      <c r="C800" s="137">
        <f t="shared" si="68"/>
        <v>2.0330368487928845</v>
      </c>
      <c r="D800" s="9">
        <v>19.6749999999995</v>
      </c>
      <c r="E800" s="138">
        <f t="shared" si="69"/>
        <v>2.033036848792936</v>
      </c>
      <c r="F800" s="136">
        <v>196.75</v>
      </c>
      <c r="G800" s="137">
        <f t="shared" si="70"/>
        <v>0.50825921219822112</v>
      </c>
      <c r="H800" s="137">
        <f t="shared" si="71"/>
        <v>5.082592121982211</v>
      </c>
      <c r="I800" s="9">
        <v>19.6749999999995</v>
      </c>
      <c r="J800" s="138">
        <f t="shared" si="72"/>
        <v>2.033036848792936</v>
      </c>
      <c r="K800" s="9">
        <v>784</v>
      </c>
      <c r="L800" s="137">
        <f t="shared" si="73"/>
        <v>0.51020408163265307</v>
      </c>
      <c r="M800" s="137">
        <f t="shared" si="74"/>
        <v>5.1020408163265305</v>
      </c>
      <c r="N800" s="136">
        <v>196.75</v>
      </c>
      <c r="O800" s="137">
        <f t="shared" si="75"/>
        <v>0.20330368487928843</v>
      </c>
      <c r="P800" s="137">
        <f t="shared" si="76"/>
        <v>2.0330368487928845</v>
      </c>
      <c r="Q800" s="9">
        <v>19.6749999999995</v>
      </c>
      <c r="R800" s="138">
        <f t="shared" si="77"/>
        <v>2.033036848792936</v>
      </c>
      <c r="S800" s="136">
        <v>7.8699999999999202</v>
      </c>
      <c r="T800" s="137">
        <f t="shared" si="78"/>
        <v>0.25412960609911311</v>
      </c>
      <c r="U800" s="137">
        <f t="shared" si="79"/>
        <v>2.5412960609911313</v>
      </c>
      <c r="V800" s="136">
        <v>78.700000000003499</v>
      </c>
      <c r="W800" s="137">
        <f t="shared" si="80"/>
        <v>0.25412960609909924</v>
      </c>
      <c r="X800" s="137">
        <f t="shared" si="81"/>
        <v>2.5412960609909923</v>
      </c>
      <c r="Y800" s="136">
        <v>196.75</v>
      </c>
      <c r="Z800" s="9">
        <f t="shared" si="82"/>
        <v>0.20330368487928843</v>
      </c>
      <c r="AA800" s="139">
        <v>0.78699999999999903</v>
      </c>
      <c r="AB800" s="9">
        <f t="shared" si="83"/>
        <v>0.25412960609911089</v>
      </c>
      <c r="AC800" s="136">
        <v>196.75</v>
      </c>
      <c r="AD800" s="9">
        <f t="shared" si="84"/>
        <v>0.32528589580686151</v>
      </c>
      <c r="AE800" s="136">
        <v>196.75</v>
      </c>
      <c r="AF800" s="137">
        <f t="shared" si="85"/>
        <v>0.20330368487928843</v>
      </c>
      <c r="AG800" s="136">
        <v>196.75</v>
      </c>
      <c r="AH800" s="137">
        <f t="shared" si="86"/>
        <v>0.20330368487928843</v>
      </c>
      <c r="AI800" s="136">
        <v>196.75</v>
      </c>
      <c r="AJ800" s="138">
        <f t="shared" si="87"/>
        <v>0.20330368487928843</v>
      </c>
    </row>
    <row r="801" spans="1:36">
      <c r="A801" s="136">
        <v>197</v>
      </c>
      <c r="B801" s="137">
        <f t="shared" si="67"/>
        <v>0.20304568527918782</v>
      </c>
      <c r="C801" s="137">
        <f t="shared" si="68"/>
        <v>2.030456852791878</v>
      </c>
      <c r="D801" s="9">
        <v>19.699999999999498</v>
      </c>
      <c r="E801" s="138">
        <f t="shared" si="69"/>
        <v>2.03045685279193</v>
      </c>
      <c r="F801" s="136">
        <v>197</v>
      </c>
      <c r="G801" s="137">
        <f t="shared" si="70"/>
        <v>0.50761421319796951</v>
      </c>
      <c r="H801" s="137">
        <f t="shared" si="71"/>
        <v>5.0761421319796955</v>
      </c>
      <c r="I801" s="9">
        <v>19.699999999999498</v>
      </c>
      <c r="J801" s="138">
        <f t="shared" si="72"/>
        <v>2.03045685279193</v>
      </c>
      <c r="K801" s="136">
        <v>785</v>
      </c>
      <c r="L801" s="137">
        <f t="shared" si="73"/>
        <v>0.50955414012738853</v>
      </c>
      <c r="M801" s="137">
        <f t="shared" si="74"/>
        <v>5.0955414012738851</v>
      </c>
      <c r="N801" s="136">
        <v>197</v>
      </c>
      <c r="O801" s="137">
        <f t="shared" si="75"/>
        <v>0.20304568527918782</v>
      </c>
      <c r="P801" s="137">
        <f t="shared" si="76"/>
        <v>2.030456852791878</v>
      </c>
      <c r="Q801" s="9">
        <v>19.699999999999498</v>
      </c>
      <c r="R801" s="138">
        <f t="shared" si="77"/>
        <v>2.03045685279193</v>
      </c>
      <c r="S801" s="136">
        <v>7.87999999999992</v>
      </c>
      <c r="T801" s="137">
        <f t="shared" si="78"/>
        <v>0.25380710659898736</v>
      </c>
      <c r="U801" s="137">
        <f t="shared" si="79"/>
        <v>2.5380710659898735</v>
      </c>
      <c r="V801" s="136">
        <v>78.800000000003493</v>
      </c>
      <c r="W801" s="137">
        <f t="shared" si="80"/>
        <v>0.25380710659897354</v>
      </c>
      <c r="X801" s="137">
        <f t="shared" si="81"/>
        <v>2.5380710659897354</v>
      </c>
      <c r="Y801" s="136">
        <v>197</v>
      </c>
      <c r="Z801" s="9">
        <f t="shared" si="82"/>
        <v>0.20304568527918782</v>
      </c>
      <c r="AA801" s="139">
        <v>0.78799999999999903</v>
      </c>
      <c r="AB801" s="9">
        <f t="shared" si="83"/>
        <v>0.25380710659898509</v>
      </c>
      <c r="AC801" s="136">
        <v>197</v>
      </c>
      <c r="AD801" s="9">
        <f t="shared" si="84"/>
        <v>0.32487309644670054</v>
      </c>
      <c r="AE801" s="136">
        <v>197</v>
      </c>
      <c r="AF801" s="137">
        <f t="shared" si="85"/>
        <v>0.20304568527918782</v>
      </c>
      <c r="AG801" s="136">
        <v>197</v>
      </c>
      <c r="AH801" s="137">
        <f t="shared" si="86"/>
        <v>0.20304568527918782</v>
      </c>
      <c r="AI801" s="136">
        <v>197</v>
      </c>
      <c r="AJ801" s="138">
        <f t="shared" si="87"/>
        <v>0.20304568527918782</v>
      </c>
    </row>
    <row r="802" spans="1:36">
      <c r="A802" s="136">
        <v>197.25</v>
      </c>
      <c r="B802" s="137">
        <f t="shared" si="67"/>
        <v>0.20278833967046897</v>
      </c>
      <c r="C802" s="137">
        <f t="shared" si="68"/>
        <v>2.0278833967046896</v>
      </c>
      <c r="D802" s="9">
        <v>19.7249999999995</v>
      </c>
      <c r="E802" s="138">
        <f t="shared" si="69"/>
        <v>2.0278833967047407</v>
      </c>
      <c r="F802" s="136">
        <v>197.25</v>
      </c>
      <c r="G802" s="137">
        <f t="shared" si="70"/>
        <v>0.50697084917617241</v>
      </c>
      <c r="H802" s="137">
        <f t="shared" si="71"/>
        <v>5.0697084917617241</v>
      </c>
      <c r="I802" s="9">
        <v>19.7249999999995</v>
      </c>
      <c r="J802" s="138">
        <f t="shared" si="72"/>
        <v>2.0278833967047407</v>
      </c>
      <c r="K802" s="9">
        <v>786</v>
      </c>
      <c r="L802" s="137">
        <f t="shared" si="73"/>
        <v>0.5089058524173028</v>
      </c>
      <c r="M802" s="137">
        <f t="shared" si="74"/>
        <v>5.0890585241730282</v>
      </c>
      <c r="N802" s="136">
        <v>197.25</v>
      </c>
      <c r="O802" s="137">
        <f t="shared" si="75"/>
        <v>0.20278833967046897</v>
      </c>
      <c r="P802" s="137">
        <f t="shared" si="76"/>
        <v>2.0278833967046896</v>
      </c>
      <c r="Q802" s="9">
        <v>19.7249999999995</v>
      </c>
      <c r="R802" s="138">
        <f t="shared" si="77"/>
        <v>2.0278833967047407</v>
      </c>
      <c r="S802" s="136">
        <v>7.8899999999999197</v>
      </c>
      <c r="T802" s="137">
        <f t="shared" si="78"/>
        <v>0.25348542458808876</v>
      </c>
      <c r="U802" s="137">
        <f t="shared" si="79"/>
        <v>2.5348542458808874</v>
      </c>
      <c r="V802" s="136">
        <v>78.900000000003601</v>
      </c>
      <c r="W802" s="137">
        <f t="shared" si="80"/>
        <v>0.2534854245880746</v>
      </c>
      <c r="X802" s="137">
        <f t="shared" si="81"/>
        <v>2.5348542458807461</v>
      </c>
      <c r="Y802" s="136">
        <v>197.25</v>
      </c>
      <c r="Z802" s="9">
        <f t="shared" si="82"/>
        <v>0.20278833967046897</v>
      </c>
      <c r="AA802" s="139">
        <v>0.78899999999999904</v>
      </c>
      <c r="AB802" s="9">
        <f t="shared" si="83"/>
        <v>0.25348542458808654</v>
      </c>
      <c r="AC802" s="136">
        <v>197.25</v>
      </c>
      <c r="AD802" s="9">
        <f t="shared" si="84"/>
        <v>0.32446134347275035</v>
      </c>
      <c r="AE802" s="136">
        <v>197.25</v>
      </c>
      <c r="AF802" s="137">
        <f t="shared" si="85"/>
        <v>0.20278833967046897</v>
      </c>
      <c r="AG802" s="136">
        <v>197.25</v>
      </c>
      <c r="AH802" s="137">
        <f t="shared" si="86"/>
        <v>0.20278833967046897</v>
      </c>
      <c r="AI802" s="136">
        <v>197.25</v>
      </c>
      <c r="AJ802" s="138">
        <f t="shared" si="87"/>
        <v>0.20278833967046897</v>
      </c>
    </row>
    <row r="803" spans="1:36">
      <c r="A803" s="136">
        <v>197.5</v>
      </c>
      <c r="B803" s="137">
        <f t="shared" si="67"/>
        <v>0.20253164556962028</v>
      </c>
      <c r="C803" s="137">
        <f t="shared" si="68"/>
        <v>2.0253164556962027</v>
      </c>
      <c r="D803" s="9">
        <v>19.749999999999499</v>
      </c>
      <c r="E803" s="138">
        <f t="shared" si="69"/>
        <v>2.0253164556962542</v>
      </c>
      <c r="F803" s="136">
        <v>197.5</v>
      </c>
      <c r="G803" s="137">
        <f t="shared" si="70"/>
        <v>0.50632911392405067</v>
      </c>
      <c r="H803" s="137">
        <f t="shared" si="71"/>
        <v>5.0632911392405067</v>
      </c>
      <c r="I803" s="9">
        <v>19.749999999999499</v>
      </c>
      <c r="J803" s="138">
        <f t="shared" si="72"/>
        <v>2.0253164556962542</v>
      </c>
      <c r="K803" s="136">
        <v>787</v>
      </c>
      <c r="L803" s="137">
        <f t="shared" si="73"/>
        <v>0.50825921219822112</v>
      </c>
      <c r="M803" s="137">
        <f t="shared" si="74"/>
        <v>5.082592121982211</v>
      </c>
      <c r="N803" s="136">
        <v>197.5</v>
      </c>
      <c r="O803" s="137">
        <f t="shared" si="75"/>
        <v>0.20253164556962028</v>
      </c>
      <c r="P803" s="137">
        <f t="shared" si="76"/>
        <v>2.0253164556962027</v>
      </c>
      <c r="Q803" s="9">
        <v>19.749999999999499</v>
      </c>
      <c r="R803" s="138">
        <f t="shared" si="77"/>
        <v>2.0253164556962542</v>
      </c>
      <c r="S803" s="136">
        <v>7.8999999999999204</v>
      </c>
      <c r="T803" s="137">
        <f t="shared" si="78"/>
        <v>0.25316455696202789</v>
      </c>
      <c r="U803" s="137">
        <f t="shared" si="79"/>
        <v>2.5316455696202791</v>
      </c>
      <c r="V803" s="136">
        <v>79.000000000003595</v>
      </c>
      <c r="W803" s="137">
        <f t="shared" si="80"/>
        <v>0.25316455696201379</v>
      </c>
      <c r="X803" s="137">
        <f t="shared" si="81"/>
        <v>2.5316455696201379</v>
      </c>
      <c r="Y803" s="136">
        <v>197.5</v>
      </c>
      <c r="Z803" s="9">
        <f t="shared" si="82"/>
        <v>0.20253164556962028</v>
      </c>
      <c r="AA803" s="139">
        <v>0.78999999999999904</v>
      </c>
      <c r="AB803" s="9">
        <f t="shared" si="83"/>
        <v>0.25316455696202561</v>
      </c>
      <c r="AC803" s="136">
        <v>197.5</v>
      </c>
      <c r="AD803" s="9">
        <f t="shared" si="84"/>
        <v>0.32405063291139241</v>
      </c>
      <c r="AE803" s="136">
        <v>197.5</v>
      </c>
      <c r="AF803" s="137">
        <f t="shared" si="85"/>
        <v>0.20253164556962028</v>
      </c>
      <c r="AG803" s="136">
        <v>197.5</v>
      </c>
      <c r="AH803" s="137">
        <f t="shared" si="86"/>
        <v>0.20253164556962028</v>
      </c>
      <c r="AI803" s="136">
        <v>197.5</v>
      </c>
      <c r="AJ803" s="138">
        <f t="shared" si="87"/>
        <v>0.20253164556962028</v>
      </c>
    </row>
    <row r="804" spans="1:36">
      <c r="A804" s="136">
        <v>197.75</v>
      </c>
      <c r="B804" s="137">
        <f t="shared" si="67"/>
        <v>0.20227560050568902</v>
      </c>
      <c r="C804" s="137">
        <f t="shared" si="68"/>
        <v>2.0227560050568902</v>
      </c>
      <c r="D804" s="9">
        <v>19.774999999999501</v>
      </c>
      <c r="E804" s="138">
        <f t="shared" si="69"/>
        <v>2.0227560050569413</v>
      </c>
      <c r="F804" s="136">
        <v>197.75</v>
      </c>
      <c r="G804" s="137">
        <f t="shared" si="70"/>
        <v>0.50568900126422256</v>
      </c>
      <c r="H804" s="137">
        <f t="shared" si="71"/>
        <v>5.056890012642226</v>
      </c>
      <c r="I804" s="9">
        <v>19.774999999999501</v>
      </c>
      <c r="J804" s="138">
        <f t="shared" si="72"/>
        <v>2.0227560050569413</v>
      </c>
      <c r="K804" s="9">
        <v>788</v>
      </c>
      <c r="L804" s="137">
        <f t="shared" si="73"/>
        <v>0.50761421319796951</v>
      </c>
      <c r="M804" s="137">
        <f t="shared" si="74"/>
        <v>5.0761421319796955</v>
      </c>
      <c r="N804" s="136">
        <v>197.75</v>
      </c>
      <c r="O804" s="137">
        <f t="shared" si="75"/>
        <v>0.20227560050568902</v>
      </c>
      <c r="P804" s="137">
        <f t="shared" si="76"/>
        <v>2.0227560050568902</v>
      </c>
      <c r="Q804" s="9">
        <v>19.774999999999501</v>
      </c>
      <c r="R804" s="138">
        <f t="shared" si="77"/>
        <v>2.0227560050569413</v>
      </c>
      <c r="S804" s="136">
        <v>7.9099999999999202</v>
      </c>
      <c r="T804" s="137">
        <f t="shared" si="78"/>
        <v>0.25284450063211383</v>
      </c>
      <c r="U804" s="137">
        <f t="shared" si="79"/>
        <v>2.5284450063211383</v>
      </c>
      <c r="V804" s="136">
        <v>79.100000000003604</v>
      </c>
      <c r="W804" s="137">
        <f t="shared" si="80"/>
        <v>0.25284450063209973</v>
      </c>
      <c r="X804" s="137">
        <f t="shared" si="81"/>
        <v>2.5284450063209976</v>
      </c>
      <c r="Y804" s="136">
        <v>197.75</v>
      </c>
      <c r="Z804" s="9">
        <f t="shared" si="82"/>
        <v>0.20227560050568902</v>
      </c>
      <c r="AA804" s="139">
        <v>0.79099999999999904</v>
      </c>
      <c r="AB804" s="9">
        <f t="shared" si="83"/>
        <v>0.25284450063211156</v>
      </c>
      <c r="AC804" s="136">
        <v>197.75</v>
      </c>
      <c r="AD804" s="9">
        <f t="shared" si="84"/>
        <v>0.32364096080910243</v>
      </c>
      <c r="AE804" s="136">
        <v>197.75</v>
      </c>
      <c r="AF804" s="137">
        <f t="shared" si="85"/>
        <v>0.20227560050568902</v>
      </c>
      <c r="AG804" s="136">
        <v>197.75</v>
      </c>
      <c r="AH804" s="137">
        <f t="shared" si="86"/>
        <v>0.20227560050568902</v>
      </c>
      <c r="AI804" s="136">
        <v>197.75</v>
      </c>
      <c r="AJ804" s="138">
        <f t="shared" si="87"/>
        <v>0.20227560050568902</v>
      </c>
    </row>
    <row r="805" spans="1:36">
      <c r="A805" s="136">
        <v>198</v>
      </c>
      <c r="B805" s="137">
        <f t="shared" si="67"/>
        <v>0.20202020202020202</v>
      </c>
      <c r="C805" s="137">
        <f t="shared" si="68"/>
        <v>2.0202020202020203</v>
      </c>
      <c r="D805" s="9">
        <v>19.7999999999995</v>
      </c>
      <c r="E805" s="138">
        <f t="shared" si="69"/>
        <v>2.0202020202020714</v>
      </c>
      <c r="F805" s="136">
        <v>198</v>
      </c>
      <c r="G805" s="137">
        <f t="shared" si="70"/>
        <v>0.50505050505050497</v>
      </c>
      <c r="H805" s="137">
        <f t="shared" si="71"/>
        <v>5.0505050505050502</v>
      </c>
      <c r="I805" s="9">
        <v>19.7999999999995</v>
      </c>
      <c r="J805" s="138">
        <f t="shared" si="72"/>
        <v>2.0202020202020714</v>
      </c>
      <c r="K805" s="136">
        <v>789</v>
      </c>
      <c r="L805" s="137">
        <f t="shared" si="73"/>
        <v>0.50697084917617241</v>
      </c>
      <c r="M805" s="137">
        <f t="shared" si="74"/>
        <v>5.0697084917617241</v>
      </c>
      <c r="N805" s="136">
        <v>198</v>
      </c>
      <c r="O805" s="137">
        <f t="shared" si="75"/>
        <v>0.20202020202020202</v>
      </c>
      <c r="P805" s="137">
        <f t="shared" si="76"/>
        <v>2.0202020202020203</v>
      </c>
      <c r="Q805" s="9">
        <v>19.7999999999995</v>
      </c>
      <c r="R805" s="138">
        <f t="shared" si="77"/>
        <v>2.0202020202020714</v>
      </c>
      <c r="S805" s="136">
        <v>7.91999999999992</v>
      </c>
      <c r="T805" s="137">
        <f t="shared" si="78"/>
        <v>0.2525252525252551</v>
      </c>
      <c r="U805" s="137">
        <f t="shared" si="79"/>
        <v>2.5252525252525508</v>
      </c>
      <c r="V805" s="136">
        <v>79.200000000003598</v>
      </c>
      <c r="W805" s="137">
        <f t="shared" si="80"/>
        <v>0.25252525252524105</v>
      </c>
      <c r="X805" s="137">
        <f t="shared" si="81"/>
        <v>2.5252525252524105</v>
      </c>
      <c r="Y805" s="136">
        <v>198</v>
      </c>
      <c r="Z805" s="9">
        <f t="shared" si="82"/>
        <v>0.20202020202020202</v>
      </c>
      <c r="AA805" s="139">
        <v>0.79199999999999904</v>
      </c>
      <c r="AB805" s="9">
        <f t="shared" si="83"/>
        <v>0.25252525252525282</v>
      </c>
      <c r="AC805" s="136">
        <v>198</v>
      </c>
      <c r="AD805" s="9">
        <f t="shared" si="84"/>
        <v>0.3232323232323232</v>
      </c>
      <c r="AE805" s="136">
        <v>198</v>
      </c>
      <c r="AF805" s="137">
        <f t="shared" si="85"/>
        <v>0.20202020202020202</v>
      </c>
      <c r="AG805" s="136">
        <v>198</v>
      </c>
      <c r="AH805" s="137">
        <f t="shared" si="86"/>
        <v>0.20202020202020202</v>
      </c>
      <c r="AI805" s="136">
        <v>198</v>
      </c>
      <c r="AJ805" s="138">
        <f t="shared" si="87"/>
        <v>0.20202020202020202</v>
      </c>
    </row>
    <row r="806" spans="1:36">
      <c r="A806" s="136">
        <v>198.25</v>
      </c>
      <c r="B806" s="137">
        <f t="shared" si="67"/>
        <v>0.20176544766708701</v>
      </c>
      <c r="C806" s="137">
        <f t="shared" si="68"/>
        <v>2.0176544766708702</v>
      </c>
      <c r="D806" s="9">
        <v>19.824999999999498</v>
      </c>
      <c r="E806" s="138">
        <f t="shared" si="69"/>
        <v>2.0176544766709212</v>
      </c>
      <c r="F806" s="136">
        <v>198.25</v>
      </c>
      <c r="G806" s="137">
        <f t="shared" si="70"/>
        <v>0.50441361916771754</v>
      </c>
      <c r="H806" s="137">
        <f t="shared" si="71"/>
        <v>5.0441361916771754</v>
      </c>
      <c r="I806" s="9">
        <v>19.824999999999498</v>
      </c>
      <c r="J806" s="138">
        <f t="shared" si="72"/>
        <v>2.0176544766709212</v>
      </c>
      <c r="K806" s="9">
        <v>790</v>
      </c>
      <c r="L806" s="137">
        <f t="shared" si="73"/>
        <v>0.50632911392405067</v>
      </c>
      <c r="M806" s="137">
        <f t="shared" si="74"/>
        <v>5.0632911392405067</v>
      </c>
      <c r="N806" s="136">
        <v>198.25</v>
      </c>
      <c r="O806" s="137">
        <f t="shared" si="75"/>
        <v>0.20176544766708701</v>
      </c>
      <c r="P806" s="137">
        <f t="shared" si="76"/>
        <v>2.0176544766708702</v>
      </c>
      <c r="Q806" s="9">
        <v>19.824999999999498</v>
      </c>
      <c r="R806" s="138">
        <f t="shared" si="77"/>
        <v>2.0176544766709212</v>
      </c>
      <c r="S806" s="136">
        <v>7.9299999999999198</v>
      </c>
      <c r="T806" s="137">
        <f t="shared" si="78"/>
        <v>0.25220680958386132</v>
      </c>
      <c r="U806" s="137">
        <f t="shared" si="79"/>
        <v>2.5220680958386135</v>
      </c>
      <c r="V806" s="136">
        <v>79.300000000003607</v>
      </c>
      <c r="W806" s="137">
        <f t="shared" si="80"/>
        <v>0.25220680958384728</v>
      </c>
      <c r="X806" s="137">
        <f t="shared" si="81"/>
        <v>2.5220680958384727</v>
      </c>
      <c r="Y806" s="136">
        <v>198.25</v>
      </c>
      <c r="Z806" s="9">
        <f t="shared" si="82"/>
        <v>0.20176544766708701</v>
      </c>
      <c r="AA806" s="139">
        <v>0.79299999999999904</v>
      </c>
      <c r="AB806" s="9">
        <f t="shared" si="83"/>
        <v>0.25220680958385905</v>
      </c>
      <c r="AC806" s="136">
        <v>198.25</v>
      </c>
      <c r="AD806" s="9">
        <f t="shared" si="84"/>
        <v>0.32282471626733922</v>
      </c>
      <c r="AE806" s="136">
        <v>198.25</v>
      </c>
      <c r="AF806" s="137">
        <f t="shared" si="85"/>
        <v>0.20176544766708701</v>
      </c>
      <c r="AG806" s="136">
        <v>198.25</v>
      </c>
      <c r="AH806" s="137">
        <f t="shared" si="86"/>
        <v>0.20176544766708701</v>
      </c>
      <c r="AI806" s="136">
        <v>198.25</v>
      </c>
      <c r="AJ806" s="138">
        <f t="shared" si="87"/>
        <v>0.20176544766708701</v>
      </c>
    </row>
    <row r="807" spans="1:36">
      <c r="A807" s="136">
        <v>198.5</v>
      </c>
      <c r="B807" s="137">
        <f t="shared" si="67"/>
        <v>0.20151133501259444</v>
      </c>
      <c r="C807" s="137">
        <f t="shared" si="68"/>
        <v>2.0151133501259446</v>
      </c>
      <c r="D807" s="9">
        <v>19.8499999999995</v>
      </c>
      <c r="E807" s="138">
        <f t="shared" si="69"/>
        <v>2.0151133501259952</v>
      </c>
      <c r="F807" s="136">
        <v>198.5</v>
      </c>
      <c r="G807" s="137">
        <f t="shared" si="70"/>
        <v>0.50377833753148615</v>
      </c>
      <c r="H807" s="137">
        <f t="shared" si="71"/>
        <v>5.0377833753148611</v>
      </c>
      <c r="I807" s="9">
        <v>19.8499999999995</v>
      </c>
      <c r="J807" s="138">
        <f t="shared" si="72"/>
        <v>2.0151133501259952</v>
      </c>
      <c r="K807" s="136">
        <v>791</v>
      </c>
      <c r="L807" s="137">
        <f t="shared" si="73"/>
        <v>0.50568900126422256</v>
      </c>
      <c r="M807" s="137">
        <f t="shared" si="74"/>
        <v>5.056890012642226</v>
      </c>
      <c r="N807" s="136">
        <v>198.5</v>
      </c>
      <c r="O807" s="137">
        <f t="shared" si="75"/>
        <v>0.20151133501259444</v>
      </c>
      <c r="P807" s="137">
        <f t="shared" si="76"/>
        <v>2.0151133501259446</v>
      </c>
      <c r="Q807" s="9">
        <v>19.8499999999995</v>
      </c>
      <c r="R807" s="138">
        <f t="shared" si="77"/>
        <v>2.0151133501259952</v>
      </c>
      <c r="S807" s="136">
        <v>7.9399999999999196</v>
      </c>
      <c r="T807" s="137">
        <f t="shared" si="78"/>
        <v>0.25188916876574563</v>
      </c>
      <c r="U807" s="137">
        <f t="shared" si="79"/>
        <v>2.5188916876574563</v>
      </c>
      <c r="V807" s="136">
        <v>79.400000000003601</v>
      </c>
      <c r="W807" s="137">
        <f t="shared" si="80"/>
        <v>0.25188916876573164</v>
      </c>
      <c r="X807" s="137">
        <f t="shared" si="81"/>
        <v>2.5188916876573164</v>
      </c>
      <c r="Y807" s="136">
        <v>198.5</v>
      </c>
      <c r="Z807" s="9">
        <f t="shared" si="82"/>
        <v>0.20151133501259444</v>
      </c>
      <c r="AA807" s="139">
        <v>0.79399999999999904</v>
      </c>
      <c r="AB807" s="9">
        <f t="shared" si="83"/>
        <v>0.25188916876574341</v>
      </c>
      <c r="AC807" s="136">
        <v>198.5</v>
      </c>
      <c r="AD807" s="9">
        <f t="shared" si="84"/>
        <v>0.32241813602015112</v>
      </c>
      <c r="AE807" s="136">
        <v>198.5</v>
      </c>
      <c r="AF807" s="137">
        <f t="shared" si="85"/>
        <v>0.20151133501259444</v>
      </c>
      <c r="AG807" s="136">
        <v>198.5</v>
      </c>
      <c r="AH807" s="137">
        <f t="shared" si="86"/>
        <v>0.20151133501259444</v>
      </c>
      <c r="AI807" s="136">
        <v>198.5</v>
      </c>
      <c r="AJ807" s="138">
        <f t="shared" si="87"/>
        <v>0.20151133501259444</v>
      </c>
    </row>
    <row r="808" spans="1:36">
      <c r="A808" s="136">
        <v>198.75</v>
      </c>
      <c r="B808" s="137">
        <f t="shared" si="67"/>
        <v>0.20125786163522011</v>
      </c>
      <c r="C808" s="137">
        <f t="shared" si="68"/>
        <v>2.0125786163522013</v>
      </c>
      <c r="D808" s="9">
        <v>19.874999999999499</v>
      </c>
      <c r="E808" s="138">
        <f t="shared" si="69"/>
        <v>2.0125786163522519</v>
      </c>
      <c r="F808" s="136">
        <v>198.75</v>
      </c>
      <c r="G808" s="137">
        <f t="shared" si="70"/>
        <v>0.50314465408805031</v>
      </c>
      <c r="H808" s="137">
        <f t="shared" si="71"/>
        <v>5.0314465408805029</v>
      </c>
      <c r="I808" s="9">
        <v>19.874999999999499</v>
      </c>
      <c r="J808" s="138">
        <f t="shared" si="72"/>
        <v>2.0125786163522519</v>
      </c>
      <c r="K808" s="9">
        <v>792</v>
      </c>
      <c r="L808" s="137">
        <f t="shared" si="73"/>
        <v>0.50505050505050497</v>
      </c>
      <c r="M808" s="137">
        <f t="shared" si="74"/>
        <v>5.0505050505050502</v>
      </c>
      <c r="N808" s="136">
        <v>198.75</v>
      </c>
      <c r="O808" s="137">
        <f t="shared" si="75"/>
        <v>0.20125786163522011</v>
      </c>
      <c r="P808" s="137">
        <f t="shared" si="76"/>
        <v>2.0125786163522013</v>
      </c>
      <c r="Q808" s="9">
        <v>19.874999999999499</v>
      </c>
      <c r="R808" s="138">
        <f t="shared" si="77"/>
        <v>2.0125786163522519</v>
      </c>
      <c r="S808" s="136">
        <v>7.9499999999999202</v>
      </c>
      <c r="T808" s="137">
        <f t="shared" si="78"/>
        <v>0.25157232704402765</v>
      </c>
      <c r="U808" s="137">
        <f t="shared" si="79"/>
        <v>2.5157232704402768</v>
      </c>
      <c r="V808" s="136">
        <v>79.500000000003595</v>
      </c>
      <c r="W808" s="137">
        <f t="shared" si="80"/>
        <v>0.25157232704401378</v>
      </c>
      <c r="X808" s="137">
        <f t="shared" si="81"/>
        <v>2.5157232704401378</v>
      </c>
      <c r="Y808" s="136">
        <v>198.75</v>
      </c>
      <c r="Z808" s="9">
        <f t="shared" si="82"/>
        <v>0.20125786163522011</v>
      </c>
      <c r="AA808" s="139">
        <v>0.79499999999999904</v>
      </c>
      <c r="AB808" s="9">
        <f t="shared" si="83"/>
        <v>0.25157232704402543</v>
      </c>
      <c r="AC808" s="136">
        <v>198.75</v>
      </c>
      <c r="AD808" s="9">
        <f t="shared" si="84"/>
        <v>0.32201257861635219</v>
      </c>
      <c r="AE808" s="136">
        <v>198.75</v>
      </c>
      <c r="AF808" s="137">
        <f t="shared" si="85"/>
        <v>0.20125786163522011</v>
      </c>
      <c r="AG808" s="136">
        <v>198.75</v>
      </c>
      <c r="AH808" s="137">
        <f t="shared" si="86"/>
        <v>0.20125786163522011</v>
      </c>
      <c r="AI808" s="136">
        <v>198.75</v>
      </c>
      <c r="AJ808" s="138">
        <f t="shared" si="87"/>
        <v>0.20125786163522011</v>
      </c>
    </row>
    <row r="809" spans="1:36">
      <c r="A809" s="136">
        <v>199</v>
      </c>
      <c r="B809" s="137">
        <f t="shared" si="67"/>
        <v>0.20100502512562815</v>
      </c>
      <c r="C809" s="137">
        <f t="shared" si="68"/>
        <v>2.0100502512562817</v>
      </c>
      <c r="D809" s="9">
        <v>19.899999999999501</v>
      </c>
      <c r="E809" s="138">
        <f t="shared" si="69"/>
        <v>2.0100502512563319</v>
      </c>
      <c r="F809" s="136">
        <v>199</v>
      </c>
      <c r="G809" s="137">
        <f t="shared" si="70"/>
        <v>0.50251256281407042</v>
      </c>
      <c r="H809" s="137">
        <f t="shared" si="71"/>
        <v>5.025125628140704</v>
      </c>
      <c r="I809" s="9">
        <v>19.899999999999501</v>
      </c>
      <c r="J809" s="138">
        <f t="shared" si="72"/>
        <v>2.0100502512563319</v>
      </c>
      <c r="K809" s="136">
        <v>793</v>
      </c>
      <c r="L809" s="137">
        <f t="shared" si="73"/>
        <v>0.50441361916771754</v>
      </c>
      <c r="M809" s="137">
        <f t="shared" si="74"/>
        <v>5.0441361916771754</v>
      </c>
      <c r="N809" s="136">
        <v>199</v>
      </c>
      <c r="O809" s="137">
        <f t="shared" si="75"/>
        <v>0.20100502512562815</v>
      </c>
      <c r="P809" s="137">
        <f t="shared" si="76"/>
        <v>2.0100502512562817</v>
      </c>
      <c r="Q809" s="9">
        <v>19.899999999999501</v>
      </c>
      <c r="R809" s="138">
        <f t="shared" si="77"/>
        <v>2.0100502512563319</v>
      </c>
      <c r="S809" s="136">
        <v>7.95999999999992</v>
      </c>
      <c r="T809" s="137">
        <f t="shared" si="78"/>
        <v>0.25125628140703771</v>
      </c>
      <c r="U809" s="137">
        <f t="shared" si="79"/>
        <v>2.5125628140703773</v>
      </c>
      <c r="V809" s="136">
        <v>79.600000000003604</v>
      </c>
      <c r="W809" s="137">
        <f t="shared" si="80"/>
        <v>0.25125628140702377</v>
      </c>
      <c r="X809" s="137">
        <f t="shared" si="81"/>
        <v>2.5125628140702378</v>
      </c>
      <c r="Y809" s="136">
        <v>199</v>
      </c>
      <c r="Z809" s="9">
        <f t="shared" si="82"/>
        <v>0.20100502512562815</v>
      </c>
      <c r="AA809" s="139">
        <v>0.79599999999999904</v>
      </c>
      <c r="AB809" s="9">
        <f t="shared" si="83"/>
        <v>0.25125628140703549</v>
      </c>
      <c r="AC809" s="136">
        <v>199</v>
      </c>
      <c r="AD809" s="9">
        <f t="shared" si="84"/>
        <v>0.32160804020100503</v>
      </c>
      <c r="AE809" s="136">
        <v>199</v>
      </c>
      <c r="AF809" s="137">
        <f t="shared" si="85"/>
        <v>0.20100502512562815</v>
      </c>
      <c r="AG809" s="136">
        <v>199</v>
      </c>
      <c r="AH809" s="137">
        <f t="shared" si="86"/>
        <v>0.20100502512562815</v>
      </c>
      <c r="AI809" s="136">
        <v>199</v>
      </c>
      <c r="AJ809" s="138">
        <f t="shared" si="87"/>
        <v>0.20100502512562815</v>
      </c>
    </row>
    <row r="810" spans="1:36">
      <c r="A810" s="136">
        <v>199.25</v>
      </c>
      <c r="B810" s="137">
        <f t="shared" si="67"/>
        <v>0.20075282308657466</v>
      </c>
      <c r="C810" s="137">
        <f t="shared" si="68"/>
        <v>2.0075282308657467</v>
      </c>
      <c r="D810" s="9">
        <v>19.9249999999995</v>
      </c>
      <c r="E810" s="138">
        <f t="shared" si="69"/>
        <v>2.0075282308657969</v>
      </c>
      <c r="F810" s="136">
        <v>199.25</v>
      </c>
      <c r="G810" s="137">
        <f t="shared" si="70"/>
        <v>0.50188205771643668</v>
      </c>
      <c r="H810" s="137">
        <f t="shared" si="71"/>
        <v>5.0188205771643668</v>
      </c>
      <c r="I810" s="9">
        <v>19.9249999999995</v>
      </c>
      <c r="J810" s="138">
        <f t="shared" si="72"/>
        <v>2.0075282308657969</v>
      </c>
      <c r="K810" s="9">
        <v>794</v>
      </c>
      <c r="L810" s="137">
        <f t="shared" si="73"/>
        <v>0.50377833753148615</v>
      </c>
      <c r="M810" s="137">
        <f t="shared" si="74"/>
        <v>5.0377833753148611</v>
      </c>
      <c r="N810" s="136">
        <v>199.25</v>
      </c>
      <c r="O810" s="137">
        <f t="shared" si="75"/>
        <v>0.20075282308657466</v>
      </c>
      <c r="P810" s="137">
        <f t="shared" si="76"/>
        <v>2.0075282308657467</v>
      </c>
      <c r="Q810" s="9">
        <v>19.9249999999995</v>
      </c>
      <c r="R810" s="138">
        <f t="shared" si="77"/>
        <v>2.0075282308657969</v>
      </c>
      <c r="S810" s="136">
        <v>7.9699999999999198</v>
      </c>
      <c r="T810" s="137">
        <f t="shared" si="78"/>
        <v>0.25094102885822084</v>
      </c>
      <c r="U810" s="137">
        <f t="shared" si="79"/>
        <v>2.5094102885822083</v>
      </c>
      <c r="V810" s="136">
        <v>79.700000000003598</v>
      </c>
      <c r="W810" s="137">
        <f t="shared" si="80"/>
        <v>0.25094102885820702</v>
      </c>
      <c r="X810" s="137">
        <f t="shared" si="81"/>
        <v>2.5094102885820702</v>
      </c>
      <c r="Y810" s="136">
        <v>199.25</v>
      </c>
      <c r="Z810" s="9">
        <f t="shared" si="82"/>
        <v>0.20075282308657466</v>
      </c>
      <c r="AA810" s="139">
        <v>0.79699999999999904</v>
      </c>
      <c r="AB810" s="9">
        <f t="shared" si="83"/>
        <v>0.25094102885821862</v>
      </c>
      <c r="AC810" s="136">
        <v>199.25</v>
      </c>
      <c r="AD810" s="9">
        <f t="shared" si="84"/>
        <v>0.32120451693851948</v>
      </c>
      <c r="AE810" s="136">
        <v>199.25</v>
      </c>
      <c r="AF810" s="137">
        <f t="shared" si="85"/>
        <v>0.20075282308657466</v>
      </c>
      <c r="AG810" s="136">
        <v>199.25</v>
      </c>
      <c r="AH810" s="137">
        <f t="shared" si="86"/>
        <v>0.20075282308657466</v>
      </c>
      <c r="AI810" s="136">
        <v>199.25</v>
      </c>
      <c r="AJ810" s="138">
        <f t="shared" si="87"/>
        <v>0.20075282308657466</v>
      </c>
    </row>
    <row r="811" spans="1:36">
      <c r="A811" s="136">
        <v>199.5</v>
      </c>
      <c r="B811" s="137">
        <f t="shared" si="67"/>
        <v>0.20050125313283207</v>
      </c>
      <c r="C811" s="137">
        <f t="shared" si="68"/>
        <v>2.0050125313283207</v>
      </c>
      <c r="D811" s="9">
        <v>19.949999999999498</v>
      </c>
      <c r="E811" s="138">
        <f t="shared" si="69"/>
        <v>2.0050125313283713</v>
      </c>
      <c r="F811" s="136">
        <v>199.5</v>
      </c>
      <c r="G811" s="137">
        <f t="shared" si="70"/>
        <v>0.50125313283208017</v>
      </c>
      <c r="H811" s="137">
        <f t="shared" si="71"/>
        <v>5.0125313283208017</v>
      </c>
      <c r="I811" s="9">
        <v>19.949999999999498</v>
      </c>
      <c r="J811" s="138">
        <f t="shared" si="72"/>
        <v>2.0050125313283713</v>
      </c>
      <c r="K811" s="136">
        <v>795</v>
      </c>
      <c r="L811" s="137">
        <f t="shared" si="73"/>
        <v>0.50314465408805031</v>
      </c>
      <c r="M811" s="137">
        <f t="shared" si="74"/>
        <v>5.0314465408805029</v>
      </c>
      <c r="N811" s="136">
        <v>199.5</v>
      </c>
      <c r="O811" s="137">
        <f t="shared" si="75"/>
        <v>0.20050125313283207</v>
      </c>
      <c r="P811" s="137">
        <f t="shared" si="76"/>
        <v>2.0050125313283207</v>
      </c>
      <c r="Q811" s="9">
        <v>19.949999999999498</v>
      </c>
      <c r="R811" s="138">
        <f t="shared" si="77"/>
        <v>2.0050125313283713</v>
      </c>
      <c r="S811" s="136">
        <v>7.9799999999999196</v>
      </c>
      <c r="T811" s="137">
        <f t="shared" si="78"/>
        <v>0.25062656641604264</v>
      </c>
      <c r="U811" s="137">
        <f t="shared" si="79"/>
        <v>2.5062656641604262</v>
      </c>
      <c r="V811" s="136">
        <v>79.800000000003607</v>
      </c>
      <c r="W811" s="137">
        <f t="shared" si="80"/>
        <v>0.25062656641602876</v>
      </c>
      <c r="X811" s="137">
        <f t="shared" si="81"/>
        <v>2.5062656641602876</v>
      </c>
      <c r="Y811" s="136">
        <v>199.5</v>
      </c>
      <c r="Z811" s="9">
        <f t="shared" si="82"/>
        <v>0.20050125313283207</v>
      </c>
      <c r="AA811" s="139">
        <v>0.79799999999999904</v>
      </c>
      <c r="AB811" s="9">
        <f t="shared" si="83"/>
        <v>0.25062656641604042</v>
      </c>
      <c r="AC811" s="136">
        <v>199.5</v>
      </c>
      <c r="AD811" s="9">
        <f t="shared" si="84"/>
        <v>0.32080200501253131</v>
      </c>
      <c r="AE811" s="136">
        <v>199.5</v>
      </c>
      <c r="AF811" s="137">
        <f t="shared" si="85"/>
        <v>0.20050125313283207</v>
      </c>
      <c r="AG811" s="136">
        <v>199.5</v>
      </c>
      <c r="AH811" s="137">
        <f t="shared" si="86"/>
        <v>0.20050125313283207</v>
      </c>
      <c r="AI811" s="136">
        <v>199.5</v>
      </c>
      <c r="AJ811" s="138">
        <f t="shared" si="87"/>
        <v>0.20050125313283207</v>
      </c>
    </row>
    <row r="812" spans="1:36">
      <c r="A812" s="136">
        <v>199.75</v>
      </c>
      <c r="B812" s="137">
        <f t="shared" si="67"/>
        <v>0.20025031289111389</v>
      </c>
      <c r="C812" s="137">
        <f t="shared" si="68"/>
        <v>2.002503128911139</v>
      </c>
      <c r="D812" s="9">
        <v>19.974999999999401</v>
      </c>
      <c r="E812" s="138">
        <f t="shared" si="69"/>
        <v>2.002503128911199</v>
      </c>
      <c r="F812" s="136">
        <v>199.75</v>
      </c>
      <c r="G812" s="137">
        <f t="shared" si="70"/>
        <v>0.50062578222778475</v>
      </c>
      <c r="H812" s="137">
        <f t="shared" si="71"/>
        <v>5.0062578222778473</v>
      </c>
      <c r="I812" s="9">
        <v>19.974999999999401</v>
      </c>
      <c r="J812" s="138">
        <f t="shared" si="72"/>
        <v>2.002503128911199</v>
      </c>
      <c r="K812" s="9">
        <v>796</v>
      </c>
      <c r="L812" s="137">
        <f t="shared" si="73"/>
        <v>0.50251256281407042</v>
      </c>
      <c r="M812" s="137">
        <f t="shared" si="74"/>
        <v>5.025125628140704</v>
      </c>
      <c r="N812" s="136">
        <v>199.75</v>
      </c>
      <c r="O812" s="137">
        <f t="shared" si="75"/>
        <v>0.20025031289111389</v>
      </c>
      <c r="P812" s="137">
        <f t="shared" si="76"/>
        <v>2.002503128911139</v>
      </c>
      <c r="Q812" s="9">
        <v>19.974999999999401</v>
      </c>
      <c r="R812" s="138">
        <f t="shared" si="77"/>
        <v>2.002503128911199</v>
      </c>
      <c r="S812" s="136">
        <v>7.9899999999999203</v>
      </c>
      <c r="T812" s="137">
        <f t="shared" si="78"/>
        <v>0.25031289111389488</v>
      </c>
      <c r="U812" s="137">
        <f t="shared" si="79"/>
        <v>2.5031289111389485</v>
      </c>
      <c r="V812" s="136">
        <v>79.900000000003601</v>
      </c>
      <c r="W812" s="137">
        <f t="shared" si="80"/>
        <v>0.25031289111388111</v>
      </c>
      <c r="X812" s="137">
        <f t="shared" si="81"/>
        <v>2.5031289111388109</v>
      </c>
      <c r="Y812" s="136">
        <v>199.75</v>
      </c>
      <c r="Z812" s="9">
        <f t="shared" si="82"/>
        <v>0.20025031289111389</v>
      </c>
      <c r="AA812" s="139">
        <v>0.79899999999999904</v>
      </c>
      <c r="AB812" s="9">
        <f t="shared" si="83"/>
        <v>0.25031289111389265</v>
      </c>
      <c r="AC812" s="136">
        <v>199.75</v>
      </c>
      <c r="AD812" s="9">
        <f t="shared" si="84"/>
        <v>0.32040050062578224</v>
      </c>
      <c r="AE812" s="136">
        <v>199.75</v>
      </c>
      <c r="AF812" s="137">
        <f t="shared" si="85"/>
        <v>0.20025031289111389</v>
      </c>
      <c r="AG812" s="136">
        <v>199.75</v>
      </c>
      <c r="AH812" s="137">
        <f t="shared" si="86"/>
        <v>0.20025031289111389</v>
      </c>
      <c r="AI812" s="136">
        <v>199.75</v>
      </c>
      <c r="AJ812" s="138">
        <f t="shared" si="87"/>
        <v>0.20025031289111389</v>
      </c>
    </row>
    <row r="813" spans="1:36">
      <c r="A813" s="136">
        <v>200</v>
      </c>
      <c r="B813" s="137">
        <f t="shared" si="67"/>
        <v>0.2</v>
      </c>
      <c r="C813" s="137">
        <f t="shared" si="68"/>
        <v>2</v>
      </c>
      <c r="D813" s="9">
        <v>19.9999999999994</v>
      </c>
      <c r="E813" s="138">
        <f t="shared" si="69"/>
        <v>2.00000000000006</v>
      </c>
      <c r="F813" s="136">
        <v>200</v>
      </c>
      <c r="G813" s="137">
        <f t="shared" si="70"/>
        <v>0.5</v>
      </c>
      <c r="H813" s="137">
        <f t="shared" si="71"/>
        <v>5</v>
      </c>
      <c r="I813" s="9">
        <v>19.9999999999994</v>
      </c>
      <c r="J813" s="138">
        <f t="shared" si="72"/>
        <v>2.00000000000006</v>
      </c>
      <c r="K813" s="136">
        <v>797</v>
      </c>
      <c r="L813" s="137">
        <f t="shared" si="73"/>
        <v>0.50188205771643668</v>
      </c>
      <c r="M813" s="137">
        <f t="shared" si="74"/>
        <v>5.0188205771643668</v>
      </c>
      <c r="N813" s="136">
        <v>200</v>
      </c>
      <c r="O813" s="137">
        <f t="shared" si="75"/>
        <v>0.2</v>
      </c>
      <c r="P813" s="137">
        <f t="shared" si="76"/>
        <v>2</v>
      </c>
      <c r="Q813" s="9">
        <v>19.9999999999994</v>
      </c>
      <c r="R813" s="138">
        <f t="shared" si="77"/>
        <v>2.00000000000006</v>
      </c>
      <c r="S813" s="136">
        <v>7.9999999999999201</v>
      </c>
      <c r="T813" s="137">
        <f t="shared" si="78"/>
        <v>0.2500000000000025</v>
      </c>
      <c r="U813" s="137">
        <f t="shared" si="79"/>
        <v>2.5000000000000249</v>
      </c>
      <c r="V813" s="136">
        <v>80.000000000003695</v>
      </c>
      <c r="W813" s="137">
        <f t="shared" si="80"/>
        <v>0.24999999999998845</v>
      </c>
      <c r="X813" s="137">
        <f t="shared" si="81"/>
        <v>2.4999999999998845</v>
      </c>
      <c r="Y813" s="136">
        <v>200</v>
      </c>
      <c r="Z813" s="9">
        <f t="shared" si="82"/>
        <v>0.2</v>
      </c>
      <c r="AA813" s="139">
        <v>0.79999999999999905</v>
      </c>
      <c r="AB813" s="9">
        <f t="shared" si="83"/>
        <v>0.25000000000000033</v>
      </c>
      <c r="AC813" s="136">
        <v>200</v>
      </c>
      <c r="AD813" s="9">
        <f t="shared" si="84"/>
        <v>0.32</v>
      </c>
      <c r="AE813" s="136">
        <v>200</v>
      </c>
      <c r="AF813" s="137">
        <f t="shared" si="85"/>
        <v>0.2</v>
      </c>
      <c r="AG813" s="136">
        <v>200</v>
      </c>
      <c r="AH813" s="137">
        <f t="shared" si="86"/>
        <v>0.2</v>
      </c>
      <c r="AI813" s="136">
        <v>200</v>
      </c>
      <c r="AJ813" s="138">
        <f t="shared" si="87"/>
        <v>0.2</v>
      </c>
    </row>
    <row r="814" spans="1:36">
      <c r="A814" s="136">
        <v>200.25</v>
      </c>
      <c r="B814" s="137">
        <f t="shared" si="67"/>
        <v>0.19975031210986266</v>
      </c>
      <c r="C814" s="137">
        <f t="shared" si="68"/>
        <v>1.9975031210986267</v>
      </c>
      <c r="D814" s="9">
        <v>20.024999999999402</v>
      </c>
      <c r="E814" s="138">
        <f t="shared" si="69"/>
        <v>1.9975031210986864</v>
      </c>
      <c r="F814" s="136">
        <v>200.25</v>
      </c>
      <c r="G814" s="137">
        <f t="shared" si="70"/>
        <v>0.49937578027465668</v>
      </c>
      <c r="H814" s="137">
        <f t="shared" si="71"/>
        <v>4.9937578027465666</v>
      </c>
      <c r="I814" s="9">
        <v>20.024999999999402</v>
      </c>
      <c r="J814" s="138">
        <f t="shared" si="72"/>
        <v>1.9975031210986864</v>
      </c>
      <c r="K814" s="9">
        <v>798</v>
      </c>
      <c r="L814" s="137">
        <f t="shared" si="73"/>
        <v>0.50125313283208017</v>
      </c>
      <c r="M814" s="137">
        <f t="shared" si="74"/>
        <v>5.0125313283208017</v>
      </c>
      <c r="N814" s="136">
        <v>200.25</v>
      </c>
      <c r="O814" s="137">
        <f t="shared" si="75"/>
        <v>0.19975031210986266</v>
      </c>
      <c r="P814" s="137">
        <f t="shared" si="76"/>
        <v>1.9975031210986267</v>
      </c>
      <c r="Q814" s="9">
        <v>20.024999999999402</v>
      </c>
      <c r="R814" s="138">
        <f t="shared" si="77"/>
        <v>1.9975031210986864</v>
      </c>
      <c r="S814" s="136">
        <v>8.0099999999999199</v>
      </c>
      <c r="T814" s="137">
        <f t="shared" si="78"/>
        <v>0.24968789013733084</v>
      </c>
      <c r="U814" s="137">
        <f t="shared" si="79"/>
        <v>2.4968789013733081</v>
      </c>
      <c r="V814" s="136">
        <v>80.100000000003703</v>
      </c>
      <c r="W814" s="137">
        <f t="shared" si="80"/>
        <v>0.24968789013731679</v>
      </c>
      <c r="X814" s="137">
        <f t="shared" si="81"/>
        <v>2.4968789013731678</v>
      </c>
      <c r="Y814" s="136">
        <v>200.25</v>
      </c>
      <c r="Z814" s="9">
        <f t="shared" si="82"/>
        <v>0.19975031210986266</v>
      </c>
      <c r="AA814" s="139">
        <v>0.80099999999999905</v>
      </c>
      <c r="AB814" s="9">
        <f t="shared" si="83"/>
        <v>0.24968789013732862</v>
      </c>
      <c r="AC814" s="136">
        <v>200.25</v>
      </c>
      <c r="AD814" s="9">
        <f t="shared" si="84"/>
        <v>0.31960049937578028</v>
      </c>
      <c r="AE814" s="136">
        <v>200.25</v>
      </c>
      <c r="AF814" s="137">
        <f t="shared" si="85"/>
        <v>0.19975031210986266</v>
      </c>
      <c r="AG814" s="136">
        <v>200.25</v>
      </c>
      <c r="AH814" s="137">
        <f t="shared" si="86"/>
        <v>0.19975031210986266</v>
      </c>
      <c r="AI814" s="136">
        <v>200.25</v>
      </c>
      <c r="AJ814" s="138">
        <f t="shared" si="87"/>
        <v>0.19975031210986266</v>
      </c>
    </row>
    <row r="815" spans="1:36">
      <c r="A815" s="136">
        <v>200.5</v>
      </c>
      <c r="B815" s="137">
        <f t="shared" si="67"/>
        <v>0.19950124688279303</v>
      </c>
      <c r="C815" s="137">
        <f t="shared" si="68"/>
        <v>1.9950124688279303</v>
      </c>
      <c r="D815" s="9">
        <v>20.0499999999994</v>
      </c>
      <c r="E815" s="138">
        <f t="shared" si="69"/>
        <v>1.99501246882799</v>
      </c>
      <c r="F815" s="136">
        <v>200.5</v>
      </c>
      <c r="G815" s="137">
        <f t="shared" si="70"/>
        <v>0.49875311720698257</v>
      </c>
      <c r="H815" s="137">
        <f t="shared" si="71"/>
        <v>4.9875311720698257</v>
      </c>
      <c r="I815" s="9">
        <v>20.0499999999994</v>
      </c>
      <c r="J815" s="138">
        <f t="shared" si="72"/>
        <v>1.99501246882799</v>
      </c>
      <c r="K815" s="136">
        <v>799</v>
      </c>
      <c r="L815" s="137">
        <f t="shared" si="73"/>
        <v>0.50062578222778475</v>
      </c>
      <c r="M815" s="137">
        <f t="shared" si="74"/>
        <v>5.0062578222778473</v>
      </c>
      <c r="N815" s="136">
        <v>200.5</v>
      </c>
      <c r="O815" s="137">
        <f t="shared" si="75"/>
        <v>0.19950124688279303</v>
      </c>
      <c r="P815" s="137">
        <f t="shared" si="76"/>
        <v>1.9950124688279303</v>
      </c>
      <c r="Q815" s="9">
        <v>20.0499999999994</v>
      </c>
      <c r="R815" s="138">
        <f t="shared" si="77"/>
        <v>1.99501246882799</v>
      </c>
      <c r="S815" s="136">
        <v>8.0199999999999196</v>
      </c>
      <c r="T815" s="137">
        <f t="shared" si="78"/>
        <v>0.24937655860349378</v>
      </c>
      <c r="U815" s="137">
        <f t="shared" si="79"/>
        <v>2.4937655860349377</v>
      </c>
      <c r="V815" s="136">
        <v>80.200000000003698</v>
      </c>
      <c r="W815" s="137">
        <f t="shared" si="80"/>
        <v>0.24937655860347976</v>
      </c>
      <c r="X815" s="137">
        <f t="shared" si="81"/>
        <v>2.4937655860347978</v>
      </c>
      <c r="Y815" s="136">
        <v>200.5</v>
      </c>
      <c r="Z815" s="9">
        <f t="shared" si="82"/>
        <v>0.19950124688279303</v>
      </c>
      <c r="AA815" s="139">
        <v>0.80199999999999905</v>
      </c>
      <c r="AB815" s="9">
        <f t="shared" si="83"/>
        <v>0.24937655860349156</v>
      </c>
      <c r="AC815" s="136">
        <v>200.5</v>
      </c>
      <c r="AD815" s="9">
        <f t="shared" si="84"/>
        <v>0.31920199501246882</v>
      </c>
      <c r="AE815" s="136">
        <v>200.5</v>
      </c>
      <c r="AF815" s="137">
        <f t="shared" si="85"/>
        <v>0.19950124688279303</v>
      </c>
      <c r="AG815" s="136">
        <v>200.5</v>
      </c>
      <c r="AH815" s="137">
        <f t="shared" si="86"/>
        <v>0.19950124688279303</v>
      </c>
      <c r="AI815" s="136">
        <v>200.5</v>
      </c>
      <c r="AJ815" s="138">
        <f t="shared" si="87"/>
        <v>0.19950124688279303</v>
      </c>
    </row>
    <row r="816" spans="1:36">
      <c r="A816" s="136">
        <v>200.75</v>
      </c>
      <c r="B816" s="137">
        <f t="shared" si="67"/>
        <v>0.19925280199252804</v>
      </c>
      <c r="C816" s="137">
        <f t="shared" si="68"/>
        <v>1.9925280199252804</v>
      </c>
      <c r="D816" s="9">
        <v>20.074999999999399</v>
      </c>
      <c r="E816" s="138">
        <f t="shared" si="69"/>
        <v>1.9925280199253399</v>
      </c>
      <c r="F816" s="136">
        <v>200.75</v>
      </c>
      <c r="G816" s="137">
        <f t="shared" si="70"/>
        <v>0.4981320049813201</v>
      </c>
      <c r="H816" s="137">
        <f t="shared" si="71"/>
        <v>4.9813200498132009</v>
      </c>
      <c r="I816" s="9">
        <v>20.074999999999399</v>
      </c>
      <c r="J816" s="138">
        <f t="shared" si="72"/>
        <v>1.9925280199253399</v>
      </c>
      <c r="K816" s="9">
        <v>800</v>
      </c>
      <c r="L816" s="137">
        <f t="shared" si="73"/>
        <v>0.5</v>
      </c>
      <c r="M816" s="137">
        <f t="shared" si="74"/>
        <v>5</v>
      </c>
      <c r="N816" s="136">
        <v>200.75</v>
      </c>
      <c r="O816" s="137">
        <f t="shared" si="75"/>
        <v>0.19925280199252804</v>
      </c>
      <c r="P816" s="137">
        <f t="shared" si="76"/>
        <v>1.9925280199252804</v>
      </c>
      <c r="Q816" s="9">
        <v>20.074999999999399</v>
      </c>
      <c r="R816" s="138">
        <f t="shared" si="77"/>
        <v>1.9925280199253399</v>
      </c>
      <c r="S816" s="136">
        <v>8.0299999999999194</v>
      </c>
      <c r="T816" s="137">
        <f t="shared" si="78"/>
        <v>0.24906600249066252</v>
      </c>
      <c r="U816" s="137">
        <f t="shared" si="79"/>
        <v>2.4906600249066253</v>
      </c>
      <c r="V816" s="136">
        <v>80.300000000003706</v>
      </c>
      <c r="W816" s="137">
        <f t="shared" si="80"/>
        <v>0.2490660024906485</v>
      </c>
      <c r="X816" s="137">
        <f t="shared" si="81"/>
        <v>2.490660024906485</v>
      </c>
      <c r="Y816" s="136">
        <v>200.75</v>
      </c>
      <c r="Z816" s="9">
        <f t="shared" si="82"/>
        <v>0.19925280199252804</v>
      </c>
      <c r="AA816" s="139">
        <v>0.80299999999999905</v>
      </c>
      <c r="AB816" s="9">
        <f t="shared" si="83"/>
        <v>0.24906600249066033</v>
      </c>
      <c r="AC816" s="136">
        <v>200.75</v>
      </c>
      <c r="AD816" s="9">
        <f t="shared" si="84"/>
        <v>0.31880448318804483</v>
      </c>
      <c r="AE816" s="136">
        <v>200.75</v>
      </c>
      <c r="AF816" s="137">
        <f t="shared" si="85"/>
        <v>0.19925280199252804</v>
      </c>
      <c r="AG816" s="136">
        <v>200.75</v>
      </c>
      <c r="AH816" s="137">
        <f t="shared" si="86"/>
        <v>0.19925280199252804</v>
      </c>
      <c r="AI816" s="136">
        <v>200.75</v>
      </c>
      <c r="AJ816" s="138">
        <f t="shared" si="87"/>
        <v>0.19925280199252804</v>
      </c>
    </row>
    <row r="817" spans="1:36">
      <c r="A817" s="136">
        <v>201</v>
      </c>
      <c r="B817" s="137">
        <f t="shared" si="67"/>
        <v>0.19900497512437809</v>
      </c>
      <c r="C817" s="137">
        <f t="shared" si="68"/>
        <v>1.9900497512437809</v>
      </c>
      <c r="D817" s="9">
        <v>20.099999999999401</v>
      </c>
      <c r="E817" s="138">
        <f t="shared" si="69"/>
        <v>1.9900497512438404</v>
      </c>
      <c r="F817" s="136">
        <v>201</v>
      </c>
      <c r="G817" s="137">
        <f t="shared" si="70"/>
        <v>0.49751243781094523</v>
      </c>
      <c r="H817" s="137">
        <f t="shared" si="71"/>
        <v>4.9751243781094523</v>
      </c>
      <c r="I817" s="9">
        <v>20.099999999999401</v>
      </c>
      <c r="J817" s="138">
        <f t="shared" si="72"/>
        <v>1.9900497512438404</v>
      </c>
      <c r="K817" s="136">
        <v>801</v>
      </c>
      <c r="L817" s="137">
        <f t="shared" si="73"/>
        <v>0.49937578027465668</v>
      </c>
      <c r="M817" s="137">
        <f t="shared" si="74"/>
        <v>4.9937578027465666</v>
      </c>
      <c r="N817" s="136">
        <v>201</v>
      </c>
      <c r="O817" s="137">
        <f t="shared" si="75"/>
        <v>0.19900497512437809</v>
      </c>
      <c r="P817" s="137">
        <f t="shared" si="76"/>
        <v>1.9900497512437809</v>
      </c>
      <c r="Q817" s="9">
        <v>20.099999999999401</v>
      </c>
      <c r="R817" s="138">
        <f t="shared" si="77"/>
        <v>1.9900497512438404</v>
      </c>
      <c r="S817" s="136">
        <v>8.0399999999999192</v>
      </c>
      <c r="T817" s="137">
        <f t="shared" si="78"/>
        <v>0.24875621890547511</v>
      </c>
      <c r="U817" s="137">
        <f t="shared" si="79"/>
        <v>2.487562189054751</v>
      </c>
      <c r="V817" s="136">
        <v>80.400000000003701</v>
      </c>
      <c r="W817" s="137">
        <f t="shared" si="80"/>
        <v>0.24875621890546118</v>
      </c>
      <c r="X817" s="137">
        <f t="shared" si="81"/>
        <v>2.4875621890546116</v>
      </c>
      <c r="Y817" s="136">
        <v>201</v>
      </c>
      <c r="Z817" s="9">
        <f t="shared" si="82"/>
        <v>0.19900497512437809</v>
      </c>
      <c r="AA817" s="139">
        <v>0.80399999999999905</v>
      </c>
      <c r="AB817" s="9">
        <f t="shared" si="83"/>
        <v>0.24875621890547295</v>
      </c>
      <c r="AC817" s="136">
        <v>201</v>
      </c>
      <c r="AD817" s="9">
        <f t="shared" si="84"/>
        <v>0.31840796019900497</v>
      </c>
      <c r="AE817" s="136">
        <v>201</v>
      </c>
      <c r="AF817" s="137">
        <f t="shared" si="85"/>
        <v>0.19900497512437809</v>
      </c>
      <c r="AG817" s="136">
        <v>201</v>
      </c>
      <c r="AH817" s="137">
        <f t="shared" si="86"/>
        <v>0.19900497512437809</v>
      </c>
      <c r="AI817" s="136">
        <v>201</v>
      </c>
      <c r="AJ817" s="138">
        <f t="shared" si="87"/>
        <v>0.19900497512437809</v>
      </c>
    </row>
    <row r="818" spans="1:36">
      <c r="A818" s="136">
        <v>201.25</v>
      </c>
      <c r="B818" s="137">
        <f t="shared" si="67"/>
        <v>0.19875776397515527</v>
      </c>
      <c r="C818" s="137">
        <f t="shared" si="68"/>
        <v>1.9875776397515525</v>
      </c>
      <c r="D818" s="9">
        <v>20.1249999999994</v>
      </c>
      <c r="E818" s="138">
        <f t="shared" si="69"/>
        <v>1.9875776397516121</v>
      </c>
      <c r="F818" s="136">
        <v>201.25</v>
      </c>
      <c r="G818" s="137">
        <f t="shared" si="70"/>
        <v>0.49689440993788814</v>
      </c>
      <c r="H818" s="137">
        <f t="shared" si="71"/>
        <v>4.9689440993788816</v>
      </c>
      <c r="I818" s="9">
        <v>20.1249999999994</v>
      </c>
      <c r="J818" s="138">
        <f t="shared" si="72"/>
        <v>1.9875776397516121</v>
      </c>
      <c r="K818" s="9">
        <v>802</v>
      </c>
      <c r="L818" s="137">
        <f t="shared" si="73"/>
        <v>0.49875311720698257</v>
      </c>
      <c r="M818" s="137">
        <f t="shared" si="74"/>
        <v>4.9875311720698257</v>
      </c>
      <c r="N818" s="136">
        <v>201.25</v>
      </c>
      <c r="O818" s="137">
        <f t="shared" si="75"/>
        <v>0.19875776397515527</v>
      </c>
      <c r="P818" s="137">
        <f t="shared" si="76"/>
        <v>1.9875776397515525</v>
      </c>
      <c r="Q818" s="9">
        <v>20.1249999999994</v>
      </c>
      <c r="R818" s="138">
        <f t="shared" si="77"/>
        <v>1.9875776397516121</v>
      </c>
      <c r="S818" s="136">
        <v>8.0499999999999208</v>
      </c>
      <c r="T818" s="137">
        <f t="shared" si="78"/>
        <v>0.24844720496894654</v>
      </c>
      <c r="U818" s="137">
        <f t="shared" si="79"/>
        <v>2.4844720496894652</v>
      </c>
      <c r="V818" s="136">
        <v>80.500000000003695</v>
      </c>
      <c r="W818" s="137">
        <f t="shared" si="80"/>
        <v>0.24844720496893269</v>
      </c>
      <c r="X818" s="137">
        <f t="shared" si="81"/>
        <v>2.4844720496893267</v>
      </c>
      <c r="Y818" s="136">
        <v>201.25</v>
      </c>
      <c r="Z818" s="9">
        <f t="shared" si="82"/>
        <v>0.19875776397515527</v>
      </c>
      <c r="AA818" s="139">
        <v>0.80499999999999905</v>
      </c>
      <c r="AB818" s="9">
        <f t="shared" si="83"/>
        <v>0.24844720496894437</v>
      </c>
      <c r="AC818" s="136">
        <v>201.25</v>
      </c>
      <c r="AD818" s="9">
        <f t="shared" si="84"/>
        <v>0.3180124223602484</v>
      </c>
      <c r="AE818" s="136">
        <v>201.25</v>
      </c>
      <c r="AF818" s="137">
        <f t="shared" si="85"/>
        <v>0.19875776397515527</v>
      </c>
      <c r="AG818" s="136">
        <v>201.25</v>
      </c>
      <c r="AH818" s="137">
        <f t="shared" si="86"/>
        <v>0.19875776397515527</v>
      </c>
      <c r="AI818" s="136">
        <v>201.25</v>
      </c>
      <c r="AJ818" s="138">
        <f t="shared" si="87"/>
        <v>0.19875776397515527</v>
      </c>
    </row>
    <row r="819" spans="1:36">
      <c r="A819" s="136">
        <v>201.5</v>
      </c>
      <c r="B819" s="137">
        <f t="shared" si="67"/>
        <v>0.19851116625310172</v>
      </c>
      <c r="C819" s="137">
        <f t="shared" si="68"/>
        <v>1.9851116625310172</v>
      </c>
      <c r="D819" s="9">
        <v>20.149999999999402</v>
      </c>
      <c r="E819" s="138">
        <f t="shared" si="69"/>
        <v>1.9851116625310763</v>
      </c>
      <c r="F819" s="136">
        <v>201.5</v>
      </c>
      <c r="G819" s="137">
        <f t="shared" si="70"/>
        <v>0.49627791563275431</v>
      </c>
      <c r="H819" s="137">
        <f t="shared" si="71"/>
        <v>4.9627791563275432</v>
      </c>
      <c r="I819" s="9">
        <v>20.149999999999402</v>
      </c>
      <c r="J819" s="138">
        <f t="shared" si="72"/>
        <v>1.9851116625310763</v>
      </c>
      <c r="K819" s="136">
        <v>803</v>
      </c>
      <c r="L819" s="137">
        <f t="shared" si="73"/>
        <v>0.4981320049813201</v>
      </c>
      <c r="M819" s="137">
        <f t="shared" si="74"/>
        <v>4.9813200498132009</v>
      </c>
      <c r="N819" s="136">
        <v>201.5</v>
      </c>
      <c r="O819" s="137">
        <f t="shared" si="75"/>
        <v>0.19851116625310172</v>
      </c>
      <c r="P819" s="137">
        <f t="shared" si="76"/>
        <v>1.9851116625310172</v>
      </c>
      <c r="Q819" s="9">
        <v>20.149999999999402</v>
      </c>
      <c r="R819" s="138">
        <f t="shared" si="77"/>
        <v>1.9851116625310763</v>
      </c>
      <c r="S819" s="136">
        <v>8.0599999999999206</v>
      </c>
      <c r="T819" s="137">
        <f t="shared" si="78"/>
        <v>0.24813895781637962</v>
      </c>
      <c r="U819" s="137">
        <f t="shared" si="79"/>
        <v>2.481389578163796</v>
      </c>
      <c r="V819" s="136">
        <v>80.600000000003703</v>
      </c>
      <c r="W819" s="137">
        <f t="shared" si="80"/>
        <v>0.24813895781636577</v>
      </c>
      <c r="X819" s="137">
        <f t="shared" si="81"/>
        <v>2.4813895781636579</v>
      </c>
      <c r="Y819" s="136">
        <v>201.5</v>
      </c>
      <c r="Z819" s="9">
        <f t="shared" si="82"/>
        <v>0.19851116625310172</v>
      </c>
      <c r="AA819" s="139">
        <v>0.80599999999999905</v>
      </c>
      <c r="AB819" s="9">
        <f t="shared" si="83"/>
        <v>0.24813895781637749</v>
      </c>
      <c r="AC819" s="136">
        <v>201.5</v>
      </c>
      <c r="AD819" s="9">
        <f t="shared" si="84"/>
        <v>0.31761786600496278</v>
      </c>
      <c r="AE819" s="136">
        <v>201.5</v>
      </c>
      <c r="AF819" s="137">
        <f t="shared" si="85"/>
        <v>0.19851116625310172</v>
      </c>
      <c r="AG819" s="136">
        <v>201.5</v>
      </c>
      <c r="AH819" s="137">
        <f t="shared" si="86"/>
        <v>0.19851116625310172</v>
      </c>
      <c r="AI819" s="136">
        <v>201.5</v>
      </c>
      <c r="AJ819" s="138">
        <f t="shared" si="87"/>
        <v>0.19851116625310172</v>
      </c>
    </row>
    <row r="820" spans="1:36">
      <c r="A820" s="136">
        <v>201.75</v>
      </c>
      <c r="B820" s="137">
        <f t="shared" si="67"/>
        <v>0.19826517967781906</v>
      </c>
      <c r="C820" s="137">
        <f t="shared" si="68"/>
        <v>1.9826517967781907</v>
      </c>
      <c r="D820" s="9">
        <v>20.1749999999994</v>
      </c>
      <c r="E820" s="138">
        <f t="shared" si="69"/>
        <v>1.98265179677825</v>
      </c>
      <c r="F820" s="136">
        <v>201.75</v>
      </c>
      <c r="G820" s="137">
        <f t="shared" si="70"/>
        <v>0.49566294919454768</v>
      </c>
      <c r="H820" s="137">
        <f t="shared" si="71"/>
        <v>4.9566294919454768</v>
      </c>
      <c r="I820" s="9">
        <v>20.1749999999994</v>
      </c>
      <c r="J820" s="138">
        <f t="shared" si="72"/>
        <v>1.98265179677825</v>
      </c>
      <c r="K820" s="9">
        <v>804</v>
      </c>
      <c r="L820" s="137">
        <f t="shared" si="73"/>
        <v>0.49751243781094523</v>
      </c>
      <c r="M820" s="137">
        <f t="shared" si="74"/>
        <v>4.9751243781094523</v>
      </c>
      <c r="N820" s="136">
        <v>201.75</v>
      </c>
      <c r="O820" s="137">
        <f t="shared" si="75"/>
        <v>0.19826517967781906</v>
      </c>
      <c r="P820" s="137">
        <f t="shared" si="76"/>
        <v>1.9826517967781907</v>
      </c>
      <c r="Q820" s="9">
        <v>20.1749999999994</v>
      </c>
      <c r="R820" s="138">
        <f t="shared" si="77"/>
        <v>1.98265179677825</v>
      </c>
      <c r="S820" s="136">
        <v>8.0699999999999203</v>
      </c>
      <c r="T820" s="137">
        <f t="shared" si="78"/>
        <v>0.24783147459727631</v>
      </c>
      <c r="U820" s="137">
        <f t="shared" si="79"/>
        <v>2.4783147459727632</v>
      </c>
      <c r="V820" s="136">
        <v>80.700000000003698</v>
      </c>
      <c r="W820" s="137">
        <f t="shared" si="80"/>
        <v>0.24783147459726251</v>
      </c>
      <c r="X820" s="137">
        <f t="shared" si="81"/>
        <v>2.4783147459726251</v>
      </c>
      <c r="Y820" s="136">
        <v>201.75</v>
      </c>
      <c r="Z820" s="9">
        <f t="shared" si="82"/>
        <v>0.19826517967781906</v>
      </c>
      <c r="AA820" s="139">
        <v>0.80699999999999905</v>
      </c>
      <c r="AB820" s="9">
        <f t="shared" si="83"/>
        <v>0.24783147459727414</v>
      </c>
      <c r="AC820" s="136">
        <v>201.75</v>
      </c>
      <c r="AD820" s="9">
        <f t="shared" si="84"/>
        <v>0.31722428748451054</v>
      </c>
      <c r="AE820" s="136">
        <v>201.75</v>
      </c>
      <c r="AF820" s="137">
        <f t="shared" si="85"/>
        <v>0.19826517967781906</v>
      </c>
      <c r="AG820" s="136">
        <v>201.75</v>
      </c>
      <c r="AH820" s="137">
        <f t="shared" si="86"/>
        <v>0.19826517967781906</v>
      </c>
      <c r="AI820" s="136">
        <v>201.75</v>
      </c>
      <c r="AJ820" s="138">
        <f t="shared" si="87"/>
        <v>0.19826517967781906</v>
      </c>
    </row>
    <row r="821" spans="1:36">
      <c r="A821" s="136">
        <v>202</v>
      </c>
      <c r="B821" s="137">
        <f t="shared" si="67"/>
        <v>0.19801980198019803</v>
      </c>
      <c r="C821" s="137">
        <f t="shared" si="68"/>
        <v>1.9801980198019802</v>
      </c>
      <c r="D821" s="9">
        <v>20.199999999999399</v>
      </c>
      <c r="E821" s="138">
        <f t="shared" si="69"/>
        <v>1.980198019802039</v>
      </c>
      <c r="F821" s="136">
        <v>202</v>
      </c>
      <c r="G821" s="137">
        <f t="shared" si="70"/>
        <v>0.49504950495049505</v>
      </c>
      <c r="H821" s="137">
        <f t="shared" si="71"/>
        <v>4.9504950495049505</v>
      </c>
      <c r="I821" s="9">
        <v>20.199999999999399</v>
      </c>
      <c r="J821" s="138">
        <f t="shared" si="72"/>
        <v>1.980198019802039</v>
      </c>
      <c r="K821" s="136">
        <v>805</v>
      </c>
      <c r="L821" s="137">
        <f t="shared" si="73"/>
        <v>0.49689440993788814</v>
      </c>
      <c r="M821" s="137">
        <f t="shared" si="74"/>
        <v>4.9689440993788816</v>
      </c>
      <c r="N821" s="136">
        <v>202</v>
      </c>
      <c r="O821" s="137">
        <f t="shared" si="75"/>
        <v>0.19801980198019803</v>
      </c>
      <c r="P821" s="137">
        <f t="shared" si="76"/>
        <v>1.9801980198019802</v>
      </c>
      <c r="Q821" s="9">
        <v>20.199999999999399</v>
      </c>
      <c r="R821" s="138">
        <f t="shared" si="77"/>
        <v>1.980198019802039</v>
      </c>
      <c r="S821" s="136">
        <v>8.0799999999999201</v>
      </c>
      <c r="T821" s="137">
        <f t="shared" si="78"/>
        <v>0.24752475247524999</v>
      </c>
      <c r="U821" s="137">
        <f t="shared" si="79"/>
        <v>2.4752475247525001</v>
      </c>
      <c r="V821" s="136">
        <v>80.800000000003706</v>
      </c>
      <c r="W821" s="137">
        <f t="shared" si="80"/>
        <v>0.24752475247523617</v>
      </c>
      <c r="X821" s="137">
        <f t="shared" si="81"/>
        <v>2.4752475247523615</v>
      </c>
      <c r="Y821" s="136">
        <v>202</v>
      </c>
      <c r="Z821" s="9">
        <f t="shared" si="82"/>
        <v>0.19801980198019803</v>
      </c>
      <c r="AA821" s="139">
        <v>0.80799999999999905</v>
      </c>
      <c r="AB821" s="9">
        <f t="shared" si="83"/>
        <v>0.2475247524752478</v>
      </c>
      <c r="AC821" s="136">
        <v>202</v>
      </c>
      <c r="AD821" s="9">
        <f t="shared" si="84"/>
        <v>0.31683168316831684</v>
      </c>
      <c r="AE821" s="136">
        <v>202</v>
      </c>
      <c r="AF821" s="137">
        <f t="shared" si="85"/>
        <v>0.19801980198019803</v>
      </c>
      <c r="AG821" s="136">
        <v>202</v>
      </c>
      <c r="AH821" s="137">
        <f t="shared" si="86"/>
        <v>0.19801980198019803</v>
      </c>
      <c r="AI821" s="136">
        <v>202</v>
      </c>
      <c r="AJ821" s="138">
        <f t="shared" si="87"/>
        <v>0.19801980198019803</v>
      </c>
    </row>
    <row r="822" spans="1:36">
      <c r="A822" s="136">
        <v>202.25</v>
      </c>
      <c r="B822" s="137">
        <f t="shared" si="67"/>
        <v>0.1977750309023486</v>
      </c>
      <c r="C822" s="137">
        <f t="shared" si="68"/>
        <v>1.977750309023486</v>
      </c>
      <c r="D822" s="9">
        <v>20.224999999999401</v>
      </c>
      <c r="E822" s="138">
        <f t="shared" si="69"/>
        <v>1.9777503090235444</v>
      </c>
      <c r="F822" s="136">
        <v>202.25</v>
      </c>
      <c r="G822" s="137">
        <f t="shared" si="70"/>
        <v>0.49443757725587145</v>
      </c>
      <c r="H822" s="137">
        <f t="shared" si="71"/>
        <v>4.9443757725587147</v>
      </c>
      <c r="I822" s="9">
        <v>20.224999999999401</v>
      </c>
      <c r="J822" s="138">
        <f t="shared" si="72"/>
        <v>1.9777503090235444</v>
      </c>
      <c r="K822" s="9">
        <v>806</v>
      </c>
      <c r="L822" s="137">
        <f t="shared" si="73"/>
        <v>0.49627791563275431</v>
      </c>
      <c r="M822" s="137">
        <f t="shared" si="74"/>
        <v>4.9627791563275432</v>
      </c>
      <c r="N822" s="136">
        <v>202.25</v>
      </c>
      <c r="O822" s="137">
        <f t="shared" si="75"/>
        <v>0.1977750309023486</v>
      </c>
      <c r="P822" s="137">
        <f t="shared" si="76"/>
        <v>1.977750309023486</v>
      </c>
      <c r="Q822" s="9">
        <v>20.224999999999401</v>
      </c>
      <c r="R822" s="138">
        <f t="shared" si="77"/>
        <v>1.9777503090235444</v>
      </c>
      <c r="S822" s="136">
        <v>8.0899999999999199</v>
      </c>
      <c r="T822" s="137">
        <f t="shared" si="78"/>
        <v>0.24721878862793817</v>
      </c>
      <c r="U822" s="137">
        <f t="shared" si="79"/>
        <v>2.4721878862793818</v>
      </c>
      <c r="V822" s="136">
        <v>80.900000000003701</v>
      </c>
      <c r="W822" s="137">
        <f t="shared" si="80"/>
        <v>0.2472187886279244</v>
      </c>
      <c r="X822" s="137">
        <f t="shared" si="81"/>
        <v>2.4721878862792441</v>
      </c>
      <c r="Y822" s="136">
        <v>202.25</v>
      </c>
      <c r="Z822" s="9">
        <f t="shared" si="82"/>
        <v>0.1977750309023486</v>
      </c>
      <c r="AA822" s="139">
        <v>0.80899999999999905</v>
      </c>
      <c r="AB822" s="9">
        <f t="shared" si="83"/>
        <v>0.247218788627936</v>
      </c>
      <c r="AC822" s="136">
        <v>202.25</v>
      </c>
      <c r="AD822" s="9">
        <f t="shared" si="84"/>
        <v>0.31644004944375775</v>
      </c>
      <c r="AE822" s="136">
        <v>202.25</v>
      </c>
      <c r="AF822" s="137">
        <f t="shared" si="85"/>
        <v>0.1977750309023486</v>
      </c>
      <c r="AG822" s="136">
        <v>202.25</v>
      </c>
      <c r="AH822" s="137">
        <f t="shared" si="86"/>
        <v>0.1977750309023486</v>
      </c>
      <c r="AI822" s="136">
        <v>202.25</v>
      </c>
      <c r="AJ822" s="138">
        <f t="shared" si="87"/>
        <v>0.1977750309023486</v>
      </c>
    </row>
    <row r="823" spans="1:36">
      <c r="A823" s="136">
        <v>202.5</v>
      </c>
      <c r="B823" s="137">
        <f t="shared" si="67"/>
        <v>0.19753086419753085</v>
      </c>
      <c r="C823" s="137">
        <f t="shared" si="68"/>
        <v>1.9753086419753085</v>
      </c>
      <c r="D823" s="9">
        <v>20.2499999999994</v>
      </c>
      <c r="E823" s="138">
        <f t="shared" si="69"/>
        <v>1.9753086419753672</v>
      </c>
      <c r="F823" s="136">
        <v>202.5</v>
      </c>
      <c r="G823" s="137">
        <f t="shared" si="70"/>
        <v>0.49382716049382713</v>
      </c>
      <c r="H823" s="137">
        <f t="shared" si="71"/>
        <v>4.9382716049382713</v>
      </c>
      <c r="I823" s="9">
        <v>20.2499999999994</v>
      </c>
      <c r="J823" s="138">
        <f t="shared" si="72"/>
        <v>1.9753086419753672</v>
      </c>
      <c r="K823" s="136">
        <v>807</v>
      </c>
      <c r="L823" s="137">
        <f t="shared" si="73"/>
        <v>0.49566294919454768</v>
      </c>
      <c r="M823" s="137">
        <f t="shared" si="74"/>
        <v>4.9566294919454768</v>
      </c>
      <c r="N823" s="136">
        <v>202.5</v>
      </c>
      <c r="O823" s="137">
        <f t="shared" si="75"/>
        <v>0.19753086419753085</v>
      </c>
      <c r="P823" s="137">
        <f t="shared" si="76"/>
        <v>1.9753086419753085</v>
      </c>
      <c r="Q823" s="9">
        <v>20.2499999999994</v>
      </c>
      <c r="R823" s="138">
        <f t="shared" si="77"/>
        <v>1.9753086419753672</v>
      </c>
      <c r="S823" s="136">
        <v>8.0999999999999197</v>
      </c>
      <c r="T823" s="137">
        <f t="shared" si="78"/>
        <v>0.24691358024691604</v>
      </c>
      <c r="U823" s="137">
        <f t="shared" si="79"/>
        <v>2.4691358024691605</v>
      </c>
      <c r="V823" s="136">
        <v>81.000000000003695</v>
      </c>
      <c r="W823" s="137">
        <f t="shared" si="80"/>
        <v>0.24691358024690233</v>
      </c>
      <c r="X823" s="137">
        <f t="shared" si="81"/>
        <v>2.4691358024690233</v>
      </c>
      <c r="Y823" s="136">
        <v>202.5</v>
      </c>
      <c r="Z823" s="9">
        <f t="shared" si="82"/>
        <v>0.19753086419753085</v>
      </c>
      <c r="AA823" s="139">
        <v>0.80999999999999905</v>
      </c>
      <c r="AB823" s="9">
        <f t="shared" si="83"/>
        <v>0.24691358024691384</v>
      </c>
      <c r="AC823" s="136">
        <v>202.5</v>
      </c>
      <c r="AD823" s="9">
        <f t="shared" si="84"/>
        <v>0.31604938271604938</v>
      </c>
      <c r="AE823" s="136">
        <v>202.5</v>
      </c>
      <c r="AF823" s="137">
        <f t="shared" si="85"/>
        <v>0.19753086419753085</v>
      </c>
      <c r="AG823" s="136">
        <v>202.5</v>
      </c>
      <c r="AH823" s="137">
        <f t="shared" si="86"/>
        <v>0.19753086419753085</v>
      </c>
      <c r="AI823" s="136">
        <v>202.5</v>
      </c>
      <c r="AJ823" s="138">
        <f t="shared" si="87"/>
        <v>0.19753086419753085</v>
      </c>
    </row>
    <row r="824" spans="1:36">
      <c r="A824" s="136">
        <v>202.75</v>
      </c>
      <c r="B824" s="137">
        <f t="shared" si="67"/>
        <v>0.19728729963008632</v>
      </c>
      <c r="C824" s="137">
        <f t="shared" si="68"/>
        <v>1.9728729963008631</v>
      </c>
      <c r="D824" s="9">
        <v>20.274999999999402</v>
      </c>
      <c r="E824" s="138">
        <f t="shared" si="69"/>
        <v>1.9728729963009213</v>
      </c>
      <c r="F824" s="136">
        <v>202.75</v>
      </c>
      <c r="G824" s="137">
        <f t="shared" si="70"/>
        <v>0.49321824907521583</v>
      </c>
      <c r="H824" s="137">
        <f t="shared" si="71"/>
        <v>4.9321824907521581</v>
      </c>
      <c r="I824" s="9">
        <v>20.274999999999402</v>
      </c>
      <c r="J824" s="138">
        <f t="shared" si="72"/>
        <v>1.9728729963009213</v>
      </c>
      <c r="K824" s="9">
        <v>808</v>
      </c>
      <c r="L824" s="137">
        <f t="shared" si="73"/>
        <v>0.49504950495049505</v>
      </c>
      <c r="M824" s="137">
        <f t="shared" si="74"/>
        <v>4.9504950495049505</v>
      </c>
      <c r="N824" s="136">
        <v>202.75</v>
      </c>
      <c r="O824" s="137">
        <f t="shared" si="75"/>
        <v>0.19728729963008632</v>
      </c>
      <c r="P824" s="137">
        <f t="shared" si="76"/>
        <v>1.9728729963008631</v>
      </c>
      <c r="Q824" s="9">
        <v>20.274999999999402</v>
      </c>
      <c r="R824" s="138">
        <f t="shared" si="77"/>
        <v>1.9728729963009213</v>
      </c>
      <c r="S824" s="136">
        <v>8.1099999999999195</v>
      </c>
      <c r="T824" s="137">
        <f t="shared" si="78"/>
        <v>0.24660912453761033</v>
      </c>
      <c r="U824" s="137">
        <f t="shared" si="79"/>
        <v>2.4660912453761035</v>
      </c>
      <c r="V824" s="136">
        <v>81.100000000003803</v>
      </c>
      <c r="W824" s="137">
        <f t="shared" si="80"/>
        <v>0.24660912453759631</v>
      </c>
      <c r="X824" s="137">
        <f t="shared" si="81"/>
        <v>2.4660912453759631</v>
      </c>
      <c r="Y824" s="136">
        <v>202.75</v>
      </c>
      <c r="Z824" s="9">
        <f t="shared" si="82"/>
        <v>0.19728729963008632</v>
      </c>
      <c r="AA824" s="139">
        <v>0.81099999999999905</v>
      </c>
      <c r="AB824" s="9">
        <f t="shared" si="83"/>
        <v>0.24660912453760817</v>
      </c>
      <c r="AC824" s="136">
        <v>202.75</v>
      </c>
      <c r="AD824" s="9">
        <f t="shared" si="84"/>
        <v>0.31565967940813811</v>
      </c>
      <c r="AE824" s="136">
        <v>202.75</v>
      </c>
      <c r="AF824" s="137">
        <f t="shared" si="85"/>
        <v>0.19728729963008632</v>
      </c>
      <c r="AG824" s="136">
        <v>202.75</v>
      </c>
      <c r="AH824" s="137">
        <f t="shared" si="86"/>
        <v>0.19728729963008632</v>
      </c>
      <c r="AI824" s="136">
        <v>202.75</v>
      </c>
      <c r="AJ824" s="138">
        <f t="shared" si="87"/>
        <v>0.19728729963008632</v>
      </c>
    </row>
    <row r="825" spans="1:36">
      <c r="A825" s="136">
        <v>203</v>
      </c>
      <c r="B825" s="137">
        <f t="shared" si="67"/>
        <v>0.19704433497536947</v>
      </c>
      <c r="C825" s="137">
        <f t="shared" si="68"/>
        <v>1.9704433497536946</v>
      </c>
      <c r="D825" s="9">
        <v>20.2999999999994</v>
      </c>
      <c r="E825" s="138">
        <f t="shared" si="69"/>
        <v>1.9704433497537528</v>
      </c>
      <c r="F825" s="136">
        <v>203</v>
      </c>
      <c r="G825" s="137">
        <f t="shared" si="70"/>
        <v>0.49261083743842365</v>
      </c>
      <c r="H825" s="137">
        <f t="shared" si="71"/>
        <v>4.9261083743842367</v>
      </c>
      <c r="I825" s="9">
        <v>20.2999999999994</v>
      </c>
      <c r="J825" s="138">
        <f t="shared" si="72"/>
        <v>1.9704433497537528</v>
      </c>
      <c r="K825" s="136">
        <v>809</v>
      </c>
      <c r="L825" s="137">
        <f t="shared" si="73"/>
        <v>0.49443757725587145</v>
      </c>
      <c r="M825" s="137">
        <f t="shared" si="74"/>
        <v>4.9443757725587147</v>
      </c>
      <c r="N825" s="136">
        <v>203</v>
      </c>
      <c r="O825" s="137">
        <f t="shared" si="75"/>
        <v>0.19704433497536947</v>
      </c>
      <c r="P825" s="137">
        <f t="shared" si="76"/>
        <v>1.9704433497536946</v>
      </c>
      <c r="Q825" s="9">
        <v>20.2999999999994</v>
      </c>
      <c r="R825" s="138">
        <f t="shared" si="77"/>
        <v>1.9704433497537528</v>
      </c>
      <c r="S825" s="136">
        <v>8.1199999999999193</v>
      </c>
      <c r="T825" s="137">
        <f t="shared" si="78"/>
        <v>0.24630541871921427</v>
      </c>
      <c r="U825" s="137">
        <f t="shared" si="79"/>
        <v>2.4630541871921428</v>
      </c>
      <c r="V825" s="136">
        <v>81.200000000003797</v>
      </c>
      <c r="W825" s="137">
        <f t="shared" si="80"/>
        <v>0.24630541871920031</v>
      </c>
      <c r="X825" s="137">
        <f t="shared" si="81"/>
        <v>2.4630541871920029</v>
      </c>
      <c r="Y825" s="136">
        <v>203</v>
      </c>
      <c r="Z825" s="9">
        <f t="shared" si="82"/>
        <v>0.19704433497536947</v>
      </c>
      <c r="AA825" s="139">
        <v>0.81199999999999894</v>
      </c>
      <c r="AB825" s="9">
        <f t="shared" si="83"/>
        <v>0.24630541871921213</v>
      </c>
      <c r="AC825" s="136">
        <v>203</v>
      </c>
      <c r="AD825" s="9">
        <f t="shared" si="84"/>
        <v>0.31527093596059114</v>
      </c>
      <c r="AE825" s="136">
        <v>203</v>
      </c>
      <c r="AF825" s="137">
        <f t="shared" si="85"/>
        <v>0.19704433497536947</v>
      </c>
      <c r="AG825" s="136">
        <v>203</v>
      </c>
      <c r="AH825" s="137">
        <f t="shared" si="86"/>
        <v>0.19704433497536947</v>
      </c>
      <c r="AI825" s="136">
        <v>203</v>
      </c>
      <c r="AJ825" s="138">
        <f t="shared" si="87"/>
        <v>0.19704433497536947</v>
      </c>
    </row>
    <row r="826" spans="1:36">
      <c r="A826" s="136">
        <v>203.25</v>
      </c>
      <c r="B826" s="137">
        <f t="shared" si="67"/>
        <v>0.1968019680196802</v>
      </c>
      <c r="C826" s="137">
        <f t="shared" si="68"/>
        <v>1.968019680196802</v>
      </c>
      <c r="D826" s="9">
        <v>20.324999999999399</v>
      </c>
      <c r="E826" s="138">
        <f t="shared" si="69"/>
        <v>1.9680196801968604</v>
      </c>
      <c r="F826" s="136">
        <v>203.25</v>
      </c>
      <c r="G826" s="137">
        <f t="shared" si="70"/>
        <v>0.49200492004920049</v>
      </c>
      <c r="H826" s="137">
        <f t="shared" si="71"/>
        <v>4.9200492004920049</v>
      </c>
      <c r="I826" s="9">
        <v>20.324999999999399</v>
      </c>
      <c r="J826" s="138">
        <f t="shared" si="72"/>
        <v>1.9680196801968604</v>
      </c>
      <c r="K826" s="9">
        <v>810</v>
      </c>
      <c r="L826" s="137">
        <f t="shared" si="73"/>
        <v>0.49382716049382713</v>
      </c>
      <c r="M826" s="137">
        <f t="shared" si="74"/>
        <v>4.9382716049382713</v>
      </c>
      <c r="N826" s="136">
        <v>203.25</v>
      </c>
      <c r="O826" s="137">
        <f t="shared" si="75"/>
        <v>0.1968019680196802</v>
      </c>
      <c r="P826" s="137">
        <f t="shared" si="76"/>
        <v>1.968019680196802</v>
      </c>
      <c r="Q826" s="9">
        <v>20.324999999999399</v>
      </c>
      <c r="R826" s="138">
        <f t="shared" si="77"/>
        <v>1.9680196801968604</v>
      </c>
      <c r="S826" s="136">
        <v>8.1299999999999208</v>
      </c>
      <c r="T826" s="137">
        <f t="shared" si="78"/>
        <v>0.24600246002460263</v>
      </c>
      <c r="U826" s="137">
        <f t="shared" si="79"/>
        <v>2.4600246002460264</v>
      </c>
      <c r="V826" s="136">
        <v>81.300000000003806</v>
      </c>
      <c r="W826" s="137">
        <f t="shared" si="80"/>
        <v>0.24600246002458875</v>
      </c>
      <c r="X826" s="137">
        <f t="shared" si="81"/>
        <v>2.4600246002458874</v>
      </c>
      <c r="Y826" s="136">
        <v>203.25</v>
      </c>
      <c r="Z826" s="9">
        <f t="shared" si="82"/>
        <v>0.1968019680196802</v>
      </c>
      <c r="AA826" s="139">
        <v>0.81299999999999895</v>
      </c>
      <c r="AB826" s="9">
        <f t="shared" si="83"/>
        <v>0.24600246002460058</v>
      </c>
      <c r="AC826" s="136">
        <v>203.25</v>
      </c>
      <c r="AD826" s="9">
        <f t="shared" si="84"/>
        <v>0.31488314883148832</v>
      </c>
      <c r="AE826" s="136">
        <v>203.25</v>
      </c>
      <c r="AF826" s="137">
        <f t="shared" si="85"/>
        <v>0.1968019680196802</v>
      </c>
      <c r="AG826" s="136">
        <v>203.25</v>
      </c>
      <c r="AH826" s="137">
        <f t="shared" si="86"/>
        <v>0.1968019680196802</v>
      </c>
      <c r="AI826" s="136">
        <v>203.25</v>
      </c>
      <c r="AJ826" s="138">
        <f t="shared" si="87"/>
        <v>0.1968019680196802</v>
      </c>
    </row>
    <row r="827" spans="1:36">
      <c r="A827" s="136">
        <v>203.5</v>
      </c>
      <c r="B827" s="137">
        <f t="shared" si="67"/>
        <v>0.19656019656019655</v>
      </c>
      <c r="C827" s="137">
        <f t="shared" si="68"/>
        <v>1.9656019656019654</v>
      </c>
      <c r="D827" s="9">
        <v>20.349999999999401</v>
      </c>
      <c r="E827" s="138">
        <f t="shared" si="69"/>
        <v>1.9656019656020234</v>
      </c>
      <c r="F827" s="136">
        <v>203.5</v>
      </c>
      <c r="G827" s="137">
        <f t="shared" si="70"/>
        <v>0.49140049140049136</v>
      </c>
      <c r="H827" s="137">
        <f t="shared" si="71"/>
        <v>4.9140049140049138</v>
      </c>
      <c r="I827" s="9">
        <v>20.349999999999401</v>
      </c>
      <c r="J827" s="138">
        <f t="shared" si="72"/>
        <v>1.9656019656020234</v>
      </c>
      <c r="K827" s="136">
        <v>811</v>
      </c>
      <c r="L827" s="137">
        <f t="shared" si="73"/>
        <v>0.49321824907521583</v>
      </c>
      <c r="M827" s="137">
        <f t="shared" si="74"/>
        <v>4.9321824907521581</v>
      </c>
      <c r="N827" s="136">
        <v>203.5</v>
      </c>
      <c r="O827" s="137">
        <f t="shared" si="75"/>
        <v>0.19656019656019655</v>
      </c>
      <c r="P827" s="137">
        <f t="shared" si="76"/>
        <v>1.9656019656019654</v>
      </c>
      <c r="Q827" s="9">
        <v>20.349999999999401</v>
      </c>
      <c r="R827" s="138">
        <f t="shared" si="77"/>
        <v>1.9656019656020234</v>
      </c>
      <c r="S827" s="136">
        <v>8.1399999999999206</v>
      </c>
      <c r="T827" s="137">
        <f t="shared" si="78"/>
        <v>0.24570024570024809</v>
      </c>
      <c r="U827" s="137">
        <f t="shared" si="79"/>
        <v>2.4570024570024809</v>
      </c>
      <c r="V827" s="136">
        <v>81.4000000000038</v>
      </c>
      <c r="W827" s="137">
        <f t="shared" si="80"/>
        <v>0.24570024570023424</v>
      </c>
      <c r="X827" s="137">
        <f t="shared" si="81"/>
        <v>2.4570024570023423</v>
      </c>
      <c r="Y827" s="136">
        <v>203.5</v>
      </c>
      <c r="Z827" s="9">
        <f t="shared" si="82"/>
        <v>0.19656019656019655</v>
      </c>
      <c r="AA827" s="139">
        <v>0.81399999999999895</v>
      </c>
      <c r="AB827" s="9">
        <f t="shared" si="83"/>
        <v>0.24570024570024601</v>
      </c>
      <c r="AC827" s="136">
        <v>203.5</v>
      </c>
      <c r="AD827" s="9">
        <f t="shared" si="84"/>
        <v>0.31449631449631449</v>
      </c>
      <c r="AE827" s="136">
        <v>203.5</v>
      </c>
      <c r="AF827" s="137">
        <f t="shared" si="85"/>
        <v>0.19656019656019655</v>
      </c>
      <c r="AG827" s="136">
        <v>203.5</v>
      </c>
      <c r="AH827" s="137">
        <f t="shared" si="86"/>
        <v>0.19656019656019655</v>
      </c>
      <c r="AI827" s="136">
        <v>203.5</v>
      </c>
      <c r="AJ827" s="138">
        <f t="shared" si="87"/>
        <v>0.19656019656019655</v>
      </c>
    </row>
    <row r="828" spans="1:36">
      <c r="A828" s="136">
        <v>203.75</v>
      </c>
      <c r="B828" s="137">
        <f t="shared" si="67"/>
        <v>0.19631901840490798</v>
      </c>
      <c r="C828" s="137">
        <f t="shared" si="68"/>
        <v>1.9631901840490797</v>
      </c>
      <c r="D828" s="9">
        <v>20.3749999999994</v>
      </c>
      <c r="E828" s="138">
        <f t="shared" si="69"/>
        <v>1.9631901840491375</v>
      </c>
      <c r="F828" s="136">
        <v>203.75</v>
      </c>
      <c r="G828" s="137">
        <f t="shared" si="70"/>
        <v>0.49079754601226994</v>
      </c>
      <c r="H828" s="137">
        <f t="shared" si="71"/>
        <v>4.9079754601226995</v>
      </c>
      <c r="I828" s="9">
        <v>20.3749999999994</v>
      </c>
      <c r="J828" s="138">
        <f t="shared" si="72"/>
        <v>1.9631901840491375</v>
      </c>
      <c r="K828" s="9">
        <v>812</v>
      </c>
      <c r="L828" s="137">
        <f t="shared" si="73"/>
        <v>0.49261083743842365</v>
      </c>
      <c r="M828" s="137">
        <f t="shared" si="74"/>
        <v>4.9261083743842367</v>
      </c>
      <c r="N828" s="136">
        <v>203.75</v>
      </c>
      <c r="O828" s="137">
        <f t="shared" si="75"/>
        <v>0.19631901840490798</v>
      </c>
      <c r="P828" s="137">
        <f t="shared" si="76"/>
        <v>1.9631901840490797</v>
      </c>
      <c r="Q828" s="9">
        <v>20.3749999999994</v>
      </c>
      <c r="R828" s="138">
        <f t="shared" si="77"/>
        <v>1.9631901840491375</v>
      </c>
      <c r="S828" s="136">
        <v>8.1499999999999204</v>
      </c>
      <c r="T828" s="137">
        <f t="shared" si="78"/>
        <v>0.24539877300613736</v>
      </c>
      <c r="U828" s="137">
        <f t="shared" si="79"/>
        <v>2.4539877300613737</v>
      </c>
      <c r="V828" s="136">
        <v>81.500000000003794</v>
      </c>
      <c r="W828" s="137">
        <f t="shared" si="80"/>
        <v>0.24539877300612353</v>
      </c>
      <c r="X828" s="137">
        <f t="shared" si="81"/>
        <v>2.4539877300612352</v>
      </c>
      <c r="Y828" s="136">
        <v>203.75</v>
      </c>
      <c r="Z828" s="9">
        <f t="shared" si="82"/>
        <v>0.19631901840490798</v>
      </c>
      <c r="AA828" s="139">
        <v>0.81499999999999895</v>
      </c>
      <c r="AB828" s="9">
        <f t="shared" si="83"/>
        <v>0.2453987730061353</v>
      </c>
      <c r="AC828" s="136">
        <v>203.75</v>
      </c>
      <c r="AD828" s="9">
        <f t="shared" si="84"/>
        <v>0.31411042944785278</v>
      </c>
      <c r="AE828" s="136">
        <v>203.75</v>
      </c>
      <c r="AF828" s="137">
        <f t="shared" si="85"/>
        <v>0.19631901840490798</v>
      </c>
      <c r="AG828" s="136">
        <v>203.75</v>
      </c>
      <c r="AH828" s="137">
        <f t="shared" si="86"/>
        <v>0.19631901840490798</v>
      </c>
      <c r="AI828" s="136">
        <v>203.75</v>
      </c>
      <c r="AJ828" s="138">
        <f t="shared" si="87"/>
        <v>0.19631901840490798</v>
      </c>
    </row>
    <row r="829" spans="1:36">
      <c r="A829" s="136">
        <v>204</v>
      </c>
      <c r="B829" s="137">
        <f t="shared" si="67"/>
        <v>0.19607843137254904</v>
      </c>
      <c r="C829" s="137">
        <f t="shared" si="68"/>
        <v>1.9607843137254903</v>
      </c>
      <c r="D829" s="9">
        <v>20.399999999999402</v>
      </c>
      <c r="E829" s="138">
        <f t="shared" si="69"/>
        <v>1.9607843137255478</v>
      </c>
      <c r="F829" s="136">
        <v>204</v>
      </c>
      <c r="G829" s="137">
        <f t="shared" si="70"/>
        <v>0.49019607843137258</v>
      </c>
      <c r="H829" s="137">
        <f t="shared" si="71"/>
        <v>4.9019607843137258</v>
      </c>
      <c r="I829" s="9">
        <v>20.399999999999402</v>
      </c>
      <c r="J829" s="138">
        <f t="shared" si="72"/>
        <v>1.9607843137255478</v>
      </c>
      <c r="K829" s="136">
        <v>813</v>
      </c>
      <c r="L829" s="137">
        <f t="shared" si="73"/>
        <v>0.49200492004920049</v>
      </c>
      <c r="M829" s="137">
        <f t="shared" si="74"/>
        <v>4.9200492004920049</v>
      </c>
      <c r="N829" s="136">
        <v>204</v>
      </c>
      <c r="O829" s="137">
        <f t="shared" si="75"/>
        <v>0.19607843137254904</v>
      </c>
      <c r="P829" s="137">
        <f t="shared" si="76"/>
        <v>1.9607843137254903</v>
      </c>
      <c r="Q829" s="9">
        <v>20.399999999999402</v>
      </c>
      <c r="R829" s="138">
        <f t="shared" si="77"/>
        <v>1.9607843137255478</v>
      </c>
      <c r="S829" s="136">
        <v>8.1599999999999202</v>
      </c>
      <c r="T829" s="137">
        <f t="shared" si="78"/>
        <v>0.24509803921568865</v>
      </c>
      <c r="U829" s="137">
        <f t="shared" si="79"/>
        <v>2.4509803921568865</v>
      </c>
      <c r="V829" s="136">
        <v>81.600000000003803</v>
      </c>
      <c r="W829" s="137">
        <f t="shared" si="80"/>
        <v>0.24509803921567486</v>
      </c>
      <c r="X829" s="137">
        <f t="shared" si="81"/>
        <v>2.4509803921567483</v>
      </c>
      <c r="Y829" s="136">
        <v>204</v>
      </c>
      <c r="Z829" s="9">
        <f t="shared" si="82"/>
        <v>0.19607843137254904</v>
      </c>
      <c r="AA829" s="139">
        <v>0.81599999999999895</v>
      </c>
      <c r="AB829" s="9">
        <f t="shared" si="83"/>
        <v>0.2450980392156866</v>
      </c>
      <c r="AC829" s="136">
        <v>204</v>
      </c>
      <c r="AD829" s="9">
        <f t="shared" si="84"/>
        <v>0.31372549019607843</v>
      </c>
      <c r="AE829" s="136">
        <v>204</v>
      </c>
      <c r="AF829" s="137">
        <f t="shared" si="85"/>
        <v>0.19607843137254904</v>
      </c>
      <c r="AG829" s="136">
        <v>204</v>
      </c>
      <c r="AH829" s="137">
        <f t="shared" si="86"/>
        <v>0.19607843137254904</v>
      </c>
      <c r="AI829" s="136">
        <v>204</v>
      </c>
      <c r="AJ829" s="138">
        <f t="shared" si="87"/>
        <v>0.19607843137254904</v>
      </c>
    </row>
    <row r="830" spans="1:36">
      <c r="A830" s="136">
        <v>204.25</v>
      </c>
      <c r="B830" s="137">
        <f t="shared" si="67"/>
        <v>0.19583843329253367</v>
      </c>
      <c r="C830" s="137">
        <f t="shared" si="68"/>
        <v>1.9583843329253368</v>
      </c>
      <c r="D830" s="9">
        <v>20.4249999999994</v>
      </c>
      <c r="E830" s="138">
        <f t="shared" si="69"/>
        <v>1.958384332925394</v>
      </c>
      <c r="F830" s="136">
        <v>204.25</v>
      </c>
      <c r="G830" s="137">
        <f t="shared" si="70"/>
        <v>0.48959608323133413</v>
      </c>
      <c r="H830" s="137">
        <f t="shared" si="71"/>
        <v>4.8959608323133414</v>
      </c>
      <c r="I830" s="9">
        <v>20.4249999999994</v>
      </c>
      <c r="J830" s="138">
        <f t="shared" si="72"/>
        <v>1.958384332925394</v>
      </c>
      <c r="K830" s="9">
        <v>814</v>
      </c>
      <c r="L830" s="137">
        <f t="shared" si="73"/>
        <v>0.49140049140049136</v>
      </c>
      <c r="M830" s="137">
        <f t="shared" si="74"/>
        <v>4.9140049140049138</v>
      </c>
      <c r="N830" s="136">
        <v>204.25</v>
      </c>
      <c r="O830" s="137">
        <f t="shared" si="75"/>
        <v>0.19583843329253367</v>
      </c>
      <c r="P830" s="137">
        <f t="shared" si="76"/>
        <v>1.9583843329253368</v>
      </c>
      <c r="Q830" s="9">
        <v>20.4249999999994</v>
      </c>
      <c r="R830" s="138">
        <f t="shared" si="77"/>
        <v>1.958384332925394</v>
      </c>
      <c r="S830" s="136">
        <v>8.16999999999992</v>
      </c>
      <c r="T830" s="137">
        <f t="shared" si="78"/>
        <v>0.24479804161566945</v>
      </c>
      <c r="U830" s="137">
        <f t="shared" si="79"/>
        <v>2.4479804161566947</v>
      </c>
      <c r="V830" s="136">
        <v>81.700000000003797</v>
      </c>
      <c r="W830" s="137">
        <f t="shared" si="80"/>
        <v>0.24479804161565571</v>
      </c>
      <c r="X830" s="137">
        <f t="shared" si="81"/>
        <v>2.447980416156557</v>
      </c>
      <c r="Y830" s="136">
        <v>204.25</v>
      </c>
      <c r="Z830" s="9">
        <f t="shared" si="82"/>
        <v>0.19583843329253367</v>
      </c>
      <c r="AA830" s="139">
        <v>0.81699999999999895</v>
      </c>
      <c r="AB830" s="9">
        <f t="shared" si="83"/>
        <v>0.2447980416156674</v>
      </c>
      <c r="AC830" s="136">
        <v>204.25</v>
      </c>
      <c r="AD830" s="9">
        <f t="shared" si="84"/>
        <v>0.31334149326805383</v>
      </c>
      <c r="AE830" s="136">
        <v>204.25</v>
      </c>
      <c r="AF830" s="137">
        <f t="shared" si="85"/>
        <v>0.19583843329253367</v>
      </c>
      <c r="AG830" s="136">
        <v>204.25</v>
      </c>
      <c r="AH830" s="137">
        <f t="shared" si="86"/>
        <v>0.19583843329253367</v>
      </c>
      <c r="AI830" s="136">
        <v>204.25</v>
      </c>
      <c r="AJ830" s="138">
        <f t="shared" si="87"/>
        <v>0.19583843329253367</v>
      </c>
    </row>
    <row r="831" spans="1:36">
      <c r="A831" s="136">
        <v>204.5</v>
      </c>
      <c r="B831" s="137">
        <f t="shared" si="67"/>
        <v>0.19559902200488999</v>
      </c>
      <c r="C831" s="137">
        <f t="shared" si="68"/>
        <v>1.9559902200488999</v>
      </c>
      <c r="D831" s="9">
        <v>20.449999999999399</v>
      </c>
      <c r="E831" s="138">
        <f t="shared" si="69"/>
        <v>1.9559902200489572</v>
      </c>
      <c r="F831" s="136">
        <v>204.5</v>
      </c>
      <c r="G831" s="137">
        <f t="shared" si="70"/>
        <v>0.48899755501222497</v>
      </c>
      <c r="H831" s="137">
        <f t="shared" si="71"/>
        <v>4.8899755501222497</v>
      </c>
      <c r="I831" s="9">
        <v>20.449999999999399</v>
      </c>
      <c r="J831" s="138">
        <f t="shared" si="72"/>
        <v>1.9559902200489572</v>
      </c>
      <c r="K831" s="136">
        <v>815</v>
      </c>
      <c r="L831" s="137">
        <f t="shared" si="73"/>
        <v>0.49079754601226994</v>
      </c>
      <c r="M831" s="137">
        <f t="shared" si="74"/>
        <v>4.9079754601226995</v>
      </c>
      <c r="N831" s="136">
        <v>204.5</v>
      </c>
      <c r="O831" s="137">
        <f t="shared" si="75"/>
        <v>0.19559902200488999</v>
      </c>
      <c r="P831" s="137">
        <f t="shared" si="76"/>
        <v>1.9559902200488999</v>
      </c>
      <c r="Q831" s="9">
        <v>20.449999999999399</v>
      </c>
      <c r="R831" s="138">
        <f t="shared" si="77"/>
        <v>1.9559902200489572</v>
      </c>
      <c r="S831" s="136">
        <v>8.1799999999999198</v>
      </c>
      <c r="T831" s="137">
        <f t="shared" si="78"/>
        <v>0.24449877750611487</v>
      </c>
      <c r="U831" s="137">
        <f t="shared" si="79"/>
        <v>2.4449877750611488</v>
      </c>
      <c r="V831" s="136">
        <v>81.800000000003806</v>
      </c>
      <c r="W831" s="137">
        <f t="shared" si="80"/>
        <v>0.24449877750610111</v>
      </c>
      <c r="X831" s="137">
        <f t="shared" si="81"/>
        <v>2.4449877750610112</v>
      </c>
      <c r="Y831" s="136">
        <v>204.5</v>
      </c>
      <c r="Z831" s="9">
        <f t="shared" si="82"/>
        <v>0.19559902200488999</v>
      </c>
      <c r="AA831" s="139">
        <v>0.81799999999999895</v>
      </c>
      <c r="AB831" s="9">
        <f t="shared" si="83"/>
        <v>0.24449877750611276</v>
      </c>
      <c r="AC831" s="136">
        <v>204.5</v>
      </c>
      <c r="AD831" s="9">
        <f t="shared" si="84"/>
        <v>0.31295843520782396</v>
      </c>
      <c r="AE831" s="136">
        <v>204.5</v>
      </c>
      <c r="AF831" s="137">
        <f t="shared" si="85"/>
        <v>0.19559902200488999</v>
      </c>
      <c r="AG831" s="136">
        <v>204.5</v>
      </c>
      <c r="AH831" s="137">
        <f t="shared" si="86"/>
        <v>0.19559902200488999</v>
      </c>
      <c r="AI831" s="136">
        <v>204.5</v>
      </c>
      <c r="AJ831" s="138">
        <f t="shared" si="87"/>
        <v>0.19559902200488999</v>
      </c>
    </row>
    <row r="832" spans="1:36">
      <c r="A832" s="136">
        <v>204.75</v>
      </c>
      <c r="B832" s="137">
        <f t="shared" si="67"/>
        <v>0.19536019536019539</v>
      </c>
      <c r="C832" s="137">
        <f t="shared" si="68"/>
        <v>1.9536019536019538</v>
      </c>
      <c r="D832" s="9">
        <v>20.474999999999401</v>
      </c>
      <c r="E832" s="138">
        <f t="shared" si="69"/>
        <v>1.9536019536020108</v>
      </c>
      <c r="F832" s="136">
        <v>204.75</v>
      </c>
      <c r="G832" s="137">
        <f t="shared" si="70"/>
        <v>0.48840048840048844</v>
      </c>
      <c r="H832" s="137">
        <f t="shared" si="71"/>
        <v>4.8840048840048844</v>
      </c>
      <c r="I832" s="9">
        <v>20.474999999999401</v>
      </c>
      <c r="J832" s="138">
        <f t="shared" si="72"/>
        <v>1.9536019536020108</v>
      </c>
      <c r="K832" s="9">
        <v>816</v>
      </c>
      <c r="L832" s="137">
        <f t="shared" si="73"/>
        <v>0.49019607843137258</v>
      </c>
      <c r="M832" s="137">
        <f t="shared" si="74"/>
        <v>4.9019607843137258</v>
      </c>
      <c r="N832" s="136">
        <v>204.75</v>
      </c>
      <c r="O832" s="137">
        <f t="shared" si="75"/>
        <v>0.19536019536019539</v>
      </c>
      <c r="P832" s="137">
        <f t="shared" si="76"/>
        <v>1.9536019536019538</v>
      </c>
      <c r="Q832" s="9">
        <v>20.474999999999401</v>
      </c>
      <c r="R832" s="138">
        <f t="shared" si="77"/>
        <v>1.9536019536020108</v>
      </c>
      <c r="S832" s="136">
        <v>8.1899999999999196</v>
      </c>
      <c r="T832" s="137">
        <f t="shared" si="78"/>
        <v>0.24420024420024661</v>
      </c>
      <c r="U832" s="137">
        <f t="shared" si="79"/>
        <v>2.4420024420024662</v>
      </c>
      <c r="V832" s="136">
        <v>81.9000000000038</v>
      </c>
      <c r="W832" s="137">
        <f t="shared" si="80"/>
        <v>0.24420024420023284</v>
      </c>
      <c r="X832" s="137">
        <f t="shared" si="81"/>
        <v>2.4420024420023285</v>
      </c>
      <c r="Y832" s="136">
        <v>204.75</v>
      </c>
      <c r="Z832" s="9">
        <f t="shared" si="82"/>
        <v>0.19536019536019539</v>
      </c>
      <c r="AA832" s="139">
        <v>0.81899999999999895</v>
      </c>
      <c r="AB832" s="9">
        <f t="shared" si="83"/>
        <v>0.24420024420024453</v>
      </c>
      <c r="AC832" s="136">
        <v>204.75</v>
      </c>
      <c r="AD832" s="9">
        <f t="shared" si="84"/>
        <v>0.31257631257631258</v>
      </c>
      <c r="AE832" s="136">
        <v>204.75</v>
      </c>
      <c r="AF832" s="137">
        <f t="shared" si="85"/>
        <v>0.19536019536019539</v>
      </c>
      <c r="AG832" s="136">
        <v>204.75</v>
      </c>
      <c r="AH832" s="137">
        <f t="shared" si="86"/>
        <v>0.19536019536019539</v>
      </c>
      <c r="AI832" s="136">
        <v>204.75</v>
      </c>
      <c r="AJ832" s="138">
        <f t="shared" si="87"/>
        <v>0.19536019536019539</v>
      </c>
    </row>
    <row r="833" spans="1:36">
      <c r="A833" s="136">
        <v>205</v>
      </c>
      <c r="B833" s="137">
        <f t="shared" si="67"/>
        <v>0.1951219512195122</v>
      </c>
      <c r="C833" s="137">
        <f t="shared" si="68"/>
        <v>1.9512195121951219</v>
      </c>
      <c r="D833" s="9">
        <v>20.4999999999994</v>
      </c>
      <c r="E833" s="138">
        <f t="shared" si="69"/>
        <v>1.9512195121951792</v>
      </c>
      <c r="F833" s="136">
        <v>205</v>
      </c>
      <c r="G833" s="137">
        <f t="shared" si="70"/>
        <v>0.48780487804878048</v>
      </c>
      <c r="H833" s="137">
        <f t="shared" si="71"/>
        <v>4.8780487804878048</v>
      </c>
      <c r="I833" s="9">
        <v>20.4999999999994</v>
      </c>
      <c r="J833" s="138">
        <f t="shared" si="72"/>
        <v>1.9512195121951792</v>
      </c>
      <c r="K833" s="136">
        <v>817</v>
      </c>
      <c r="L833" s="137">
        <f t="shared" si="73"/>
        <v>0.48959608323133413</v>
      </c>
      <c r="M833" s="137">
        <f t="shared" si="74"/>
        <v>4.8959608323133414</v>
      </c>
      <c r="N833" s="136">
        <v>205</v>
      </c>
      <c r="O833" s="137">
        <f t="shared" si="75"/>
        <v>0.1951219512195122</v>
      </c>
      <c r="P833" s="137">
        <f t="shared" si="76"/>
        <v>1.9512195121951219</v>
      </c>
      <c r="Q833" s="9">
        <v>20.4999999999994</v>
      </c>
      <c r="R833" s="138">
        <f t="shared" si="77"/>
        <v>1.9512195121951792</v>
      </c>
      <c r="S833" s="136">
        <v>8.1999999999999194</v>
      </c>
      <c r="T833" s="137">
        <f t="shared" si="78"/>
        <v>0.24390243902439263</v>
      </c>
      <c r="U833" s="137">
        <f t="shared" si="79"/>
        <v>2.4390243902439264</v>
      </c>
      <c r="V833" s="136">
        <v>82.000000000003794</v>
      </c>
      <c r="W833" s="137">
        <f t="shared" si="80"/>
        <v>0.24390243902437894</v>
      </c>
      <c r="X833" s="137">
        <f t="shared" si="81"/>
        <v>2.4390243902437896</v>
      </c>
      <c r="Y833" s="136">
        <v>205</v>
      </c>
      <c r="Z833" s="9">
        <f t="shared" si="82"/>
        <v>0.1951219512195122</v>
      </c>
      <c r="AA833" s="139">
        <v>0.81999999999999895</v>
      </c>
      <c r="AB833" s="9">
        <f t="shared" si="83"/>
        <v>0.24390243902439057</v>
      </c>
      <c r="AC833" s="136">
        <v>205</v>
      </c>
      <c r="AD833" s="9">
        <f t="shared" si="84"/>
        <v>0.31219512195121951</v>
      </c>
      <c r="AE833" s="136">
        <v>205</v>
      </c>
      <c r="AF833" s="137">
        <f t="shared" si="85"/>
        <v>0.1951219512195122</v>
      </c>
      <c r="AG833" s="136">
        <v>205</v>
      </c>
      <c r="AH833" s="137">
        <f t="shared" si="86"/>
        <v>0.1951219512195122</v>
      </c>
      <c r="AI833" s="136">
        <v>205</v>
      </c>
      <c r="AJ833" s="138">
        <f t="shared" si="87"/>
        <v>0.1951219512195122</v>
      </c>
    </row>
    <row r="834" spans="1:36">
      <c r="A834" s="136">
        <v>205.25</v>
      </c>
      <c r="B834" s="137">
        <f t="shared" si="67"/>
        <v>0.19488428745432401</v>
      </c>
      <c r="C834" s="137">
        <f t="shared" si="68"/>
        <v>1.94884287454324</v>
      </c>
      <c r="D834" s="9">
        <v>20.524999999999402</v>
      </c>
      <c r="E834" s="138">
        <f t="shared" si="69"/>
        <v>1.9488428745432966</v>
      </c>
      <c r="F834" s="136">
        <v>205.25</v>
      </c>
      <c r="G834" s="137">
        <f t="shared" si="70"/>
        <v>0.48721071863581</v>
      </c>
      <c r="H834" s="137">
        <f t="shared" si="71"/>
        <v>4.8721071863581003</v>
      </c>
      <c r="I834" s="9">
        <v>20.524999999999402</v>
      </c>
      <c r="J834" s="138">
        <f t="shared" si="72"/>
        <v>1.9488428745432966</v>
      </c>
      <c r="K834" s="9">
        <v>818</v>
      </c>
      <c r="L834" s="137">
        <f t="shared" si="73"/>
        <v>0.48899755501222497</v>
      </c>
      <c r="M834" s="137">
        <f t="shared" si="74"/>
        <v>4.8899755501222497</v>
      </c>
      <c r="N834" s="136">
        <v>205.25</v>
      </c>
      <c r="O834" s="137">
        <f t="shared" si="75"/>
        <v>0.19488428745432401</v>
      </c>
      <c r="P834" s="137">
        <f t="shared" si="76"/>
        <v>1.94884287454324</v>
      </c>
      <c r="Q834" s="9">
        <v>20.524999999999402</v>
      </c>
      <c r="R834" s="138">
        <f t="shared" si="77"/>
        <v>1.9488428745432966</v>
      </c>
      <c r="S834" s="136">
        <v>8.2099999999999191</v>
      </c>
      <c r="T834" s="137">
        <f t="shared" si="78"/>
        <v>0.24360535931790739</v>
      </c>
      <c r="U834" s="137">
        <f t="shared" si="79"/>
        <v>2.4360535931790741</v>
      </c>
      <c r="V834" s="136">
        <v>82.100000000003803</v>
      </c>
      <c r="W834" s="137">
        <f t="shared" si="80"/>
        <v>0.2436053593178937</v>
      </c>
      <c r="X834" s="137">
        <f t="shared" si="81"/>
        <v>2.4360535931789369</v>
      </c>
      <c r="Y834" s="136">
        <v>205.25</v>
      </c>
      <c r="Z834" s="9">
        <f t="shared" si="82"/>
        <v>0.19488428745432401</v>
      </c>
      <c r="AA834" s="139">
        <v>0.82099999999999895</v>
      </c>
      <c r="AB834" s="9">
        <f t="shared" si="83"/>
        <v>0.24360535931790533</v>
      </c>
      <c r="AC834" s="136">
        <v>205.25</v>
      </c>
      <c r="AD834" s="9">
        <f t="shared" si="84"/>
        <v>0.31181485992691843</v>
      </c>
      <c r="AE834" s="136">
        <v>205.25</v>
      </c>
      <c r="AF834" s="137">
        <f t="shared" si="85"/>
        <v>0.19488428745432401</v>
      </c>
      <c r="AG834" s="136">
        <v>205.25</v>
      </c>
      <c r="AH834" s="137">
        <f t="shared" si="86"/>
        <v>0.19488428745432401</v>
      </c>
      <c r="AI834" s="136">
        <v>205.25</v>
      </c>
      <c r="AJ834" s="138">
        <f t="shared" si="87"/>
        <v>0.19488428745432401</v>
      </c>
    </row>
    <row r="835" spans="1:36">
      <c r="A835" s="136">
        <v>205.5</v>
      </c>
      <c r="B835" s="137">
        <f t="shared" si="67"/>
        <v>0.19464720194647203</v>
      </c>
      <c r="C835" s="137">
        <f t="shared" si="68"/>
        <v>1.9464720194647203</v>
      </c>
      <c r="D835" s="9">
        <v>20.5499999999994</v>
      </c>
      <c r="E835" s="138">
        <f t="shared" si="69"/>
        <v>1.9464720194647771</v>
      </c>
      <c r="F835" s="136">
        <v>205.5</v>
      </c>
      <c r="G835" s="137">
        <f t="shared" si="70"/>
        <v>0.48661800486618007</v>
      </c>
      <c r="H835" s="137">
        <f t="shared" si="71"/>
        <v>4.8661800486618008</v>
      </c>
      <c r="I835" s="9">
        <v>20.5499999999994</v>
      </c>
      <c r="J835" s="138">
        <f t="shared" si="72"/>
        <v>1.9464720194647771</v>
      </c>
      <c r="K835" s="136">
        <v>819</v>
      </c>
      <c r="L835" s="137">
        <f t="shared" si="73"/>
        <v>0.48840048840048844</v>
      </c>
      <c r="M835" s="137">
        <f t="shared" si="74"/>
        <v>4.8840048840048844</v>
      </c>
      <c r="N835" s="136">
        <v>205.5</v>
      </c>
      <c r="O835" s="137">
        <f t="shared" si="75"/>
        <v>0.19464720194647203</v>
      </c>
      <c r="P835" s="137">
        <f t="shared" si="76"/>
        <v>1.9464720194647203</v>
      </c>
      <c r="Q835" s="9">
        <v>20.5499999999994</v>
      </c>
      <c r="R835" s="138">
        <f t="shared" si="77"/>
        <v>1.9464720194647771</v>
      </c>
      <c r="S835" s="136">
        <v>8.2199999999999207</v>
      </c>
      <c r="T835" s="137">
        <f t="shared" si="78"/>
        <v>0.24330900243309236</v>
      </c>
      <c r="U835" s="137">
        <f t="shared" si="79"/>
        <v>2.4330900243309235</v>
      </c>
      <c r="V835" s="136">
        <v>82.200000000003897</v>
      </c>
      <c r="W835" s="137">
        <f t="shared" si="80"/>
        <v>0.24330900243307849</v>
      </c>
      <c r="X835" s="137">
        <f t="shared" si="81"/>
        <v>2.4330900243307849</v>
      </c>
      <c r="Y835" s="136">
        <v>205.5</v>
      </c>
      <c r="Z835" s="9">
        <f t="shared" si="82"/>
        <v>0.19464720194647203</v>
      </c>
      <c r="AA835" s="139">
        <v>0.82199999999999895</v>
      </c>
      <c r="AB835" s="9">
        <f t="shared" si="83"/>
        <v>0.24330900243309034</v>
      </c>
      <c r="AC835" s="136">
        <v>205.5</v>
      </c>
      <c r="AD835" s="9">
        <f t="shared" si="84"/>
        <v>0.31143552311435524</v>
      </c>
      <c r="AE835" s="136">
        <v>205.5</v>
      </c>
      <c r="AF835" s="137">
        <f t="shared" si="85"/>
        <v>0.19464720194647203</v>
      </c>
      <c r="AG835" s="136">
        <v>205.5</v>
      </c>
      <c r="AH835" s="137">
        <f t="shared" si="86"/>
        <v>0.19464720194647203</v>
      </c>
      <c r="AI835" s="136">
        <v>205.5</v>
      </c>
      <c r="AJ835" s="138">
        <f t="shared" si="87"/>
        <v>0.19464720194647203</v>
      </c>
    </row>
    <row r="836" spans="1:36">
      <c r="A836" s="136">
        <v>205.75</v>
      </c>
      <c r="B836" s="137">
        <f t="shared" si="67"/>
        <v>0.19441069258809235</v>
      </c>
      <c r="C836" s="137">
        <f t="shared" si="68"/>
        <v>1.9441069258809236</v>
      </c>
      <c r="D836" s="9">
        <v>20.574999999999399</v>
      </c>
      <c r="E836" s="138">
        <f t="shared" si="69"/>
        <v>1.9441069258809802</v>
      </c>
      <c r="F836" s="136">
        <v>205.75</v>
      </c>
      <c r="G836" s="137">
        <f t="shared" si="70"/>
        <v>0.4860267314702309</v>
      </c>
      <c r="H836" s="137">
        <f t="shared" si="71"/>
        <v>4.860267314702309</v>
      </c>
      <c r="I836" s="9">
        <v>20.574999999999399</v>
      </c>
      <c r="J836" s="138">
        <f t="shared" si="72"/>
        <v>1.9441069258809802</v>
      </c>
      <c r="K836" s="9">
        <v>820</v>
      </c>
      <c r="L836" s="137">
        <f t="shared" si="73"/>
        <v>0.48780487804878048</v>
      </c>
      <c r="M836" s="137">
        <f t="shared" si="74"/>
        <v>4.8780487804878048</v>
      </c>
      <c r="N836" s="136">
        <v>205.75</v>
      </c>
      <c r="O836" s="137">
        <f t="shared" si="75"/>
        <v>0.19441069258809235</v>
      </c>
      <c r="P836" s="137">
        <f t="shared" si="76"/>
        <v>1.9441069258809236</v>
      </c>
      <c r="Q836" s="9">
        <v>20.574999999999399</v>
      </c>
      <c r="R836" s="138">
        <f t="shared" si="77"/>
        <v>1.9441069258809802</v>
      </c>
      <c r="S836" s="136">
        <v>8.2299999999999205</v>
      </c>
      <c r="T836" s="137">
        <f t="shared" si="78"/>
        <v>0.24301336573511778</v>
      </c>
      <c r="U836" s="137">
        <f t="shared" si="79"/>
        <v>2.4301336573511776</v>
      </c>
      <c r="V836" s="136">
        <v>82.300000000003905</v>
      </c>
      <c r="W836" s="137">
        <f t="shared" si="80"/>
        <v>0.2430133657351039</v>
      </c>
      <c r="X836" s="137">
        <f t="shared" si="81"/>
        <v>2.430133657351039</v>
      </c>
      <c r="Y836" s="136">
        <v>205.75</v>
      </c>
      <c r="Z836" s="9">
        <f t="shared" si="82"/>
        <v>0.19441069258809235</v>
      </c>
      <c r="AA836" s="139">
        <v>0.82299999999999895</v>
      </c>
      <c r="AB836" s="9">
        <f t="shared" si="83"/>
        <v>0.24301336573511576</v>
      </c>
      <c r="AC836" s="136">
        <v>205.75</v>
      </c>
      <c r="AD836" s="9">
        <f t="shared" si="84"/>
        <v>0.31105710814094778</v>
      </c>
      <c r="AE836" s="136">
        <v>205.75</v>
      </c>
      <c r="AF836" s="137">
        <f t="shared" si="85"/>
        <v>0.19441069258809235</v>
      </c>
      <c r="AG836" s="136">
        <v>205.75</v>
      </c>
      <c r="AH836" s="137">
        <f t="shared" si="86"/>
        <v>0.19441069258809235</v>
      </c>
      <c r="AI836" s="136">
        <v>205.75</v>
      </c>
      <c r="AJ836" s="138">
        <f t="shared" si="87"/>
        <v>0.19441069258809235</v>
      </c>
    </row>
    <row r="837" spans="1:36">
      <c r="A837" s="136">
        <v>206</v>
      </c>
      <c r="B837" s="137">
        <f t="shared" si="67"/>
        <v>0.1941747572815534</v>
      </c>
      <c r="C837" s="137">
        <f t="shared" si="68"/>
        <v>1.941747572815534</v>
      </c>
      <c r="D837" s="9">
        <v>20.599999999999401</v>
      </c>
      <c r="E837" s="138">
        <f t="shared" si="69"/>
        <v>1.9417475728155904</v>
      </c>
      <c r="F837" s="136">
        <v>206</v>
      </c>
      <c r="G837" s="137">
        <f t="shared" si="70"/>
        <v>0.48543689320388345</v>
      </c>
      <c r="H837" s="137">
        <f t="shared" si="71"/>
        <v>4.8543689320388346</v>
      </c>
      <c r="I837" s="9">
        <v>20.599999999999401</v>
      </c>
      <c r="J837" s="138">
        <f t="shared" si="72"/>
        <v>1.9417475728155904</v>
      </c>
      <c r="K837" s="136">
        <v>821</v>
      </c>
      <c r="L837" s="137">
        <f t="shared" si="73"/>
        <v>0.48721071863581</v>
      </c>
      <c r="M837" s="137">
        <f t="shared" si="74"/>
        <v>4.8721071863581003</v>
      </c>
      <c r="N837" s="136">
        <v>206</v>
      </c>
      <c r="O837" s="137">
        <f t="shared" si="75"/>
        <v>0.1941747572815534</v>
      </c>
      <c r="P837" s="137">
        <f t="shared" si="76"/>
        <v>1.941747572815534</v>
      </c>
      <c r="Q837" s="9">
        <v>20.599999999999401</v>
      </c>
      <c r="R837" s="138">
        <f t="shared" si="77"/>
        <v>1.9417475728155904</v>
      </c>
      <c r="S837" s="136">
        <v>8.2399999999999203</v>
      </c>
      <c r="T837" s="137">
        <f t="shared" si="78"/>
        <v>0.24271844660194408</v>
      </c>
      <c r="U837" s="137">
        <f t="shared" si="79"/>
        <v>2.4271844660194408</v>
      </c>
      <c r="V837" s="136">
        <v>82.400000000003899</v>
      </c>
      <c r="W837" s="137">
        <f t="shared" si="80"/>
        <v>0.24271844660193026</v>
      </c>
      <c r="X837" s="137">
        <f t="shared" si="81"/>
        <v>2.4271844660193027</v>
      </c>
      <c r="Y837" s="136">
        <v>206</v>
      </c>
      <c r="Z837" s="9">
        <f t="shared" si="82"/>
        <v>0.1941747572815534</v>
      </c>
      <c r="AA837" s="139">
        <v>0.82399999999999896</v>
      </c>
      <c r="AB837" s="9">
        <f t="shared" si="83"/>
        <v>0.24271844660194206</v>
      </c>
      <c r="AC837" s="136">
        <v>206</v>
      </c>
      <c r="AD837" s="9">
        <f t="shared" si="84"/>
        <v>0.31067961165048541</v>
      </c>
      <c r="AE837" s="136">
        <v>206</v>
      </c>
      <c r="AF837" s="137">
        <f t="shared" si="85"/>
        <v>0.1941747572815534</v>
      </c>
      <c r="AG837" s="136">
        <v>206</v>
      </c>
      <c r="AH837" s="137">
        <f t="shared" si="86"/>
        <v>0.1941747572815534</v>
      </c>
      <c r="AI837" s="136">
        <v>206</v>
      </c>
      <c r="AJ837" s="138">
        <f t="shared" si="87"/>
        <v>0.1941747572815534</v>
      </c>
    </row>
    <row r="838" spans="1:36">
      <c r="A838" s="136">
        <v>206.25</v>
      </c>
      <c r="B838" s="137">
        <f t="shared" si="67"/>
        <v>0.19393939393939394</v>
      </c>
      <c r="C838" s="137">
        <f t="shared" si="68"/>
        <v>1.9393939393939394</v>
      </c>
      <c r="D838" s="9">
        <v>20.6249999999994</v>
      </c>
      <c r="E838" s="138">
        <f t="shared" si="69"/>
        <v>1.9393939393939958</v>
      </c>
      <c r="F838" s="136">
        <v>206.25</v>
      </c>
      <c r="G838" s="137">
        <f t="shared" si="70"/>
        <v>0.48484848484848486</v>
      </c>
      <c r="H838" s="137">
        <f t="shared" si="71"/>
        <v>4.8484848484848486</v>
      </c>
      <c r="I838" s="9">
        <v>20.6249999999994</v>
      </c>
      <c r="J838" s="138">
        <f t="shared" si="72"/>
        <v>1.9393939393939958</v>
      </c>
      <c r="K838" s="9">
        <v>822</v>
      </c>
      <c r="L838" s="137">
        <f t="shared" si="73"/>
        <v>0.48661800486618007</v>
      </c>
      <c r="M838" s="137">
        <f t="shared" si="74"/>
        <v>4.8661800486618008</v>
      </c>
      <c r="N838" s="136">
        <v>206.25</v>
      </c>
      <c r="O838" s="137">
        <f t="shared" si="75"/>
        <v>0.19393939393939394</v>
      </c>
      <c r="P838" s="137">
        <f t="shared" si="76"/>
        <v>1.9393939393939394</v>
      </c>
      <c r="Q838" s="9">
        <v>20.6249999999994</v>
      </c>
      <c r="R838" s="138">
        <f t="shared" si="77"/>
        <v>1.9393939393939958</v>
      </c>
      <c r="S838" s="136">
        <v>8.2499999999999201</v>
      </c>
      <c r="T838" s="137">
        <f t="shared" si="78"/>
        <v>0.24242424242424476</v>
      </c>
      <c r="U838" s="137">
        <f t="shared" si="79"/>
        <v>2.4242424242424478</v>
      </c>
      <c r="V838" s="136">
        <v>82.500000000003894</v>
      </c>
      <c r="W838" s="137">
        <f t="shared" si="80"/>
        <v>0.242424242424231</v>
      </c>
      <c r="X838" s="137">
        <f t="shared" si="81"/>
        <v>2.4242424242423102</v>
      </c>
      <c r="Y838" s="136">
        <v>206.25</v>
      </c>
      <c r="Z838" s="9">
        <f t="shared" si="82"/>
        <v>0.19393939393939394</v>
      </c>
      <c r="AA838" s="139">
        <v>0.82499999999999896</v>
      </c>
      <c r="AB838" s="9">
        <f t="shared" si="83"/>
        <v>0.24242424242424271</v>
      </c>
      <c r="AC838" s="136">
        <v>206.25</v>
      </c>
      <c r="AD838" s="9">
        <f t="shared" si="84"/>
        <v>0.3103030303030303</v>
      </c>
      <c r="AE838" s="136">
        <v>206.25</v>
      </c>
      <c r="AF838" s="137">
        <f t="shared" si="85"/>
        <v>0.19393939393939394</v>
      </c>
      <c r="AG838" s="136">
        <v>206.25</v>
      </c>
      <c r="AH838" s="137">
        <f t="shared" si="86"/>
        <v>0.19393939393939394</v>
      </c>
      <c r="AI838" s="136">
        <v>206.25</v>
      </c>
      <c r="AJ838" s="138">
        <f t="shared" si="87"/>
        <v>0.19393939393939394</v>
      </c>
    </row>
    <row r="839" spans="1:36">
      <c r="A839" s="136">
        <v>206.5</v>
      </c>
      <c r="B839" s="137">
        <f t="shared" si="67"/>
        <v>0.1937046004842615</v>
      </c>
      <c r="C839" s="137">
        <f t="shared" si="68"/>
        <v>1.937046004842615</v>
      </c>
      <c r="D839" s="9">
        <v>20.649999999999402</v>
      </c>
      <c r="E839" s="138">
        <f t="shared" si="69"/>
        <v>1.937046004842671</v>
      </c>
      <c r="F839" s="136">
        <v>206.5</v>
      </c>
      <c r="G839" s="137">
        <f t="shared" si="70"/>
        <v>0.48426150121065376</v>
      </c>
      <c r="H839" s="137">
        <f t="shared" si="71"/>
        <v>4.8426150121065374</v>
      </c>
      <c r="I839" s="9">
        <v>20.649999999999402</v>
      </c>
      <c r="J839" s="138">
        <f t="shared" si="72"/>
        <v>1.937046004842671</v>
      </c>
      <c r="K839" s="136">
        <v>823</v>
      </c>
      <c r="L839" s="137">
        <f t="shared" si="73"/>
        <v>0.4860267314702309</v>
      </c>
      <c r="M839" s="137">
        <f t="shared" si="74"/>
        <v>4.860267314702309</v>
      </c>
      <c r="N839" s="136">
        <v>206.5</v>
      </c>
      <c r="O839" s="137">
        <f t="shared" si="75"/>
        <v>0.1937046004842615</v>
      </c>
      <c r="P839" s="137">
        <f t="shared" si="76"/>
        <v>1.937046004842615</v>
      </c>
      <c r="Q839" s="9">
        <v>20.649999999999402</v>
      </c>
      <c r="R839" s="138">
        <f t="shared" si="77"/>
        <v>1.937046004842671</v>
      </c>
      <c r="S839" s="136">
        <v>8.2599999999999199</v>
      </c>
      <c r="T839" s="137">
        <f t="shared" si="78"/>
        <v>0.24213075060532924</v>
      </c>
      <c r="U839" s="137">
        <f t="shared" si="79"/>
        <v>2.4213075060532923</v>
      </c>
      <c r="V839" s="136">
        <v>82.600000000003902</v>
      </c>
      <c r="W839" s="137">
        <f t="shared" si="80"/>
        <v>0.24213075060531544</v>
      </c>
      <c r="X839" s="137">
        <f t="shared" si="81"/>
        <v>2.4213075060531546</v>
      </c>
      <c r="Y839" s="136">
        <v>206.5</v>
      </c>
      <c r="Z839" s="9">
        <f t="shared" si="82"/>
        <v>0.1937046004842615</v>
      </c>
      <c r="AA839" s="139">
        <v>0.82599999999999896</v>
      </c>
      <c r="AB839" s="9">
        <f t="shared" si="83"/>
        <v>0.24213075060532718</v>
      </c>
      <c r="AC839" s="136">
        <v>206.5</v>
      </c>
      <c r="AD839" s="9">
        <f t="shared" si="84"/>
        <v>0.30992736077481842</v>
      </c>
      <c r="AE839" s="136">
        <v>206.5</v>
      </c>
      <c r="AF839" s="137">
        <f t="shared" si="85"/>
        <v>0.1937046004842615</v>
      </c>
      <c r="AG839" s="136">
        <v>206.5</v>
      </c>
      <c r="AH839" s="137">
        <f t="shared" si="86"/>
        <v>0.1937046004842615</v>
      </c>
      <c r="AI839" s="136">
        <v>206.5</v>
      </c>
      <c r="AJ839" s="138">
        <f t="shared" si="87"/>
        <v>0.1937046004842615</v>
      </c>
    </row>
    <row r="840" spans="1:36">
      <c r="A840" s="136">
        <v>206.75</v>
      </c>
      <c r="B840" s="137">
        <f t="shared" si="67"/>
        <v>0.19347037484885127</v>
      </c>
      <c r="C840" s="137">
        <f t="shared" si="68"/>
        <v>1.9347037484885128</v>
      </c>
      <c r="D840" s="9">
        <v>20.6749999999994</v>
      </c>
      <c r="E840" s="138">
        <f t="shared" si="69"/>
        <v>1.934703748488569</v>
      </c>
      <c r="F840" s="136">
        <v>206.75</v>
      </c>
      <c r="G840" s="137">
        <f t="shared" si="70"/>
        <v>0.4836759371221282</v>
      </c>
      <c r="H840" s="137">
        <f t="shared" si="71"/>
        <v>4.836759371221282</v>
      </c>
      <c r="I840" s="9">
        <v>20.6749999999994</v>
      </c>
      <c r="J840" s="138">
        <f t="shared" si="72"/>
        <v>1.934703748488569</v>
      </c>
      <c r="K840" s="9">
        <v>824</v>
      </c>
      <c r="L840" s="137">
        <f t="shared" si="73"/>
        <v>0.48543689320388345</v>
      </c>
      <c r="M840" s="137">
        <f t="shared" si="74"/>
        <v>4.8543689320388346</v>
      </c>
      <c r="N840" s="136">
        <v>206.75</v>
      </c>
      <c r="O840" s="137">
        <f t="shared" si="75"/>
        <v>0.19347037484885127</v>
      </c>
      <c r="P840" s="137">
        <f t="shared" si="76"/>
        <v>1.9347037484885128</v>
      </c>
      <c r="Q840" s="9">
        <v>20.6749999999994</v>
      </c>
      <c r="R840" s="138">
        <f t="shared" si="77"/>
        <v>1.934703748488569</v>
      </c>
      <c r="S840" s="136">
        <v>8.2699999999999196</v>
      </c>
      <c r="T840" s="137">
        <f t="shared" si="78"/>
        <v>0.24183796856106646</v>
      </c>
      <c r="U840" s="137">
        <f t="shared" si="79"/>
        <v>2.4183796856106645</v>
      </c>
      <c r="V840" s="136">
        <v>82.700000000003897</v>
      </c>
      <c r="W840" s="137">
        <f t="shared" si="80"/>
        <v>0.24183796856105266</v>
      </c>
      <c r="X840" s="137">
        <f t="shared" si="81"/>
        <v>2.4183796856105264</v>
      </c>
      <c r="Y840" s="136">
        <v>206.75</v>
      </c>
      <c r="Z840" s="9">
        <f t="shared" si="82"/>
        <v>0.19347037484885127</v>
      </c>
      <c r="AA840" s="139">
        <v>0.82699999999999896</v>
      </c>
      <c r="AB840" s="9">
        <f t="shared" si="83"/>
        <v>0.24183796856106438</v>
      </c>
      <c r="AC840" s="136">
        <v>206.75</v>
      </c>
      <c r="AD840" s="9">
        <f t="shared" si="84"/>
        <v>0.30955259975816207</v>
      </c>
      <c r="AE840" s="136">
        <v>206.75</v>
      </c>
      <c r="AF840" s="137">
        <f t="shared" si="85"/>
        <v>0.19347037484885127</v>
      </c>
      <c r="AG840" s="136">
        <v>206.75</v>
      </c>
      <c r="AH840" s="137">
        <f t="shared" si="86"/>
        <v>0.19347037484885127</v>
      </c>
      <c r="AI840" s="136">
        <v>206.75</v>
      </c>
      <c r="AJ840" s="138">
        <f t="shared" si="87"/>
        <v>0.19347037484885127</v>
      </c>
    </row>
    <row r="841" spans="1:36">
      <c r="A841" s="136">
        <v>207</v>
      </c>
      <c r="B841" s="137">
        <f t="shared" si="67"/>
        <v>0.19323671497584541</v>
      </c>
      <c r="C841" s="137">
        <f t="shared" si="68"/>
        <v>1.932367149758454</v>
      </c>
      <c r="D841" s="9">
        <v>20.699999999999399</v>
      </c>
      <c r="E841" s="138">
        <f t="shared" si="69"/>
        <v>1.9323671497585102</v>
      </c>
      <c r="F841" s="136">
        <v>207</v>
      </c>
      <c r="G841" s="137">
        <f t="shared" si="70"/>
        <v>0.48309178743961356</v>
      </c>
      <c r="H841" s="137">
        <f t="shared" si="71"/>
        <v>4.8309178743961354</v>
      </c>
      <c r="I841" s="9">
        <v>20.699999999999399</v>
      </c>
      <c r="J841" s="138">
        <f t="shared" si="72"/>
        <v>1.9323671497585102</v>
      </c>
      <c r="K841" s="136">
        <v>825</v>
      </c>
      <c r="L841" s="137">
        <f t="shared" si="73"/>
        <v>0.48484848484848486</v>
      </c>
      <c r="M841" s="137">
        <f t="shared" si="74"/>
        <v>4.8484848484848486</v>
      </c>
      <c r="N841" s="136">
        <v>207</v>
      </c>
      <c r="O841" s="137">
        <f t="shared" si="75"/>
        <v>0.19323671497584541</v>
      </c>
      <c r="P841" s="137">
        <f t="shared" si="76"/>
        <v>1.932367149758454</v>
      </c>
      <c r="Q841" s="9">
        <v>20.699999999999399</v>
      </c>
      <c r="R841" s="138">
        <f t="shared" si="77"/>
        <v>1.9323671497585102</v>
      </c>
      <c r="S841" s="136">
        <v>8.2799999999999194</v>
      </c>
      <c r="T841" s="137">
        <f t="shared" si="78"/>
        <v>0.24154589371980911</v>
      </c>
      <c r="U841" s="137">
        <f t="shared" si="79"/>
        <v>2.4154589371980912</v>
      </c>
      <c r="V841" s="136">
        <v>82.800000000003905</v>
      </c>
      <c r="W841" s="137">
        <f t="shared" si="80"/>
        <v>0.24154589371979537</v>
      </c>
      <c r="X841" s="137">
        <f t="shared" si="81"/>
        <v>2.4154589371979536</v>
      </c>
      <c r="Y841" s="136">
        <v>207</v>
      </c>
      <c r="Z841" s="9">
        <f t="shared" si="82"/>
        <v>0.19323671497584541</v>
      </c>
      <c r="AA841" s="139">
        <v>0.82799999999999896</v>
      </c>
      <c r="AB841" s="9">
        <f t="shared" si="83"/>
        <v>0.24154589371980706</v>
      </c>
      <c r="AC841" s="136">
        <v>207</v>
      </c>
      <c r="AD841" s="9">
        <f t="shared" si="84"/>
        <v>0.30917874396135264</v>
      </c>
      <c r="AE841" s="136">
        <v>207</v>
      </c>
      <c r="AF841" s="137">
        <f t="shared" si="85"/>
        <v>0.19323671497584541</v>
      </c>
      <c r="AG841" s="136">
        <v>207</v>
      </c>
      <c r="AH841" s="137">
        <f t="shared" si="86"/>
        <v>0.19323671497584541</v>
      </c>
      <c r="AI841" s="136">
        <v>207</v>
      </c>
      <c r="AJ841" s="138">
        <f t="shared" si="87"/>
        <v>0.19323671497584541</v>
      </c>
    </row>
    <row r="842" spans="1:36">
      <c r="A842" s="136">
        <v>207.25</v>
      </c>
      <c r="B842" s="137">
        <f t="shared" si="67"/>
        <v>0.19300361881785283</v>
      </c>
      <c r="C842" s="137">
        <f t="shared" si="68"/>
        <v>1.9300361881785282</v>
      </c>
      <c r="D842" s="9">
        <v>20.724999999999401</v>
      </c>
      <c r="E842" s="138">
        <f t="shared" si="69"/>
        <v>1.9300361881785841</v>
      </c>
      <c r="F842" s="136">
        <v>207.25</v>
      </c>
      <c r="G842" s="137">
        <f t="shared" si="70"/>
        <v>0.48250904704463204</v>
      </c>
      <c r="H842" s="137">
        <f t="shared" si="71"/>
        <v>4.8250904704463204</v>
      </c>
      <c r="I842" s="9">
        <v>20.724999999999401</v>
      </c>
      <c r="J842" s="138">
        <f t="shared" si="72"/>
        <v>1.9300361881785841</v>
      </c>
      <c r="K842" s="9">
        <v>826</v>
      </c>
      <c r="L842" s="137">
        <f t="shared" si="73"/>
        <v>0.48426150121065376</v>
      </c>
      <c r="M842" s="137">
        <f t="shared" si="74"/>
        <v>4.8426150121065374</v>
      </c>
      <c r="N842" s="136">
        <v>207.25</v>
      </c>
      <c r="O842" s="137">
        <f t="shared" si="75"/>
        <v>0.19300361881785283</v>
      </c>
      <c r="P842" s="137">
        <f t="shared" si="76"/>
        <v>1.9300361881785282</v>
      </c>
      <c r="Q842" s="9">
        <v>20.724999999999401</v>
      </c>
      <c r="R842" s="138">
        <f t="shared" si="77"/>
        <v>1.9300361881785841</v>
      </c>
      <c r="S842" s="136">
        <v>8.2899999999999192</v>
      </c>
      <c r="T842" s="137">
        <f t="shared" si="78"/>
        <v>0.24125452352231841</v>
      </c>
      <c r="U842" s="137">
        <f t="shared" si="79"/>
        <v>2.4125452352231842</v>
      </c>
      <c r="V842" s="136">
        <v>82.900000000003899</v>
      </c>
      <c r="W842" s="137">
        <f t="shared" si="80"/>
        <v>0.24125452352230467</v>
      </c>
      <c r="X842" s="137">
        <f t="shared" si="81"/>
        <v>2.4125452352230465</v>
      </c>
      <c r="Y842" s="136">
        <v>207.25</v>
      </c>
      <c r="Z842" s="9">
        <f t="shared" si="82"/>
        <v>0.19300361881785283</v>
      </c>
      <c r="AA842" s="139">
        <v>0.82899999999999896</v>
      </c>
      <c r="AB842" s="9">
        <f t="shared" si="83"/>
        <v>0.24125452352231636</v>
      </c>
      <c r="AC842" s="136">
        <v>207.25</v>
      </c>
      <c r="AD842" s="9">
        <f t="shared" si="84"/>
        <v>0.30880579010856452</v>
      </c>
      <c r="AE842" s="136">
        <v>207.25</v>
      </c>
      <c r="AF842" s="137">
        <f t="shared" si="85"/>
        <v>0.19300361881785283</v>
      </c>
      <c r="AG842" s="136">
        <v>207.25</v>
      </c>
      <c r="AH842" s="137">
        <f t="shared" si="86"/>
        <v>0.19300361881785283</v>
      </c>
      <c r="AI842" s="136">
        <v>207.25</v>
      </c>
      <c r="AJ842" s="138">
        <f t="shared" si="87"/>
        <v>0.19300361881785283</v>
      </c>
    </row>
    <row r="843" spans="1:36">
      <c r="A843" s="136">
        <v>207.5</v>
      </c>
      <c r="B843" s="137">
        <f t="shared" si="67"/>
        <v>0.19277108433734941</v>
      </c>
      <c r="C843" s="137">
        <f t="shared" si="68"/>
        <v>1.927710843373494</v>
      </c>
      <c r="D843" s="9">
        <v>20.7499999999994</v>
      </c>
      <c r="E843" s="138">
        <f t="shared" si="69"/>
        <v>1.9277108433735497</v>
      </c>
      <c r="F843" s="136">
        <v>207.5</v>
      </c>
      <c r="G843" s="137">
        <f t="shared" si="70"/>
        <v>0.48192771084337355</v>
      </c>
      <c r="H843" s="137">
        <f t="shared" si="71"/>
        <v>4.8192771084337354</v>
      </c>
      <c r="I843" s="9">
        <v>20.7499999999994</v>
      </c>
      <c r="J843" s="138">
        <f t="shared" si="72"/>
        <v>1.9277108433735497</v>
      </c>
      <c r="K843" s="136">
        <v>827</v>
      </c>
      <c r="L843" s="137">
        <f t="shared" si="73"/>
        <v>0.4836759371221282</v>
      </c>
      <c r="M843" s="137">
        <f t="shared" si="74"/>
        <v>4.836759371221282</v>
      </c>
      <c r="N843" s="136">
        <v>207.5</v>
      </c>
      <c r="O843" s="137">
        <f t="shared" si="75"/>
        <v>0.19277108433734941</v>
      </c>
      <c r="P843" s="137">
        <f t="shared" si="76"/>
        <v>1.927710843373494</v>
      </c>
      <c r="Q843" s="9">
        <v>20.7499999999994</v>
      </c>
      <c r="R843" s="138">
        <f t="shared" si="77"/>
        <v>1.9277108433735497</v>
      </c>
      <c r="S843" s="136">
        <v>8.2999999999999208</v>
      </c>
      <c r="T843" s="137">
        <f t="shared" si="78"/>
        <v>0.24096385542168905</v>
      </c>
      <c r="U843" s="137">
        <f t="shared" si="79"/>
        <v>2.4096385542168903</v>
      </c>
      <c r="V843" s="136">
        <v>83.000000000003894</v>
      </c>
      <c r="W843" s="137">
        <f t="shared" si="80"/>
        <v>0.24096385542167542</v>
      </c>
      <c r="X843" s="137">
        <f t="shared" si="81"/>
        <v>2.4096385542167544</v>
      </c>
      <c r="Y843" s="136">
        <v>207.5</v>
      </c>
      <c r="Z843" s="9">
        <f t="shared" si="82"/>
        <v>0.19277108433734941</v>
      </c>
      <c r="AA843" s="139">
        <v>0.82999999999999896</v>
      </c>
      <c r="AB843" s="9">
        <f t="shared" si="83"/>
        <v>0.24096385542168705</v>
      </c>
      <c r="AC843" s="136">
        <v>207.5</v>
      </c>
      <c r="AD843" s="9">
        <f t="shared" si="84"/>
        <v>0.30843373493975906</v>
      </c>
      <c r="AE843" s="136">
        <v>207.5</v>
      </c>
      <c r="AF843" s="137">
        <f t="shared" si="85"/>
        <v>0.19277108433734941</v>
      </c>
      <c r="AG843" s="136">
        <v>207.5</v>
      </c>
      <c r="AH843" s="137">
        <f t="shared" si="86"/>
        <v>0.19277108433734941</v>
      </c>
      <c r="AI843" s="136">
        <v>207.5</v>
      </c>
      <c r="AJ843" s="138">
        <f t="shared" si="87"/>
        <v>0.19277108433734941</v>
      </c>
    </row>
    <row r="844" spans="1:36">
      <c r="A844" s="136">
        <v>207.75</v>
      </c>
      <c r="B844" s="137">
        <f t="shared" si="67"/>
        <v>0.19253910950661854</v>
      </c>
      <c r="C844" s="137">
        <f t="shared" si="68"/>
        <v>1.9253910950661854</v>
      </c>
      <c r="D844" s="9">
        <v>20.774999999999402</v>
      </c>
      <c r="E844" s="138">
        <f t="shared" si="69"/>
        <v>1.9253910950662407</v>
      </c>
      <c r="F844" s="136">
        <v>207.75</v>
      </c>
      <c r="G844" s="137">
        <f t="shared" si="70"/>
        <v>0.48134777376654636</v>
      </c>
      <c r="H844" s="137">
        <f t="shared" si="71"/>
        <v>4.8134777376654636</v>
      </c>
      <c r="I844" s="9">
        <v>20.774999999999402</v>
      </c>
      <c r="J844" s="138">
        <f t="shared" si="72"/>
        <v>1.9253910950662407</v>
      </c>
      <c r="K844" s="9">
        <v>828</v>
      </c>
      <c r="L844" s="137">
        <f t="shared" si="73"/>
        <v>0.48309178743961356</v>
      </c>
      <c r="M844" s="137">
        <f t="shared" si="74"/>
        <v>4.8309178743961354</v>
      </c>
      <c r="N844" s="136">
        <v>207.75</v>
      </c>
      <c r="O844" s="137">
        <f t="shared" si="75"/>
        <v>0.19253910950661854</v>
      </c>
      <c r="P844" s="137">
        <f t="shared" si="76"/>
        <v>1.9253910950661854</v>
      </c>
      <c r="Q844" s="9">
        <v>20.774999999999402</v>
      </c>
      <c r="R844" s="138">
        <f t="shared" si="77"/>
        <v>1.9253910950662407</v>
      </c>
      <c r="S844" s="136">
        <v>8.3099999999999206</v>
      </c>
      <c r="T844" s="137">
        <f t="shared" si="78"/>
        <v>0.24067388688327546</v>
      </c>
      <c r="U844" s="137">
        <f t="shared" si="79"/>
        <v>2.4067388688327545</v>
      </c>
      <c r="V844" s="136">
        <v>83.100000000003902</v>
      </c>
      <c r="W844" s="137">
        <f t="shared" si="80"/>
        <v>0.24067388688326186</v>
      </c>
      <c r="X844" s="137">
        <f t="shared" si="81"/>
        <v>2.4067388688326186</v>
      </c>
      <c r="Y844" s="136">
        <v>207.75</v>
      </c>
      <c r="Z844" s="9">
        <f t="shared" si="82"/>
        <v>0.19253910950661854</v>
      </c>
      <c r="AA844" s="139">
        <v>0.83099999999999896</v>
      </c>
      <c r="AB844" s="9">
        <f t="shared" si="83"/>
        <v>0.24067388688327346</v>
      </c>
      <c r="AC844" s="136">
        <v>207.75</v>
      </c>
      <c r="AD844" s="9">
        <f t="shared" si="84"/>
        <v>0.30806257521058966</v>
      </c>
      <c r="AE844" s="136">
        <v>207.75</v>
      </c>
      <c r="AF844" s="137">
        <f t="shared" si="85"/>
        <v>0.19253910950661854</v>
      </c>
      <c r="AG844" s="136">
        <v>207.75</v>
      </c>
      <c r="AH844" s="137">
        <f t="shared" si="86"/>
        <v>0.19253910950661854</v>
      </c>
      <c r="AI844" s="136">
        <v>207.75</v>
      </c>
      <c r="AJ844" s="138">
        <f t="shared" si="87"/>
        <v>0.19253910950661854</v>
      </c>
    </row>
    <row r="845" spans="1:36">
      <c r="A845" s="136">
        <v>208</v>
      </c>
      <c r="B845" s="137">
        <f t="shared" si="67"/>
        <v>0.19230769230769229</v>
      </c>
      <c r="C845" s="137">
        <f t="shared" si="68"/>
        <v>1.9230769230769229</v>
      </c>
      <c r="D845" s="9">
        <v>20.7999999999994</v>
      </c>
      <c r="E845" s="138">
        <f t="shared" si="69"/>
        <v>1.9230769230769786</v>
      </c>
      <c r="F845" s="136">
        <v>208</v>
      </c>
      <c r="G845" s="137">
        <f t="shared" si="70"/>
        <v>0.48076923076923073</v>
      </c>
      <c r="H845" s="137">
        <f t="shared" si="71"/>
        <v>4.8076923076923075</v>
      </c>
      <c r="I845" s="9">
        <v>20.7999999999994</v>
      </c>
      <c r="J845" s="138">
        <f t="shared" si="72"/>
        <v>1.9230769230769786</v>
      </c>
      <c r="K845" s="136">
        <v>829</v>
      </c>
      <c r="L845" s="137">
        <f t="shared" si="73"/>
        <v>0.48250904704463204</v>
      </c>
      <c r="M845" s="137">
        <f t="shared" si="74"/>
        <v>4.8250904704463204</v>
      </c>
      <c r="N845" s="136">
        <v>208</v>
      </c>
      <c r="O845" s="137">
        <f t="shared" si="75"/>
        <v>0.19230769230769229</v>
      </c>
      <c r="P845" s="137">
        <f t="shared" si="76"/>
        <v>1.9230769230769229</v>
      </c>
      <c r="Q845" s="9">
        <v>20.7999999999994</v>
      </c>
      <c r="R845" s="138">
        <f t="shared" si="77"/>
        <v>1.9230769230769786</v>
      </c>
      <c r="S845" s="136">
        <v>8.3199999999999203</v>
      </c>
      <c r="T845" s="137">
        <f t="shared" si="78"/>
        <v>0.24038461538461769</v>
      </c>
      <c r="U845" s="137">
        <f t="shared" si="79"/>
        <v>2.4038461538461768</v>
      </c>
      <c r="V845" s="136">
        <v>83.200000000003897</v>
      </c>
      <c r="W845" s="137">
        <f t="shared" si="80"/>
        <v>0.24038461538460415</v>
      </c>
      <c r="X845" s="137">
        <f t="shared" si="81"/>
        <v>2.4038461538460414</v>
      </c>
      <c r="Y845" s="136">
        <v>208</v>
      </c>
      <c r="Z845" s="9">
        <f t="shared" si="82"/>
        <v>0.19230769230769229</v>
      </c>
      <c r="AA845" s="139">
        <v>0.83199999999999896</v>
      </c>
      <c r="AB845" s="9">
        <f t="shared" si="83"/>
        <v>0.2403846153846157</v>
      </c>
      <c r="AC845" s="136">
        <v>208</v>
      </c>
      <c r="AD845" s="9">
        <f t="shared" si="84"/>
        <v>0.30769230769230765</v>
      </c>
      <c r="AE845" s="136">
        <v>208</v>
      </c>
      <c r="AF845" s="137">
        <f t="shared" si="85"/>
        <v>0.19230769230769229</v>
      </c>
      <c r="AG845" s="136">
        <v>208</v>
      </c>
      <c r="AH845" s="137">
        <f t="shared" si="86"/>
        <v>0.19230769230769229</v>
      </c>
      <c r="AI845" s="136">
        <v>208</v>
      </c>
      <c r="AJ845" s="138">
        <f t="shared" si="87"/>
        <v>0.19230769230769229</v>
      </c>
    </row>
    <row r="846" spans="1:36">
      <c r="A846" s="136">
        <v>208.25</v>
      </c>
      <c r="B846" s="137">
        <f t="shared" si="67"/>
        <v>0.1920768307322929</v>
      </c>
      <c r="C846" s="137">
        <f t="shared" si="68"/>
        <v>1.9207683073229289</v>
      </c>
      <c r="D846" s="9">
        <v>20.824999999999399</v>
      </c>
      <c r="E846" s="138">
        <f t="shared" si="69"/>
        <v>1.9207683073229846</v>
      </c>
      <c r="F846" s="136">
        <v>208.25</v>
      </c>
      <c r="G846" s="137">
        <f t="shared" si="70"/>
        <v>0.48019207683073228</v>
      </c>
      <c r="H846" s="137">
        <f t="shared" si="71"/>
        <v>4.8019207683073226</v>
      </c>
      <c r="I846" s="9">
        <v>20.824999999999399</v>
      </c>
      <c r="J846" s="138">
        <f t="shared" si="72"/>
        <v>1.9207683073229846</v>
      </c>
      <c r="K846" s="9">
        <v>830</v>
      </c>
      <c r="L846" s="137">
        <f t="shared" si="73"/>
        <v>0.48192771084337355</v>
      </c>
      <c r="M846" s="137">
        <f t="shared" si="74"/>
        <v>4.8192771084337354</v>
      </c>
      <c r="N846" s="136">
        <v>208.25</v>
      </c>
      <c r="O846" s="137">
        <f t="shared" si="75"/>
        <v>0.1920768307322929</v>
      </c>
      <c r="P846" s="137">
        <f t="shared" si="76"/>
        <v>1.9207683073229289</v>
      </c>
      <c r="Q846" s="9">
        <v>20.824999999999399</v>
      </c>
      <c r="R846" s="138">
        <f t="shared" si="77"/>
        <v>1.9207683073229846</v>
      </c>
      <c r="S846" s="136">
        <v>8.3299999999999201</v>
      </c>
      <c r="T846" s="137">
        <f t="shared" si="78"/>
        <v>0.24009603841536845</v>
      </c>
      <c r="U846" s="137">
        <f t="shared" si="79"/>
        <v>2.4009603841536844</v>
      </c>
      <c r="V846" s="136">
        <v>83.300000000004005</v>
      </c>
      <c r="W846" s="137">
        <f t="shared" si="80"/>
        <v>0.24009603841535462</v>
      </c>
      <c r="X846" s="137">
        <f t="shared" si="81"/>
        <v>2.4009603841535463</v>
      </c>
      <c r="Y846" s="136">
        <v>208.25</v>
      </c>
      <c r="Z846" s="9">
        <f t="shared" si="82"/>
        <v>0.1920768307322929</v>
      </c>
      <c r="AA846" s="139">
        <v>0.83299999999999896</v>
      </c>
      <c r="AB846" s="9">
        <f t="shared" si="83"/>
        <v>0.24009603841536645</v>
      </c>
      <c r="AC846" s="136">
        <v>208.25</v>
      </c>
      <c r="AD846" s="9">
        <f t="shared" si="84"/>
        <v>0.30732292917166865</v>
      </c>
      <c r="AE846" s="136">
        <v>208.25</v>
      </c>
      <c r="AF846" s="137">
        <f t="shared" si="85"/>
        <v>0.1920768307322929</v>
      </c>
      <c r="AG846" s="136">
        <v>208.25</v>
      </c>
      <c r="AH846" s="137">
        <f t="shared" si="86"/>
        <v>0.1920768307322929</v>
      </c>
      <c r="AI846" s="136">
        <v>208.25</v>
      </c>
      <c r="AJ846" s="138">
        <f t="shared" si="87"/>
        <v>0.1920768307322929</v>
      </c>
    </row>
    <row r="847" spans="1:36">
      <c r="A847" s="136">
        <v>208.5</v>
      </c>
      <c r="B847" s="137">
        <f t="shared" si="67"/>
        <v>0.19184652278177461</v>
      </c>
      <c r="C847" s="137">
        <f t="shared" si="68"/>
        <v>1.9184652278177461</v>
      </c>
      <c r="D847" s="9">
        <v>20.849999999999401</v>
      </c>
      <c r="E847" s="138">
        <f t="shared" si="69"/>
        <v>1.9184652278178009</v>
      </c>
      <c r="F847" s="136">
        <v>208.5</v>
      </c>
      <c r="G847" s="137">
        <f t="shared" si="70"/>
        <v>0.47961630695443647</v>
      </c>
      <c r="H847" s="137">
        <f t="shared" si="71"/>
        <v>4.7961630695443649</v>
      </c>
      <c r="I847" s="9">
        <v>20.849999999999401</v>
      </c>
      <c r="J847" s="138">
        <f t="shared" si="72"/>
        <v>1.9184652278178009</v>
      </c>
      <c r="K847" s="136">
        <v>831</v>
      </c>
      <c r="L847" s="137">
        <f t="shared" si="73"/>
        <v>0.48134777376654636</v>
      </c>
      <c r="M847" s="137">
        <f t="shared" si="74"/>
        <v>4.8134777376654636</v>
      </c>
      <c r="N847" s="136">
        <v>208.5</v>
      </c>
      <c r="O847" s="137">
        <f t="shared" si="75"/>
        <v>0.19184652278177461</v>
      </c>
      <c r="P847" s="137">
        <f t="shared" si="76"/>
        <v>1.9184652278177461</v>
      </c>
      <c r="Q847" s="9">
        <v>20.849999999999401</v>
      </c>
      <c r="R847" s="138">
        <f t="shared" si="77"/>
        <v>1.9184652278178009</v>
      </c>
      <c r="S847" s="136">
        <v>8.3399999999999199</v>
      </c>
      <c r="T847" s="137">
        <f t="shared" si="78"/>
        <v>0.23980815347722051</v>
      </c>
      <c r="U847" s="137">
        <f t="shared" si="79"/>
        <v>2.3980815347722051</v>
      </c>
      <c r="V847" s="136">
        <v>83.400000000003999</v>
      </c>
      <c r="W847" s="137">
        <f t="shared" si="80"/>
        <v>0.23980815347720671</v>
      </c>
      <c r="X847" s="137">
        <f t="shared" si="81"/>
        <v>2.398081534772067</v>
      </c>
      <c r="Y847" s="136">
        <v>208.5</v>
      </c>
      <c r="Z847" s="9">
        <f t="shared" si="82"/>
        <v>0.19184652278177461</v>
      </c>
      <c r="AA847" s="139">
        <v>0.83399999999999896</v>
      </c>
      <c r="AB847" s="9">
        <f t="shared" si="83"/>
        <v>0.23980815347721851</v>
      </c>
      <c r="AC847" s="136">
        <v>208.5</v>
      </c>
      <c r="AD847" s="9">
        <f t="shared" si="84"/>
        <v>0.30695443645083936</v>
      </c>
      <c r="AE847" s="136">
        <v>208.5</v>
      </c>
      <c r="AF847" s="137">
        <f t="shared" si="85"/>
        <v>0.19184652278177461</v>
      </c>
      <c r="AG847" s="136">
        <v>208.5</v>
      </c>
      <c r="AH847" s="137">
        <f t="shared" si="86"/>
        <v>0.19184652278177461</v>
      </c>
      <c r="AI847" s="136">
        <v>208.5</v>
      </c>
      <c r="AJ847" s="138">
        <f t="shared" si="87"/>
        <v>0.19184652278177461</v>
      </c>
    </row>
    <row r="848" spans="1:36">
      <c r="A848" s="136">
        <v>208.75</v>
      </c>
      <c r="B848" s="137">
        <f t="shared" si="67"/>
        <v>0.19161676646706585</v>
      </c>
      <c r="C848" s="137">
        <f t="shared" si="68"/>
        <v>1.9161676646706585</v>
      </c>
      <c r="D848" s="9">
        <v>20.8749999999994</v>
      </c>
      <c r="E848" s="138">
        <f t="shared" si="69"/>
        <v>1.9161676646707138</v>
      </c>
      <c r="F848" s="136">
        <v>208.75</v>
      </c>
      <c r="G848" s="137">
        <f t="shared" si="70"/>
        <v>0.47904191616766462</v>
      </c>
      <c r="H848" s="137">
        <f t="shared" si="71"/>
        <v>4.7904191616766463</v>
      </c>
      <c r="I848" s="9">
        <v>20.8749999999994</v>
      </c>
      <c r="J848" s="138">
        <f t="shared" si="72"/>
        <v>1.9161676646707138</v>
      </c>
      <c r="K848" s="9">
        <v>832</v>
      </c>
      <c r="L848" s="137">
        <f t="shared" si="73"/>
        <v>0.48076923076923073</v>
      </c>
      <c r="M848" s="137">
        <f t="shared" si="74"/>
        <v>4.8076923076923075</v>
      </c>
      <c r="N848" s="136">
        <v>208.75</v>
      </c>
      <c r="O848" s="137">
        <f t="shared" si="75"/>
        <v>0.19161676646706585</v>
      </c>
      <c r="P848" s="137">
        <f t="shared" si="76"/>
        <v>1.9161676646706585</v>
      </c>
      <c r="Q848" s="9">
        <v>20.8749999999994</v>
      </c>
      <c r="R848" s="138">
        <f t="shared" si="77"/>
        <v>1.9161676646707138</v>
      </c>
      <c r="S848" s="136">
        <v>8.3499999999999197</v>
      </c>
      <c r="T848" s="137">
        <f t="shared" si="78"/>
        <v>0.23952095808383464</v>
      </c>
      <c r="U848" s="137">
        <f t="shared" si="79"/>
        <v>2.3952095808383462</v>
      </c>
      <c r="V848" s="136">
        <v>83.500000000003993</v>
      </c>
      <c r="W848" s="137">
        <f t="shared" si="80"/>
        <v>0.23952095808382087</v>
      </c>
      <c r="X848" s="137">
        <f t="shared" si="81"/>
        <v>2.3952095808382086</v>
      </c>
      <c r="Y848" s="136">
        <v>208.75</v>
      </c>
      <c r="Z848" s="9">
        <f t="shared" si="82"/>
        <v>0.19161676646706585</v>
      </c>
      <c r="AA848" s="139">
        <v>0.83499999999999897</v>
      </c>
      <c r="AB848" s="9">
        <f t="shared" si="83"/>
        <v>0.23952095808383264</v>
      </c>
      <c r="AC848" s="136">
        <v>208.75</v>
      </c>
      <c r="AD848" s="9">
        <f t="shared" si="84"/>
        <v>0.30658682634730539</v>
      </c>
      <c r="AE848" s="136">
        <v>208.75</v>
      </c>
      <c r="AF848" s="137">
        <f t="shared" si="85"/>
        <v>0.19161676646706585</v>
      </c>
      <c r="AG848" s="136">
        <v>208.75</v>
      </c>
      <c r="AH848" s="137">
        <f t="shared" si="86"/>
        <v>0.19161676646706585</v>
      </c>
      <c r="AI848" s="136">
        <v>208.75</v>
      </c>
      <c r="AJ848" s="138">
        <f t="shared" si="87"/>
        <v>0.19161676646706585</v>
      </c>
    </row>
    <row r="849" spans="1:36">
      <c r="A849" s="136">
        <v>209</v>
      </c>
      <c r="B849" s="137">
        <f t="shared" si="67"/>
        <v>0.19138755980861244</v>
      </c>
      <c r="C849" s="137">
        <f t="shared" si="68"/>
        <v>1.9138755980861244</v>
      </c>
      <c r="D849" s="9">
        <v>20.899999999999402</v>
      </c>
      <c r="E849" s="138">
        <f t="shared" si="69"/>
        <v>1.913875598086179</v>
      </c>
      <c r="F849" s="136">
        <v>209</v>
      </c>
      <c r="G849" s="137">
        <f t="shared" si="70"/>
        <v>0.4784688995215311</v>
      </c>
      <c r="H849" s="137">
        <f t="shared" si="71"/>
        <v>4.7846889952153111</v>
      </c>
      <c r="I849" s="9">
        <v>20.899999999999402</v>
      </c>
      <c r="J849" s="138">
        <f t="shared" si="72"/>
        <v>1.913875598086179</v>
      </c>
      <c r="K849" s="136">
        <v>833</v>
      </c>
      <c r="L849" s="137">
        <f t="shared" si="73"/>
        <v>0.48019207683073228</v>
      </c>
      <c r="M849" s="137">
        <f t="shared" si="74"/>
        <v>4.8019207683073226</v>
      </c>
      <c r="N849" s="136">
        <v>209</v>
      </c>
      <c r="O849" s="137">
        <f t="shared" si="75"/>
        <v>0.19138755980861244</v>
      </c>
      <c r="P849" s="137">
        <f t="shared" si="76"/>
        <v>1.9138755980861244</v>
      </c>
      <c r="Q849" s="9">
        <v>20.899999999999402</v>
      </c>
      <c r="R849" s="138">
        <f t="shared" si="77"/>
        <v>1.913875598086179</v>
      </c>
      <c r="S849" s="136">
        <v>8.3599999999999106</v>
      </c>
      <c r="T849" s="137">
        <f t="shared" si="78"/>
        <v>0.2392344497607681</v>
      </c>
      <c r="U849" s="137">
        <f t="shared" si="79"/>
        <v>2.3923444976076809</v>
      </c>
      <c r="V849" s="136">
        <v>83.600000000004002</v>
      </c>
      <c r="W849" s="137">
        <f t="shared" si="80"/>
        <v>0.23923444976075409</v>
      </c>
      <c r="X849" s="137">
        <f t="shared" si="81"/>
        <v>2.392344497607541</v>
      </c>
      <c r="Y849" s="136">
        <v>209</v>
      </c>
      <c r="Z849" s="9">
        <f t="shared" si="82"/>
        <v>0.19138755980861244</v>
      </c>
      <c r="AA849" s="139">
        <v>0.83599999999999897</v>
      </c>
      <c r="AB849" s="9">
        <f t="shared" si="83"/>
        <v>0.23923444976076585</v>
      </c>
      <c r="AC849" s="136">
        <v>209</v>
      </c>
      <c r="AD849" s="9">
        <f t="shared" si="84"/>
        <v>0.30622009569377989</v>
      </c>
      <c r="AE849" s="136">
        <v>209</v>
      </c>
      <c r="AF849" s="137">
        <f t="shared" si="85"/>
        <v>0.19138755980861244</v>
      </c>
      <c r="AG849" s="136">
        <v>209</v>
      </c>
      <c r="AH849" s="137">
        <f t="shared" si="86"/>
        <v>0.19138755980861244</v>
      </c>
      <c r="AI849" s="136">
        <v>209</v>
      </c>
      <c r="AJ849" s="138">
        <f t="shared" si="87"/>
        <v>0.19138755980861244</v>
      </c>
    </row>
    <row r="850" spans="1:36">
      <c r="A850" s="136">
        <v>209.25</v>
      </c>
      <c r="B850" s="137">
        <f t="shared" si="67"/>
        <v>0.1911589008363202</v>
      </c>
      <c r="C850" s="137">
        <f t="shared" si="68"/>
        <v>1.9115890083632019</v>
      </c>
      <c r="D850" s="9">
        <v>20.9249999999994</v>
      </c>
      <c r="E850" s="138">
        <f t="shared" si="69"/>
        <v>1.9115890083632567</v>
      </c>
      <c r="F850" s="136">
        <v>209.25</v>
      </c>
      <c r="G850" s="137">
        <f t="shared" si="70"/>
        <v>0.47789725209080053</v>
      </c>
      <c r="H850" s="137">
        <f t="shared" si="71"/>
        <v>4.7789725209080052</v>
      </c>
      <c r="I850" s="9">
        <v>20.9249999999994</v>
      </c>
      <c r="J850" s="138">
        <f t="shared" si="72"/>
        <v>1.9115890083632567</v>
      </c>
      <c r="K850" s="9">
        <v>834</v>
      </c>
      <c r="L850" s="137">
        <f t="shared" si="73"/>
        <v>0.47961630695443647</v>
      </c>
      <c r="M850" s="137">
        <f t="shared" si="74"/>
        <v>4.7961630695443649</v>
      </c>
      <c r="N850" s="136">
        <v>209.25</v>
      </c>
      <c r="O850" s="137">
        <f t="shared" si="75"/>
        <v>0.1911589008363202</v>
      </c>
      <c r="P850" s="137">
        <f t="shared" si="76"/>
        <v>1.9115890083632019</v>
      </c>
      <c r="Q850" s="9">
        <v>20.9249999999994</v>
      </c>
      <c r="R850" s="138">
        <f t="shared" si="77"/>
        <v>1.9115890083632567</v>
      </c>
      <c r="S850" s="136">
        <v>8.3699999999999104</v>
      </c>
      <c r="T850" s="137">
        <f t="shared" si="78"/>
        <v>0.23894862604540279</v>
      </c>
      <c r="U850" s="137">
        <f t="shared" si="79"/>
        <v>2.3894862604540279</v>
      </c>
      <c r="V850" s="136">
        <v>83.700000000003996</v>
      </c>
      <c r="W850" s="137">
        <f t="shared" si="80"/>
        <v>0.23894862604538883</v>
      </c>
      <c r="X850" s="137">
        <f t="shared" si="81"/>
        <v>2.3894862604538885</v>
      </c>
      <c r="Y850" s="136">
        <v>209.25</v>
      </c>
      <c r="Z850" s="9">
        <f t="shared" si="82"/>
        <v>0.1911589008363202</v>
      </c>
      <c r="AA850" s="139">
        <v>0.83699999999999897</v>
      </c>
      <c r="AB850" s="9">
        <f t="shared" si="83"/>
        <v>0.23894862604540054</v>
      </c>
      <c r="AC850" s="136">
        <v>209.25</v>
      </c>
      <c r="AD850" s="9">
        <f t="shared" si="84"/>
        <v>0.30585424133811234</v>
      </c>
      <c r="AE850" s="136">
        <v>209.25</v>
      </c>
      <c r="AF850" s="137">
        <f t="shared" si="85"/>
        <v>0.1911589008363202</v>
      </c>
      <c r="AG850" s="136">
        <v>209.25</v>
      </c>
      <c r="AH850" s="137">
        <f t="shared" si="86"/>
        <v>0.1911589008363202</v>
      </c>
      <c r="AI850" s="136">
        <v>209.25</v>
      </c>
      <c r="AJ850" s="138">
        <f t="shared" si="87"/>
        <v>0.1911589008363202</v>
      </c>
    </row>
    <row r="851" spans="1:36">
      <c r="A851" s="136">
        <v>209.5</v>
      </c>
      <c r="B851" s="137">
        <f t="shared" si="67"/>
        <v>0.1909307875894988</v>
      </c>
      <c r="C851" s="137">
        <f t="shared" si="68"/>
        <v>1.909307875894988</v>
      </c>
      <c r="D851" s="9">
        <v>20.949999999999399</v>
      </c>
      <c r="E851" s="138">
        <f t="shared" si="69"/>
        <v>1.9093078758950428</v>
      </c>
      <c r="F851" s="136">
        <v>209.5</v>
      </c>
      <c r="G851" s="137">
        <f t="shared" si="70"/>
        <v>0.47732696897374699</v>
      </c>
      <c r="H851" s="137">
        <f t="shared" si="71"/>
        <v>4.7732696897374698</v>
      </c>
      <c r="I851" s="9">
        <v>20.949999999999399</v>
      </c>
      <c r="J851" s="138">
        <f t="shared" si="72"/>
        <v>1.9093078758950428</v>
      </c>
      <c r="K851" s="136">
        <v>835</v>
      </c>
      <c r="L851" s="137">
        <f t="shared" si="73"/>
        <v>0.47904191616766462</v>
      </c>
      <c r="M851" s="137">
        <f t="shared" si="74"/>
        <v>4.7904191616766463</v>
      </c>
      <c r="N851" s="136">
        <v>209.5</v>
      </c>
      <c r="O851" s="137">
        <f t="shared" si="75"/>
        <v>0.1909307875894988</v>
      </c>
      <c r="P851" s="137">
        <f t="shared" si="76"/>
        <v>1.909307875894988</v>
      </c>
      <c r="Q851" s="9">
        <v>20.949999999999399</v>
      </c>
      <c r="R851" s="138">
        <f t="shared" si="77"/>
        <v>1.9093078758950428</v>
      </c>
      <c r="S851" s="136">
        <v>8.3799999999999102</v>
      </c>
      <c r="T851" s="137">
        <f t="shared" si="78"/>
        <v>0.23866348448687605</v>
      </c>
      <c r="U851" s="137">
        <f t="shared" si="79"/>
        <v>2.3866348448687607</v>
      </c>
      <c r="V851" s="136">
        <v>83.800000000004005</v>
      </c>
      <c r="W851" s="137">
        <f t="shared" si="80"/>
        <v>0.23866348448686212</v>
      </c>
      <c r="X851" s="137">
        <f t="shared" si="81"/>
        <v>2.3866348448686212</v>
      </c>
      <c r="Y851" s="136">
        <v>209.5</v>
      </c>
      <c r="Z851" s="9">
        <f t="shared" si="82"/>
        <v>0.1909307875894988</v>
      </c>
      <c r="AA851" s="139">
        <v>0.83799999999999897</v>
      </c>
      <c r="AB851" s="9">
        <f t="shared" si="83"/>
        <v>0.2386634844868738</v>
      </c>
      <c r="AC851" s="136">
        <v>209.5</v>
      </c>
      <c r="AD851" s="9">
        <f t="shared" si="84"/>
        <v>0.30548926014319805</v>
      </c>
      <c r="AE851" s="136">
        <v>209.5</v>
      </c>
      <c r="AF851" s="137">
        <f t="shared" si="85"/>
        <v>0.1909307875894988</v>
      </c>
      <c r="AG851" s="136">
        <v>209.5</v>
      </c>
      <c r="AH851" s="137">
        <f t="shared" si="86"/>
        <v>0.1909307875894988</v>
      </c>
      <c r="AI851" s="136">
        <v>209.5</v>
      </c>
      <c r="AJ851" s="138">
        <f t="shared" si="87"/>
        <v>0.1909307875894988</v>
      </c>
    </row>
    <row r="852" spans="1:36">
      <c r="A852" s="136">
        <v>209.75</v>
      </c>
      <c r="B852" s="137">
        <f t="shared" si="67"/>
        <v>0.19070321811680571</v>
      </c>
      <c r="C852" s="137">
        <f t="shared" si="68"/>
        <v>1.9070321811680571</v>
      </c>
      <c r="D852" s="9">
        <v>20.974999999999401</v>
      </c>
      <c r="E852" s="138">
        <f t="shared" si="69"/>
        <v>1.9070321811681117</v>
      </c>
      <c r="F852" s="136">
        <v>209.75</v>
      </c>
      <c r="G852" s="137">
        <f t="shared" si="70"/>
        <v>0.47675804529201427</v>
      </c>
      <c r="H852" s="137">
        <f t="shared" si="71"/>
        <v>4.7675804529201429</v>
      </c>
      <c r="I852" s="9">
        <v>20.974999999999401</v>
      </c>
      <c r="J852" s="138">
        <f t="shared" si="72"/>
        <v>1.9070321811681117</v>
      </c>
      <c r="K852" s="9">
        <v>836</v>
      </c>
      <c r="L852" s="137">
        <f t="shared" si="73"/>
        <v>0.4784688995215311</v>
      </c>
      <c r="M852" s="137">
        <f t="shared" si="74"/>
        <v>4.7846889952153111</v>
      </c>
      <c r="N852" s="136">
        <v>209.75</v>
      </c>
      <c r="O852" s="137">
        <f t="shared" si="75"/>
        <v>0.19070321811680571</v>
      </c>
      <c r="P852" s="137">
        <f t="shared" si="76"/>
        <v>1.9070321811680571</v>
      </c>
      <c r="Q852" s="9">
        <v>20.974999999999401</v>
      </c>
      <c r="R852" s="138">
        <f t="shared" si="77"/>
        <v>1.9070321811681117</v>
      </c>
      <c r="S852" s="136">
        <v>8.38999999999991</v>
      </c>
      <c r="T852" s="137">
        <f t="shared" si="78"/>
        <v>0.23837902264600971</v>
      </c>
      <c r="U852" s="137">
        <f t="shared" si="79"/>
        <v>2.3837902264600972</v>
      </c>
      <c r="V852" s="136">
        <v>83.900000000003999</v>
      </c>
      <c r="W852" s="137">
        <f t="shared" si="80"/>
        <v>0.23837902264599578</v>
      </c>
      <c r="X852" s="137">
        <f t="shared" si="81"/>
        <v>2.3837902264599578</v>
      </c>
      <c r="Y852" s="136">
        <v>209.75</v>
      </c>
      <c r="Z852" s="9">
        <f t="shared" si="82"/>
        <v>0.19070321811680571</v>
      </c>
      <c r="AA852" s="139">
        <v>0.83899999999999897</v>
      </c>
      <c r="AB852" s="9">
        <f t="shared" si="83"/>
        <v>0.23837902264600744</v>
      </c>
      <c r="AC852" s="136">
        <v>209.75</v>
      </c>
      <c r="AD852" s="9">
        <f t="shared" si="84"/>
        <v>0.30512514898688914</v>
      </c>
      <c r="AE852" s="136">
        <v>209.75</v>
      </c>
      <c r="AF852" s="137">
        <f t="shared" si="85"/>
        <v>0.19070321811680571</v>
      </c>
      <c r="AG852" s="136">
        <v>209.75</v>
      </c>
      <c r="AH852" s="137">
        <f t="shared" si="86"/>
        <v>0.19070321811680571</v>
      </c>
      <c r="AI852" s="136">
        <v>209.75</v>
      </c>
      <c r="AJ852" s="138">
        <f t="shared" si="87"/>
        <v>0.19070321811680571</v>
      </c>
    </row>
    <row r="853" spans="1:36">
      <c r="A853" s="136">
        <v>210</v>
      </c>
      <c r="B853" s="137">
        <f t="shared" si="67"/>
        <v>0.19047619047619047</v>
      </c>
      <c r="C853" s="137">
        <f t="shared" si="68"/>
        <v>1.9047619047619047</v>
      </c>
      <c r="D853" s="9">
        <v>20.9999999999994</v>
      </c>
      <c r="E853" s="138">
        <f t="shared" si="69"/>
        <v>1.9047619047619591</v>
      </c>
      <c r="F853" s="136">
        <v>210</v>
      </c>
      <c r="G853" s="137">
        <f t="shared" si="70"/>
        <v>0.47619047619047616</v>
      </c>
      <c r="H853" s="137">
        <f t="shared" si="71"/>
        <v>4.7619047619047619</v>
      </c>
      <c r="I853" s="9">
        <v>20.9999999999994</v>
      </c>
      <c r="J853" s="138">
        <f t="shared" si="72"/>
        <v>1.9047619047619591</v>
      </c>
      <c r="K853" s="136">
        <v>837</v>
      </c>
      <c r="L853" s="137">
        <f t="shared" si="73"/>
        <v>0.47789725209080053</v>
      </c>
      <c r="M853" s="137">
        <f t="shared" si="74"/>
        <v>4.7789725209080052</v>
      </c>
      <c r="N853" s="136">
        <v>210</v>
      </c>
      <c r="O853" s="137">
        <f t="shared" si="75"/>
        <v>0.19047619047619047</v>
      </c>
      <c r="P853" s="137">
        <f t="shared" si="76"/>
        <v>1.9047619047619047</v>
      </c>
      <c r="Q853" s="9">
        <v>20.9999999999994</v>
      </c>
      <c r="R853" s="138">
        <f t="shared" si="77"/>
        <v>1.9047619047619591</v>
      </c>
      <c r="S853" s="136">
        <v>8.3999999999999098</v>
      </c>
      <c r="T853" s="137">
        <f t="shared" si="78"/>
        <v>0.23809523809524066</v>
      </c>
      <c r="U853" s="137">
        <f t="shared" si="79"/>
        <v>2.3809523809524067</v>
      </c>
      <c r="V853" s="136">
        <v>84.000000000003993</v>
      </c>
      <c r="W853" s="137">
        <f t="shared" si="80"/>
        <v>0.23809523809522676</v>
      </c>
      <c r="X853" s="137">
        <f t="shared" si="81"/>
        <v>2.3809523809522677</v>
      </c>
      <c r="Y853" s="136">
        <v>210</v>
      </c>
      <c r="Z853" s="9">
        <f t="shared" si="82"/>
        <v>0.19047619047619047</v>
      </c>
      <c r="AA853" s="139">
        <v>0.83999999999999897</v>
      </c>
      <c r="AB853" s="9">
        <f t="shared" si="83"/>
        <v>0.23809523809523839</v>
      </c>
      <c r="AC853" s="136">
        <v>210</v>
      </c>
      <c r="AD853" s="9">
        <f t="shared" si="84"/>
        <v>0.30476190476190473</v>
      </c>
      <c r="AE853" s="136">
        <v>210</v>
      </c>
      <c r="AF853" s="137">
        <f t="shared" si="85"/>
        <v>0.19047619047619047</v>
      </c>
      <c r="AG853" s="136">
        <v>210</v>
      </c>
      <c r="AH853" s="137">
        <f t="shared" si="86"/>
        <v>0.19047619047619047</v>
      </c>
      <c r="AI853" s="136">
        <v>210</v>
      </c>
      <c r="AJ853" s="138">
        <f t="shared" si="87"/>
        <v>0.19047619047619047</v>
      </c>
    </row>
    <row r="854" spans="1:36">
      <c r="A854" s="136">
        <v>210.25</v>
      </c>
      <c r="B854" s="137">
        <f t="shared" si="67"/>
        <v>0.19024970273483949</v>
      </c>
      <c r="C854" s="137">
        <f t="shared" si="68"/>
        <v>1.902497027348395</v>
      </c>
      <c r="D854" s="9">
        <v>21.024999999999402</v>
      </c>
      <c r="E854" s="138">
        <f t="shared" si="69"/>
        <v>1.9024970273484489</v>
      </c>
      <c r="F854" s="136">
        <v>210.25</v>
      </c>
      <c r="G854" s="137">
        <f t="shared" si="70"/>
        <v>0.47562425683709869</v>
      </c>
      <c r="H854" s="137">
        <f t="shared" si="71"/>
        <v>4.756242568370987</v>
      </c>
      <c r="I854" s="9">
        <v>21.024999999999402</v>
      </c>
      <c r="J854" s="138">
        <f t="shared" si="72"/>
        <v>1.9024970273484489</v>
      </c>
      <c r="K854" s="9">
        <v>838</v>
      </c>
      <c r="L854" s="137">
        <f t="shared" si="73"/>
        <v>0.47732696897374699</v>
      </c>
      <c r="M854" s="137">
        <f t="shared" si="74"/>
        <v>4.7732696897374698</v>
      </c>
      <c r="N854" s="136">
        <v>210.25</v>
      </c>
      <c r="O854" s="137">
        <f t="shared" si="75"/>
        <v>0.19024970273483949</v>
      </c>
      <c r="P854" s="137">
        <f t="shared" si="76"/>
        <v>1.902497027348395</v>
      </c>
      <c r="Q854" s="9">
        <v>21.024999999999402</v>
      </c>
      <c r="R854" s="138">
        <f t="shared" si="77"/>
        <v>1.9024970273484489</v>
      </c>
      <c r="S854" s="136">
        <v>8.4099999999999095</v>
      </c>
      <c r="T854" s="137">
        <f t="shared" si="78"/>
        <v>0.2378121284185519</v>
      </c>
      <c r="U854" s="137">
        <f t="shared" si="79"/>
        <v>2.3781212841855188</v>
      </c>
      <c r="V854" s="136">
        <v>84.100000000004002</v>
      </c>
      <c r="W854" s="137">
        <f t="shared" si="80"/>
        <v>0.23781212841853805</v>
      </c>
      <c r="X854" s="137">
        <f t="shared" si="81"/>
        <v>2.3781212841853803</v>
      </c>
      <c r="Y854" s="136">
        <v>210.25</v>
      </c>
      <c r="Z854" s="9">
        <f t="shared" si="82"/>
        <v>0.19024970273483949</v>
      </c>
      <c r="AA854" s="139">
        <v>0.84099999999999897</v>
      </c>
      <c r="AB854" s="9">
        <f t="shared" si="83"/>
        <v>0.23781212841854962</v>
      </c>
      <c r="AC854" s="136">
        <v>210.25</v>
      </c>
      <c r="AD854" s="9">
        <f t="shared" si="84"/>
        <v>0.30439952437574319</v>
      </c>
      <c r="AE854" s="136">
        <v>210.25</v>
      </c>
      <c r="AF854" s="137">
        <f t="shared" si="85"/>
        <v>0.19024970273483949</v>
      </c>
      <c r="AG854" s="136">
        <v>210.25</v>
      </c>
      <c r="AH854" s="137">
        <f t="shared" si="86"/>
        <v>0.19024970273483949</v>
      </c>
      <c r="AI854" s="136">
        <v>210.25</v>
      </c>
      <c r="AJ854" s="138">
        <f t="shared" si="87"/>
        <v>0.19024970273483949</v>
      </c>
    </row>
    <row r="855" spans="1:36">
      <c r="A855" s="136">
        <v>210.5</v>
      </c>
      <c r="B855" s="137">
        <f t="shared" si="67"/>
        <v>0.19002375296912113</v>
      </c>
      <c r="C855" s="137">
        <f t="shared" si="68"/>
        <v>1.9002375296912113</v>
      </c>
      <c r="D855" s="9">
        <v>21.0499999999994</v>
      </c>
      <c r="E855" s="138">
        <f t="shared" si="69"/>
        <v>1.9002375296912655</v>
      </c>
      <c r="F855" s="136">
        <v>210.5</v>
      </c>
      <c r="G855" s="137">
        <f t="shared" si="70"/>
        <v>0.47505938242280282</v>
      </c>
      <c r="H855" s="137">
        <f t="shared" si="71"/>
        <v>4.7505938242280283</v>
      </c>
      <c r="I855" s="9">
        <v>21.0499999999994</v>
      </c>
      <c r="J855" s="138">
        <f t="shared" si="72"/>
        <v>1.9002375296912655</v>
      </c>
      <c r="K855" s="136">
        <v>839</v>
      </c>
      <c r="L855" s="137">
        <f t="shared" si="73"/>
        <v>0.47675804529201427</v>
      </c>
      <c r="M855" s="137">
        <f t="shared" si="74"/>
        <v>4.7675804529201429</v>
      </c>
      <c r="N855" s="136">
        <v>210.5</v>
      </c>
      <c r="O855" s="137">
        <f t="shared" si="75"/>
        <v>0.19002375296912113</v>
      </c>
      <c r="P855" s="137">
        <f t="shared" si="76"/>
        <v>1.9002375296912113</v>
      </c>
      <c r="Q855" s="9">
        <v>21.0499999999994</v>
      </c>
      <c r="R855" s="138">
        <f t="shared" si="77"/>
        <v>1.9002375296912655</v>
      </c>
      <c r="S855" s="136">
        <v>8.4199999999999093</v>
      </c>
      <c r="T855" s="137">
        <f t="shared" si="78"/>
        <v>0.23752969121140399</v>
      </c>
      <c r="U855" s="137">
        <f t="shared" si="79"/>
        <v>2.3752969121140399</v>
      </c>
      <c r="V855" s="136">
        <v>84.200000000003996</v>
      </c>
      <c r="W855" s="137">
        <f t="shared" si="80"/>
        <v>0.23752969121139014</v>
      </c>
      <c r="X855" s="137">
        <f t="shared" si="81"/>
        <v>2.3752969121139014</v>
      </c>
      <c r="Y855" s="136">
        <v>210.5</v>
      </c>
      <c r="Z855" s="9">
        <f t="shared" si="82"/>
        <v>0.19002375296912113</v>
      </c>
      <c r="AA855" s="139">
        <v>0.84199999999999897</v>
      </c>
      <c r="AB855" s="9">
        <f t="shared" si="83"/>
        <v>0.23752969121140172</v>
      </c>
      <c r="AC855" s="136">
        <v>210.5</v>
      </c>
      <c r="AD855" s="9">
        <f t="shared" si="84"/>
        <v>0.30403800475059384</v>
      </c>
      <c r="AE855" s="136">
        <v>210.5</v>
      </c>
      <c r="AF855" s="137">
        <f t="shared" si="85"/>
        <v>0.19002375296912113</v>
      </c>
      <c r="AG855" s="136">
        <v>210.5</v>
      </c>
      <c r="AH855" s="137">
        <f t="shared" si="86"/>
        <v>0.19002375296912113</v>
      </c>
      <c r="AI855" s="136">
        <v>210.5</v>
      </c>
      <c r="AJ855" s="138">
        <f t="shared" si="87"/>
        <v>0.19002375296912113</v>
      </c>
    </row>
    <row r="856" spans="1:36">
      <c r="A856" s="136">
        <v>210.75</v>
      </c>
      <c r="B856" s="137">
        <f t="shared" si="67"/>
        <v>0.18979833926453143</v>
      </c>
      <c r="C856" s="137">
        <f t="shared" si="68"/>
        <v>1.8979833926453145</v>
      </c>
      <c r="D856" s="9">
        <v>21.074999999999399</v>
      </c>
      <c r="E856" s="138">
        <f t="shared" si="69"/>
        <v>1.8979833926453684</v>
      </c>
      <c r="F856" s="136">
        <v>210.75</v>
      </c>
      <c r="G856" s="137">
        <f t="shared" si="70"/>
        <v>0.47449584816132856</v>
      </c>
      <c r="H856" s="137">
        <f t="shared" si="71"/>
        <v>4.7449584816132857</v>
      </c>
      <c r="I856" s="9">
        <v>21.074999999999399</v>
      </c>
      <c r="J856" s="138">
        <f t="shared" si="72"/>
        <v>1.8979833926453684</v>
      </c>
      <c r="K856" s="9">
        <v>840</v>
      </c>
      <c r="L856" s="137">
        <f t="shared" si="73"/>
        <v>0.47619047619047616</v>
      </c>
      <c r="M856" s="137">
        <f t="shared" si="74"/>
        <v>4.7619047619047619</v>
      </c>
      <c r="N856" s="136">
        <v>210.75</v>
      </c>
      <c r="O856" s="137">
        <f t="shared" si="75"/>
        <v>0.18979833926453143</v>
      </c>
      <c r="P856" s="137">
        <f t="shared" si="76"/>
        <v>1.8979833926453145</v>
      </c>
      <c r="Q856" s="9">
        <v>21.074999999999399</v>
      </c>
      <c r="R856" s="138">
        <f t="shared" si="77"/>
        <v>1.8979833926453684</v>
      </c>
      <c r="S856" s="136">
        <v>8.4299999999999198</v>
      </c>
      <c r="T856" s="137">
        <f t="shared" si="78"/>
        <v>0.23724792408066656</v>
      </c>
      <c r="U856" s="137">
        <f t="shared" si="79"/>
        <v>2.3724792408066655</v>
      </c>
      <c r="V856" s="136">
        <v>84.300000000004104</v>
      </c>
      <c r="W856" s="137">
        <f t="shared" si="80"/>
        <v>0.23724792408065273</v>
      </c>
      <c r="X856" s="137">
        <f t="shared" si="81"/>
        <v>2.3724792408065274</v>
      </c>
      <c r="Y856" s="136">
        <v>210.75</v>
      </c>
      <c r="Z856" s="9">
        <f t="shared" si="82"/>
        <v>0.18979833926453143</v>
      </c>
      <c r="AA856" s="139">
        <v>0.84299999999999897</v>
      </c>
      <c r="AB856" s="9">
        <f t="shared" si="83"/>
        <v>0.23724792408066459</v>
      </c>
      <c r="AC856" s="136">
        <v>210.75</v>
      </c>
      <c r="AD856" s="9">
        <f t="shared" si="84"/>
        <v>0.30367734282325026</v>
      </c>
      <c r="AE856" s="136">
        <v>210.75</v>
      </c>
      <c r="AF856" s="137">
        <f t="shared" si="85"/>
        <v>0.18979833926453143</v>
      </c>
      <c r="AG856" s="136">
        <v>210.75</v>
      </c>
      <c r="AH856" s="137">
        <f t="shared" si="86"/>
        <v>0.18979833926453143</v>
      </c>
      <c r="AI856" s="136">
        <v>210.75</v>
      </c>
      <c r="AJ856" s="138">
        <f t="shared" si="87"/>
        <v>0.18979833926453143</v>
      </c>
    </row>
    <row r="857" spans="1:36">
      <c r="A857" s="136">
        <v>211</v>
      </c>
      <c r="B857" s="137">
        <f t="shared" si="67"/>
        <v>0.18957345971563982</v>
      </c>
      <c r="C857" s="137">
        <f t="shared" si="68"/>
        <v>1.8957345971563981</v>
      </c>
      <c r="D857" s="9">
        <v>21.099999999999401</v>
      </c>
      <c r="E857" s="138">
        <f t="shared" si="69"/>
        <v>1.8957345971564519</v>
      </c>
      <c r="F857" s="136">
        <v>211</v>
      </c>
      <c r="G857" s="137">
        <f t="shared" si="70"/>
        <v>0.47393364928909953</v>
      </c>
      <c r="H857" s="137">
        <f t="shared" si="71"/>
        <v>4.7393364928909953</v>
      </c>
      <c r="I857" s="9">
        <v>21.099999999999401</v>
      </c>
      <c r="J857" s="138">
        <f t="shared" si="72"/>
        <v>1.8957345971564519</v>
      </c>
      <c r="K857" s="136">
        <v>841</v>
      </c>
      <c r="L857" s="137">
        <f t="shared" si="73"/>
        <v>0.47562425683709869</v>
      </c>
      <c r="M857" s="137">
        <f t="shared" si="74"/>
        <v>4.756242568370987</v>
      </c>
      <c r="N857" s="136">
        <v>211</v>
      </c>
      <c r="O857" s="137">
        <f t="shared" si="75"/>
        <v>0.18957345971563982</v>
      </c>
      <c r="P857" s="137">
        <f t="shared" si="76"/>
        <v>1.8957345971563981</v>
      </c>
      <c r="Q857" s="9">
        <v>21.099999999999401</v>
      </c>
      <c r="R857" s="138">
        <f t="shared" si="77"/>
        <v>1.8957345971564519</v>
      </c>
      <c r="S857" s="136">
        <v>8.4399999999999107</v>
      </c>
      <c r="T857" s="137">
        <f t="shared" si="78"/>
        <v>0.23696682464455227</v>
      </c>
      <c r="U857" s="137">
        <f t="shared" si="79"/>
        <v>2.3696682464455225</v>
      </c>
      <c r="V857" s="136">
        <v>84.400000000003999</v>
      </c>
      <c r="W857" s="137">
        <f t="shared" si="80"/>
        <v>0.23696682464453855</v>
      </c>
      <c r="X857" s="137">
        <f t="shared" si="81"/>
        <v>2.3696682464453858</v>
      </c>
      <c r="Y857" s="136">
        <v>211</v>
      </c>
      <c r="Z857" s="9">
        <f t="shared" si="82"/>
        <v>0.18957345971563982</v>
      </c>
      <c r="AA857" s="139">
        <v>0.84399999999999897</v>
      </c>
      <c r="AB857" s="9">
        <f t="shared" si="83"/>
        <v>0.23696682464455007</v>
      </c>
      <c r="AC857" s="136">
        <v>211</v>
      </c>
      <c r="AD857" s="9">
        <f t="shared" si="84"/>
        <v>0.30331753554502372</v>
      </c>
      <c r="AE857" s="136">
        <v>211</v>
      </c>
      <c r="AF857" s="137">
        <f t="shared" si="85"/>
        <v>0.18957345971563982</v>
      </c>
      <c r="AG857" s="136">
        <v>211</v>
      </c>
      <c r="AH857" s="137">
        <f t="shared" si="86"/>
        <v>0.18957345971563982</v>
      </c>
      <c r="AI857" s="136">
        <v>211</v>
      </c>
      <c r="AJ857" s="138">
        <f t="shared" si="87"/>
        <v>0.18957345971563982</v>
      </c>
    </row>
    <row r="858" spans="1:36">
      <c r="A858" s="136">
        <v>211.25</v>
      </c>
      <c r="B858" s="137">
        <f t="shared" si="67"/>
        <v>0.1893491124260355</v>
      </c>
      <c r="C858" s="137">
        <f t="shared" si="68"/>
        <v>1.8934911242603549</v>
      </c>
      <c r="D858" s="9">
        <v>21.1249999999994</v>
      </c>
      <c r="E858" s="138">
        <f t="shared" si="69"/>
        <v>1.8934911242604087</v>
      </c>
      <c r="F858" s="136">
        <v>211.25</v>
      </c>
      <c r="G858" s="137">
        <f t="shared" si="70"/>
        <v>0.47337278106508879</v>
      </c>
      <c r="H858" s="137">
        <f t="shared" si="71"/>
        <v>4.7337278106508878</v>
      </c>
      <c r="I858" s="9">
        <v>21.1249999999994</v>
      </c>
      <c r="J858" s="138">
        <f t="shared" si="72"/>
        <v>1.8934911242604087</v>
      </c>
      <c r="K858" s="9">
        <v>842</v>
      </c>
      <c r="L858" s="137">
        <f t="shared" si="73"/>
        <v>0.47505938242280282</v>
      </c>
      <c r="M858" s="137">
        <f t="shared" si="74"/>
        <v>4.7505938242280283</v>
      </c>
      <c r="N858" s="136">
        <v>211.25</v>
      </c>
      <c r="O858" s="137">
        <f t="shared" si="75"/>
        <v>0.1893491124260355</v>
      </c>
      <c r="P858" s="137">
        <f t="shared" si="76"/>
        <v>1.8934911242603549</v>
      </c>
      <c r="Q858" s="9">
        <v>21.1249999999994</v>
      </c>
      <c r="R858" s="138">
        <f t="shared" si="77"/>
        <v>1.8934911242604087</v>
      </c>
      <c r="S858" s="136">
        <v>8.4499999999999105</v>
      </c>
      <c r="T858" s="137">
        <f t="shared" si="78"/>
        <v>0.23668639053254689</v>
      </c>
      <c r="U858" s="137">
        <f t="shared" si="79"/>
        <v>2.3668639053254688</v>
      </c>
      <c r="V858" s="136">
        <v>84.500000000004107</v>
      </c>
      <c r="W858" s="137">
        <f t="shared" si="80"/>
        <v>0.23668639053253288</v>
      </c>
      <c r="X858" s="137">
        <f t="shared" si="81"/>
        <v>2.3668639053253289</v>
      </c>
      <c r="Y858" s="136">
        <v>211.25</v>
      </c>
      <c r="Z858" s="9">
        <f t="shared" si="82"/>
        <v>0.1893491124260355</v>
      </c>
      <c r="AA858" s="139">
        <v>0.84499999999999897</v>
      </c>
      <c r="AB858" s="9">
        <f t="shared" si="83"/>
        <v>0.23668639053254464</v>
      </c>
      <c r="AC858" s="136">
        <v>211.25</v>
      </c>
      <c r="AD858" s="9">
        <f t="shared" si="84"/>
        <v>0.30295857988165681</v>
      </c>
      <c r="AE858" s="136">
        <v>211.25</v>
      </c>
      <c r="AF858" s="137">
        <f t="shared" si="85"/>
        <v>0.1893491124260355</v>
      </c>
      <c r="AG858" s="136">
        <v>211.25</v>
      </c>
      <c r="AH858" s="137">
        <f t="shared" si="86"/>
        <v>0.1893491124260355</v>
      </c>
      <c r="AI858" s="136">
        <v>211.25</v>
      </c>
      <c r="AJ858" s="138">
        <f t="shared" si="87"/>
        <v>0.1893491124260355</v>
      </c>
    </row>
    <row r="859" spans="1:36">
      <c r="A859" s="136">
        <v>211.5</v>
      </c>
      <c r="B859" s="137">
        <f t="shared" si="67"/>
        <v>0.18912529550827423</v>
      </c>
      <c r="C859" s="137">
        <f t="shared" si="68"/>
        <v>1.8912529550827424</v>
      </c>
      <c r="D859" s="9">
        <v>21.149999999999402</v>
      </c>
      <c r="E859" s="138">
        <f t="shared" si="69"/>
        <v>1.8912529550827957</v>
      </c>
      <c r="F859" s="136">
        <v>211.5</v>
      </c>
      <c r="G859" s="137">
        <f t="shared" si="70"/>
        <v>0.47281323877068554</v>
      </c>
      <c r="H859" s="137">
        <f t="shared" si="71"/>
        <v>4.7281323877068555</v>
      </c>
      <c r="I859" s="9">
        <v>21.149999999999402</v>
      </c>
      <c r="J859" s="138">
        <f t="shared" si="72"/>
        <v>1.8912529550827957</v>
      </c>
      <c r="K859" s="136">
        <v>843</v>
      </c>
      <c r="L859" s="137">
        <f t="shared" si="73"/>
        <v>0.47449584816132856</v>
      </c>
      <c r="M859" s="137">
        <f t="shared" si="74"/>
        <v>4.7449584816132857</v>
      </c>
      <c r="N859" s="136">
        <v>211.5</v>
      </c>
      <c r="O859" s="137">
        <f t="shared" si="75"/>
        <v>0.18912529550827423</v>
      </c>
      <c r="P859" s="137">
        <f t="shared" si="76"/>
        <v>1.8912529550827424</v>
      </c>
      <c r="Q859" s="9">
        <v>21.149999999999402</v>
      </c>
      <c r="R859" s="138">
        <f t="shared" si="77"/>
        <v>1.8912529550827957</v>
      </c>
      <c r="S859" s="136">
        <v>8.4599999999999103</v>
      </c>
      <c r="T859" s="137">
        <f t="shared" si="78"/>
        <v>0.2364066193853453</v>
      </c>
      <c r="U859" s="137">
        <f t="shared" si="79"/>
        <v>2.3640661938534531</v>
      </c>
      <c r="V859" s="136">
        <v>84.600000000004101</v>
      </c>
      <c r="W859" s="137">
        <f t="shared" si="80"/>
        <v>0.23640661938533131</v>
      </c>
      <c r="X859" s="137">
        <f t="shared" si="81"/>
        <v>2.3640661938533132</v>
      </c>
      <c r="Y859" s="136">
        <v>211.5</v>
      </c>
      <c r="Z859" s="9">
        <f t="shared" si="82"/>
        <v>0.18912529550827423</v>
      </c>
      <c r="AA859" s="139">
        <v>0.84599999999999898</v>
      </c>
      <c r="AB859" s="9">
        <f t="shared" si="83"/>
        <v>0.23640661938534308</v>
      </c>
      <c r="AC859" s="136">
        <v>211.5</v>
      </c>
      <c r="AD859" s="9">
        <f t="shared" si="84"/>
        <v>0.30260047281323876</v>
      </c>
      <c r="AE859" s="136">
        <v>211.5</v>
      </c>
      <c r="AF859" s="137">
        <f t="shared" si="85"/>
        <v>0.18912529550827423</v>
      </c>
      <c r="AG859" s="136">
        <v>211.5</v>
      </c>
      <c r="AH859" s="137">
        <f t="shared" si="86"/>
        <v>0.18912529550827423</v>
      </c>
      <c r="AI859" s="136">
        <v>211.5</v>
      </c>
      <c r="AJ859" s="138">
        <f t="shared" si="87"/>
        <v>0.18912529550827423</v>
      </c>
    </row>
    <row r="860" spans="1:36">
      <c r="A860" s="136">
        <v>211.75</v>
      </c>
      <c r="B860" s="137">
        <f t="shared" si="67"/>
        <v>0.18890200708382526</v>
      </c>
      <c r="C860" s="137">
        <f t="shared" si="68"/>
        <v>1.8890200708382525</v>
      </c>
      <c r="D860" s="9">
        <v>21.1749999999994</v>
      </c>
      <c r="E860" s="138">
        <f t="shared" si="69"/>
        <v>1.8890200708383063</v>
      </c>
      <c r="F860" s="136">
        <v>211.75</v>
      </c>
      <c r="G860" s="137">
        <f t="shared" si="70"/>
        <v>0.47225501770956313</v>
      </c>
      <c r="H860" s="137">
        <f t="shared" si="71"/>
        <v>4.7225501770956315</v>
      </c>
      <c r="I860" s="9">
        <v>21.1749999999994</v>
      </c>
      <c r="J860" s="138">
        <f t="shared" si="72"/>
        <v>1.8890200708383063</v>
      </c>
      <c r="K860" s="9">
        <v>844</v>
      </c>
      <c r="L860" s="137">
        <f t="shared" si="73"/>
        <v>0.47393364928909953</v>
      </c>
      <c r="M860" s="137">
        <f t="shared" si="74"/>
        <v>4.7393364928909953</v>
      </c>
      <c r="N860" s="136">
        <v>211.75</v>
      </c>
      <c r="O860" s="137">
        <f t="shared" si="75"/>
        <v>0.18890200708382526</v>
      </c>
      <c r="P860" s="137">
        <f t="shared" si="76"/>
        <v>1.8890200708382525</v>
      </c>
      <c r="Q860" s="9">
        <v>21.1749999999994</v>
      </c>
      <c r="R860" s="138">
        <f t="shared" si="77"/>
        <v>1.8890200708383063</v>
      </c>
      <c r="S860" s="136">
        <v>8.46999999999991</v>
      </c>
      <c r="T860" s="137">
        <f t="shared" si="78"/>
        <v>0.23612750885478409</v>
      </c>
      <c r="U860" s="137">
        <f t="shared" si="79"/>
        <v>2.3612750885478411</v>
      </c>
      <c r="V860" s="136">
        <v>84.700000000004096</v>
      </c>
      <c r="W860" s="137">
        <f t="shared" si="80"/>
        <v>0.23612750885477016</v>
      </c>
      <c r="X860" s="137">
        <f t="shared" si="81"/>
        <v>2.3612750885477016</v>
      </c>
      <c r="Y860" s="136">
        <v>211.75</v>
      </c>
      <c r="Z860" s="9">
        <f t="shared" si="82"/>
        <v>0.18890200708382526</v>
      </c>
      <c r="AA860" s="139">
        <v>0.84699999999999898</v>
      </c>
      <c r="AB860" s="9">
        <f t="shared" si="83"/>
        <v>0.23612750885478184</v>
      </c>
      <c r="AC860" s="136">
        <v>211.75</v>
      </c>
      <c r="AD860" s="9">
        <f t="shared" si="84"/>
        <v>0.30224321133412041</v>
      </c>
      <c r="AE860" s="136">
        <v>211.75</v>
      </c>
      <c r="AF860" s="137">
        <f t="shared" si="85"/>
        <v>0.18890200708382526</v>
      </c>
      <c r="AG860" s="136">
        <v>211.75</v>
      </c>
      <c r="AH860" s="137">
        <f t="shared" si="86"/>
        <v>0.18890200708382526</v>
      </c>
      <c r="AI860" s="136">
        <v>211.75</v>
      </c>
      <c r="AJ860" s="138">
        <f t="shared" si="87"/>
        <v>0.18890200708382526</v>
      </c>
    </row>
    <row r="861" spans="1:36">
      <c r="A861" s="136">
        <v>212</v>
      </c>
      <c r="B861" s="137">
        <f t="shared" si="67"/>
        <v>0.18867924528301888</v>
      </c>
      <c r="C861" s="137">
        <f t="shared" si="68"/>
        <v>1.8867924528301887</v>
      </c>
      <c r="D861" s="9">
        <v>21.199999999999399</v>
      </c>
      <c r="E861" s="138">
        <f t="shared" si="69"/>
        <v>1.8867924528302422</v>
      </c>
      <c r="F861" s="136">
        <v>212</v>
      </c>
      <c r="G861" s="137">
        <f t="shared" si="70"/>
        <v>0.47169811320754718</v>
      </c>
      <c r="H861" s="137">
        <f t="shared" si="71"/>
        <v>4.716981132075472</v>
      </c>
      <c r="I861" s="9">
        <v>21.199999999999399</v>
      </c>
      <c r="J861" s="138">
        <f t="shared" si="72"/>
        <v>1.8867924528302422</v>
      </c>
      <c r="K861" s="136">
        <v>845</v>
      </c>
      <c r="L861" s="137">
        <f t="shared" si="73"/>
        <v>0.47337278106508879</v>
      </c>
      <c r="M861" s="137">
        <f t="shared" si="74"/>
        <v>4.7337278106508878</v>
      </c>
      <c r="N861" s="136">
        <v>212</v>
      </c>
      <c r="O861" s="137">
        <f t="shared" si="75"/>
        <v>0.18867924528301888</v>
      </c>
      <c r="P861" s="137">
        <f t="shared" si="76"/>
        <v>1.8867924528301887</v>
      </c>
      <c r="Q861" s="9">
        <v>21.199999999999399</v>
      </c>
      <c r="R861" s="138">
        <f t="shared" si="77"/>
        <v>1.8867924528302422</v>
      </c>
      <c r="S861" s="136">
        <v>8.4799999999999098</v>
      </c>
      <c r="T861" s="137">
        <f t="shared" si="78"/>
        <v>0.23584905660377609</v>
      </c>
      <c r="U861" s="137">
        <f t="shared" si="79"/>
        <v>2.3584905660377609</v>
      </c>
      <c r="V861" s="136">
        <v>84.800000000004104</v>
      </c>
      <c r="W861" s="137">
        <f t="shared" si="80"/>
        <v>0.23584905660376218</v>
      </c>
      <c r="X861" s="137">
        <f t="shared" si="81"/>
        <v>2.3584905660376219</v>
      </c>
      <c r="Y861" s="136">
        <v>212</v>
      </c>
      <c r="Z861" s="9">
        <f t="shared" si="82"/>
        <v>0.18867924528301888</v>
      </c>
      <c r="AA861" s="139">
        <v>0.84799999999999898</v>
      </c>
      <c r="AB861" s="9">
        <f t="shared" si="83"/>
        <v>0.23584905660377387</v>
      </c>
      <c r="AC861" s="136">
        <v>212</v>
      </c>
      <c r="AD861" s="9">
        <f t="shared" si="84"/>
        <v>0.30188679245283023</v>
      </c>
      <c r="AE861" s="136">
        <v>212</v>
      </c>
      <c r="AF861" s="137">
        <f t="shared" si="85"/>
        <v>0.18867924528301888</v>
      </c>
      <c r="AG861" s="136">
        <v>212</v>
      </c>
      <c r="AH861" s="137">
        <f t="shared" si="86"/>
        <v>0.18867924528301888</v>
      </c>
      <c r="AI861" s="136">
        <v>212</v>
      </c>
      <c r="AJ861" s="138">
        <f t="shared" si="87"/>
        <v>0.18867924528301888</v>
      </c>
    </row>
    <row r="862" spans="1:36">
      <c r="A862" s="136">
        <v>212.25</v>
      </c>
      <c r="B862" s="137">
        <f t="shared" si="67"/>
        <v>0.18845700824499409</v>
      </c>
      <c r="C862" s="137">
        <f t="shared" si="68"/>
        <v>1.884570082449941</v>
      </c>
      <c r="D862" s="9">
        <v>21.224999999999302</v>
      </c>
      <c r="E862" s="138">
        <f t="shared" si="69"/>
        <v>1.8845700824500031</v>
      </c>
      <c r="F862" s="136">
        <v>212.25</v>
      </c>
      <c r="G862" s="137">
        <f t="shared" si="70"/>
        <v>0.47114252061248524</v>
      </c>
      <c r="H862" s="137">
        <f t="shared" si="71"/>
        <v>4.7114252061248525</v>
      </c>
      <c r="I862" s="9">
        <v>21.224999999999302</v>
      </c>
      <c r="J862" s="138">
        <f t="shared" si="72"/>
        <v>1.8845700824500031</v>
      </c>
      <c r="K862" s="9">
        <v>846</v>
      </c>
      <c r="L862" s="137">
        <f t="shared" si="73"/>
        <v>0.47281323877068554</v>
      </c>
      <c r="M862" s="137">
        <f t="shared" si="74"/>
        <v>4.7281323877068555</v>
      </c>
      <c r="N862" s="136">
        <v>212.25</v>
      </c>
      <c r="O862" s="137">
        <f t="shared" si="75"/>
        <v>0.18845700824499409</v>
      </c>
      <c r="P862" s="137">
        <f t="shared" si="76"/>
        <v>1.884570082449941</v>
      </c>
      <c r="Q862" s="9">
        <v>21.224999999999302</v>
      </c>
      <c r="R862" s="138">
        <f t="shared" si="77"/>
        <v>1.8845700824500031</v>
      </c>
      <c r="S862" s="136">
        <v>8.4899999999999096</v>
      </c>
      <c r="T862" s="137">
        <f t="shared" si="78"/>
        <v>0.23557126030624514</v>
      </c>
      <c r="U862" s="137">
        <f t="shared" si="79"/>
        <v>2.3557126030624516</v>
      </c>
      <c r="V862" s="136">
        <v>84.900000000004098</v>
      </c>
      <c r="W862" s="137">
        <f t="shared" si="80"/>
        <v>0.23557126030623127</v>
      </c>
      <c r="X862" s="137">
        <f t="shared" si="81"/>
        <v>2.3557126030623126</v>
      </c>
      <c r="Y862" s="136">
        <v>212.25</v>
      </c>
      <c r="Z862" s="9">
        <f t="shared" si="82"/>
        <v>0.18845700824499409</v>
      </c>
      <c r="AA862" s="139">
        <v>0.84899999999999898</v>
      </c>
      <c r="AB862" s="9">
        <f t="shared" si="83"/>
        <v>0.2355712603062429</v>
      </c>
      <c r="AC862" s="136">
        <v>212.25</v>
      </c>
      <c r="AD862" s="9">
        <f t="shared" si="84"/>
        <v>0.30153121319199055</v>
      </c>
      <c r="AE862" s="136">
        <v>212.25</v>
      </c>
      <c r="AF862" s="137">
        <f t="shared" si="85"/>
        <v>0.18845700824499409</v>
      </c>
      <c r="AG862" s="136">
        <v>212.25</v>
      </c>
      <c r="AH862" s="137">
        <f t="shared" si="86"/>
        <v>0.18845700824499409</v>
      </c>
      <c r="AI862" s="136">
        <v>212.25</v>
      </c>
      <c r="AJ862" s="138">
        <f t="shared" si="87"/>
        <v>0.18845700824499409</v>
      </c>
    </row>
    <row r="863" spans="1:36">
      <c r="A863" s="136">
        <v>212.5</v>
      </c>
      <c r="B863" s="137">
        <f t="shared" si="67"/>
        <v>0.18823529411764706</v>
      </c>
      <c r="C863" s="137">
        <f t="shared" si="68"/>
        <v>1.8823529411764706</v>
      </c>
      <c r="D863" s="9">
        <v>21.2499999999993</v>
      </c>
      <c r="E863" s="138">
        <f t="shared" si="69"/>
        <v>1.8823529411765327</v>
      </c>
      <c r="F863" s="136">
        <v>212.5</v>
      </c>
      <c r="G863" s="137">
        <f t="shared" si="70"/>
        <v>0.47058823529411764</v>
      </c>
      <c r="H863" s="137">
        <f t="shared" si="71"/>
        <v>4.7058823529411766</v>
      </c>
      <c r="I863" s="9">
        <v>21.2499999999993</v>
      </c>
      <c r="J863" s="138">
        <f t="shared" si="72"/>
        <v>1.8823529411765327</v>
      </c>
      <c r="K863" s="136">
        <v>847</v>
      </c>
      <c r="L863" s="137">
        <f t="shared" si="73"/>
        <v>0.47225501770956313</v>
      </c>
      <c r="M863" s="137">
        <f t="shared" si="74"/>
        <v>4.7225501770956315</v>
      </c>
      <c r="N863" s="136">
        <v>212.5</v>
      </c>
      <c r="O863" s="137">
        <f t="shared" si="75"/>
        <v>0.18823529411764706</v>
      </c>
      <c r="P863" s="137">
        <f t="shared" si="76"/>
        <v>1.8823529411764706</v>
      </c>
      <c r="Q863" s="9">
        <v>21.2499999999993</v>
      </c>
      <c r="R863" s="138">
        <f t="shared" si="77"/>
        <v>1.8823529411765327</v>
      </c>
      <c r="S863" s="136">
        <v>8.4999999999999094</v>
      </c>
      <c r="T863" s="137">
        <f t="shared" si="78"/>
        <v>0.23529411764706135</v>
      </c>
      <c r="U863" s="137">
        <f t="shared" si="79"/>
        <v>2.3529411764706136</v>
      </c>
      <c r="V863" s="136">
        <v>85.000000000004107</v>
      </c>
      <c r="W863" s="137">
        <f t="shared" si="80"/>
        <v>0.23529411764704747</v>
      </c>
      <c r="X863" s="137">
        <f t="shared" si="81"/>
        <v>2.3529411764704746</v>
      </c>
      <c r="Y863" s="136">
        <v>212.5</v>
      </c>
      <c r="Z863" s="9">
        <f t="shared" si="82"/>
        <v>0.18823529411764706</v>
      </c>
      <c r="AA863" s="139">
        <v>0.84999999999999898</v>
      </c>
      <c r="AB863" s="9">
        <f t="shared" si="83"/>
        <v>0.2352941176470591</v>
      </c>
      <c r="AC863" s="136">
        <v>212.5</v>
      </c>
      <c r="AD863" s="9">
        <f t="shared" si="84"/>
        <v>0.30117647058823532</v>
      </c>
      <c r="AE863" s="136">
        <v>212.5</v>
      </c>
      <c r="AF863" s="137">
        <f t="shared" si="85"/>
        <v>0.18823529411764706</v>
      </c>
      <c r="AG863" s="136">
        <v>212.5</v>
      </c>
      <c r="AH863" s="137">
        <f t="shared" si="86"/>
        <v>0.18823529411764706</v>
      </c>
      <c r="AI863" s="136">
        <v>212.5</v>
      </c>
      <c r="AJ863" s="138">
        <f t="shared" si="87"/>
        <v>0.18823529411764706</v>
      </c>
    </row>
    <row r="864" spans="1:36">
      <c r="A864" s="136">
        <v>212.75</v>
      </c>
      <c r="B864" s="137">
        <f t="shared" si="67"/>
        <v>0.18801410105757932</v>
      </c>
      <c r="C864" s="137">
        <f t="shared" si="68"/>
        <v>1.8801410105757932</v>
      </c>
      <c r="D864" s="9">
        <v>21.274999999999299</v>
      </c>
      <c r="E864" s="138">
        <f t="shared" si="69"/>
        <v>1.8801410105758551</v>
      </c>
      <c r="F864" s="136">
        <v>212.75</v>
      </c>
      <c r="G864" s="137">
        <f t="shared" si="70"/>
        <v>0.4700352526439483</v>
      </c>
      <c r="H864" s="137">
        <f t="shared" si="71"/>
        <v>4.7003525264394828</v>
      </c>
      <c r="I864" s="9">
        <v>21.274999999999299</v>
      </c>
      <c r="J864" s="138">
        <f t="shared" si="72"/>
        <v>1.8801410105758551</v>
      </c>
      <c r="K864" s="9">
        <v>848</v>
      </c>
      <c r="L864" s="137">
        <f t="shared" si="73"/>
        <v>0.47169811320754718</v>
      </c>
      <c r="M864" s="137">
        <f t="shared" si="74"/>
        <v>4.716981132075472</v>
      </c>
      <c r="N864" s="136">
        <v>212.75</v>
      </c>
      <c r="O864" s="137">
        <f t="shared" si="75"/>
        <v>0.18801410105757932</v>
      </c>
      <c r="P864" s="137">
        <f t="shared" si="76"/>
        <v>1.8801410105757932</v>
      </c>
      <c r="Q864" s="9">
        <v>21.274999999999299</v>
      </c>
      <c r="R864" s="138">
        <f t="shared" si="77"/>
        <v>1.8801410105758551</v>
      </c>
      <c r="S864" s="136">
        <v>8.5099999999999092</v>
      </c>
      <c r="T864" s="137">
        <f t="shared" si="78"/>
        <v>0.23501762632197665</v>
      </c>
      <c r="U864" s="137">
        <f t="shared" si="79"/>
        <v>2.3501762632197662</v>
      </c>
      <c r="V864" s="136">
        <v>85.100000000004101</v>
      </c>
      <c r="W864" s="137">
        <f t="shared" si="80"/>
        <v>0.23501762632196282</v>
      </c>
      <c r="X864" s="137">
        <f t="shared" si="81"/>
        <v>2.3501762632196281</v>
      </c>
      <c r="Y864" s="136">
        <v>212.75</v>
      </c>
      <c r="Z864" s="9">
        <f t="shared" si="82"/>
        <v>0.18801410105757932</v>
      </c>
      <c r="AA864" s="139">
        <v>0.85099999999999898</v>
      </c>
      <c r="AB864" s="9">
        <f t="shared" si="83"/>
        <v>0.23501762632197443</v>
      </c>
      <c r="AC864" s="136">
        <v>212.75</v>
      </c>
      <c r="AD864" s="9">
        <f t="shared" si="84"/>
        <v>0.3008225616921269</v>
      </c>
      <c r="AE864" s="136">
        <v>212.75</v>
      </c>
      <c r="AF864" s="137">
        <f t="shared" si="85"/>
        <v>0.18801410105757932</v>
      </c>
      <c r="AG864" s="136">
        <v>212.75</v>
      </c>
      <c r="AH864" s="137">
        <f t="shared" si="86"/>
        <v>0.18801410105757932</v>
      </c>
      <c r="AI864" s="136">
        <v>212.75</v>
      </c>
      <c r="AJ864" s="138">
        <f t="shared" si="87"/>
        <v>0.18801410105757932</v>
      </c>
    </row>
    <row r="865" spans="1:36">
      <c r="A865" s="136">
        <v>213</v>
      </c>
      <c r="B865" s="137">
        <f t="shared" si="67"/>
        <v>0.18779342723004697</v>
      </c>
      <c r="C865" s="137">
        <f t="shared" si="68"/>
        <v>1.8779342723004697</v>
      </c>
      <c r="D865" s="9">
        <v>21.299999999999301</v>
      </c>
      <c r="E865" s="138">
        <f t="shared" si="69"/>
        <v>1.8779342723005312</v>
      </c>
      <c r="F865" s="136">
        <v>213</v>
      </c>
      <c r="G865" s="137">
        <f t="shared" si="70"/>
        <v>0.46948356807511737</v>
      </c>
      <c r="H865" s="137">
        <f t="shared" si="71"/>
        <v>4.694835680751174</v>
      </c>
      <c r="I865" s="9">
        <v>21.299999999999301</v>
      </c>
      <c r="J865" s="138">
        <f t="shared" si="72"/>
        <v>1.8779342723005312</v>
      </c>
      <c r="K865" s="136">
        <v>849</v>
      </c>
      <c r="L865" s="137">
        <f t="shared" si="73"/>
        <v>0.47114252061248524</v>
      </c>
      <c r="M865" s="137">
        <f t="shared" si="74"/>
        <v>4.7114252061248525</v>
      </c>
      <c r="N865" s="136">
        <v>213</v>
      </c>
      <c r="O865" s="137">
        <f t="shared" si="75"/>
        <v>0.18779342723004697</v>
      </c>
      <c r="P865" s="137">
        <f t="shared" si="76"/>
        <v>1.8779342723004697</v>
      </c>
      <c r="Q865" s="9">
        <v>21.299999999999301</v>
      </c>
      <c r="R865" s="138">
        <f t="shared" si="77"/>
        <v>1.8779342723005312</v>
      </c>
      <c r="S865" s="136">
        <v>8.5199999999999108</v>
      </c>
      <c r="T865" s="137">
        <f t="shared" si="78"/>
        <v>0.23474178403756113</v>
      </c>
      <c r="U865" s="137">
        <f t="shared" si="79"/>
        <v>2.3474178403756114</v>
      </c>
      <c r="V865" s="136">
        <v>85.200000000004096</v>
      </c>
      <c r="W865" s="137">
        <f t="shared" si="80"/>
        <v>0.23474178403754742</v>
      </c>
      <c r="X865" s="137">
        <f t="shared" si="81"/>
        <v>2.3474178403754742</v>
      </c>
      <c r="Y865" s="136">
        <v>213</v>
      </c>
      <c r="Z865" s="9">
        <f t="shared" si="82"/>
        <v>0.18779342723004697</v>
      </c>
      <c r="AA865" s="139">
        <v>0.85199999999999898</v>
      </c>
      <c r="AB865" s="9">
        <f t="shared" si="83"/>
        <v>0.23474178403755896</v>
      </c>
      <c r="AC865" s="136">
        <v>213</v>
      </c>
      <c r="AD865" s="9">
        <f t="shared" si="84"/>
        <v>0.30046948356807512</v>
      </c>
      <c r="AE865" s="136">
        <v>213</v>
      </c>
      <c r="AF865" s="137">
        <f t="shared" si="85"/>
        <v>0.18779342723004697</v>
      </c>
      <c r="AG865" s="136">
        <v>213</v>
      </c>
      <c r="AH865" s="137">
        <f t="shared" si="86"/>
        <v>0.18779342723004697</v>
      </c>
      <c r="AI865" s="136">
        <v>213</v>
      </c>
      <c r="AJ865" s="138">
        <f t="shared" si="87"/>
        <v>0.18779342723004697</v>
      </c>
    </row>
    <row r="866" spans="1:36">
      <c r="A866" s="136">
        <v>213.25</v>
      </c>
      <c r="B866" s="137">
        <f t="shared" si="67"/>
        <v>0.18757327080890973</v>
      </c>
      <c r="C866" s="137">
        <f t="shared" si="68"/>
        <v>1.8757327080890973</v>
      </c>
      <c r="D866" s="9">
        <v>21.324999999999299</v>
      </c>
      <c r="E866" s="138">
        <f t="shared" si="69"/>
        <v>1.8757327080891588</v>
      </c>
      <c r="F866" s="136">
        <v>213.25</v>
      </c>
      <c r="G866" s="137">
        <f t="shared" si="70"/>
        <v>0.46893317702227433</v>
      </c>
      <c r="H866" s="137">
        <f t="shared" si="71"/>
        <v>4.6893317702227435</v>
      </c>
      <c r="I866" s="9">
        <v>21.324999999999299</v>
      </c>
      <c r="J866" s="138">
        <f t="shared" si="72"/>
        <v>1.8757327080891588</v>
      </c>
      <c r="K866" s="9">
        <v>850</v>
      </c>
      <c r="L866" s="137">
        <f t="shared" si="73"/>
        <v>0.47058823529411764</v>
      </c>
      <c r="M866" s="137">
        <f t="shared" si="74"/>
        <v>4.7058823529411766</v>
      </c>
      <c r="N866" s="136">
        <v>213.25</v>
      </c>
      <c r="O866" s="137">
        <f t="shared" si="75"/>
        <v>0.18757327080890973</v>
      </c>
      <c r="P866" s="137">
        <f t="shared" si="76"/>
        <v>1.8757327080890973</v>
      </c>
      <c r="Q866" s="9">
        <v>21.324999999999299</v>
      </c>
      <c r="R866" s="138">
        <f t="shared" si="77"/>
        <v>1.8757327080891588</v>
      </c>
      <c r="S866" s="136">
        <v>8.5299999999999105</v>
      </c>
      <c r="T866" s="137">
        <f t="shared" si="78"/>
        <v>0.23446658851113963</v>
      </c>
      <c r="U866" s="137">
        <f t="shared" si="79"/>
        <v>2.3446658851113962</v>
      </c>
      <c r="V866" s="136">
        <v>85.300000000004104</v>
      </c>
      <c r="W866" s="137">
        <f t="shared" si="80"/>
        <v>0.23446658851112587</v>
      </c>
      <c r="X866" s="137">
        <f t="shared" si="81"/>
        <v>2.3446658851112585</v>
      </c>
      <c r="Y866" s="136">
        <v>213.25</v>
      </c>
      <c r="Z866" s="9">
        <f t="shared" si="82"/>
        <v>0.18757327080890973</v>
      </c>
      <c r="AA866" s="139">
        <v>0.85299999999999898</v>
      </c>
      <c r="AB866" s="9">
        <f t="shared" si="83"/>
        <v>0.23446658851113744</v>
      </c>
      <c r="AC866" s="136">
        <v>213.25</v>
      </c>
      <c r="AD866" s="9">
        <f t="shared" si="84"/>
        <v>0.3001172332942556</v>
      </c>
      <c r="AE866" s="136">
        <v>213.25</v>
      </c>
      <c r="AF866" s="137">
        <f t="shared" si="85"/>
        <v>0.18757327080890973</v>
      </c>
      <c r="AG866" s="136">
        <v>213.25</v>
      </c>
      <c r="AH866" s="137">
        <f t="shared" si="86"/>
        <v>0.18757327080890973</v>
      </c>
      <c r="AI866" s="136">
        <v>213.25</v>
      </c>
      <c r="AJ866" s="138">
        <f t="shared" si="87"/>
        <v>0.18757327080890973</v>
      </c>
    </row>
    <row r="867" spans="1:36">
      <c r="A867" s="136">
        <v>213.5</v>
      </c>
      <c r="B867" s="137">
        <f t="shared" si="67"/>
        <v>0.18735362997658078</v>
      </c>
      <c r="C867" s="137">
        <f t="shared" si="68"/>
        <v>1.8735362997658078</v>
      </c>
      <c r="D867" s="9">
        <v>21.349999999999302</v>
      </c>
      <c r="E867" s="138">
        <f t="shared" si="69"/>
        <v>1.8735362997658691</v>
      </c>
      <c r="F867" s="136">
        <v>213.5</v>
      </c>
      <c r="G867" s="137">
        <f t="shared" si="70"/>
        <v>0.46838407494145196</v>
      </c>
      <c r="H867" s="137">
        <f t="shared" si="71"/>
        <v>4.6838407494145198</v>
      </c>
      <c r="I867" s="9">
        <v>21.349999999999302</v>
      </c>
      <c r="J867" s="138">
        <f t="shared" si="72"/>
        <v>1.8735362997658691</v>
      </c>
      <c r="K867" s="136">
        <v>851</v>
      </c>
      <c r="L867" s="137">
        <f t="shared" si="73"/>
        <v>0.4700352526439483</v>
      </c>
      <c r="M867" s="137">
        <f t="shared" si="74"/>
        <v>4.7003525264394828</v>
      </c>
      <c r="N867" s="136">
        <v>213.5</v>
      </c>
      <c r="O867" s="137">
        <f t="shared" si="75"/>
        <v>0.18735362997658078</v>
      </c>
      <c r="P867" s="137">
        <f t="shared" si="76"/>
        <v>1.8735362997658078</v>
      </c>
      <c r="Q867" s="9">
        <v>21.349999999999302</v>
      </c>
      <c r="R867" s="138">
        <f t="shared" si="77"/>
        <v>1.8735362997658691</v>
      </c>
      <c r="S867" s="136">
        <v>8.5399999999999103</v>
      </c>
      <c r="T867" s="137">
        <f t="shared" si="78"/>
        <v>0.23419203747072845</v>
      </c>
      <c r="U867" s="137">
        <f t="shared" si="79"/>
        <v>2.3419203747072843</v>
      </c>
      <c r="V867" s="136">
        <v>85.400000000004098</v>
      </c>
      <c r="W867" s="137">
        <f t="shared" si="80"/>
        <v>0.23419203747071474</v>
      </c>
      <c r="X867" s="137">
        <f t="shared" si="81"/>
        <v>2.3419203747071475</v>
      </c>
      <c r="Y867" s="136">
        <v>213.5</v>
      </c>
      <c r="Z867" s="9">
        <f t="shared" si="82"/>
        <v>0.18735362997658078</v>
      </c>
      <c r="AA867" s="139">
        <v>0.85399999999999898</v>
      </c>
      <c r="AB867" s="9">
        <f t="shared" si="83"/>
        <v>0.23419203747072628</v>
      </c>
      <c r="AC867" s="136">
        <v>213.5</v>
      </c>
      <c r="AD867" s="9">
        <f t="shared" si="84"/>
        <v>0.29976580796252927</v>
      </c>
      <c r="AE867" s="136">
        <v>213.5</v>
      </c>
      <c r="AF867" s="137">
        <f t="shared" si="85"/>
        <v>0.18735362997658078</v>
      </c>
      <c r="AG867" s="136">
        <v>213.5</v>
      </c>
      <c r="AH867" s="137">
        <f t="shared" si="86"/>
        <v>0.18735362997658078</v>
      </c>
      <c r="AI867" s="136">
        <v>213.5</v>
      </c>
      <c r="AJ867" s="138">
        <f t="shared" si="87"/>
        <v>0.18735362997658078</v>
      </c>
    </row>
    <row r="868" spans="1:36">
      <c r="A868" s="136">
        <v>213.75</v>
      </c>
      <c r="B868" s="137">
        <f t="shared" si="67"/>
        <v>0.1871345029239766</v>
      </c>
      <c r="C868" s="137">
        <f t="shared" si="68"/>
        <v>1.871345029239766</v>
      </c>
      <c r="D868" s="9">
        <v>21.3749999999993</v>
      </c>
      <c r="E868" s="138">
        <f t="shared" si="69"/>
        <v>1.8713450292398273</v>
      </c>
      <c r="F868" s="136">
        <v>213.75</v>
      </c>
      <c r="G868" s="137">
        <f t="shared" si="70"/>
        <v>0.46783625730994149</v>
      </c>
      <c r="H868" s="137">
        <f t="shared" si="71"/>
        <v>4.6783625730994149</v>
      </c>
      <c r="I868" s="9">
        <v>21.3749999999993</v>
      </c>
      <c r="J868" s="138">
        <f t="shared" si="72"/>
        <v>1.8713450292398273</v>
      </c>
      <c r="K868" s="9">
        <v>852</v>
      </c>
      <c r="L868" s="137">
        <f t="shared" si="73"/>
        <v>0.46948356807511737</v>
      </c>
      <c r="M868" s="137">
        <f t="shared" si="74"/>
        <v>4.694835680751174</v>
      </c>
      <c r="N868" s="136">
        <v>213.75</v>
      </c>
      <c r="O868" s="137">
        <f t="shared" si="75"/>
        <v>0.1871345029239766</v>
      </c>
      <c r="P868" s="137">
        <f t="shared" si="76"/>
        <v>1.871345029239766</v>
      </c>
      <c r="Q868" s="9">
        <v>21.3749999999993</v>
      </c>
      <c r="R868" s="138">
        <f t="shared" si="77"/>
        <v>1.8713450292398273</v>
      </c>
      <c r="S868" s="136">
        <v>8.5499999999999101</v>
      </c>
      <c r="T868" s="137">
        <f t="shared" si="78"/>
        <v>0.23391812865497322</v>
      </c>
      <c r="U868" s="137">
        <f t="shared" si="79"/>
        <v>2.3391812865497323</v>
      </c>
      <c r="V868" s="136">
        <v>85.500000000004206</v>
      </c>
      <c r="W868" s="137">
        <f t="shared" si="80"/>
        <v>0.23391812865495926</v>
      </c>
      <c r="X868" s="137">
        <f t="shared" si="81"/>
        <v>2.3391812865495925</v>
      </c>
      <c r="Y868" s="136">
        <v>213.75</v>
      </c>
      <c r="Z868" s="9">
        <f t="shared" si="82"/>
        <v>0.1871345029239766</v>
      </c>
      <c r="AA868" s="139">
        <v>0.85499999999999898</v>
      </c>
      <c r="AB868" s="9">
        <f t="shared" si="83"/>
        <v>0.23391812865497105</v>
      </c>
      <c r="AC868" s="136">
        <v>213.75</v>
      </c>
      <c r="AD868" s="9">
        <f t="shared" si="84"/>
        <v>0.29941520467836258</v>
      </c>
      <c r="AE868" s="136">
        <v>213.75</v>
      </c>
      <c r="AF868" s="137">
        <f t="shared" si="85"/>
        <v>0.1871345029239766</v>
      </c>
      <c r="AG868" s="136">
        <v>213.75</v>
      </c>
      <c r="AH868" s="137">
        <f t="shared" si="86"/>
        <v>0.1871345029239766</v>
      </c>
      <c r="AI868" s="136">
        <v>213.75</v>
      </c>
      <c r="AJ868" s="138">
        <f t="shared" si="87"/>
        <v>0.1871345029239766</v>
      </c>
    </row>
    <row r="869" spans="1:36">
      <c r="A869" s="136">
        <v>214</v>
      </c>
      <c r="B869" s="137">
        <f t="shared" si="67"/>
        <v>0.18691588785046728</v>
      </c>
      <c r="C869" s="137">
        <f t="shared" si="68"/>
        <v>1.8691588785046729</v>
      </c>
      <c r="D869" s="9">
        <v>21.399999999999299</v>
      </c>
      <c r="E869" s="138">
        <f t="shared" si="69"/>
        <v>1.8691588785047342</v>
      </c>
      <c r="F869" s="136">
        <v>214</v>
      </c>
      <c r="G869" s="137">
        <f t="shared" si="70"/>
        <v>0.46728971962616822</v>
      </c>
      <c r="H869" s="137">
        <f t="shared" si="71"/>
        <v>4.6728971962616823</v>
      </c>
      <c r="I869" s="9">
        <v>21.399999999999299</v>
      </c>
      <c r="J869" s="138">
        <f t="shared" si="72"/>
        <v>1.8691588785047342</v>
      </c>
      <c r="K869" s="136">
        <v>853</v>
      </c>
      <c r="L869" s="137">
        <f t="shared" si="73"/>
        <v>0.46893317702227433</v>
      </c>
      <c r="M869" s="137">
        <f t="shared" si="74"/>
        <v>4.6893317702227435</v>
      </c>
      <c r="N869" s="136">
        <v>214</v>
      </c>
      <c r="O869" s="137">
        <f t="shared" si="75"/>
        <v>0.18691588785046728</v>
      </c>
      <c r="P869" s="137">
        <f t="shared" si="76"/>
        <v>1.8691588785046729</v>
      </c>
      <c r="Q869" s="9">
        <v>21.399999999999299</v>
      </c>
      <c r="R869" s="138">
        <f t="shared" si="77"/>
        <v>1.8691588785047342</v>
      </c>
      <c r="S869" s="136">
        <v>8.5599999999999099</v>
      </c>
      <c r="T869" s="137">
        <f t="shared" si="78"/>
        <v>0.23364485981308658</v>
      </c>
      <c r="U869" s="137">
        <f t="shared" si="79"/>
        <v>2.3364485981308656</v>
      </c>
      <c r="V869" s="136">
        <v>85.600000000004201</v>
      </c>
      <c r="W869" s="137">
        <f t="shared" si="80"/>
        <v>0.23364485981307265</v>
      </c>
      <c r="X869" s="137">
        <f t="shared" si="81"/>
        <v>2.3364485981307266</v>
      </c>
      <c r="Y869" s="136">
        <v>214</v>
      </c>
      <c r="Z869" s="9">
        <f t="shared" si="82"/>
        <v>0.18691588785046728</v>
      </c>
      <c r="AA869" s="139">
        <v>0.85599999999999898</v>
      </c>
      <c r="AB869" s="9">
        <f t="shared" si="83"/>
        <v>0.23364485981308439</v>
      </c>
      <c r="AC869" s="136">
        <v>214</v>
      </c>
      <c r="AD869" s="9">
        <f t="shared" si="84"/>
        <v>0.29906542056074764</v>
      </c>
      <c r="AE869" s="136">
        <v>214</v>
      </c>
      <c r="AF869" s="137">
        <f t="shared" si="85"/>
        <v>0.18691588785046728</v>
      </c>
      <c r="AG869" s="136">
        <v>214</v>
      </c>
      <c r="AH869" s="137">
        <f t="shared" si="86"/>
        <v>0.18691588785046728</v>
      </c>
      <c r="AI869" s="136">
        <v>214</v>
      </c>
      <c r="AJ869" s="138">
        <f t="shared" si="87"/>
        <v>0.18691588785046728</v>
      </c>
    </row>
    <row r="870" spans="1:36">
      <c r="A870" s="136">
        <v>214.25</v>
      </c>
      <c r="B870" s="137">
        <f t="shared" si="67"/>
        <v>0.1866977829638273</v>
      </c>
      <c r="C870" s="137">
        <f t="shared" si="68"/>
        <v>1.8669778296382731</v>
      </c>
      <c r="D870" s="9">
        <v>21.424999999999301</v>
      </c>
      <c r="E870" s="138">
        <f t="shared" si="69"/>
        <v>1.8669778296383339</v>
      </c>
      <c r="F870" s="136">
        <v>214.25</v>
      </c>
      <c r="G870" s="137">
        <f t="shared" si="70"/>
        <v>0.46674445740956827</v>
      </c>
      <c r="H870" s="137">
        <f t="shared" si="71"/>
        <v>4.6674445740956827</v>
      </c>
      <c r="I870" s="9">
        <v>21.424999999999301</v>
      </c>
      <c r="J870" s="138">
        <f t="shared" si="72"/>
        <v>1.8669778296383339</v>
      </c>
      <c r="K870" s="9">
        <v>854</v>
      </c>
      <c r="L870" s="137">
        <f t="shared" si="73"/>
        <v>0.46838407494145196</v>
      </c>
      <c r="M870" s="137">
        <f t="shared" si="74"/>
        <v>4.6838407494145198</v>
      </c>
      <c r="N870" s="136">
        <v>214.25</v>
      </c>
      <c r="O870" s="137">
        <f t="shared" si="75"/>
        <v>0.1866977829638273</v>
      </c>
      <c r="P870" s="137">
        <f t="shared" si="76"/>
        <v>1.8669778296382731</v>
      </c>
      <c r="Q870" s="9">
        <v>21.424999999999301</v>
      </c>
      <c r="R870" s="138">
        <f t="shared" si="77"/>
        <v>1.8669778296383339</v>
      </c>
      <c r="S870" s="136">
        <v>8.5699999999999097</v>
      </c>
      <c r="T870" s="137">
        <f t="shared" si="78"/>
        <v>0.23337222870478658</v>
      </c>
      <c r="U870" s="137">
        <f t="shared" si="79"/>
        <v>2.3337222870478658</v>
      </c>
      <c r="V870" s="136">
        <v>85.700000000004195</v>
      </c>
      <c r="W870" s="137">
        <f t="shared" si="80"/>
        <v>0.2333722287047727</v>
      </c>
      <c r="X870" s="137">
        <f t="shared" si="81"/>
        <v>2.3337222870477268</v>
      </c>
      <c r="Y870" s="136">
        <v>214.25</v>
      </c>
      <c r="Z870" s="9">
        <f t="shared" si="82"/>
        <v>0.1866977829638273</v>
      </c>
      <c r="AA870" s="139">
        <v>0.85699999999999898</v>
      </c>
      <c r="AB870" s="9">
        <f t="shared" si="83"/>
        <v>0.23337222870478441</v>
      </c>
      <c r="AC870" s="136">
        <v>214.25</v>
      </c>
      <c r="AD870" s="9">
        <f t="shared" si="84"/>
        <v>0.29871645274212372</v>
      </c>
      <c r="AE870" s="136">
        <v>214.25</v>
      </c>
      <c r="AF870" s="137">
        <f t="shared" si="85"/>
        <v>0.1866977829638273</v>
      </c>
      <c r="AG870" s="136">
        <v>214.25</v>
      </c>
      <c r="AH870" s="137">
        <f t="shared" si="86"/>
        <v>0.1866977829638273</v>
      </c>
      <c r="AI870" s="136">
        <v>214.25</v>
      </c>
      <c r="AJ870" s="138">
        <f t="shared" si="87"/>
        <v>0.1866977829638273</v>
      </c>
    </row>
    <row r="871" spans="1:36">
      <c r="A871" s="136">
        <v>214.5</v>
      </c>
      <c r="B871" s="137">
        <f t="shared" si="67"/>
        <v>0.18648018648018649</v>
      </c>
      <c r="C871" s="137">
        <f t="shared" si="68"/>
        <v>1.8648018648018649</v>
      </c>
      <c r="D871" s="9">
        <v>21.449999999999299</v>
      </c>
      <c r="E871" s="138">
        <f t="shared" si="69"/>
        <v>1.8648018648019258</v>
      </c>
      <c r="F871" s="136">
        <v>214.5</v>
      </c>
      <c r="G871" s="137">
        <f t="shared" si="70"/>
        <v>0.46620046620046623</v>
      </c>
      <c r="H871" s="137">
        <f t="shared" si="71"/>
        <v>4.6620046620046622</v>
      </c>
      <c r="I871" s="9">
        <v>21.449999999999299</v>
      </c>
      <c r="J871" s="138">
        <f t="shared" si="72"/>
        <v>1.8648018648019258</v>
      </c>
      <c r="K871" s="136">
        <v>855</v>
      </c>
      <c r="L871" s="137">
        <f t="shared" si="73"/>
        <v>0.46783625730994149</v>
      </c>
      <c r="M871" s="137">
        <f t="shared" si="74"/>
        <v>4.6783625730994149</v>
      </c>
      <c r="N871" s="136">
        <v>214.5</v>
      </c>
      <c r="O871" s="137">
        <f t="shared" si="75"/>
        <v>0.18648018648018649</v>
      </c>
      <c r="P871" s="137">
        <f t="shared" si="76"/>
        <v>1.8648018648018649</v>
      </c>
      <c r="Q871" s="9">
        <v>21.449999999999299</v>
      </c>
      <c r="R871" s="138">
        <f t="shared" si="77"/>
        <v>1.8648018648019258</v>
      </c>
      <c r="S871" s="136">
        <v>8.5799999999999095</v>
      </c>
      <c r="T871" s="137">
        <f t="shared" si="78"/>
        <v>0.23310023310023556</v>
      </c>
      <c r="U871" s="137">
        <f t="shared" si="79"/>
        <v>2.3310023310023555</v>
      </c>
      <c r="V871" s="136">
        <v>85.800000000004204</v>
      </c>
      <c r="W871" s="137">
        <f t="shared" si="80"/>
        <v>0.23310023310022168</v>
      </c>
      <c r="X871" s="137">
        <f t="shared" si="81"/>
        <v>2.331002331002217</v>
      </c>
      <c r="Y871" s="136">
        <v>214.5</v>
      </c>
      <c r="Z871" s="9">
        <f t="shared" si="82"/>
        <v>0.18648018648018649</v>
      </c>
      <c r="AA871" s="139">
        <v>0.85799999999999899</v>
      </c>
      <c r="AB871" s="9">
        <f t="shared" si="83"/>
        <v>0.23310023310023339</v>
      </c>
      <c r="AC871" s="136">
        <v>214.5</v>
      </c>
      <c r="AD871" s="9">
        <f t="shared" si="84"/>
        <v>0.29836829836829837</v>
      </c>
      <c r="AE871" s="136">
        <v>214.5</v>
      </c>
      <c r="AF871" s="137">
        <f t="shared" si="85"/>
        <v>0.18648018648018649</v>
      </c>
      <c r="AG871" s="136">
        <v>214.5</v>
      </c>
      <c r="AH871" s="137">
        <f t="shared" si="86"/>
        <v>0.18648018648018649</v>
      </c>
      <c r="AI871" s="136">
        <v>214.5</v>
      </c>
      <c r="AJ871" s="138">
        <f t="shared" si="87"/>
        <v>0.18648018648018649</v>
      </c>
    </row>
    <row r="872" spans="1:36">
      <c r="A872" s="136">
        <v>214.75</v>
      </c>
      <c r="B872" s="137">
        <f t="shared" si="67"/>
        <v>0.18626309662398138</v>
      </c>
      <c r="C872" s="137">
        <f t="shared" si="68"/>
        <v>1.8626309662398137</v>
      </c>
      <c r="D872" s="9">
        <v>21.474999999999302</v>
      </c>
      <c r="E872" s="138">
        <f t="shared" si="69"/>
        <v>1.8626309662398741</v>
      </c>
      <c r="F872" s="136">
        <v>214.75</v>
      </c>
      <c r="G872" s="137">
        <f t="shared" si="70"/>
        <v>0.46565774155995349</v>
      </c>
      <c r="H872" s="137">
        <f t="shared" si="71"/>
        <v>4.6565774155995348</v>
      </c>
      <c r="I872" s="9">
        <v>21.474999999999302</v>
      </c>
      <c r="J872" s="138">
        <f t="shared" si="72"/>
        <v>1.8626309662398741</v>
      </c>
      <c r="K872" s="9">
        <v>856</v>
      </c>
      <c r="L872" s="137">
        <f t="shared" si="73"/>
        <v>0.46728971962616822</v>
      </c>
      <c r="M872" s="137">
        <f t="shared" si="74"/>
        <v>4.6728971962616823</v>
      </c>
      <c r="N872" s="136">
        <v>214.75</v>
      </c>
      <c r="O872" s="137">
        <f t="shared" si="75"/>
        <v>0.18626309662398138</v>
      </c>
      <c r="P872" s="137">
        <f t="shared" si="76"/>
        <v>1.8626309662398137</v>
      </c>
      <c r="Q872" s="9">
        <v>21.474999999999302</v>
      </c>
      <c r="R872" s="138">
        <f t="shared" si="77"/>
        <v>1.8626309662398741</v>
      </c>
      <c r="S872" s="136">
        <v>8.5899999999999093</v>
      </c>
      <c r="T872" s="137">
        <f t="shared" si="78"/>
        <v>0.23282887077997919</v>
      </c>
      <c r="U872" s="137">
        <f t="shared" si="79"/>
        <v>2.3282887077997918</v>
      </c>
      <c r="V872" s="136">
        <v>85.900000000004198</v>
      </c>
      <c r="W872" s="137">
        <f t="shared" si="80"/>
        <v>0.23282887077996534</v>
      </c>
      <c r="X872" s="137">
        <f t="shared" si="81"/>
        <v>2.3282887077996532</v>
      </c>
      <c r="Y872" s="136">
        <v>214.75</v>
      </c>
      <c r="Z872" s="9">
        <f t="shared" si="82"/>
        <v>0.18626309662398138</v>
      </c>
      <c r="AA872" s="139">
        <v>0.85899999999999899</v>
      </c>
      <c r="AB872" s="9">
        <f t="shared" si="83"/>
        <v>0.23282887077997697</v>
      </c>
      <c r="AC872" s="136">
        <v>214.75</v>
      </c>
      <c r="AD872" s="9">
        <f t="shared" si="84"/>
        <v>0.29802095459837025</v>
      </c>
      <c r="AE872" s="136">
        <v>214.75</v>
      </c>
      <c r="AF872" s="137">
        <f t="shared" si="85"/>
        <v>0.18626309662398138</v>
      </c>
      <c r="AG872" s="136">
        <v>214.75</v>
      </c>
      <c r="AH872" s="137">
        <f t="shared" si="86"/>
        <v>0.18626309662398138</v>
      </c>
      <c r="AI872" s="136">
        <v>214.75</v>
      </c>
      <c r="AJ872" s="138">
        <f t="shared" si="87"/>
        <v>0.18626309662398138</v>
      </c>
    </row>
    <row r="873" spans="1:36">
      <c r="A873" s="136">
        <v>215</v>
      </c>
      <c r="B873" s="137">
        <f t="shared" si="67"/>
        <v>0.18604651162790697</v>
      </c>
      <c r="C873" s="137">
        <f t="shared" si="68"/>
        <v>1.8604651162790697</v>
      </c>
      <c r="D873" s="9">
        <v>21.4999999999993</v>
      </c>
      <c r="E873" s="138">
        <f t="shared" si="69"/>
        <v>1.8604651162791301</v>
      </c>
      <c r="F873" s="136">
        <v>215</v>
      </c>
      <c r="G873" s="137">
        <f t="shared" si="70"/>
        <v>0.46511627906976749</v>
      </c>
      <c r="H873" s="137">
        <f t="shared" si="71"/>
        <v>4.6511627906976747</v>
      </c>
      <c r="I873" s="9">
        <v>21.4999999999993</v>
      </c>
      <c r="J873" s="138">
        <f t="shared" si="72"/>
        <v>1.8604651162791301</v>
      </c>
      <c r="K873" s="136">
        <v>857</v>
      </c>
      <c r="L873" s="137">
        <f t="shared" si="73"/>
        <v>0.46674445740956827</v>
      </c>
      <c r="M873" s="137">
        <f t="shared" si="74"/>
        <v>4.6674445740956827</v>
      </c>
      <c r="N873" s="136">
        <v>215</v>
      </c>
      <c r="O873" s="137">
        <f t="shared" si="75"/>
        <v>0.18604651162790697</v>
      </c>
      <c r="P873" s="137">
        <f t="shared" si="76"/>
        <v>1.8604651162790697</v>
      </c>
      <c r="Q873" s="9">
        <v>21.4999999999993</v>
      </c>
      <c r="R873" s="138">
        <f t="shared" si="77"/>
        <v>1.8604651162791301</v>
      </c>
      <c r="S873" s="136">
        <v>8.5999999999999108</v>
      </c>
      <c r="T873" s="137">
        <f t="shared" si="78"/>
        <v>0.23255813953488613</v>
      </c>
      <c r="U873" s="137">
        <f t="shared" si="79"/>
        <v>2.3255813953488613</v>
      </c>
      <c r="V873" s="136">
        <v>86.000000000004206</v>
      </c>
      <c r="W873" s="137">
        <f t="shared" si="80"/>
        <v>0.23255813953487234</v>
      </c>
      <c r="X873" s="137">
        <f t="shared" si="81"/>
        <v>2.3255813953487232</v>
      </c>
      <c r="Y873" s="136">
        <v>215</v>
      </c>
      <c r="Z873" s="9">
        <f t="shared" si="82"/>
        <v>0.18604651162790697</v>
      </c>
      <c r="AA873" s="139">
        <v>0.85999999999999899</v>
      </c>
      <c r="AB873" s="9">
        <f t="shared" si="83"/>
        <v>0.232558139534884</v>
      </c>
      <c r="AC873" s="136">
        <v>215</v>
      </c>
      <c r="AD873" s="9">
        <f t="shared" si="84"/>
        <v>0.29767441860465116</v>
      </c>
      <c r="AE873" s="136">
        <v>215</v>
      </c>
      <c r="AF873" s="137">
        <f t="shared" si="85"/>
        <v>0.18604651162790697</v>
      </c>
      <c r="AG873" s="136">
        <v>215</v>
      </c>
      <c r="AH873" s="137">
        <f t="shared" si="86"/>
        <v>0.18604651162790697</v>
      </c>
      <c r="AI873" s="136">
        <v>215</v>
      </c>
      <c r="AJ873" s="138">
        <f t="shared" si="87"/>
        <v>0.18604651162790697</v>
      </c>
    </row>
    <row r="874" spans="1:36">
      <c r="A874" s="136">
        <v>215.25</v>
      </c>
      <c r="B874" s="137">
        <f t="shared" si="67"/>
        <v>0.18583042973286876</v>
      </c>
      <c r="C874" s="137">
        <f t="shared" si="68"/>
        <v>1.8583042973286876</v>
      </c>
      <c r="D874" s="9">
        <v>21.524999999999299</v>
      </c>
      <c r="E874" s="138">
        <f t="shared" si="69"/>
        <v>1.8583042973287482</v>
      </c>
      <c r="F874" s="136">
        <v>215.25</v>
      </c>
      <c r="G874" s="137">
        <f t="shared" si="70"/>
        <v>0.46457607433217191</v>
      </c>
      <c r="H874" s="137">
        <f t="shared" si="71"/>
        <v>4.645760743321719</v>
      </c>
      <c r="I874" s="9">
        <v>21.524999999999299</v>
      </c>
      <c r="J874" s="138">
        <f t="shared" si="72"/>
        <v>1.8583042973287482</v>
      </c>
      <c r="K874" s="9">
        <v>858</v>
      </c>
      <c r="L874" s="137">
        <f t="shared" si="73"/>
        <v>0.46620046620046623</v>
      </c>
      <c r="M874" s="137">
        <f t="shared" si="74"/>
        <v>4.6620046620046622</v>
      </c>
      <c r="N874" s="136">
        <v>215.25</v>
      </c>
      <c r="O874" s="137">
        <f t="shared" si="75"/>
        <v>0.18583042973286876</v>
      </c>
      <c r="P874" s="137">
        <f t="shared" si="76"/>
        <v>1.8583042973286876</v>
      </c>
      <c r="Q874" s="9">
        <v>21.524999999999299</v>
      </c>
      <c r="R874" s="138">
        <f t="shared" si="77"/>
        <v>1.8583042973287482</v>
      </c>
      <c r="S874" s="136">
        <v>8.6099999999999106</v>
      </c>
      <c r="T874" s="137">
        <f t="shared" si="78"/>
        <v>0.23228803716608834</v>
      </c>
      <c r="U874" s="137">
        <f t="shared" si="79"/>
        <v>2.3228803716608835</v>
      </c>
      <c r="V874" s="136">
        <v>86.100000000004201</v>
      </c>
      <c r="W874" s="137">
        <f t="shared" si="80"/>
        <v>0.23228803716607463</v>
      </c>
      <c r="X874" s="137">
        <f t="shared" si="81"/>
        <v>2.3228803716607462</v>
      </c>
      <c r="Y874" s="136">
        <v>215.25</v>
      </c>
      <c r="Z874" s="9">
        <f t="shared" si="82"/>
        <v>0.18583042973286876</v>
      </c>
      <c r="AA874" s="139">
        <v>0.86099999999999899</v>
      </c>
      <c r="AB874" s="9">
        <f t="shared" si="83"/>
        <v>0.23228803716608623</v>
      </c>
      <c r="AC874" s="136">
        <v>215.25</v>
      </c>
      <c r="AD874" s="9">
        <f t="shared" si="84"/>
        <v>0.29732868757259001</v>
      </c>
      <c r="AE874" s="136">
        <v>215.25</v>
      </c>
      <c r="AF874" s="137">
        <f t="shared" si="85"/>
        <v>0.18583042973286876</v>
      </c>
      <c r="AG874" s="136">
        <v>215.25</v>
      </c>
      <c r="AH874" s="137">
        <f t="shared" si="86"/>
        <v>0.18583042973286876</v>
      </c>
      <c r="AI874" s="136">
        <v>215.25</v>
      </c>
      <c r="AJ874" s="138">
        <f t="shared" si="87"/>
        <v>0.18583042973286876</v>
      </c>
    </row>
    <row r="875" spans="1:36">
      <c r="A875" s="136">
        <v>215.5</v>
      </c>
      <c r="B875" s="137">
        <f t="shared" si="67"/>
        <v>0.18561484918793503</v>
      </c>
      <c r="C875" s="137">
        <f t="shared" si="68"/>
        <v>1.8561484918793503</v>
      </c>
      <c r="D875" s="9">
        <v>21.549999999999301</v>
      </c>
      <c r="E875" s="138">
        <f t="shared" si="69"/>
        <v>1.8561484918794104</v>
      </c>
      <c r="F875" s="136">
        <v>215.5</v>
      </c>
      <c r="G875" s="137">
        <f t="shared" si="70"/>
        <v>0.46403712296983757</v>
      </c>
      <c r="H875" s="137">
        <f t="shared" si="71"/>
        <v>4.6403712296983759</v>
      </c>
      <c r="I875" s="9">
        <v>21.549999999999301</v>
      </c>
      <c r="J875" s="138">
        <f t="shared" si="72"/>
        <v>1.8561484918794104</v>
      </c>
      <c r="K875" s="136">
        <v>859</v>
      </c>
      <c r="L875" s="137">
        <f t="shared" si="73"/>
        <v>0.46565774155995349</v>
      </c>
      <c r="M875" s="137">
        <f t="shared" si="74"/>
        <v>4.6565774155995348</v>
      </c>
      <c r="N875" s="136">
        <v>215.5</v>
      </c>
      <c r="O875" s="137">
        <f t="shared" si="75"/>
        <v>0.18561484918793503</v>
      </c>
      <c r="P875" s="137">
        <f t="shared" si="76"/>
        <v>1.8561484918793503</v>
      </c>
      <c r="Q875" s="9">
        <v>21.549999999999301</v>
      </c>
      <c r="R875" s="138">
        <f t="shared" si="77"/>
        <v>1.8561484918794104</v>
      </c>
      <c r="S875" s="136">
        <v>8.6199999999999104</v>
      </c>
      <c r="T875" s="137">
        <f t="shared" si="78"/>
        <v>0.2320185614849212</v>
      </c>
      <c r="U875" s="137">
        <f t="shared" si="79"/>
        <v>2.3201856148492119</v>
      </c>
      <c r="V875" s="136">
        <v>86.200000000004195</v>
      </c>
      <c r="W875" s="137">
        <f t="shared" si="80"/>
        <v>0.23201856148490752</v>
      </c>
      <c r="X875" s="137">
        <f t="shared" si="81"/>
        <v>2.3201856148490752</v>
      </c>
      <c r="Y875" s="136">
        <v>215.5</v>
      </c>
      <c r="Z875" s="9">
        <f t="shared" si="82"/>
        <v>0.18561484918793503</v>
      </c>
      <c r="AA875" s="139">
        <v>0.86199999999999899</v>
      </c>
      <c r="AB875" s="9">
        <f t="shared" si="83"/>
        <v>0.23201856148491906</v>
      </c>
      <c r="AC875" s="136">
        <v>215.5</v>
      </c>
      <c r="AD875" s="9">
        <f t="shared" si="84"/>
        <v>0.29698375870069604</v>
      </c>
      <c r="AE875" s="136">
        <v>215.5</v>
      </c>
      <c r="AF875" s="137">
        <f t="shared" si="85"/>
        <v>0.18561484918793503</v>
      </c>
      <c r="AG875" s="136">
        <v>215.5</v>
      </c>
      <c r="AH875" s="137">
        <f t="shared" si="86"/>
        <v>0.18561484918793503</v>
      </c>
      <c r="AI875" s="136">
        <v>215.5</v>
      </c>
      <c r="AJ875" s="138">
        <f t="shared" si="87"/>
        <v>0.18561484918793503</v>
      </c>
    </row>
    <row r="876" spans="1:36">
      <c r="A876" s="136">
        <v>215.75</v>
      </c>
      <c r="B876" s="137">
        <f t="shared" si="67"/>
        <v>0.1853997682502897</v>
      </c>
      <c r="C876" s="137">
        <f t="shared" si="68"/>
        <v>1.853997682502897</v>
      </c>
      <c r="D876" s="9">
        <v>21.574999999999299</v>
      </c>
      <c r="E876" s="138">
        <f t="shared" si="69"/>
        <v>1.8539976825029569</v>
      </c>
      <c r="F876" s="136">
        <v>215.75</v>
      </c>
      <c r="G876" s="137">
        <f t="shared" si="70"/>
        <v>0.46349942062572425</v>
      </c>
      <c r="H876" s="137">
        <f t="shared" si="71"/>
        <v>4.6349942062572422</v>
      </c>
      <c r="I876" s="9">
        <v>21.574999999999299</v>
      </c>
      <c r="J876" s="138">
        <f t="shared" si="72"/>
        <v>1.8539976825029569</v>
      </c>
      <c r="K876" s="9">
        <v>860</v>
      </c>
      <c r="L876" s="137">
        <f t="shared" si="73"/>
        <v>0.46511627906976749</v>
      </c>
      <c r="M876" s="137">
        <f t="shared" si="74"/>
        <v>4.6511627906976747</v>
      </c>
      <c r="N876" s="136">
        <v>215.75</v>
      </c>
      <c r="O876" s="137">
        <f t="shared" si="75"/>
        <v>0.1853997682502897</v>
      </c>
      <c r="P876" s="137">
        <f t="shared" si="76"/>
        <v>1.853997682502897</v>
      </c>
      <c r="Q876" s="9">
        <v>21.574999999999299</v>
      </c>
      <c r="R876" s="138">
        <f t="shared" si="77"/>
        <v>1.8539976825029569</v>
      </c>
      <c r="S876" s="136">
        <v>8.6299999999999102</v>
      </c>
      <c r="T876" s="137">
        <f t="shared" si="78"/>
        <v>0.23174971031286451</v>
      </c>
      <c r="U876" s="137">
        <f t="shared" si="79"/>
        <v>2.3174971031286451</v>
      </c>
      <c r="V876" s="136">
        <v>86.300000000004204</v>
      </c>
      <c r="W876" s="137">
        <f t="shared" si="80"/>
        <v>0.23174971031285083</v>
      </c>
      <c r="X876" s="137">
        <f t="shared" si="81"/>
        <v>2.3174971031285083</v>
      </c>
      <c r="Y876" s="136">
        <v>215.75</v>
      </c>
      <c r="Z876" s="9">
        <f t="shared" si="82"/>
        <v>0.1853997682502897</v>
      </c>
      <c r="AA876" s="139">
        <v>0.86299999999999899</v>
      </c>
      <c r="AB876" s="9">
        <f t="shared" si="83"/>
        <v>0.23174971031286237</v>
      </c>
      <c r="AC876" s="136">
        <v>215.75</v>
      </c>
      <c r="AD876" s="9">
        <f t="shared" si="84"/>
        <v>0.29663962920046349</v>
      </c>
      <c r="AE876" s="136">
        <v>215.75</v>
      </c>
      <c r="AF876" s="137">
        <f t="shared" si="85"/>
        <v>0.1853997682502897</v>
      </c>
      <c r="AG876" s="136">
        <v>215.75</v>
      </c>
      <c r="AH876" s="137">
        <f t="shared" si="86"/>
        <v>0.1853997682502897</v>
      </c>
      <c r="AI876" s="136">
        <v>215.75</v>
      </c>
      <c r="AJ876" s="138">
        <f t="shared" si="87"/>
        <v>0.1853997682502897</v>
      </c>
    </row>
    <row r="877" spans="1:36">
      <c r="A877" s="136">
        <v>216</v>
      </c>
      <c r="B877" s="137">
        <f t="shared" si="67"/>
        <v>0.1851851851851852</v>
      </c>
      <c r="C877" s="137">
        <f t="shared" si="68"/>
        <v>1.8518518518518521</v>
      </c>
      <c r="D877" s="9">
        <v>21.599999999999302</v>
      </c>
      <c r="E877" s="138">
        <f t="shared" si="69"/>
        <v>1.8518518518519118</v>
      </c>
      <c r="F877" s="136">
        <v>216</v>
      </c>
      <c r="G877" s="137">
        <f t="shared" si="70"/>
        <v>0.46296296296296297</v>
      </c>
      <c r="H877" s="137">
        <f t="shared" si="71"/>
        <v>4.6296296296296298</v>
      </c>
      <c r="I877" s="9">
        <v>21.599999999999302</v>
      </c>
      <c r="J877" s="138">
        <f t="shared" si="72"/>
        <v>1.8518518518519118</v>
      </c>
      <c r="K877" s="136">
        <v>861</v>
      </c>
      <c r="L877" s="137">
        <f t="shared" si="73"/>
        <v>0.46457607433217191</v>
      </c>
      <c r="M877" s="137">
        <f t="shared" si="74"/>
        <v>4.645760743321719</v>
      </c>
      <c r="N877" s="136">
        <v>216</v>
      </c>
      <c r="O877" s="137">
        <f t="shared" si="75"/>
        <v>0.1851851851851852</v>
      </c>
      <c r="P877" s="137">
        <f t="shared" si="76"/>
        <v>1.8518518518518521</v>
      </c>
      <c r="Q877" s="9">
        <v>21.599999999999302</v>
      </c>
      <c r="R877" s="138">
        <f t="shared" si="77"/>
        <v>1.8518518518519118</v>
      </c>
      <c r="S877" s="136">
        <v>8.63999999999991</v>
      </c>
      <c r="T877" s="137">
        <f t="shared" si="78"/>
        <v>0.23148148148148387</v>
      </c>
      <c r="U877" s="137">
        <f t="shared" si="79"/>
        <v>2.3148148148148389</v>
      </c>
      <c r="V877" s="136">
        <v>86.400000000004198</v>
      </c>
      <c r="W877" s="137">
        <f t="shared" si="80"/>
        <v>0.23148148148147021</v>
      </c>
      <c r="X877" s="137">
        <f t="shared" si="81"/>
        <v>2.3148148148147021</v>
      </c>
      <c r="Y877" s="136">
        <v>216</v>
      </c>
      <c r="Z877" s="9">
        <f t="shared" si="82"/>
        <v>0.1851851851851852</v>
      </c>
      <c r="AA877" s="139">
        <v>0.86399999999999899</v>
      </c>
      <c r="AB877" s="9">
        <f t="shared" si="83"/>
        <v>0.23148148148148176</v>
      </c>
      <c r="AC877" s="136">
        <v>216</v>
      </c>
      <c r="AD877" s="9">
        <f t="shared" si="84"/>
        <v>0.29629629629629628</v>
      </c>
      <c r="AE877" s="136">
        <v>216</v>
      </c>
      <c r="AF877" s="137">
        <f t="shared" si="85"/>
        <v>0.1851851851851852</v>
      </c>
      <c r="AG877" s="136">
        <v>216</v>
      </c>
      <c r="AH877" s="137">
        <f t="shared" si="86"/>
        <v>0.1851851851851852</v>
      </c>
      <c r="AI877" s="136">
        <v>216</v>
      </c>
      <c r="AJ877" s="138">
        <f t="shared" si="87"/>
        <v>0.1851851851851852</v>
      </c>
    </row>
    <row r="878" spans="1:36">
      <c r="A878" s="136">
        <v>216.25</v>
      </c>
      <c r="B878" s="137">
        <f t="shared" si="67"/>
        <v>0.18497109826589597</v>
      </c>
      <c r="C878" s="137">
        <f t="shared" si="68"/>
        <v>1.8497109826589597</v>
      </c>
      <c r="D878" s="9">
        <v>21.6249999999993</v>
      </c>
      <c r="E878" s="138">
        <f t="shared" si="69"/>
        <v>1.8497109826590192</v>
      </c>
      <c r="F878" s="136">
        <v>216.25</v>
      </c>
      <c r="G878" s="137">
        <f t="shared" si="70"/>
        <v>0.46242774566473993</v>
      </c>
      <c r="H878" s="137">
        <f t="shared" si="71"/>
        <v>4.6242774566473992</v>
      </c>
      <c r="I878" s="9">
        <v>21.6249999999993</v>
      </c>
      <c r="J878" s="138">
        <f t="shared" si="72"/>
        <v>1.8497109826590192</v>
      </c>
      <c r="K878" s="9">
        <v>862</v>
      </c>
      <c r="L878" s="137">
        <f t="shared" si="73"/>
        <v>0.46403712296983757</v>
      </c>
      <c r="M878" s="137">
        <f t="shared" si="74"/>
        <v>4.6403712296983759</v>
      </c>
      <c r="N878" s="136">
        <v>216.25</v>
      </c>
      <c r="O878" s="137">
        <f t="shared" si="75"/>
        <v>0.18497109826589597</v>
      </c>
      <c r="P878" s="137">
        <f t="shared" si="76"/>
        <v>1.8497109826589597</v>
      </c>
      <c r="Q878" s="9">
        <v>21.6249999999993</v>
      </c>
      <c r="R878" s="138">
        <f t="shared" si="77"/>
        <v>1.8497109826590192</v>
      </c>
      <c r="S878" s="136">
        <v>8.6499999999999098</v>
      </c>
      <c r="T878" s="137">
        <f t="shared" si="78"/>
        <v>0.23121387283237235</v>
      </c>
      <c r="U878" s="137">
        <f t="shared" si="79"/>
        <v>2.3121387283237236</v>
      </c>
      <c r="V878" s="136">
        <v>86.500000000004206</v>
      </c>
      <c r="W878" s="137">
        <f t="shared" si="80"/>
        <v>0.2312138728323587</v>
      </c>
      <c r="X878" s="137">
        <f t="shared" si="81"/>
        <v>2.3121387283235868</v>
      </c>
      <c r="Y878" s="136">
        <v>216.25</v>
      </c>
      <c r="Z878" s="9">
        <f t="shared" si="82"/>
        <v>0.18497109826589597</v>
      </c>
      <c r="AA878" s="139">
        <v>0.86499999999999899</v>
      </c>
      <c r="AB878" s="9">
        <f t="shared" si="83"/>
        <v>0.23121387283237022</v>
      </c>
      <c r="AC878" s="136">
        <v>216.25</v>
      </c>
      <c r="AD878" s="9">
        <f t="shared" si="84"/>
        <v>0.29595375722543354</v>
      </c>
      <c r="AE878" s="136">
        <v>216.25</v>
      </c>
      <c r="AF878" s="137">
        <f t="shared" si="85"/>
        <v>0.18497109826589597</v>
      </c>
      <c r="AG878" s="136">
        <v>216.25</v>
      </c>
      <c r="AH878" s="137">
        <f t="shared" si="86"/>
        <v>0.18497109826589597</v>
      </c>
      <c r="AI878" s="136">
        <v>216.25</v>
      </c>
      <c r="AJ878" s="138">
        <f t="shared" si="87"/>
        <v>0.18497109826589597</v>
      </c>
    </row>
    <row r="879" spans="1:36">
      <c r="A879" s="136">
        <v>216.5</v>
      </c>
      <c r="B879" s="137">
        <f t="shared" si="67"/>
        <v>0.18475750577367203</v>
      </c>
      <c r="C879" s="137">
        <f t="shared" si="68"/>
        <v>1.8475750577367203</v>
      </c>
      <c r="D879" s="9">
        <v>21.649999999999299</v>
      </c>
      <c r="E879" s="138">
        <f t="shared" si="69"/>
        <v>1.8475750577367804</v>
      </c>
      <c r="F879" s="136">
        <v>216.5</v>
      </c>
      <c r="G879" s="137">
        <f t="shared" si="70"/>
        <v>0.46189376443418012</v>
      </c>
      <c r="H879" s="137">
        <f t="shared" si="71"/>
        <v>4.6189376443418011</v>
      </c>
      <c r="I879" s="9">
        <v>21.649999999999299</v>
      </c>
      <c r="J879" s="138">
        <f t="shared" si="72"/>
        <v>1.8475750577367804</v>
      </c>
      <c r="K879" s="136">
        <v>863</v>
      </c>
      <c r="L879" s="137">
        <f t="shared" si="73"/>
        <v>0.46349942062572425</v>
      </c>
      <c r="M879" s="137">
        <f t="shared" si="74"/>
        <v>4.6349942062572422</v>
      </c>
      <c r="N879" s="136">
        <v>216.5</v>
      </c>
      <c r="O879" s="137">
        <f t="shared" si="75"/>
        <v>0.18475750577367203</v>
      </c>
      <c r="P879" s="137">
        <f t="shared" si="76"/>
        <v>1.8475750577367203</v>
      </c>
      <c r="Q879" s="9">
        <v>21.649999999999299</v>
      </c>
      <c r="R879" s="138">
        <f t="shared" si="77"/>
        <v>1.8475750577367804</v>
      </c>
      <c r="S879" s="136">
        <v>8.6599999999999095</v>
      </c>
      <c r="T879" s="137">
        <f t="shared" si="78"/>
        <v>0.23094688221709248</v>
      </c>
      <c r="U879" s="137">
        <f t="shared" si="79"/>
        <v>2.309468822170925</v>
      </c>
      <c r="V879" s="136">
        <v>86.600000000004201</v>
      </c>
      <c r="W879" s="137">
        <f t="shared" si="80"/>
        <v>0.23094688221707887</v>
      </c>
      <c r="X879" s="137">
        <f t="shared" si="81"/>
        <v>2.3094688221707886</v>
      </c>
      <c r="Y879" s="136">
        <v>216.5</v>
      </c>
      <c r="Z879" s="9">
        <f t="shared" si="82"/>
        <v>0.18475750577367203</v>
      </c>
      <c r="AA879" s="139">
        <v>0.86599999999999899</v>
      </c>
      <c r="AB879" s="9">
        <f t="shared" si="83"/>
        <v>0.23094688221709034</v>
      </c>
      <c r="AC879" s="136">
        <v>216.5</v>
      </c>
      <c r="AD879" s="9">
        <f t="shared" si="84"/>
        <v>0.29561200923787528</v>
      </c>
      <c r="AE879" s="136">
        <v>216.5</v>
      </c>
      <c r="AF879" s="137">
        <f t="shared" si="85"/>
        <v>0.18475750577367203</v>
      </c>
      <c r="AG879" s="136">
        <v>216.5</v>
      </c>
      <c r="AH879" s="137">
        <f t="shared" si="86"/>
        <v>0.18475750577367203</v>
      </c>
      <c r="AI879" s="136">
        <v>216.5</v>
      </c>
      <c r="AJ879" s="138">
        <f t="shared" si="87"/>
        <v>0.18475750577367203</v>
      </c>
    </row>
    <row r="880" spans="1:36">
      <c r="A880" s="136">
        <v>216.75</v>
      </c>
      <c r="B880" s="137">
        <f t="shared" si="67"/>
        <v>0.1845444059976932</v>
      </c>
      <c r="C880" s="137">
        <f t="shared" si="68"/>
        <v>1.8454440599769319</v>
      </c>
      <c r="D880" s="9">
        <v>21.674999999999301</v>
      </c>
      <c r="E880" s="138">
        <f t="shared" si="69"/>
        <v>1.8454440599769917</v>
      </c>
      <c r="F880" s="136">
        <v>216.75</v>
      </c>
      <c r="G880" s="137">
        <f t="shared" si="70"/>
        <v>0.46136101499423299</v>
      </c>
      <c r="H880" s="137">
        <f t="shared" si="71"/>
        <v>4.6136101499423301</v>
      </c>
      <c r="I880" s="9">
        <v>21.674999999999301</v>
      </c>
      <c r="J880" s="138">
        <f t="shared" si="72"/>
        <v>1.8454440599769917</v>
      </c>
      <c r="K880" s="9">
        <v>864</v>
      </c>
      <c r="L880" s="137">
        <f t="shared" si="73"/>
        <v>0.46296296296296297</v>
      </c>
      <c r="M880" s="137">
        <f t="shared" si="74"/>
        <v>4.6296296296296298</v>
      </c>
      <c r="N880" s="136">
        <v>216.75</v>
      </c>
      <c r="O880" s="137">
        <f t="shared" si="75"/>
        <v>0.1845444059976932</v>
      </c>
      <c r="P880" s="137">
        <f t="shared" si="76"/>
        <v>1.8454440599769319</v>
      </c>
      <c r="Q880" s="9">
        <v>21.674999999999301</v>
      </c>
      <c r="R880" s="138">
        <f t="shared" si="77"/>
        <v>1.8454440599769917</v>
      </c>
      <c r="S880" s="136">
        <v>8.6699999999999093</v>
      </c>
      <c r="T880" s="137">
        <f t="shared" si="78"/>
        <v>0.23068050749711891</v>
      </c>
      <c r="U880" s="137">
        <f t="shared" si="79"/>
        <v>2.306805074971189</v>
      </c>
      <c r="V880" s="136">
        <v>86.700000000004295</v>
      </c>
      <c r="W880" s="137">
        <f t="shared" si="80"/>
        <v>0.23068050749710509</v>
      </c>
      <c r="X880" s="137">
        <f t="shared" si="81"/>
        <v>2.3068050749710509</v>
      </c>
      <c r="Y880" s="136">
        <v>216.75</v>
      </c>
      <c r="Z880" s="9">
        <f t="shared" si="82"/>
        <v>0.1845444059976932</v>
      </c>
      <c r="AA880" s="139">
        <v>0.86699999999999899</v>
      </c>
      <c r="AB880" s="9">
        <f t="shared" si="83"/>
        <v>0.23068050749711674</v>
      </c>
      <c r="AC880" s="136">
        <v>216.75</v>
      </c>
      <c r="AD880" s="9">
        <f t="shared" si="84"/>
        <v>0.29527104959630912</v>
      </c>
      <c r="AE880" s="136">
        <v>216.75</v>
      </c>
      <c r="AF880" s="137">
        <f t="shared" si="85"/>
        <v>0.1845444059976932</v>
      </c>
      <c r="AG880" s="136">
        <v>216.75</v>
      </c>
      <c r="AH880" s="137">
        <f t="shared" si="86"/>
        <v>0.1845444059976932</v>
      </c>
      <c r="AI880" s="136">
        <v>216.75</v>
      </c>
      <c r="AJ880" s="138">
        <f t="shared" si="87"/>
        <v>0.1845444059976932</v>
      </c>
    </row>
    <row r="881" spans="1:36">
      <c r="A881" s="136">
        <v>217</v>
      </c>
      <c r="B881" s="137">
        <f t="shared" si="67"/>
        <v>0.18433179723502302</v>
      </c>
      <c r="C881" s="137">
        <f t="shared" si="68"/>
        <v>1.8433179723502302</v>
      </c>
      <c r="D881" s="9">
        <v>21.699999999999299</v>
      </c>
      <c r="E881" s="138">
        <f t="shared" si="69"/>
        <v>1.8433179723502899</v>
      </c>
      <c r="F881" s="136">
        <v>217</v>
      </c>
      <c r="G881" s="137">
        <f t="shared" si="70"/>
        <v>0.46082949308755755</v>
      </c>
      <c r="H881" s="137">
        <f t="shared" si="71"/>
        <v>4.6082949308755756</v>
      </c>
      <c r="I881" s="9">
        <v>21.699999999999299</v>
      </c>
      <c r="J881" s="138">
        <f t="shared" si="72"/>
        <v>1.8433179723502899</v>
      </c>
      <c r="K881" s="136">
        <v>865</v>
      </c>
      <c r="L881" s="137">
        <f t="shared" si="73"/>
        <v>0.46242774566473993</v>
      </c>
      <c r="M881" s="137">
        <f t="shared" si="74"/>
        <v>4.6242774566473992</v>
      </c>
      <c r="N881" s="136">
        <v>217</v>
      </c>
      <c r="O881" s="137">
        <f t="shared" si="75"/>
        <v>0.18433179723502302</v>
      </c>
      <c r="P881" s="137">
        <f t="shared" si="76"/>
        <v>1.8433179723502302</v>
      </c>
      <c r="Q881" s="9">
        <v>21.699999999999299</v>
      </c>
      <c r="R881" s="138">
        <f t="shared" si="77"/>
        <v>1.8433179723502899</v>
      </c>
      <c r="S881" s="136">
        <v>8.6799999999999091</v>
      </c>
      <c r="T881" s="137">
        <f t="shared" si="78"/>
        <v>0.23041474654378122</v>
      </c>
      <c r="U881" s="137">
        <f t="shared" si="79"/>
        <v>2.3041474654378122</v>
      </c>
      <c r="V881" s="136">
        <v>86.800000000004303</v>
      </c>
      <c r="W881" s="137">
        <f t="shared" si="80"/>
        <v>0.2304147465437674</v>
      </c>
      <c r="X881" s="137">
        <f t="shared" si="81"/>
        <v>2.3041474654376741</v>
      </c>
      <c r="Y881" s="136">
        <v>217</v>
      </c>
      <c r="Z881" s="9">
        <f t="shared" si="82"/>
        <v>0.18433179723502302</v>
      </c>
      <c r="AA881" s="139">
        <v>0.86799999999999899</v>
      </c>
      <c r="AB881" s="9">
        <f t="shared" si="83"/>
        <v>0.23041474654377908</v>
      </c>
      <c r="AC881" s="136">
        <v>217</v>
      </c>
      <c r="AD881" s="9">
        <f t="shared" si="84"/>
        <v>0.29493087557603687</v>
      </c>
      <c r="AE881" s="136">
        <v>217</v>
      </c>
      <c r="AF881" s="137">
        <f t="shared" si="85"/>
        <v>0.18433179723502302</v>
      </c>
      <c r="AG881" s="136">
        <v>217</v>
      </c>
      <c r="AH881" s="137">
        <f t="shared" si="86"/>
        <v>0.18433179723502302</v>
      </c>
      <c r="AI881" s="136">
        <v>217</v>
      </c>
      <c r="AJ881" s="138">
        <f t="shared" si="87"/>
        <v>0.18433179723502302</v>
      </c>
    </row>
    <row r="882" spans="1:36">
      <c r="A882" s="136">
        <v>217.25</v>
      </c>
      <c r="B882" s="137">
        <f t="shared" si="67"/>
        <v>0.18411967779056387</v>
      </c>
      <c r="C882" s="137">
        <f t="shared" si="68"/>
        <v>1.8411967779056386</v>
      </c>
      <c r="D882" s="9">
        <v>21.724999999999302</v>
      </c>
      <c r="E882" s="138">
        <f t="shared" si="69"/>
        <v>1.8411967779056979</v>
      </c>
      <c r="F882" s="136">
        <v>217.25</v>
      </c>
      <c r="G882" s="137">
        <f t="shared" si="70"/>
        <v>0.46029919447640966</v>
      </c>
      <c r="H882" s="137">
        <f t="shared" si="71"/>
        <v>4.6029919447640966</v>
      </c>
      <c r="I882" s="9">
        <v>21.724999999999302</v>
      </c>
      <c r="J882" s="138">
        <f t="shared" si="72"/>
        <v>1.8411967779056979</v>
      </c>
      <c r="K882" s="9">
        <v>866</v>
      </c>
      <c r="L882" s="137">
        <f t="shared" si="73"/>
        <v>0.46189376443418012</v>
      </c>
      <c r="M882" s="137">
        <f t="shared" si="74"/>
        <v>4.6189376443418011</v>
      </c>
      <c r="N882" s="136">
        <v>217.25</v>
      </c>
      <c r="O882" s="137">
        <f t="shared" si="75"/>
        <v>0.18411967779056387</v>
      </c>
      <c r="P882" s="137">
        <f t="shared" si="76"/>
        <v>1.8411967779056386</v>
      </c>
      <c r="Q882" s="9">
        <v>21.724999999999302</v>
      </c>
      <c r="R882" s="138">
        <f t="shared" si="77"/>
        <v>1.8411967779056979</v>
      </c>
      <c r="S882" s="136">
        <v>8.6899999999999107</v>
      </c>
      <c r="T882" s="137">
        <f t="shared" si="78"/>
        <v>0.23014959723820722</v>
      </c>
      <c r="U882" s="137">
        <f t="shared" si="79"/>
        <v>2.3014959723820723</v>
      </c>
      <c r="V882" s="136">
        <v>86.900000000004297</v>
      </c>
      <c r="W882" s="137">
        <f t="shared" si="80"/>
        <v>0.23014959723819345</v>
      </c>
      <c r="X882" s="137">
        <f t="shared" si="81"/>
        <v>2.3014959723819346</v>
      </c>
      <c r="Y882" s="136">
        <v>217.25</v>
      </c>
      <c r="Z882" s="9">
        <f t="shared" si="82"/>
        <v>0.18411967779056387</v>
      </c>
      <c r="AA882" s="139">
        <v>0.868999999999999</v>
      </c>
      <c r="AB882" s="9">
        <f t="shared" si="83"/>
        <v>0.23014959723820511</v>
      </c>
      <c r="AC882" s="136">
        <v>217.25</v>
      </c>
      <c r="AD882" s="9">
        <f t="shared" si="84"/>
        <v>0.29459148446490219</v>
      </c>
      <c r="AE882" s="136">
        <v>217.25</v>
      </c>
      <c r="AF882" s="137">
        <f t="shared" si="85"/>
        <v>0.18411967779056387</v>
      </c>
      <c r="AG882" s="136">
        <v>217.25</v>
      </c>
      <c r="AH882" s="137">
        <f t="shared" si="86"/>
        <v>0.18411967779056387</v>
      </c>
      <c r="AI882" s="136">
        <v>217.25</v>
      </c>
      <c r="AJ882" s="138">
        <f t="shared" si="87"/>
        <v>0.18411967779056387</v>
      </c>
    </row>
    <row r="883" spans="1:36">
      <c r="A883" s="136">
        <v>217.5</v>
      </c>
      <c r="B883" s="137">
        <f t="shared" si="67"/>
        <v>0.18390804597701149</v>
      </c>
      <c r="C883" s="137">
        <f t="shared" si="68"/>
        <v>1.8390804597701149</v>
      </c>
      <c r="D883" s="9">
        <v>21.7499999999993</v>
      </c>
      <c r="E883" s="138">
        <f t="shared" si="69"/>
        <v>1.8390804597701742</v>
      </c>
      <c r="F883" s="136">
        <v>217.5</v>
      </c>
      <c r="G883" s="137">
        <f t="shared" si="70"/>
        <v>0.45977011494252873</v>
      </c>
      <c r="H883" s="137">
        <f t="shared" si="71"/>
        <v>4.5977011494252871</v>
      </c>
      <c r="I883" s="9">
        <v>21.7499999999993</v>
      </c>
      <c r="J883" s="138">
        <f t="shared" si="72"/>
        <v>1.8390804597701742</v>
      </c>
      <c r="K883" s="136">
        <v>867</v>
      </c>
      <c r="L883" s="137">
        <f t="shared" si="73"/>
        <v>0.46136101499423299</v>
      </c>
      <c r="M883" s="137">
        <f t="shared" si="74"/>
        <v>4.6136101499423301</v>
      </c>
      <c r="N883" s="136">
        <v>217.5</v>
      </c>
      <c r="O883" s="137">
        <f t="shared" si="75"/>
        <v>0.18390804597701149</v>
      </c>
      <c r="P883" s="137">
        <f t="shared" si="76"/>
        <v>1.8390804597701149</v>
      </c>
      <c r="Q883" s="9">
        <v>21.7499999999993</v>
      </c>
      <c r="R883" s="138">
        <f t="shared" si="77"/>
        <v>1.8390804597701742</v>
      </c>
      <c r="S883" s="136">
        <v>8.6999999999999105</v>
      </c>
      <c r="T883" s="137">
        <f t="shared" si="78"/>
        <v>0.22988505747126672</v>
      </c>
      <c r="U883" s="137">
        <f t="shared" si="79"/>
        <v>2.2988505747126671</v>
      </c>
      <c r="V883" s="136">
        <v>87.000000000004306</v>
      </c>
      <c r="W883" s="137">
        <f t="shared" si="80"/>
        <v>0.22988505747125298</v>
      </c>
      <c r="X883" s="137">
        <f t="shared" si="81"/>
        <v>2.2988505747125298</v>
      </c>
      <c r="Y883" s="136">
        <v>217.5</v>
      </c>
      <c r="Z883" s="9">
        <f t="shared" si="82"/>
        <v>0.18390804597701149</v>
      </c>
      <c r="AA883" s="139">
        <v>0.869999999999999</v>
      </c>
      <c r="AB883" s="9">
        <f t="shared" si="83"/>
        <v>0.22988505747126464</v>
      </c>
      <c r="AC883" s="136">
        <v>217.5</v>
      </c>
      <c r="AD883" s="9">
        <f t="shared" si="84"/>
        <v>0.29425287356321839</v>
      </c>
      <c r="AE883" s="136">
        <v>217.5</v>
      </c>
      <c r="AF883" s="137">
        <f t="shared" si="85"/>
        <v>0.18390804597701149</v>
      </c>
      <c r="AG883" s="136">
        <v>217.5</v>
      </c>
      <c r="AH883" s="137">
        <f t="shared" si="86"/>
        <v>0.18390804597701149</v>
      </c>
      <c r="AI883" s="136">
        <v>217.5</v>
      </c>
      <c r="AJ883" s="138">
        <f t="shared" si="87"/>
        <v>0.18390804597701149</v>
      </c>
    </row>
    <row r="884" spans="1:36">
      <c r="A884" s="136">
        <v>217.75</v>
      </c>
      <c r="B884" s="137">
        <f t="shared" si="67"/>
        <v>0.18369690011481055</v>
      </c>
      <c r="C884" s="137">
        <f t="shared" si="68"/>
        <v>1.8369690011481055</v>
      </c>
      <c r="D884" s="9">
        <v>21.774999999999299</v>
      </c>
      <c r="E884" s="138">
        <f t="shared" si="69"/>
        <v>1.836969001148165</v>
      </c>
      <c r="F884" s="136">
        <v>217.75</v>
      </c>
      <c r="G884" s="137">
        <f t="shared" si="70"/>
        <v>0.45924225028702637</v>
      </c>
      <c r="H884" s="137">
        <f t="shared" si="71"/>
        <v>4.5924225028702637</v>
      </c>
      <c r="I884" s="9">
        <v>21.774999999999299</v>
      </c>
      <c r="J884" s="138">
        <f t="shared" si="72"/>
        <v>1.836969001148165</v>
      </c>
      <c r="K884" s="9">
        <v>868</v>
      </c>
      <c r="L884" s="137">
        <f t="shared" si="73"/>
        <v>0.46082949308755755</v>
      </c>
      <c r="M884" s="137">
        <f t="shared" si="74"/>
        <v>4.6082949308755756</v>
      </c>
      <c r="N884" s="136">
        <v>217.75</v>
      </c>
      <c r="O884" s="137">
        <f t="shared" si="75"/>
        <v>0.18369690011481055</v>
      </c>
      <c r="P884" s="137">
        <f t="shared" si="76"/>
        <v>1.8369690011481055</v>
      </c>
      <c r="Q884" s="9">
        <v>21.774999999999299</v>
      </c>
      <c r="R884" s="138">
        <f t="shared" si="77"/>
        <v>1.836969001148165</v>
      </c>
      <c r="S884" s="136">
        <v>8.7099999999999103</v>
      </c>
      <c r="T884" s="137">
        <f t="shared" si="78"/>
        <v>0.22962112514351557</v>
      </c>
      <c r="U884" s="137">
        <f t="shared" si="79"/>
        <v>2.2962112514351558</v>
      </c>
      <c r="V884" s="136">
        <v>87.1000000000043</v>
      </c>
      <c r="W884" s="137">
        <f t="shared" si="80"/>
        <v>0.22962112514350186</v>
      </c>
      <c r="X884" s="137">
        <f t="shared" si="81"/>
        <v>2.2962112514350186</v>
      </c>
      <c r="Y884" s="136">
        <v>217.75</v>
      </c>
      <c r="Z884" s="9">
        <f t="shared" si="82"/>
        <v>0.18369690011481055</v>
      </c>
      <c r="AA884" s="139">
        <v>0.870999999999999</v>
      </c>
      <c r="AB884" s="9">
        <f t="shared" si="83"/>
        <v>0.22962112514351346</v>
      </c>
      <c r="AC884" s="136">
        <v>217.75</v>
      </c>
      <c r="AD884" s="9">
        <f t="shared" si="84"/>
        <v>0.29391504018369685</v>
      </c>
      <c r="AE884" s="136">
        <v>217.75</v>
      </c>
      <c r="AF884" s="137">
        <f t="shared" si="85"/>
        <v>0.18369690011481055</v>
      </c>
      <c r="AG884" s="136">
        <v>217.75</v>
      </c>
      <c r="AH884" s="137">
        <f t="shared" si="86"/>
        <v>0.18369690011481055</v>
      </c>
      <c r="AI884" s="136">
        <v>217.75</v>
      </c>
      <c r="AJ884" s="138">
        <f t="shared" si="87"/>
        <v>0.18369690011481055</v>
      </c>
    </row>
    <row r="885" spans="1:36">
      <c r="A885" s="136">
        <v>218</v>
      </c>
      <c r="B885" s="137">
        <f t="shared" si="67"/>
        <v>0.1834862385321101</v>
      </c>
      <c r="C885" s="137">
        <f t="shared" si="68"/>
        <v>1.834862385321101</v>
      </c>
      <c r="D885" s="9">
        <v>21.799999999999301</v>
      </c>
      <c r="E885" s="138">
        <f t="shared" si="69"/>
        <v>1.8348623853211599</v>
      </c>
      <c r="F885" s="136">
        <v>218</v>
      </c>
      <c r="G885" s="137">
        <f t="shared" si="70"/>
        <v>0.45871559633027525</v>
      </c>
      <c r="H885" s="137">
        <f t="shared" si="71"/>
        <v>4.5871559633027523</v>
      </c>
      <c r="I885" s="9">
        <v>21.799999999999301</v>
      </c>
      <c r="J885" s="138">
        <f t="shared" si="72"/>
        <v>1.8348623853211599</v>
      </c>
      <c r="K885" s="136">
        <v>869</v>
      </c>
      <c r="L885" s="137">
        <f t="shared" si="73"/>
        <v>0.46029919447640966</v>
      </c>
      <c r="M885" s="137">
        <f t="shared" si="74"/>
        <v>4.6029919447640966</v>
      </c>
      <c r="N885" s="136">
        <v>218</v>
      </c>
      <c r="O885" s="137">
        <f t="shared" si="75"/>
        <v>0.1834862385321101</v>
      </c>
      <c r="P885" s="137">
        <f t="shared" si="76"/>
        <v>1.834862385321101</v>
      </c>
      <c r="Q885" s="9">
        <v>21.799999999999301</v>
      </c>
      <c r="R885" s="138">
        <f t="shared" si="77"/>
        <v>1.8348623853211599</v>
      </c>
      <c r="S885" s="136">
        <v>8.71999999999991</v>
      </c>
      <c r="T885" s="137">
        <f t="shared" si="78"/>
        <v>0.22935779816513996</v>
      </c>
      <c r="U885" s="137">
        <f t="shared" si="79"/>
        <v>2.2935779816513997</v>
      </c>
      <c r="V885" s="136">
        <v>87.200000000004295</v>
      </c>
      <c r="W885" s="137">
        <f t="shared" si="80"/>
        <v>0.22935779816512633</v>
      </c>
      <c r="X885" s="137">
        <f t="shared" si="81"/>
        <v>2.2935779816512634</v>
      </c>
      <c r="Y885" s="136">
        <v>218</v>
      </c>
      <c r="Z885" s="9">
        <f t="shared" si="82"/>
        <v>0.1834862385321101</v>
      </c>
      <c r="AA885" s="139">
        <v>0.871999999999999</v>
      </c>
      <c r="AB885" s="9">
        <f t="shared" si="83"/>
        <v>0.22935779816513788</v>
      </c>
      <c r="AC885" s="136">
        <v>218</v>
      </c>
      <c r="AD885" s="9">
        <f t="shared" si="84"/>
        <v>0.29357798165137616</v>
      </c>
      <c r="AE885" s="136">
        <v>218</v>
      </c>
      <c r="AF885" s="137">
        <f t="shared" si="85"/>
        <v>0.1834862385321101</v>
      </c>
      <c r="AG885" s="136">
        <v>218</v>
      </c>
      <c r="AH885" s="137">
        <f t="shared" si="86"/>
        <v>0.1834862385321101</v>
      </c>
      <c r="AI885" s="136">
        <v>218</v>
      </c>
      <c r="AJ885" s="138">
        <f t="shared" si="87"/>
        <v>0.1834862385321101</v>
      </c>
    </row>
    <row r="886" spans="1:36">
      <c r="A886" s="136">
        <v>218.25</v>
      </c>
      <c r="B886" s="137">
        <f t="shared" si="67"/>
        <v>0.18327605956471935</v>
      </c>
      <c r="C886" s="137">
        <f t="shared" si="68"/>
        <v>1.8327605956471935</v>
      </c>
      <c r="D886" s="9">
        <v>21.824999999999299</v>
      </c>
      <c r="E886" s="138">
        <f t="shared" si="69"/>
        <v>1.8327605956472524</v>
      </c>
      <c r="F886" s="136">
        <v>218.25</v>
      </c>
      <c r="G886" s="137">
        <f t="shared" si="70"/>
        <v>0.45819014891179838</v>
      </c>
      <c r="H886" s="137">
        <f t="shared" si="71"/>
        <v>4.5819014891179837</v>
      </c>
      <c r="I886" s="9">
        <v>21.824999999999299</v>
      </c>
      <c r="J886" s="138">
        <f t="shared" si="72"/>
        <v>1.8327605956472524</v>
      </c>
      <c r="K886" s="9">
        <v>870</v>
      </c>
      <c r="L886" s="137">
        <f t="shared" si="73"/>
        <v>0.45977011494252873</v>
      </c>
      <c r="M886" s="137">
        <f t="shared" si="74"/>
        <v>4.5977011494252871</v>
      </c>
      <c r="N886" s="136">
        <v>218.25</v>
      </c>
      <c r="O886" s="137">
        <f t="shared" si="75"/>
        <v>0.18327605956471935</v>
      </c>
      <c r="P886" s="137">
        <f t="shared" si="76"/>
        <v>1.8327605956471935</v>
      </c>
      <c r="Q886" s="9">
        <v>21.824999999999299</v>
      </c>
      <c r="R886" s="138">
        <f t="shared" si="77"/>
        <v>1.8327605956472524</v>
      </c>
      <c r="S886" s="136">
        <v>8.7299999999999098</v>
      </c>
      <c r="T886" s="137">
        <f t="shared" si="78"/>
        <v>0.22909507445590158</v>
      </c>
      <c r="U886" s="137">
        <f t="shared" si="79"/>
        <v>2.2909507445590158</v>
      </c>
      <c r="V886" s="136">
        <v>87.300000000004303</v>
      </c>
      <c r="W886" s="137">
        <f t="shared" si="80"/>
        <v>0.22909507445588789</v>
      </c>
      <c r="X886" s="137">
        <f t="shared" si="81"/>
        <v>2.290950744558879</v>
      </c>
      <c r="Y886" s="136">
        <v>218.25</v>
      </c>
      <c r="Z886" s="9">
        <f t="shared" si="82"/>
        <v>0.18327605956471935</v>
      </c>
      <c r="AA886" s="139">
        <v>0.872999999999999</v>
      </c>
      <c r="AB886" s="9">
        <f t="shared" si="83"/>
        <v>0.22909507445589947</v>
      </c>
      <c r="AC886" s="136">
        <v>218.25</v>
      </c>
      <c r="AD886" s="9">
        <f t="shared" si="84"/>
        <v>0.29324169530355093</v>
      </c>
      <c r="AE886" s="136">
        <v>218.25</v>
      </c>
      <c r="AF886" s="137">
        <f t="shared" si="85"/>
        <v>0.18327605956471935</v>
      </c>
      <c r="AG886" s="136">
        <v>218.25</v>
      </c>
      <c r="AH886" s="137">
        <f t="shared" si="86"/>
        <v>0.18327605956471935</v>
      </c>
      <c r="AI886" s="136">
        <v>218.25</v>
      </c>
      <c r="AJ886" s="138">
        <f t="shared" si="87"/>
        <v>0.18327605956471935</v>
      </c>
    </row>
    <row r="887" spans="1:36">
      <c r="A887" s="136">
        <v>218.5</v>
      </c>
      <c r="B887" s="137">
        <f t="shared" si="67"/>
        <v>0.18306636155606409</v>
      </c>
      <c r="C887" s="137">
        <f t="shared" si="68"/>
        <v>1.8306636155606411</v>
      </c>
      <c r="D887" s="9">
        <v>21.849999999999302</v>
      </c>
      <c r="E887" s="138">
        <f t="shared" si="69"/>
        <v>1.8306636155606992</v>
      </c>
      <c r="F887" s="136">
        <v>218.5</v>
      </c>
      <c r="G887" s="137">
        <f t="shared" si="70"/>
        <v>0.45766590389016021</v>
      </c>
      <c r="H887" s="137">
        <f t="shared" si="71"/>
        <v>4.5766590389016022</v>
      </c>
      <c r="I887" s="9">
        <v>21.849999999999302</v>
      </c>
      <c r="J887" s="138">
        <f t="shared" si="72"/>
        <v>1.8306636155606992</v>
      </c>
      <c r="K887" s="136">
        <v>871</v>
      </c>
      <c r="L887" s="137">
        <f t="shared" si="73"/>
        <v>0.45924225028702637</v>
      </c>
      <c r="M887" s="137">
        <f t="shared" si="74"/>
        <v>4.5924225028702637</v>
      </c>
      <c r="N887" s="136">
        <v>218.5</v>
      </c>
      <c r="O887" s="137">
        <f t="shared" si="75"/>
        <v>0.18306636155606409</v>
      </c>
      <c r="P887" s="137">
        <f t="shared" si="76"/>
        <v>1.8306636155606411</v>
      </c>
      <c r="Q887" s="9">
        <v>21.849999999999302</v>
      </c>
      <c r="R887" s="138">
        <f t="shared" si="77"/>
        <v>1.8306636155606992</v>
      </c>
      <c r="S887" s="136">
        <v>8.7399999999999096</v>
      </c>
      <c r="T887" s="137">
        <f t="shared" si="78"/>
        <v>0.22883295194508246</v>
      </c>
      <c r="U887" s="137">
        <f t="shared" si="79"/>
        <v>2.2883295194508246</v>
      </c>
      <c r="V887" s="136">
        <v>87.400000000004297</v>
      </c>
      <c r="W887" s="137">
        <f t="shared" si="80"/>
        <v>0.22883295194506886</v>
      </c>
      <c r="X887" s="137">
        <f t="shared" si="81"/>
        <v>2.2883295194506887</v>
      </c>
      <c r="Y887" s="136">
        <v>218.5</v>
      </c>
      <c r="Z887" s="9">
        <f t="shared" si="82"/>
        <v>0.18306636155606409</v>
      </c>
      <c r="AA887" s="139">
        <v>0.873999999999999</v>
      </c>
      <c r="AB887" s="9">
        <f t="shared" si="83"/>
        <v>0.22883295194508035</v>
      </c>
      <c r="AC887" s="136">
        <v>218.5</v>
      </c>
      <c r="AD887" s="9">
        <f t="shared" si="84"/>
        <v>0.29290617848970252</v>
      </c>
      <c r="AE887" s="136">
        <v>218.5</v>
      </c>
      <c r="AF887" s="137">
        <f t="shared" si="85"/>
        <v>0.18306636155606409</v>
      </c>
      <c r="AG887" s="136">
        <v>218.5</v>
      </c>
      <c r="AH887" s="137">
        <f t="shared" si="86"/>
        <v>0.18306636155606409</v>
      </c>
      <c r="AI887" s="136">
        <v>218.5</v>
      </c>
      <c r="AJ887" s="138">
        <f t="shared" si="87"/>
        <v>0.18306636155606409</v>
      </c>
    </row>
    <row r="888" spans="1:36">
      <c r="A888" s="136">
        <v>218.75</v>
      </c>
      <c r="B888" s="137">
        <f t="shared" si="67"/>
        <v>0.18285714285714286</v>
      </c>
      <c r="C888" s="137">
        <f t="shared" si="68"/>
        <v>1.8285714285714285</v>
      </c>
      <c r="D888" s="9">
        <v>21.8749999999993</v>
      </c>
      <c r="E888" s="138">
        <f t="shared" si="69"/>
        <v>1.8285714285714871</v>
      </c>
      <c r="F888" s="136">
        <v>218.75</v>
      </c>
      <c r="G888" s="137">
        <f t="shared" si="70"/>
        <v>0.45714285714285713</v>
      </c>
      <c r="H888" s="137">
        <f t="shared" si="71"/>
        <v>4.5714285714285712</v>
      </c>
      <c r="I888" s="9">
        <v>21.8749999999993</v>
      </c>
      <c r="J888" s="138">
        <f t="shared" si="72"/>
        <v>1.8285714285714871</v>
      </c>
      <c r="K888" s="9">
        <v>872</v>
      </c>
      <c r="L888" s="137">
        <f t="shared" si="73"/>
        <v>0.45871559633027525</v>
      </c>
      <c r="M888" s="137">
        <f t="shared" si="74"/>
        <v>4.5871559633027523</v>
      </c>
      <c r="N888" s="136">
        <v>218.75</v>
      </c>
      <c r="O888" s="137">
        <f t="shared" si="75"/>
        <v>0.18285714285714286</v>
      </c>
      <c r="P888" s="137">
        <f t="shared" si="76"/>
        <v>1.8285714285714285</v>
      </c>
      <c r="Q888" s="9">
        <v>21.8749999999993</v>
      </c>
      <c r="R888" s="138">
        <f t="shared" si="77"/>
        <v>1.8285714285714871</v>
      </c>
      <c r="S888" s="136">
        <v>8.7499999999999094</v>
      </c>
      <c r="T888" s="137">
        <f t="shared" si="78"/>
        <v>0.22857142857143095</v>
      </c>
      <c r="U888" s="137">
        <f t="shared" si="79"/>
        <v>2.2857142857143096</v>
      </c>
      <c r="V888" s="136">
        <v>87.500000000004306</v>
      </c>
      <c r="W888" s="137">
        <f t="shared" si="80"/>
        <v>0.22857142857141732</v>
      </c>
      <c r="X888" s="137">
        <f t="shared" si="81"/>
        <v>2.2857142857141732</v>
      </c>
      <c r="Y888" s="136">
        <v>218.75</v>
      </c>
      <c r="Z888" s="9">
        <f t="shared" si="82"/>
        <v>0.18285714285714286</v>
      </c>
      <c r="AA888" s="139">
        <v>0.874999999999999</v>
      </c>
      <c r="AB888" s="9">
        <f t="shared" si="83"/>
        <v>0.22857142857142884</v>
      </c>
      <c r="AC888" s="136">
        <v>218.75</v>
      </c>
      <c r="AD888" s="9">
        <f t="shared" si="84"/>
        <v>0.29257142857142854</v>
      </c>
      <c r="AE888" s="136">
        <v>218.75</v>
      </c>
      <c r="AF888" s="137">
        <f t="shared" si="85"/>
        <v>0.18285714285714286</v>
      </c>
      <c r="AG888" s="136">
        <v>218.75</v>
      </c>
      <c r="AH888" s="137">
        <f t="shared" si="86"/>
        <v>0.18285714285714286</v>
      </c>
      <c r="AI888" s="136">
        <v>218.75</v>
      </c>
      <c r="AJ888" s="138">
        <f t="shared" si="87"/>
        <v>0.18285714285714286</v>
      </c>
    </row>
    <row r="889" spans="1:36">
      <c r="A889" s="136">
        <v>219</v>
      </c>
      <c r="B889" s="137">
        <f t="shared" si="67"/>
        <v>0.18264840182648404</v>
      </c>
      <c r="C889" s="137">
        <f t="shared" si="68"/>
        <v>1.8264840182648403</v>
      </c>
      <c r="D889" s="9">
        <v>21.899999999999299</v>
      </c>
      <c r="E889" s="138">
        <f t="shared" si="69"/>
        <v>1.8264840182648987</v>
      </c>
      <c r="F889" s="136">
        <v>219</v>
      </c>
      <c r="G889" s="137">
        <f t="shared" si="70"/>
        <v>0.45662100456621008</v>
      </c>
      <c r="H889" s="137">
        <f t="shared" si="71"/>
        <v>4.5662100456621006</v>
      </c>
      <c r="I889" s="9">
        <v>21.899999999999299</v>
      </c>
      <c r="J889" s="138">
        <f t="shared" si="72"/>
        <v>1.8264840182648987</v>
      </c>
      <c r="K889" s="136">
        <v>873</v>
      </c>
      <c r="L889" s="137">
        <f t="shared" si="73"/>
        <v>0.45819014891179838</v>
      </c>
      <c r="M889" s="137">
        <f t="shared" si="74"/>
        <v>4.5819014891179837</v>
      </c>
      <c r="N889" s="136">
        <v>219</v>
      </c>
      <c r="O889" s="137">
        <f t="shared" si="75"/>
        <v>0.18264840182648404</v>
      </c>
      <c r="P889" s="137">
        <f t="shared" si="76"/>
        <v>1.8264840182648403</v>
      </c>
      <c r="Q889" s="9">
        <v>21.899999999999299</v>
      </c>
      <c r="R889" s="138">
        <f t="shared" si="77"/>
        <v>1.8264840182648987</v>
      </c>
      <c r="S889" s="136">
        <v>8.7599999999999092</v>
      </c>
      <c r="T889" s="137">
        <f t="shared" si="78"/>
        <v>0.22831050228310737</v>
      </c>
      <c r="U889" s="137">
        <f t="shared" si="79"/>
        <v>2.2831050228310739</v>
      </c>
      <c r="V889" s="136">
        <v>87.6000000000043</v>
      </c>
      <c r="W889" s="137">
        <f t="shared" si="80"/>
        <v>0.22831050228309382</v>
      </c>
      <c r="X889" s="137">
        <f t="shared" si="81"/>
        <v>2.2831050228309384</v>
      </c>
      <c r="Y889" s="136">
        <v>219</v>
      </c>
      <c r="Z889" s="9">
        <f t="shared" si="82"/>
        <v>0.18264840182648404</v>
      </c>
      <c r="AA889" s="139">
        <v>0.875999999999999</v>
      </c>
      <c r="AB889" s="9">
        <f t="shared" si="83"/>
        <v>0.22831050228310529</v>
      </c>
      <c r="AC889" s="136">
        <v>219</v>
      </c>
      <c r="AD889" s="9">
        <f t="shared" si="84"/>
        <v>0.29223744292237447</v>
      </c>
      <c r="AE889" s="136">
        <v>219</v>
      </c>
      <c r="AF889" s="137">
        <f t="shared" si="85"/>
        <v>0.18264840182648404</v>
      </c>
      <c r="AG889" s="136">
        <v>219</v>
      </c>
      <c r="AH889" s="137">
        <f t="shared" si="86"/>
        <v>0.18264840182648404</v>
      </c>
      <c r="AI889" s="136">
        <v>219</v>
      </c>
      <c r="AJ889" s="138">
        <f t="shared" si="87"/>
        <v>0.18264840182648404</v>
      </c>
    </row>
    <row r="890" spans="1:36">
      <c r="A890" s="136">
        <v>219.25</v>
      </c>
      <c r="B890" s="137">
        <f t="shared" si="67"/>
        <v>0.18244013683010263</v>
      </c>
      <c r="C890" s="137">
        <f t="shared" si="68"/>
        <v>1.8244013683010263</v>
      </c>
      <c r="D890" s="9">
        <v>21.924999999999301</v>
      </c>
      <c r="E890" s="138">
        <f t="shared" si="69"/>
        <v>1.8244013683010842</v>
      </c>
      <c r="F890" s="136">
        <v>219.25</v>
      </c>
      <c r="G890" s="137">
        <f t="shared" si="70"/>
        <v>0.45610034207525657</v>
      </c>
      <c r="H890" s="137">
        <f t="shared" si="71"/>
        <v>4.5610034207525656</v>
      </c>
      <c r="I890" s="9">
        <v>21.924999999999301</v>
      </c>
      <c r="J890" s="138">
        <f t="shared" si="72"/>
        <v>1.8244013683010842</v>
      </c>
      <c r="K890" s="9">
        <v>874</v>
      </c>
      <c r="L890" s="137">
        <f t="shared" si="73"/>
        <v>0.45766590389016021</v>
      </c>
      <c r="M890" s="137">
        <f t="shared" si="74"/>
        <v>4.5766590389016022</v>
      </c>
      <c r="N890" s="136">
        <v>219.25</v>
      </c>
      <c r="O890" s="137">
        <f t="shared" si="75"/>
        <v>0.18244013683010263</v>
      </c>
      <c r="P890" s="137">
        <f t="shared" si="76"/>
        <v>1.8244013683010263</v>
      </c>
      <c r="Q890" s="9">
        <v>21.924999999999301</v>
      </c>
      <c r="R890" s="138">
        <f t="shared" si="77"/>
        <v>1.8244013683010842</v>
      </c>
      <c r="S890" s="136">
        <v>8.7699999999999108</v>
      </c>
      <c r="T890" s="137">
        <f t="shared" si="78"/>
        <v>0.22805017103763062</v>
      </c>
      <c r="U890" s="137">
        <f t="shared" si="79"/>
        <v>2.2805017103763063</v>
      </c>
      <c r="V890" s="136">
        <v>87.700000000004295</v>
      </c>
      <c r="W890" s="137">
        <f t="shared" si="80"/>
        <v>0.2280501710376171</v>
      </c>
      <c r="X890" s="137">
        <f t="shared" si="81"/>
        <v>2.2805017103761709</v>
      </c>
      <c r="Y890" s="136">
        <v>219.25</v>
      </c>
      <c r="Z890" s="9">
        <f t="shared" si="82"/>
        <v>0.18244013683010263</v>
      </c>
      <c r="AA890" s="139">
        <v>0.876999999999999</v>
      </c>
      <c r="AB890" s="9">
        <f t="shared" si="83"/>
        <v>0.22805017103762854</v>
      </c>
      <c r="AC890" s="136">
        <v>219.25</v>
      </c>
      <c r="AD890" s="9">
        <f t="shared" si="84"/>
        <v>0.29190421892816421</v>
      </c>
      <c r="AE890" s="136">
        <v>219.25</v>
      </c>
      <c r="AF890" s="137">
        <f t="shared" si="85"/>
        <v>0.18244013683010263</v>
      </c>
      <c r="AG890" s="136">
        <v>219.25</v>
      </c>
      <c r="AH890" s="137">
        <f t="shared" si="86"/>
        <v>0.18244013683010263</v>
      </c>
      <c r="AI890" s="136">
        <v>219.25</v>
      </c>
      <c r="AJ890" s="138">
        <f t="shared" si="87"/>
        <v>0.18244013683010263</v>
      </c>
    </row>
    <row r="891" spans="1:36">
      <c r="A891" s="136">
        <v>219.5</v>
      </c>
      <c r="B891" s="137">
        <f t="shared" si="67"/>
        <v>0.18223234624145784</v>
      </c>
      <c r="C891" s="137">
        <f t="shared" si="68"/>
        <v>1.8223234624145785</v>
      </c>
      <c r="D891" s="9">
        <v>21.949999999999299</v>
      </c>
      <c r="E891" s="138">
        <f t="shared" si="69"/>
        <v>1.8223234624146369</v>
      </c>
      <c r="F891" s="136">
        <v>219.5</v>
      </c>
      <c r="G891" s="137">
        <f t="shared" si="70"/>
        <v>0.45558086560364464</v>
      </c>
      <c r="H891" s="137">
        <f t="shared" si="71"/>
        <v>4.5558086560364464</v>
      </c>
      <c r="I891" s="9">
        <v>21.949999999999299</v>
      </c>
      <c r="J891" s="138">
        <f t="shared" si="72"/>
        <v>1.8223234624146369</v>
      </c>
      <c r="K891" s="136">
        <v>875</v>
      </c>
      <c r="L891" s="137">
        <f t="shared" si="73"/>
        <v>0.45714285714285713</v>
      </c>
      <c r="M891" s="137">
        <f t="shared" si="74"/>
        <v>4.5714285714285712</v>
      </c>
      <c r="N891" s="136">
        <v>219.5</v>
      </c>
      <c r="O891" s="137">
        <f t="shared" si="75"/>
        <v>0.18223234624145784</v>
      </c>
      <c r="P891" s="137">
        <f t="shared" si="76"/>
        <v>1.8223234624145785</v>
      </c>
      <c r="Q891" s="9">
        <v>21.949999999999299</v>
      </c>
      <c r="R891" s="138">
        <f t="shared" si="77"/>
        <v>1.8223234624146369</v>
      </c>
      <c r="S891" s="136">
        <v>8.7799999999999105</v>
      </c>
      <c r="T891" s="137">
        <f t="shared" si="78"/>
        <v>0.22779043280182465</v>
      </c>
      <c r="U891" s="137">
        <f t="shared" si="79"/>
        <v>2.2779043280182467</v>
      </c>
      <c r="V891" s="136">
        <v>87.800000000004403</v>
      </c>
      <c r="W891" s="137">
        <f t="shared" si="80"/>
        <v>0.22779043280181088</v>
      </c>
      <c r="X891" s="137">
        <f t="shared" si="81"/>
        <v>2.277904328018109</v>
      </c>
      <c r="Y891" s="136">
        <v>219.5</v>
      </c>
      <c r="Z891" s="9">
        <f t="shared" si="82"/>
        <v>0.18223234624145784</v>
      </c>
      <c r="AA891" s="139">
        <v>0.877999999999999</v>
      </c>
      <c r="AB891" s="9">
        <f t="shared" si="83"/>
        <v>0.2277904328018226</v>
      </c>
      <c r="AC891" s="136">
        <v>219.5</v>
      </c>
      <c r="AD891" s="9">
        <f t="shared" si="84"/>
        <v>0.29157175398633256</v>
      </c>
      <c r="AE891" s="136">
        <v>219.5</v>
      </c>
      <c r="AF891" s="137">
        <f t="shared" si="85"/>
        <v>0.18223234624145784</v>
      </c>
      <c r="AG891" s="136">
        <v>219.5</v>
      </c>
      <c r="AH891" s="137">
        <f t="shared" si="86"/>
        <v>0.18223234624145784</v>
      </c>
      <c r="AI891" s="136">
        <v>219.5</v>
      </c>
      <c r="AJ891" s="138">
        <f t="shared" si="87"/>
        <v>0.18223234624145784</v>
      </c>
    </row>
    <row r="892" spans="1:36">
      <c r="A892" s="136">
        <v>219.75</v>
      </c>
      <c r="B892" s="137">
        <f t="shared" si="67"/>
        <v>0.18202502844141069</v>
      </c>
      <c r="C892" s="137">
        <f t="shared" si="68"/>
        <v>1.8202502844141069</v>
      </c>
      <c r="D892" s="9">
        <v>21.974999999999302</v>
      </c>
      <c r="E892" s="138">
        <f t="shared" si="69"/>
        <v>1.8202502844141648</v>
      </c>
      <c r="F892" s="136">
        <v>219.75</v>
      </c>
      <c r="G892" s="137">
        <f t="shared" si="70"/>
        <v>0.45506257110352671</v>
      </c>
      <c r="H892" s="137">
        <f t="shared" si="71"/>
        <v>4.5506257110352673</v>
      </c>
      <c r="I892" s="9">
        <v>21.974999999999302</v>
      </c>
      <c r="J892" s="138">
        <f t="shared" si="72"/>
        <v>1.8202502844141648</v>
      </c>
      <c r="K892" s="9">
        <v>876</v>
      </c>
      <c r="L892" s="137">
        <f t="shared" si="73"/>
        <v>0.45662100456621008</v>
      </c>
      <c r="M892" s="137">
        <f t="shared" si="74"/>
        <v>4.5662100456621006</v>
      </c>
      <c r="N892" s="136">
        <v>219.75</v>
      </c>
      <c r="O892" s="137">
        <f t="shared" si="75"/>
        <v>0.18202502844141069</v>
      </c>
      <c r="P892" s="137">
        <f t="shared" si="76"/>
        <v>1.8202502844141069</v>
      </c>
      <c r="Q892" s="9">
        <v>21.974999999999302</v>
      </c>
      <c r="R892" s="138">
        <f t="shared" si="77"/>
        <v>1.8202502844141648</v>
      </c>
      <c r="S892" s="136">
        <v>8.7899999999999103</v>
      </c>
      <c r="T892" s="137">
        <f t="shared" si="78"/>
        <v>0.22753128555176569</v>
      </c>
      <c r="U892" s="137">
        <f t="shared" si="79"/>
        <v>2.2753128555176567</v>
      </c>
      <c r="V892" s="136">
        <v>87.900000000004397</v>
      </c>
      <c r="W892" s="137">
        <f t="shared" si="80"/>
        <v>0.22753128555175198</v>
      </c>
      <c r="X892" s="137">
        <f t="shared" si="81"/>
        <v>2.2753128555175199</v>
      </c>
      <c r="Y892" s="136">
        <v>219.75</v>
      </c>
      <c r="Z892" s="9">
        <f t="shared" si="82"/>
        <v>0.18202502844141069</v>
      </c>
      <c r="AA892" s="139">
        <v>0.878999999999999</v>
      </c>
      <c r="AB892" s="9">
        <f t="shared" si="83"/>
        <v>0.22753128555176363</v>
      </c>
      <c r="AC892" s="136">
        <v>219.75</v>
      </c>
      <c r="AD892" s="9">
        <f t="shared" si="84"/>
        <v>0.29124004550625709</v>
      </c>
      <c r="AE892" s="136">
        <v>219.75</v>
      </c>
      <c r="AF892" s="137">
        <f t="shared" si="85"/>
        <v>0.18202502844141069</v>
      </c>
      <c r="AG892" s="136">
        <v>219.75</v>
      </c>
      <c r="AH892" s="137">
        <f t="shared" si="86"/>
        <v>0.18202502844141069</v>
      </c>
      <c r="AI892" s="136">
        <v>219.75</v>
      </c>
      <c r="AJ892" s="138">
        <f t="shared" si="87"/>
        <v>0.18202502844141069</v>
      </c>
    </row>
    <row r="893" spans="1:36">
      <c r="A893" s="136">
        <v>220</v>
      </c>
      <c r="B893" s="137">
        <f t="shared" si="67"/>
        <v>0.18181818181818182</v>
      </c>
      <c r="C893" s="137">
        <f t="shared" si="68"/>
        <v>1.8181818181818183</v>
      </c>
      <c r="D893" s="9">
        <v>21.9999999999993</v>
      </c>
      <c r="E893" s="138">
        <f t="shared" si="69"/>
        <v>1.8181818181818761</v>
      </c>
      <c r="F893" s="136">
        <v>220</v>
      </c>
      <c r="G893" s="137">
        <f t="shared" si="70"/>
        <v>0.45454545454545459</v>
      </c>
      <c r="H893" s="137">
        <f t="shared" si="71"/>
        <v>4.5454545454545459</v>
      </c>
      <c r="I893" s="9">
        <v>21.9999999999993</v>
      </c>
      <c r="J893" s="138">
        <f t="shared" si="72"/>
        <v>1.8181818181818761</v>
      </c>
      <c r="K893" s="136">
        <v>877</v>
      </c>
      <c r="L893" s="137">
        <f t="shared" si="73"/>
        <v>0.45610034207525657</v>
      </c>
      <c r="M893" s="137">
        <f t="shared" si="74"/>
        <v>4.5610034207525656</v>
      </c>
      <c r="N893" s="136">
        <v>220</v>
      </c>
      <c r="O893" s="137">
        <f t="shared" si="75"/>
        <v>0.18181818181818182</v>
      </c>
      <c r="P893" s="137">
        <f t="shared" si="76"/>
        <v>1.8181818181818183</v>
      </c>
      <c r="Q893" s="9">
        <v>21.9999999999993</v>
      </c>
      <c r="R893" s="138">
        <f t="shared" si="77"/>
        <v>1.8181818181818761</v>
      </c>
      <c r="S893" s="136">
        <v>8.7999999999999101</v>
      </c>
      <c r="T893" s="137">
        <f t="shared" si="78"/>
        <v>0.22727272727272957</v>
      </c>
      <c r="U893" s="137">
        <f t="shared" si="79"/>
        <v>2.2727272727272956</v>
      </c>
      <c r="V893" s="136">
        <v>88.000000000004405</v>
      </c>
      <c r="W893" s="137">
        <f t="shared" si="80"/>
        <v>0.22727272727271589</v>
      </c>
      <c r="X893" s="137">
        <f t="shared" si="81"/>
        <v>2.2727272727271588</v>
      </c>
      <c r="Y893" s="136">
        <v>220</v>
      </c>
      <c r="Z893" s="9">
        <f t="shared" si="82"/>
        <v>0.18181818181818182</v>
      </c>
      <c r="AA893" s="139">
        <v>0.87999999999999901</v>
      </c>
      <c r="AB893" s="9">
        <f t="shared" si="83"/>
        <v>0.22727272727272751</v>
      </c>
      <c r="AC893" s="136">
        <v>220</v>
      </c>
      <c r="AD893" s="9">
        <f t="shared" si="84"/>
        <v>0.29090909090909095</v>
      </c>
      <c r="AE893" s="136">
        <v>220</v>
      </c>
      <c r="AF893" s="137">
        <f t="shared" si="85"/>
        <v>0.18181818181818182</v>
      </c>
      <c r="AG893" s="136">
        <v>220</v>
      </c>
      <c r="AH893" s="137">
        <f t="shared" si="86"/>
        <v>0.18181818181818182</v>
      </c>
      <c r="AI893" s="136">
        <v>220</v>
      </c>
      <c r="AJ893" s="138">
        <f t="shared" si="87"/>
        <v>0.18181818181818182</v>
      </c>
    </row>
    <row r="894" spans="1:36">
      <c r="A894" s="136">
        <v>220.25</v>
      </c>
      <c r="B894" s="137">
        <f t="shared" si="67"/>
        <v>0.18161180476730987</v>
      </c>
      <c r="C894" s="137">
        <f t="shared" si="68"/>
        <v>1.8161180476730987</v>
      </c>
      <c r="D894" s="9">
        <v>22.024999999999299</v>
      </c>
      <c r="E894" s="138">
        <f t="shared" si="69"/>
        <v>1.8161180476731564</v>
      </c>
      <c r="F894" s="136">
        <v>220.25</v>
      </c>
      <c r="G894" s="137">
        <f t="shared" si="70"/>
        <v>0.45402951191827468</v>
      </c>
      <c r="H894" s="137">
        <f t="shared" si="71"/>
        <v>4.5402951191827468</v>
      </c>
      <c r="I894" s="9">
        <v>22.024999999999299</v>
      </c>
      <c r="J894" s="138">
        <f t="shared" si="72"/>
        <v>1.8161180476731564</v>
      </c>
      <c r="K894" s="9">
        <v>878</v>
      </c>
      <c r="L894" s="137">
        <f t="shared" si="73"/>
        <v>0.45558086560364464</v>
      </c>
      <c r="M894" s="137">
        <f t="shared" si="74"/>
        <v>4.5558086560364464</v>
      </c>
      <c r="N894" s="136">
        <v>220.25</v>
      </c>
      <c r="O894" s="137">
        <f t="shared" si="75"/>
        <v>0.18161180476730987</v>
      </c>
      <c r="P894" s="137">
        <f t="shared" si="76"/>
        <v>1.8161180476730987</v>
      </c>
      <c r="Q894" s="9">
        <v>22.024999999999299</v>
      </c>
      <c r="R894" s="138">
        <f t="shared" si="77"/>
        <v>1.8161180476731564</v>
      </c>
      <c r="S894" s="136">
        <v>8.8099999999999099</v>
      </c>
      <c r="T894" s="137">
        <f t="shared" si="78"/>
        <v>0.22701475595913967</v>
      </c>
      <c r="U894" s="137">
        <f t="shared" si="79"/>
        <v>2.2701475595913969</v>
      </c>
      <c r="V894" s="136">
        <v>88.1000000000044</v>
      </c>
      <c r="W894" s="137">
        <f t="shared" si="80"/>
        <v>0.22701475595912601</v>
      </c>
      <c r="X894" s="137">
        <f t="shared" si="81"/>
        <v>2.2701475595912601</v>
      </c>
      <c r="Y894" s="136">
        <v>220.25</v>
      </c>
      <c r="Z894" s="9">
        <f t="shared" si="82"/>
        <v>0.18161180476730987</v>
      </c>
      <c r="AA894" s="139">
        <v>0.88099999999999901</v>
      </c>
      <c r="AB894" s="9">
        <f t="shared" si="83"/>
        <v>0.22701475595913762</v>
      </c>
      <c r="AC894" s="136">
        <v>220.25</v>
      </c>
      <c r="AD894" s="9">
        <f t="shared" si="84"/>
        <v>0.29057888762769579</v>
      </c>
      <c r="AE894" s="136">
        <v>220.25</v>
      </c>
      <c r="AF894" s="137">
        <f t="shared" si="85"/>
        <v>0.18161180476730987</v>
      </c>
      <c r="AG894" s="136">
        <v>220.25</v>
      </c>
      <c r="AH894" s="137">
        <f t="shared" si="86"/>
        <v>0.18161180476730987</v>
      </c>
      <c r="AI894" s="136">
        <v>220.25</v>
      </c>
      <c r="AJ894" s="138">
        <f t="shared" si="87"/>
        <v>0.18161180476730987</v>
      </c>
    </row>
    <row r="895" spans="1:36">
      <c r="A895" s="136">
        <v>220.5</v>
      </c>
      <c r="B895" s="137">
        <f t="shared" si="67"/>
        <v>0.18140589569160998</v>
      </c>
      <c r="C895" s="137">
        <f t="shared" si="68"/>
        <v>1.8140589569160999</v>
      </c>
      <c r="D895" s="9">
        <v>22.049999999999301</v>
      </c>
      <c r="E895" s="138">
        <f t="shared" si="69"/>
        <v>1.8140589569161574</v>
      </c>
      <c r="F895" s="136">
        <v>220.5</v>
      </c>
      <c r="G895" s="137">
        <f t="shared" si="70"/>
        <v>0.45351473922902497</v>
      </c>
      <c r="H895" s="137">
        <f t="shared" si="71"/>
        <v>4.5351473922902494</v>
      </c>
      <c r="I895" s="9">
        <v>22.049999999999301</v>
      </c>
      <c r="J895" s="138">
        <f t="shared" si="72"/>
        <v>1.8140589569161574</v>
      </c>
      <c r="K895" s="136">
        <v>879</v>
      </c>
      <c r="L895" s="137">
        <f t="shared" si="73"/>
        <v>0.45506257110352671</v>
      </c>
      <c r="M895" s="137">
        <f t="shared" si="74"/>
        <v>4.5506257110352673</v>
      </c>
      <c r="N895" s="136">
        <v>220.5</v>
      </c>
      <c r="O895" s="137">
        <f t="shared" si="75"/>
        <v>0.18140589569160998</v>
      </c>
      <c r="P895" s="137">
        <f t="shared" si="76"/>
        <v>1.8140589569160999</v>
      </c>
      <c r="Q895" s="9">
        <v>22.049999999999301</v>
      </c>
      <c r="R895" s="138">
        <f t="shared" si="77"/>
        <v>1.8140589569161574</v>
      </c>
      <c r="S895" s="136">
        <v>8.8199999999999097</v>
      </c>
      <c r="T895" s="137">
        <f t="shared" si="78"/>
        <v>0.22675736961451481</v>
      </c>
      <c r="U895" s="137">
        <f t="shared" si="79"/>
        <v>2.2675736961451483</v>
      </c>
      <c r="V895" s="136">
        <v>88.200000000004394</v>
      </c>
      <c r="W895" s="137">
        <f t="shared" si="80"/>
        <v>0.22675736961450116</v>
      </c>
      <c r="X895" s="137">
        <f t="shared" si="81"/>
        <v>2.2675736961450115</v>
      </c>
      <c r="Y895" s="136">
        <v>220.5</v>
      </c>
      <c r="Z895" s="9">
        <f t="shared" si="82"/>
        <v>0.18140589569160998</v>
      </c>
      <c r="AA895" s="139">
        <v>0.88199999999999901</v>
      </c>
      <c r="AB895" s="9">
        <f t="shared" si="83"/>
        <v>0.2267573696145127</v>
      </c>
      <c r="AC895" s="136">
        <v>220.5</v>
      </c>
      <c r="AD895" s="9">
        <f t="shared" si="84"/>
        <v>0.29024943310657597</v>
      </c>
      <c r="AE895" s="136">
        <v>220.5</v>
      </c>
      <c r="AF895" s="137">
        <f t="shared" si="85"/>
        <v>0.18140589569160998</v>
      </c>
      <c r="AG895" s="136">
        <v>220.5</v>
      </c>
      <c r="AH895" s="137">
        <f t="shared" si="86"/>
        <v>0.18140589569160998</v>
      </c>
      <c r="AI895" s="136">
        <v>220.5</v>
      </c>
      <c r="AJ895" s="138">
        <f t="shared" si="87"/>
        <v>0.18140589569160998</v>
      </c>
    </row>
    <row r="896" spans="1:36">
      <c r="A896" s="136">
        <v>220.75</v>
      </c>
      <c r="B896" s="137">
        <f t="shared" si="67"/>
        <v>0.18120045300113252</v>
      </c>
      <c r="C896" s="137">
        <f t="shared" si="68"/>
        <v>1.8120045300113252</v>
      </c>
      <c r="D896" s="9">
        <v>22.074999999999299</v>
      </c>
      <c r="E896" s="138">
        <f t="shared" si="69"/>
        <v>1.8120045300113825</v>
      </c>
      <c r="F896" s="136">
        <v>220.75</v>
      </c>
      <c r="G896" s="137">
        <f t="shared" si="70"/>
        <v>0.45300113250283125</v>
      </c>
      <c r="H896" s="137">
        <f t="shared" si="71"/>
        <v>4.5300113250283127</v>
      </c>
      <c r="I896" s="9">
        <v>22.074999999999299</v>
      </c>
      <c r="J896" s="138">
        <f t="shared" si="72"/>
        <v>1.8120045300113825</v>
      </c>
      <c r="K896" s="9">
        <v>880</v>
      </c>
      <c r="L896" s="137">
        <f t="shared" si="73"/>
        <v>0.45454545454545459</v>
      </c>
      <c r="M896" s="137">
        <f t="shared" si="74"/>
        <v>4.5454545454545459</v>
      </c>
      <c r="N896" s="136">
        <v>220.75</v>
      </c>
      <c r="O896" s="137">
        <f t="shared" si="75"/>
        <v>0.18120045300113252</v>
      </c>
      <c r="P896" s="137">
        <f t="shared" si="76"/>
        <v>1.8120045300113252</v>
      </c>
      <c r="Q896" s="9">
        <v>22.074999999999299</v>
      </c>
      <c r="R896" s="138">
        <f t="shared" si="77"/>
        <v>1.8120045300113825</v>
      </c>
      <c r="S896" s="136">
        <v>8.8299999999999095</v>
      </c>
      <c r="T896" s="137">
        <f t="shared" si="78"/>
        <v>0.22650056625141796</v>
      </c>
      <c r="U896" s="137">
        <f t="shared" si="79"/>
        <v>2.2650056625141795</v>
      </c>
      <c r="V896" s="136">
        <v>88.300000000004403</v>
      </c>
      <c r="W896" s="137">
        <f t="shared" si="80"/>
        <v>0.22650056625140433</v>
      </c>
      <c r="X896" s="137">
        <f t="shared" si="81"/>
        <v>2.2650056625140431</v>
      </c>
      <c r="Y896" s="136">
        <v>220.75</v>
      </c>
      <c r="Z896" s="9">
        <f t="shared" si="82"/>
        <v>0.18120045300113252</v>
      </c>
      <c r="AA896" s="139">
        <v>0.88299999999999901</v>
      </c>
      <c r="AB896" s="9">
        <f t="shared" si="83"/>
        <v>0.22650056625141587</v>
      </c>
      <c r="AC896" s="136">
        <v>220.75</v>
      </c>
      <c r="AD896" s="9">
        <f t="shared" si="84"/>
        <v>0.28992072480181202</v>
      </c>
      <c r="AE896" s="136">
        <v>220.75</v>
      </c>
      <c r="AF896" s="137">
        <f t="shared" si="85"/>
        <v>0.18120045300113252</v>
      </c>
      <c r="AG896" s="136">
        <v>220.75</v>
      </c>
      <c r="AH896" s="137">
        <f t="shared" si="86"/>
        <v>0.18120045300113252</v>
      </c>
      <c r="AI896" s="136">
        <v>220.75</v>
      </c>
      <c r="AJ896" s="138">
        <f t="shared" si="87"/>
        <v>0.18120045300113252</v>
      </c>
    </row>
    <row r="897" spans="1:36">
      <c r="A897" s="136">
        <v>221</v>
      </c>
      <c r="B897" s="137">
        <f t="shared" si="67"/>
        <v>0.18099547511312217</v>
      </c>
      <c r="C897" s="137">
        <f t="shared" si="68"/>
        <v>1.8099547511312217</v>
      </c>
      <c r="D897" s="9">
        <v>22.099999999999302</v>
      </c>
      <c r="E897" s="138">
        <f t="shared" si="69"/>
        <v>1.809954751131279</v>
      </c>
      <c r="F897" s="136">
        <v>221</v>
      </c>
      <c r="G897" s="137">
        <f t="shared" si="70"/>
        <v>0.45248868778280543</v>
      </c>
      <c r="H897" s="137">
        <f t="shared" si="71"/>
        <v>4.5248868778280542</v>
      </c>
      <c r="I897" s="9">
        <v>22.099999999999302</v>
      </c>
      <c r="J897" s="138">
        <f t="shared" si="72"/>
        <v>1.809954751131279</v>
      </c>
      <c r="K897" s="136">
        <v>881</v>
      </c>
      <c r="L897" s="137">
        <f t="shared" si="73"/>
        <v>0.45402951191827468</v>
      </c>
      <c r="M897" s="137">
        <f t="shared" si="74"/>
        <v>4.5402951191827468</v>
      </c>
      <c r="N897" s="136">
        <v>221</v>
      </c>
      <c r="O897" s="137">
        <f t="shared" si="75"/>
        <v>0.18099547511312217</v>
      </c>
      <c r="P897" s="137">
        <f t="shared" si="76"/>
        <v>1.8099547511312217</v>
      </c>
      <c r="Q897" s="9">
        <v>22.099999999999302</v>
      </c>
      <c r="R897" s="138">
        <f t="shared" si="77"/>
        <v>1.809954751131279</v>
      </c>
      <c r="S897" s="136">
        <v>8.8399999999999093</v>
      </c>
      <c r="T897" s="137">
        <f t="shared" si="78"/>
        <v>0.22624434389140505</v>
      </c>
      <c r="U897" s="137">
        <f t="shared" si="79"/>
        <v>2.2624434389140506</v>
      </c>
      <c r="V897" s="136">
        <v>88.400000000004397</v>
      </c>
      <c r="W897" s="137">
        <f t="shared" si="80"/>
        <v>0.22624434389139148</v>
      </c>
      <c r="X897" s="137">
        <f t="shared" si="81"/>
        <v>2.2624434389139148</v>
      </c>
      <c r="Y897" s="136">
        <v>221</v>
      </c>
      <c r="Z897" s="9">
        <f t="shared" si="82"/>
        <v>0.18099547511312217</v>
      </c>
      <c r="AA897" s="139">
        <v>0.88399999999999901</v>
      </c>
      <c r="AB897" s="9">
        <f t="shared" si="83"/>
        <v>0.22624434389140297</v>
      </c>
      <c r="AC897" s="136">
        <v>221</v>
      </c>
      <c r="AD897" s="9">
        <f t="shared" si="84"/>
        <v>0.28959276018099545</v>
      </c>
      <c r="AE897" s="136">
        <v>221</v>
      </c>
      <c r="AF897" s="137">
        <f t="shared" si="85"/>
        <v>0.18099547511312217</v>
      </c>
      <c r="AG897" s="136">
        <v>221</v>
      </c>
      <c r="AH897" s="137">
        <f t="shared" si="86"/>
        <v>0.18099547511312217</v>
      </c>
      <c r="AI897" s="136">
        <v>221</v>
      </c>
      <c r="AJ897" s="138">
        <f t="shared" si="87"/>
        <v>0.18099547511312217</v>
      </c>
    </row>
    <row r="898" spans="1:36">
      <c r="A898" s="136">
        <v>221.25</v>
      </c>
      <c r="B898" s="137">
        <f t="shared" si="67"/>
        <v>0.1807909604519774</v>
      </c>
      <c r="C898" s="137">
        <f t="shared" si="68"/>
        <v>1.807909604519774</v>
      </c>
      <c r="D898" s="9">
        <v>22.1249999999993</v>
      </c>
      <c r="E898" s="138">
        <f t="shared" si="69"/>
        <v>1.8079096045198313</v>
      </c>
      <c r="F898" s="136">
        <v>221.25</v>
      </c>
      <c r="G898" s="137">
        <f t="shared" si="70"/>
        <v>0.4519774011299435</v>
      </c>
      <c r="H898" s="137">
        <f t="shared" si="71"/>
        <v>4.5197740112994351</v>
      </c>
      <c r="I898" s="9">
        <v>22.1249999999993</v>
      </c>
      <c r="J898" s="138">
        <f t="shared" si="72"/>
        <v>1.8079096045198313</v>
      </c>
      <c r="K898" s="9">
        <v>882</v>
      </c>
      <c r="L898" s="137">
        <f t="shared" si="73"/>
        <v>0.45351473922902497</v>
      </c>
      <c r="M898" s="137">
        <f t="shared" si="74"/>
        <v>4.5351473922902494</v>
      </c>
      <c r="N898" s="136">
        <v>221.25</v>
      </c>
      <c r="O898" s="137">
        <f t="shared" si="75"/>
        <v>0.1807909604519774</v>
      </c>
      <c r="P898" s="137">
        <f t="shared" si="76"/>
        <v>1.807909604519774</v>
      </c>
      <c r="Q898" s="9">
        <v>22.1249999999993</v>
      </c>
      <c r="R898" s="138">
        <f t="shared" si="77"/>
        <v>1.8079096045198313</v>
      </c>
      <c r="S898" s="136">
        <v>8.8499999999999108</v>
      </c>
      <c r="T898" s="137">
        <f t="shared" si="78"/>
        <v>0.22598870056497403</v>
      </c>
      <c r="U898" s="137">
        <f t="shared" si="79"/>
        <v>2.2598870056497402</v>
      </c>
      <c r="V898" s="136">
        <v>88.500000000004405</v>
      </c>
      <c r="W898" s="137">
        <f t="shared" si="80"/>
        <v>0.22598870056496051</v>
      </c>
      <c r="X898" s="137">
        <f t="shared" si="81"/>
        <v>2.2598870056496052</v>
      </c>
      <c r="Y898" s="136">
        <v>221.25</v>
      </c>
      <c r="Z898" s="9">
        <f t="shared" si="82"/>
        <v>0.1807909604519774</v>
      </c>
      <c r="AA898" s="139">
        <v>0.88499999999999901</v>
      </c>
      <c r="AB898" s="9">
        <f t="shared" si="83"/>
        <v>0.225988700564972</v>
      </c>
      <c r="AC898" s="136">
        <v>221.25</v>
      </c>
      <c r="AD898" s="9">
        <f t="shared" si="84"/>
        <v>0.28926553672316385</v>
      </c>
      <c r="AE898" s="136">
        <v>221.25</v>
      </c>
      <c r="AF898" s="137">
        <f t="shared" si="85"/>
        <v>0.1807909604519774</v>
      </c>
      <c r="AG898" s="136">
        <v>221.25</v>
      </c>
      <c r="AH898" s="137">
        <f t="shared" si="86"/>
        <v>0.1807909604519774</v>
      </c>
      <c r="AI898" s="136">
        <v>221.25</v>
      </c>
      <c r="AJ898" s="138">
        <f t="shared" si="87"/>
        <v>0.1807909604519774</v>
      </c>
    </row>
    <row r="899" spans="1:36">
      <c r="A899" s="136">
        <v>221.5</v>
      </c>
      <c r="B899" s="137">
        <f t="shared" si="67"/>
        <v>0.18058690744920994</v>
      </c>
      <c r="C899" s="137">
        <f t="shared" si="68"/>
        <v>1.8058690744920993</v>
      </c>
      <c r="D899" s="9">
        <v>22.149999999999299</v>
      </c>
      <c r="E899" s="138">
        <f t="shared" si="69"/>
        <v>1.8058690744921566</v>
      </c>
      <c r="F899" s="136">
        <v>221.5</v>
      </c>
      <c r="G899" s="137">
        <f t="shared" si="70"/>
        <v>0.45146726862302489</v>
      </c>
      <c r="H899" s="137">
        <f t="shared" si="71"/>
        <v>4.5146726862302486</v>
      </c>
      <c r="I899" s="9">
        <v>22.149999999999299</v>
      </c>
      <c r="J899" s="138">
        <f t="shared" si="72"/>
        <v>1.8058690744921566</v>
      </c>
      <c r="K899" s="136">
        <v>883</v>
      </c>
      <c r="L899" s="137">
        <f t="shared" si="73"/>
        <v>0.45300113250283125</v>
      </c>
      <c r="M899" s="137">
        <f t="shared" si="74"/>
        <v>4.5300113250283127</v>
      </c>
      <c r="N899" s="136">
        <v>221.5</v>
      </c>
      <c r="O899" s="137">
        <f t="shared" si="75"/>
        <v>0.18058690744920994</v>
      </c>
      <c r="P899" s="137">
        <f t="shared" si="76"/>
        <v>1.8058690744920993</v>
      </c>
      <c r="Q899" s="9">
        <v>22.149999999999299</v>
      </c>
      <c r="R899" s="138">
        <f t="shared" si="77"/>
        <v>1.8058690744921566</v>
      </c>
      <c r="S899" s="136">
        <v>8.8599999999999106</v>
      </c>
      <c r="T899" s="137">
        <f t="shared" si="78"/>
        <v>0.22573363431151469</v>
      </c>
      <c r="U899" s="137">
        <f t="shared" si="79"/>
        <v>2.257336343115147</v>
      </c>
      <c r="V899" s="136">
        <v>88.6000000000044</v>
      </c>
      <c r="W899" s="137">
        <f t="shared" si="80"/>
        <v>0.2257336343115012</v>
      </c>
      <c r="X899" s="137">
        <f t="shared" si="81"/>
        <v>2.257336343115012</v>
      </c>
      <c r="Y899" s="136">
        <v>221.5</v>
      </c>
      <c r="Z899" s="9">
        <f t="shared" si="82"/>
        <v>0.18058690744920994</v>
      </c>
      <c r="AA899" s="139">
        <v>0.88599999999999901</v>
      </c>
      <c r="AB899" s="9">
        <f t="shared" si="83"/>
        <v>0.22573363431151264</v>
      </c>
      <c r="AC899" s="136">
        <v>221.5</v>
      </c>
      <c r="AD899" s="9">
        <f t="shared" si="84"/>
        <v>0.28893905191873592</v>
      </c>
      <c r="AE899" s="136">
        <v>221.5</v>
      </c>
      <c r="AF899" s="137">
        <f t="shared" si="85"/>
        <v>0.18058690744920994</v>
      </c>
      <c r="AG899" s="136">
        <v>221.5</v>
      </c>
      <c r="AH899" s="137">
        <f t="shared" si="86"/>
        <v>0.18058690744920994</v>
      </c>
      <c r="AI899" s="136">
        <v>221.5</v>
      </c>
      <c r="AJ899" s="138">
        <f t="shared" si="87"/>
        <v>0.18058690744920994</v>
      </c>
    </row>
    <row r="900" spans="1:36">
      <c r="A900" s="136">
        <v>221.75</v>
      </c>
      <c r="B900" s="137">
        <f t="shared" si="67"/>
        <v>0.18038331454340473</v>
      </c>
      <c r="C900" s="137">
        <f t="shared" si="68"/>
        <v>1.8038331454340473</v>
      </c>
      <c r="D900" s="9">
        <v>22.174999999999301</v>
      </c>
      <c r="E900" s="138">
        <f t="shared" si="69"/>
        <v>1.8038331454341041</v>
      </c>
      <c r="F900" s="136">
        <v>221.75</v>
      </c>
      <c r="G900" s="137">
        <f t="shared" si="70"/>
        <v>0.45095828635851182</v>
      </c>
      <c r="H900" s="137">
        <f t="shared" si="71"/>
        <v>4.5095828635851181</v>
      </c>
      <c r="I900" s="9">
        <v>22.174999999999301</v>
      </c>
      <c r="J900" s="138">
        <f t="shared" si="72"/>
        <v>1.8038331454341041</v>
      </c>
      <c r="K900" s="9">
        <v>884</v>
      </c>
      <c r="L900" s="137">
        <f t="shared" si="73"/>
        <v>0.45248868778280543</v>
      </c>
      <c r="M900" s="137">
        <f t="shared" si="74"/>
        <v>4.5248868778280542</v>
      </c>
      <c r="N900" s="136">
        <v>221.75</v>
      </c>
      <c r="O900" s="137">
        <f t="shared" si="75"/>
        <v>0.18038331454340473</v>
      </c>
      <c r="P900" s="137">
        <f t="shared" si="76"/>
        <v>1.8038331454340473</v>
      </c>
      <c r="Q900" s="9">
        <v>22.174999999999301</v>
      </c>
      <c r="R900" s="138">
        <f t="shared" si="77"/>
        <v>1.8038331454341041</v>
      </c>
      <c r="S900" s="136">
        <v>8.8699999999999104</v>
      </c>
      <c r="T900" s="137">
        <f t="shared" si="78"/>
        <v>0.22547914317925818</v>
      </c>
      <c r="U900" s="137">
        <f t="shared" si="79"/>
        <v>2.2547914317925817</v>
      </c>
      <c r="V900" s="136">
        <v>88.700000000004394</v>
      </c>
      <c r="W900" s="137">
        <f t="shared" si="80"/>
        <v>0.22547914317924478</v>
      </c>
      <c r="X900" s="137">
        <f t="shared" si="81"/>
        <v>2.254791431792448</v>
      </c>
      <c r="Y900" s="136">
        <v>221.75</v>
      </c>
      <c r="Z900" s="9">
        <f t="shared" si="82"/>
        <v>0.18038331454340473</v>
      </c>
      <c r="AA900" s="139">
        <v>0.88699999999999901</v>
      </c>
      <c r="AB900" s="9">
        <f t="shared" si="83"/>
        <v>0.22547914317925616</v>
      </c>
      <c r="AC900" s="136">
        <v>221.75</v>
      </c>
      <c r="AD900" s="9">
        <f t="shared" si="84"/>
        <v>0.28861330326944756</v>
      </c>
      <c r="AE900" s="136">
        <v>221.75</v>
      </c>
      <c r="AF900" s="137">
        <f t="shared" si="85"/>
        <v>0.18038331454340473</v>
      </c>
      <c r="AG900" s="136">
        <v>221.75</v>
      </c>
      <c r="AH900" s="137">
        <f t="shared" si="86"/>
        <v>0.18038331454340473</v>
      </c>
      <c r="AI900" s="136">
        <v>221.75</v>
      </c>
      <c r="AJ900" s="138">
        <f t="shared" si="87"/>
        <v>0.18038331454340473</v>
      </c>
    </row>
    <row r="901" spans="1:36">
      <c r="A901" s="136">
        <v>222</v>
      </c>
      <c r="B901" s="137">
        <f t="shared" si="67"/>
        <v>0.1801801801801802</v>
      </c>
      <c r="C901" s="137">
        <f t="shared" si="68"/>
        <v>1.801801801801802</v>
      </c>
      <c r="D901" s="9">
        <v>22.199999999999299</v>
      </c>
      <c r="E901" s="138">
        <f t="shared" si="69"/>
        <v>1.8018018018018587</v>
      </c>
      <c r="F901" s="136">
        <v>222</v>
      </c>
      <c r="G901" s="137">
        <f t="shared" si="70"/>
        <v>0.45045045045045046</v>
      </c>
      <c r="H901" s="137">
        <f t="shared" si="71"/>
        <v>4.5045045045045047</v>
      </c>
      <c r="I901" s="9">
        <v>22.199999999999299</v>
      </c>
      <c r="J901" s="138">
        <f t="shared" si="72"/>
        <v>1.8018018018018587</v>
      </c>
      <c r="K901" s="136">
        <v>885</v>
      </c>
      <c r="L901" s="137">
        <f t="shared" si="73"/>
        <v>0.4519774011299435</v>
      </c>
      <c r="M901" s="137">
        <f t="shared" si="74"/>
        <v>4.5197740112994351</v>
      </c>
      <c r="N901" s="136">
        <v>222</v>
      </c>
      <c r="O901" s="137">
        <f t="shared" si="75"/>
        <v>0.1801801801801802</v>
      </c>
      <c r="P901" s="137">
        <f t="shared" si="76"/>
        <v>1.801801801801802</v>
      </c>
      <c r="Q901" s="9">
        <v>22.199999999999299</v>
      </c>
      <c r="R901" s="138">
        <f t="shared" si="77"/>
        <v>1.8018018018018587</v>
      </c>
      <c r="S901" s="136">
        <v>8.8799999999999102</v>
      </c>
      <c r="T901" s="137">
        <f t="shared" si="78"/>
        <v>0.22522522522522748</v>
      </c>
      <c r="U901" s="137">
        <f t="shared" si="79"/>
        <v>2.2522522522522745</v>
      </c>
      <c r="V901" s="136">
        <v>88.800000000004502</v>
      </c>
      <c r="W901" s="137">
        <f t="shared" si="80"/>
        <v>0.22522522522521382</v>
      </c>
      <c r="X901" s="137">
        <f t="shared" si="81"/>
        <v>2.2522522522521382</v>
      </c>
      <c r="Y901" s="136">
        <v>222</v>
      </c>
      <c r="Z901" s="9">
        <f t="shared" si="82"/>
        <v>0.1801801801801802</v>
      </c>
      <c r="AA901" s="139">
        <v>0.88799999999999901</v>
      </c>
      <c r="AB901" s="9">
        <f t="shared" si="83"/>
        <v>0.22522522522522551</v>
      </c>
      <c r="AC901" s="136">
        <v>222</v>
      </c>
      <c r="AD901" s="9">
        <f t="shared" si="84"/>
        <v>0.28828828828828829</v>
      </c>
      <c r="AE901" s="136">
        <v>222</v>
      </c>
      <c r="AF901" s="137">
        <f t="shared" si="85"/>
        <v>0.1801801801801802</v>
      </c>
      <c r="AG901" s="136">
        <v>222</v>
      </c>
      <c r="AH901" s="137">
        <f t="shared" si="86"/>
        <v>0.1801801801801802</v>
      </c>
      <c r="AI901" s="136">
        <v>222</v>
      </c>
      <c r="AJ901" s="138">
        <f t="shared" si="87"/>
        <v>0.1801801801801802</v>
      </c>
    </row>
    <row r="902" spans="1:36">
      <c r="A902" s="136">
        <v>222.25</v>
      </c>
      <c r="B902" s="137">
        <f t="shared" si="67"/>
        <v>0.1799775028121485</v>
      </c>
      <c r="C902" s="137">
        <f t="shared" si="68"/>
        <v>1.799775028121485</v>
      </c>
      <c r="D902" s="9">
        <v>22.224999999999302</v>
      </c>
      <c r="E902" s="138">
        <f t="shared" si="69"/>
        <v>1.7997750281215414</v>
      </c>
      <c r="F902" s="136">
        <v>222.25</v>
      </c>
      <c r="G902" s="137">
        <f t="shared" si="70"/>
        <v>0.44994375703037121</v>
      </c>
      <c r="H902" s="137">
        <f t="shared" si="71"/>
        <v>4.4994375703037122</v>
      </c>
      <c r="I902" s="9">
        <v>22.224999999999302</v>
      </c>
      <c r="J902" s="138">
        <f t="shared" si="72"/>
        <v>1.7997750281215414</v>
      </c>
      <c r="K902" s="9">
        <v>886</v>
      </c>
      <c r="L902" s="137">
        <f t="shared" si="73"/>
        <v>0.45146726862302489</v>
      </c>
      <c r="M902" s="137">
        <f t="shared" si="74"/>
        <v>4.5146726862302486</v>
      </c>
      <c r="N902" s="136">
        <v>222.25</v>
      </c>
      <c r="O902" s="137">
        <f t="shared" si="75"/>
        <v>0.1799775028121485</v>
      </c>
      <c r="P902" s="137">
        <f t="shared" si="76"/>
        <v>1.799775028121485</v>
      </c>
      <c r="Q902" s="9">
        <v>22.224999999999302</v>
      </c>
      <c r="R902" s="138">
        <f t="shared" si="77"/>
        <v>1.7997750281215414</v>
      </c>
      <c r="S902" s="136">
        <v>8.88999999999991</v>
      </c>
      <c r="T902" s="137">
        <f t="shared" si="78"/>
        <v>0.22497187851518788</v>
      </c>
      <c r="U902" s="137">
        <f t="shared" si="79"/>
        <v>2.2497187851518787</v>
      </c>
      <c r="V902" s="136">
        <v>88.900000000004496</v>
      </c>
      <c r="W902" s="137">
        <f t="shared" si="80"/>
        <v>0.22497187851517425</v>
      </c>
      <c r="X902" s="137">
        <f t="shared" si="81"/>
        <v>2.2497187851517424</v>
      </c>
      <c r="Y902" s="136">
        <v>222.25</v>
      </c>
      <c r="Z902" s="9">
        <f t="shared" si="82"/>
        <v>0.1799775028121485</v>
      </c>
      <c r="AA902" s="139">
        <v>0.88899999999999901</v>
      </c>
      <c r="AB902" s="9">
        <f t="shared" si="83"/>
        <v>0.22497187851518582</v>
      </c>
      <c r="AC902" s="136">
        <v>222.25</v>
      </c>
      <c r="AD902" s="9">
        <f t="shared" si="84"/>
        <v>0.2879640044994376</v>
      </c>
      <c r="AE902" s="136">
        <v>222.25</v>
      </c>
      <c r="AF902" s="137">
        <f t="shared" si="85"/>
        <v>0.1799775028121485</v>
      </c>
      <c r="AG902" s="136">
        <v>222.25</v>
      </c>
      <c r="AH902" s="137">
        <f t="shared" si="86"/>
        <v>0.1799775028121485</v>
      </c>
      <c r="AI902" s="136">
        <v>222.25</v>
      </c>
      <c r="AJ902" s="138">
        <f t="shared" si="87"/>
        <v>0.1799775028121485</v>
      </c>
    </row>
    <row r="903" spans="1:36">
      <c r="A903" s="136">
        <v>222.5</v>
      </c>
      <c r="B903" s="137">
        <f t="shared" si="67"/>
        <v>0.17977528089887643</v>
      </c>
      <c r="C903" s="137">
        <f t="shared" si="68"/>
        <v>1.7977528089887642</v>
      </c>
      <c r="D903" s="9">
        <v>22.2499999999993</v>
      </c>
      <c r="E903" s="138">
        <f t="shared" si="69"/>
        <v>1.7977528089888208</v>
      </c>
      <c r="F903" s="136">
        <v>222.5</v>
      </c>
      <c r="G903" s="137">
        <f t="shared" si="70"/>
        <v>0.44943820224719105</v>
      </c>
      <c r="H903" s="137">
        <f t="shared" si="71"/>
        <v>4.4943820224719104</v>
      </c>
      <c r="I903" s="9">
        <v>22.2499999999993</v>
      </c>
      <c r="J903" s="138">
        <f t="shared" si="72"/>
        <v>1.7977528089888208</v>
      </c>
      <c r="K903" s="136">
        <v>887</v>
      </c>
      <c r="L903" s="137">
        <f t="shared" si="73"/>
        <v>0.45095828635851182</v>
      </c>
      <c r="M903" s="137">
        <f t="shared" si="74"/>
        <v>4.5095828635851181</v>
      </c>
      <c r="N903" s="136">
        <v>222.5</v>
      </c>
      <c r="O903" s="137">
        <f t="shared" si="75"/>
        <v>0.17977528089887643</v>
      </c>
      <c r="P903" s="137">
        <f t="shared" si="76"/>
        <v>1.7977528089887642</v>
      </c>
      <c r="Q903" s="9">
        <v>22.2499999999993</v>
      </c>
      <c r="R903" s="138">
        <f t="shared" si="77"/>
        <v>1.7977528089888208</v>
      </c>
      <c r="S903" s="136">
        <v>8.8999999999999098</v>
      </c>
      <c r="T903" s="137">
        <f t="shared" si="78"/>
        <v>0.2247191011235978</v>
      </c>
      <c r="U903" s="137">
        <f t="shared" si="79"/>
        <v>2.2471910112359779</v>
      </c>
      <c r="V903" s="136">
        <v>89.000000000004505</v>
      </c>
      <c r="W903" s="137">
        <f t="shared" si="80"/>
        <v>0.22471910112358412</v>
      </c>
      <c r="X903" s="137">
        <f t="shared" si="81"/>
        <v>2.2471910112358411</v>
      </c>
      <c r="Y903" s="136">
        <v>222.5</v>
      </c>
      <c r="Z903" s="9">
        <f t="shared" si="82"/>
        <v>0.17977528089887643</v>
      </c>
      <c r="AA903" s="139">
        <v>0.88999999999999901</v>
      </c>
      <c r="AB903" s="9">
        <f t="shared" si="83"/>
        <v>0.22471910112359575</v>
      </c>
      <c r="AC903" s="136">
        <v>222.5</v>
      </c>
      <c r="AD903" s="9">
        <f t="shared" si="84"/>
        <v>0.28764044943820227</v>
      </c>
      <c r="AE903" s="136">
        <v>222.5</v>
      </c>
      <c r="AF903" s="137">
        <f t="shared" si="85"/>
        <v>0.17977528089887643</v>
      </c>
      <c r="AG903" s="136">
        <v>222.5</v>
      </c>
      <c r="AH903" s="137">
        <f t="shared" si="86"/>
        <v>0.17977528089887643</v>
      </c>
      <c r="AI903" s="136">
        <v>222.5</v>
      </c>
      <c r="AJ903" s="138">
        <f t="shared" si="87"/>
        <v>0.17977528089887643</v>
      </c>
    </row>
    <row r="904" spans="1:36">
      <c r="A904" s="136">
        <v>222.75</v>
      </c>
      <c r="B904" s="137">
        <f t="shared" si="67"/>
        <v>0.17957351290684623</v>
      </c>
      <c r="C904" s="137">
        <f t="shared" si="68"/>
        <v>1.7957351290684622</v>
      </c>
      <c r="D904" s="9">
        <v>22.274999999999299</v>
      </c>
      <c r="E904" s="138">
        <f t="shared" si="69"/>
        <v>1.7957351290685191</v>
      </c>
      <c r="F904" s="136">
        <v>222.75</v>
      </c>
      <c r="G904" s="137">
        <f t="shared" si="70"/>
        <v>0.44893378226711561</v>
      </c>
      <c r="H904" s="137">
        <f t="shared" si="71"/>
        <v>4.489337822671156</v>
      </c>
      <c r="I904" s="9">
        <v>22.274999999999299</v>
      </c>
      <c r="J904" s="138">
        <f t="shared" si="72"/>
        <v>1.7957351290685191</v>
      </c>
      <c r="K904" s="9">
        <v>888</v>
      </c>
      <c r="L904" s="137">
        <f t="shared" si="73"/>
        <v>0.45045045045045046</v>
      </c>
      <c r="M904" s="137">
        <f t="shared" si="74"/>
        <v>4.5045045045045047</v>
      </c>
      <c r="N904" s="136">
        <v>222.75</v>
      </c>
      <c r="O904" s="137">
        <f t="shared" si="75"/>
        <v>0.17957351290684623</v>
      </c>
      <c r="P904" s="137">
        <f t="shared" si="76"/>
        <v>1.7957351290684622</v>
      </c>
      <c r="Q904" s="9">
        <v>22.274999999999299</v>
      </c>
      <c r="R904" s="138">
        <f t="shared" si="77"/>
        <v>1.7957351290685191</v>
      </c>
      <c r="S904" s="136">
        <v>8.9099999999999007</v>
      </c>
      <c r="T904" s="137">
        <f t="shared" si="78"/>
        <v>0.2244668911335603</v>
      </c>
      <c r="U904" s="137">
        <f t="shared" si="79"/>
        <v>2.2446689113356029</v>
      </c>
      <c r="V904" s="136">
        <v>89.100000000004499</v>
      </c>
      <c r="W904" s="137">
        <f t="shared" si="80"/>
        <v>0.22446689113354648</v>
      </c>
      <c r="X904" s="137">
        <f t="shared" si="81"/>
        <v>2.2446689113354648</v>
      </c>
      <c r="Y904" s="136">
        <v>222.75</v>
      </c>
      <c r="Z904" s="9">
        <f t="shared" si="82"/>
        <v>0.17957351290684623</v>
      </c>
      <c r="AA904" s="139">
        <v>0.89099999999999902</v>
      </c>
      <c r="AB904" s="9">
        <f t="shared" si="83"/>
        <v>0.22446689113355806</v>
      </c>
      <c r="AC904" s="136">
        <v>222.75</v>
      </c>
      <c r="AD904" s="9">
        <f t="shared" si="84"/>
        <v>0.28731762065095401</v>
      </c>
      <c r="AE904" s="136">
        <v>222.75</v>
      </c>
      <c r="AF904" s="137">
        <f t="shared" si="85"/>
        <v>0.17957351290684623</v>
      </c>
      <c r="AG904" s="136">
        <v>222.75</v>
      </c>
      <c r="AH904" s="137">
        <f t="shared" si="86"/>
        <v>0.17957351290684623</v>
      </c>
      <c r="AI904" s="136">
        <v>222.75</v>
      </c>
      <c r="AJ904" s="138">
        <f t="shared" si="87"/>
        <v>0.17957351290684623</v>
      </c>
    </row>
    <row r="905" spans="1:36">
      <c r="A905" s="136">
        <v>223</v>
      </c>
      <c r="B905" s="137">
        <f t="shared" si="67"/>
        <v>0.17937219730941703</v>
      </c>
      <c r="C905" s="137">
        <f t="shared" si="68"/>
        <v>1.7937219730941703</v>
      </c>
      <c r="D905" s="9">
        <v>22.299999999999301</v>
      </c>
      <c r="E905" s="138">
        <f t="shared" si="69"/>
        <v>1.7937219730942267</v>
      </c>
      <c r="F905" s="136">
        <v>223</v>
      </c>
      <c r="G905" s="137">
        <f t="shared" si="70"/>
        <v>0.44843049327354256</v>
      </c>
      <c r="H905" s="137">
        <f t="shared" si="71"/>
        <v>4.4843049327354256</v>
      </c>
      <c r="I905" s="9">
        <v>22.299999999999301</v>
      </c>
      <c r="J905" s="138">
        <f t="shared" si="72"/>
        <v>1.7937219730942267</v>
      </c>
      <c r="K905" s="136">
        <v>889</v>
      </c>
      <c r="L905" s="137">
        <f t="shared" si="73"/>
        <v>0.44994375703037121</v>
      </c>
      <c r="M905" s="137">
        <f t="shared" si="74"/>
        <v>4.4994375703037122</v>
      </c>
      <c r="N905" s="136">
        <v>223</v>
      </c>
      <c r="O905" s="137">
        <f t="shared" si="75"/>
        <v>0.17937219730941703</v>
      </c>
      <c r="P905" s="137">
        <f t="shared" si="76"/>
        <v>1.7937219730941703</v>
      </c>
      <c r="Q905" s="9">
        <v>22.299999999999301</v>
      </c>
      <c r="R905" s="138">
        <f t="shared" si="77"/>
        <v>1.7937219730942267</v>
      </c>
      <c r="S905" s="136">
        <v>8.9199999999999093</v>
      </c>
      <c r="T905" s="137">
        <f t="shared" si="78"/>
        <v>0.22421524663677356</v>
      </c>
      <c r="U905" s="137">
        <f t="shared" si="79"/>
        <v>2.2421524663677355</v>
      </c>
      <c r="V905" s="136">
        <v>89.200000000004493</v>
      </c>
      <c r="W905" s="137">
        <f t="shared" si="80"/>
        <v>0.22421524663675999</v>
      </c>
      <c r="X905" s="137">
        <f t="shared" si="81"/>
        <v>2.2421524663676</v>
      </c>
      <c r="Y905" s="136">
        <v>223</v>
      </c>
      <c r="Z905" s="9">
        <f t="shared" si="82"/>
        <v>0.17937219730941703</v>
      </c>
      <c r="AA905" s="139">
        <v>0.89199999999999902</v>
      </c>
      <c r="AB905" s="9">
        <f t="shared" si="83"/>
        <v>0.22421524663677156</v>
      </c>
      <c r="AC905" s="136">
        <v>223</v>
      </c>
      <c r="AD905" s="9">
        <f t="shared" si="84"/>
        <v>0.28699551569506726</v>
      </c>
      <c r="AE905" s="136">
        <v>223</v>
      </c>
      <c r="AF905" s="137">
        <f t="shared" si="85"/>
        <v>0.17937219730941703</v>
      </c>
      <c r="AG905" s="136">
        <v>223</v>
      </c>
      <c r="AH905" s="137">
        <f t="shared" si="86"/>
        <v>0.17937219730941703</v>
      </c>
      <c r="AI905" s="136">
        <v>223</v>
      </c>
      <c r="AJ905" s="138">
        <f t="shared" si="87"/>
        <v>0.17937219730941703</v>
      </c>
    </row>
    <row r="906" spans="1:36">
      <c r="A906" s="136">
        <v>223.25</v>
      </c>
      <c r="B906" s="137">
        <f t="shared" si="67"/>
        <v>0.17917133258678611</v>
      </c>
      <c r="C906" s="137">
        <f t="shared" si="68"/>
        <v>1.791713325867861</v>
      </c>
      <c r="D906" s="9">
        <v>22.324999999999299</v>
      </c>
      <c r="E906" s="138">
        <f t="shared" si="69"/>
        <v>1.7917133258679174</v>
      </c>
      <c r="F906" s="136">
        <v>223.25</v>
      </c>
      <c r="G906" s="137">
        <f t="shared" si="70"/>
        <v>0.44792833146696526</v>
      </c>
      <c r="H906" s="137">
        <f t="shared" si="71"/>
        <v>4.4792833146696527</v>
      </c>
      <c r="I906" s="9">
        <v>22.324999999999299</v>
      </c>
      <c r="J906" s="138">
        <f t="shared" si="72"/>
        <v>1.7917133258679174</v>
      </c>
      <c r="K906" s="9">
        <v>890</v>
      </c>
      <c r="L906" s="137">
        <f t="shared" si="73"/>
        <v>0.44943820224719105</v>
      </c>
      <c r="M906" s="137">
        <f t="shared" si="74"/>
        <v>4.4943820224719104</v>
      </c>
      <c r="N906" s="136">
        <v>223.25</v>
      </c>
      <c r="O906" s="137">
        <f t="shared" si="75"/>
        <v>0.17917133258678611</v>
      </c>
      <c r="P906" s="137">
        <f t="shared" si="76"/>
        <v>1.791713325867861</v>
      </c>
      <c r="Q906" s="9">
        <v>22.324999999999299</v>
      </c>
      <c r="R906" s="138">
        <f t="shared" si="77"/>
        <v>1.7917133258679174</v>
      </c>
      <c r="S906" s="136">
        <v>8.9299999999999002</v>
      </c>
      <c r="T906" s="137">
        <f t="shared" si="78"/>
        <v>0.22396416573348515</v>
      </c>
      <c r="U906" s="137">
        <f t="shared" si="79"/>
        <v>2.2396416573348517</v>
      </c>
      <c r="V906" s="136">
        <v>89.300000000004502</v>
      </c>
      <c r="W906" s="137">
        <f t="shared" si="80"/>
        <v>0.22396416573347136</v>
      </c>
      <c r="X906" s="137">
        <f t="shared" si="81"/>
        <v>2.2396416573347135</v>
      </c>
      <c r="Y906" s="136">
        <v>223.25</v>
      </c>
      <c r="Z906" s="9">
        <f t="shared" si="82"/>
        <v>0.17917133258678611</v>
      </c>
      <c r="AA906" s="139">
        <v>0.89299999999999902</v>
      </c>
      <c r="AB906" s="9">
        <f t="shared" si="83"/>
        <v>0.22396416573348288</v>
      </c>
      <c r="AC906" s="136">
        <v>223.25</v>
      </c>
      <c r="AD906" s="9">
        <f t="shared" si="84"/>
        <v>0.28667413213885778</v>
      </c>
      <c r="AE906" s="136">
        <v>223.25</v>
      </c>
      <c r="AF906" s="137">
        <f t="shared" si="85"/>
        <v>0.17917133258678611</v>
      </c>
      <c r="AG906" s="136">
        <v>223.25</v>
      </c>
      <c r="AH906" s="137">
        <f t="shared" si="86"/>
        <v>0.17917133258678611</v>
      </c>
      <c r="AI906" s="136">
        <v>223.25</v>
      </c>
      <c r="AJ906" s="138">
        <f t="shared" si="87"/>
        <v>0.17917133258678611</v>
      </c>
    </row>
    <row r="907" spans="1:36">
      <c r="A907" s="136">
        <v>223.5</v>
      </c>
      <c r="B907" s="137">
        <f t="shared" si="67"/>
        <v>0.17897091722595079</v>
      </c>
      <c r="C907" s="137">
        <f t="shared" si="68"/>
        <v>1.789709172259508</v>
      </c>
      <c r="D907" s="9">
        <v>22.349999999999302</v>
      </c>
      <c r="E907" s="138">
        <f t="shared" si="69"/>
        <v>1.7897091722595639</v>
      </c>
      <c r="F907" s="136">
        <v>223.5</v>
      </c>
      <c r="G907" s="137">
        <f t="shared" si="70"/>
        <v>0.44742729306487694</v>
      </c>
      <c r="H907" s="137">
        <f t="shared" si="71"/>
        <v>4.4742729306487696</v>
      </c>
      <c r="I907" s="9">
        <v>22.349999999999302</v>
      </c>
      <c r="J907" s="138">
        <f t="shared" si="72"/>
        <v>1.7897091722595639</v>
      </c>
      <c r="K907" s="136">
        <v>891</v>
      </c>
      <c r="L907" s="137">
        <f t="shared" si="73"/>
        <v>0.44893378226711561</v>
      </c>
      <c r="M907" s="137">
        <f t="shared" si="74"/>
        <v>4.489337822671156</v>
      </c>
      <c r="N907" s="136">
        <v>223.5</v>
      </c>
      <c r="O907" s="137">
        <f t="shared" si="75"/>
        <v>0.17897091722595079</v>
      </c>
      <c r="P907" s="137">
        <f t="shared" si="76"/>
        <v>1.789709172259508</v>
      </c>
      <c r="Q907" s="9">
        <v>22.349999999999302</v>
      </c>
      <c r="R907" s="138">
        <f t="shared" si="77"/>
        <v>1.7897091722595639</v>
      </c>
      <c r="S907" s="136">
        <v>8.9399999999999107</v>
      </c>
      <c r="T907" s="137">
        <f t="shared" si="78"/>
        <v>0.22371364653244072</v>
      </c>
      <c r="U907" s="137">
        <f t="shared" si="79"/>
        <v>2.237136465324407</v>
      </c>
      <c r="V907" s="136">
        <v>89.400000000004496</v>
      </c>
      <c r="W907" s="137">
        <f t="shared" si="80"/>
        <v>0.22371364653242723</v>
      </c>
      <c r="X907" s="137">
        <f t="shared" si="81"/>
        <v>2.2371364653242725</v>
      </c>
      <c r="Y907" s="136">
        <v>223.5</v>
      </c>
      <c r="Z907" s="9">
        <f t="shared" si="82"/>
        <v>0.17897091722595079</v>
      </c>
      <c r="AA907" s="139">
        <v>0.89399999999999902</v>
      </c>
      <c r="AB907" s="9">
        <f t="shared" si="83"/>
        <v>0.22371364653243872</v>
      </c>
      <c r="AC907" s="136">
        <v>223.5</v>
      </c>
      <c r="AD907" s="9">
        <f t="shared" si="84"/>
        <v>0.28635346756152125</v>
      </c>
      <c r="AE907" s="136">
        <v>223.5</v>
      </c>
      <c r="AF907" s="137">
        <f t="shared" si="85"/>
        <v>0.17897091722595079</v>
      </c>
      <c r="AG907" s="136">
        <v>223.5</v>
      </c>
      <c r="AH907" s="137">
        <f t="shared" si="86"/>
        <v>0.17897091722595079</v>
      </c>
      <c r="AI907" s="136">
        <v>223.5</v>
      </c>
      <c r="AJ907" s="138">
        <f t="shared" si="87"/>
        <v>0.17897091722595079</v>
      </c>
    </row>
    <row r="908" spans="1:36">
      <c r="A908" s="136">
        <v>223.75</v>
      </c>
      <c r="B908" s="137">
        <f t="shared" si="67"/>
        <v>0.17877094972067037</v>
      </c>
      <c r="C908" s="137">
        <f t="shared" si="68"/>
        <v>1.7877094972067038</v>
      </c>
      <c r="D908" s="9">
        <v>22.3749999999993</v>
      </c>
      <c r="E908" s="138">
        <f t="shared" si="69"/>
        <v>1.7877094972067598</v>
      </c>
      <c r="F908" s="136">
        <v>223.75</v>
      </c>
      <c r="G908" s="137">
        <f t="shared" si="70"/>
        <v>0.44692737430167595</v>
      </c>
      <c r="H908" s="137">
        <f t="shared" si="71"/>
        <v>4.4692737430167595</v>
      </c>
      <c r="I908" s="9">
        <v>22.3749999999993</v>
      </c>
      <c r="J908" s="138">
        <f t="shared" si="72"/>
        <v>1.7877094972067598</v>
      </c>
      <c r="K908" s="9">
        <v>892</v>
      </c>
      <c r="L908" s="137">
        <f t="shared" si="73"/>
        <v>0.44843049327354256</v>
      </c>
      <c r="M908" s="137">
        <f t="shared" si="74"/>
        <v>4.4843049327354256</v>
      </c>
      <c r="N908" s="136">
        <v>223.75</v>
      </c>
      <c r="O908" s="137">
        <f t="shared" si="75"/>
        <v>0.17877094972067037</v>
      </c>
      <c r="P908" s="137">
        <f t="shared" si="76"/>
        <v>1.7877094972067038</v>
      </c>
      <c r="Q908" s="9">
        <v>22.3749999999993</v>
      </c>
      <c r="R908" s="138">
        <f t="shared" si="77"/>
        <v>1.7877094972067598</v>
      </c>
      <c r="S908" s="136">
        <v>8.9499999999998998</v>
      </c>
      <c r="T908" s="137">
        <f t="shared" si="78"/>
        <v>0.22346368715084047</v>
      </c>
      <c r="U908" s="137">
        <f t="shared" si="79"/>
        <v>2.2346368715084046</v>
      </c>
      <c r="V908" s="136">
        <v>89.500000000004505</v>
      </c>
      <c r="W908" s="137">
        <f t="shared" si="80"/>
        <v>0.22346368715082676</v>
      </c>
      <c r="X908" s="137">
        <f t="shared" si="81"/>
        <v>2.2346368715082674</v>
      </c>
      <c r="Y908" s="136">
        <v>223.75</v>
      </c>
      <c r="Z908" s="9">
        <f t="shared" si="82"/>
        <v>0.17877094972067037</v>
      </c>
      <c r="AA908" s="139">
        <v>0.89499999999999902</v>
      </c>
      <c r="AB908" s="9">
        <f t="shared" si="83"/>
        <v>0.22346368715083822</v>
      </c>
      <c r="AC908" s="136">
        <v>223.75</v>
      </c>
      <c r="AD908" s="9">
        <f t="shared" si="84"/>
        <v>0.2860335195530726</v>
      </c>
      <c r="AE908" s="136">
        <v>223.75</v>
      </c>
      <c r="AF908" s="137">
        <f t="shared" si="85"/>
        <v>0.17877094972067037</v>
      </c>
      <c r="AG908" s="136">
        <v>223.75</v>
      </c>
      <c r="AH908" s="137">
        <f t="shared" si="86"/>
        <v>0.17877094972067037</v>
      </c>
      <c r="AI908" s="136">
        <v>223.75</v>
      </c>
      <c r="AJ908" s="138">
        <f t="shared" si="87"/>
        <v>0.17877094972067037</v>
      </c>
    </row>
    <row r="909" spans="1:36">
      <c r="A909" s="136">
        <v>224</v>
      </c>
      <c r="B909" s="137">
        <f t="shared" si="67"/>
        <v>0.17857142857142858</v>
      </c>
      <c r="C909" s="137">
        <f t="shared" si="68"/>
        <v>1.7857142857142858</v>
      </c>
      <c r="D909" s="9">
        <v>22.399999999999299</v>
      </c>
      <c r="E909" s="138">
        <f t="shared" si="69"/>
        <v>1.7857142857143415</v>
      </c>
      <c r="F909" s="136">
        <v>224</v>
      </c>
      <c r="G909" s="137">
        <f t="shared" si="70"/>
        <v>0.44642857142857145</v>
      </c>
      <c r="H909" s="137">
        <f t="shared" si="71"/>
        <v>4.4642857142857144</v>
      </c>
      <c r="I909" s="9">
        <v>22.399999999999299</v>
      </c>
      <c r="J909" s="138">
        <f t="shared" si="72"/>
        <v>1.7857142857143415</v>
      </c>
      <c r="K909" s="136">
        <v>893</v>
      </c>
      <c r="L909" s="137">
        <f t="shared" si="73"/>
        <v>0.44792833146696526</v>
      </c>
      <c r="M909" s="137">
        <f t="shared" si="74"/>
        <v>4.4792833146696527</v>
      </c>
      <c r="N909" s="136">
        <v>224</v>
      </c>
      <c r="O909" s="137">
        <f t="shared" si="75"/>
        <v>0.17857142857142858</v>
      </c>
      <c r="P909" s="137">
        <f t="shared" si="76"/>
        <v>1.7857142857142858</v>
      </c>
      <c r="Q909" s="9">
        <v>22.399999999999299</v>
      </c>
      <c r="R909" s="138">
        <f t="shared" si="77"/>
        <v>1.7857142857143415</v>
      </c>
      <c r="S909" s="136">
        <v>8.9599999999999103</v>
      </c>
      <c r="T909" s="137">
        <f t="shared" si="78"/>
        <v>0.22321428571428795</v>
      </c>
      <c r="U909" s="137">
        <f t="shared" si="79"/>
        <v>2.2321428571428794</v>
      </c>
      <c r="V909" s="136">
        <v>89.600000000004499</v>
      </c>
      <c r="W909" s="137">
        <f t="shared" si="80"/>
        <v>0.22321428571427451</v>
      </c>
      <c r="X909" s="137">
        <f t="shared" si="81"/>
        <v>2.2321428571427453</v>
      </c>
      <c r="Y909" s="136">
        <v>224</v>
      </c>
      <c r="Z909" s="9">
        <f t="shared" si="82"/>
        <v>0.17857142857142858</v>
      </c>
      <c r="AA909" s="139">
        <v>0.89599999999999902</v>
      </c>
      <c r="AB909" s="9">
        <f t="shared" si="83"/>
        <v>0.22321428571428595</v>
      </c>
      <c r="AC909" s="136">
        <v>224</v>
      </c>
      <c r="AD909" s="9">
        <f t="shared" si="84"/>
        <v>0.2857142857142857</v>
      </c>
      <c r="AE909" s="136">
        <v>224</v>
      </c>
      <c r="AF909" s="137">
        <f t="shared" si="85"/>
        <v>0.17857142857142858</v>
      </c>
      <c r="AG909" s="136">
        <v>224</v>
      </c>
      <c r="AH909" s="137">
        <f t="shared" si="86"/>
        <v>0.17857142857142858</v>
      </c>
      <c r="AI909" s="136">
        <v>224</v>
      </c>
      <c r="AJ909" s="138">
        <f t="shared" si="87"/>
        <v>0.17857142857142858</v>
      </c>
    </row>
    <row r="910" spans="1:36">
      <c r="A910" s="136">
        <v>224.25</v>
      </c>
      <c r="B910" s="137">
        <f t="shared" si="67"/>
        <v>0.17837235228539577</v>
      </c>
      <c r="C910" s="137">
        <f t="shared" si="68"/>
        <v>1.7837235228539576</v>
      </c>
      <c r="D910" s="9">
        <v>22.424999999999301</v>
      </c>
      <c r="E910" s="138">
        <f t="shared" si="69"/>
        <v>1.7837235228540131</v>
      </c>
      <c r="F910" s="136">
        <v>224.25</v>
      </c>
      <c r="G910" s="137">
        <f t="shared" si="70"/>
        <v>0.44593088071348941</v>
      </c>
      <c r="H910" s="137">
        <f t="shared" si="71"/>
        <v>4.4593088071348941</v>
      </c>
      <c r="I910" s="9">
        <v>22.424999999999301</v>
      </c>
      <c r="J910" s="138">
        <f t="shared" si="72"/>
        <v>1.7837235228540131</v>
      </c>
      <c r="K910" s="9">
        <v>894</v>
      </c>
      <c r="L910" s="137">
        <f t="shared" si="73"/>
        <v>0.44742729306487694</v>
      </c>
      <c r="M910" s="137">
        <f t="shared" si="74"/>
        <v>4.4742729306487696</v>
      </c>
      <c r="N910" s="136">
        <v>224.25</v>
      </c>
      <c r="O910" s="137">
        <f t="shared" si="75"/>
        <v>0.17837235228539577</v>
      </c>
      <c r="P910" s="137">
        <f t="shared" si="76"/>
        <v>1.7837235228539576</v>
      </c>
      <c r="Q910" s="9">
        <v>22.424999999999301</v>
      </c>
      <c r="R910" s="138">
        <f t="shared" si="77"/>
        <v>1.7837235228540131</v>
      </c>
      <c r="S910" s="136">
        <v>8.9699999999998994</v>
      </c>
      <c r="T910" s="137">
        <f t="shared" si="78"/>
        <v>0.2229654403567472</v>
      </c>
      <c r="U910" s="137">
        <f t="shared" si="79"/>
        <v>2.2296544035674719</v>
      </c>
      <c r="V910" s="136">
        <v>89.700000000004493</v>
      </c>
      <c r="W910" s="137">
        <f t="shared" si="80"/>
        <v>0.22296544035673352</v>
      </c>
      <c r="X910" s="137">
        <f t="shared" si="81"/>
        <v>2.2296544035673351</v>
      </c>
      <c r="Y910" s="136">
        <v>224.25</v>
      </c>
      <c r="Z910" s="9">
        <f t="shared" si="82"/>
        <v>0.17837235228539577</v>
      </c>
      <c r="AA910" s="139">
        <v>0.89699999999999902</v>
      </c>
      <c r="AB910" s="9">
        <f t="shared" si="83"/>
        <v>0.22296544035674495</v>
      </c>
      <c r="AC910" s="136">
        <v>224.25</v>
      </c>
      <c r="AD910" s="9">
        <f t="shared" si="84"/>
        <v>0.28539576365663322</v>
      </c>
      <c r="AE910" s="136">
        <v>224.25</v>
      </c>
      <c r="AF910" s="137">
        <f t="shared" si="85"/>
        <v>0.17837235228539577</v>
      </c>
      <c r="AG910" s="136">
        <v>224.25</v>
      </c>
      <c r="AH910" s="137">
        <f t="shared" si="86"/>
        <v>0.17837235228539577</v>
      </c>
      <c r="AI910" s="136">
        <v>224.25</v>
      </c>
      <c r="AJ910" s="138">
        <f t="shared" si="87"/>
        <v>0.17837235228539577</v>
      </c>
    </row>
    <row r="911" spans="1:36">
      <c r="A911" s="136">
        <v>224.5</v>
      </c>
      <c r="B911" s="137">
        <f t="shared" si="67"/>
        <v>0.17817371937639198</v>
      </c>
      <c r="C911" s="137">
        <f t="shared" si="68"/>
        <v>1.7817371937639197</v>
      </c>
      <c r="D911" s="9">
        <v>22.449999999999299</v>
      </c>
      <c r="E911" s="138">
        <f t="shared" si="69"/>
        <v>1.7817371937639754</v>
      </c>
      <c r="F911" s="136">
        <v>224.5</v>
      </c>
      <c r="G911" s="137">
        <f t="shared" si="70"/>
        <v>0.44543429844097993</v>
      </c>
      <c r="H911" s="137">
        <f t="shared" si="71"/>
        <v>4.4543429844097995</v>
      </c>
      <c r="I911" s="9">
        <v>22.449999999999299</v>
      </c>
      <c r="J911" s="138">
        <f t="shared" si="72"/>
        <v>1.7817371937639754</v>
      </c>
      <c r="K911" s="136">
        <v>895</v>
      </c>
      <c r="L911" s="137">
        <f t="shared" si="73"/>
        <v>0.44692737430167595</v>
      </c>
      <c r="M911" s="137">
        <f t="shared" si="74"/>
        <v>4.4692737430167595</v>
      </c>
      <c r="N911" s="136">
        <v>224.5</v>
      </c>
      <c r="O911" s="137">
        <f t="shared" si="75"/>
        <v>0.17817371937639198</v>
      </c>
      <c r="P911" s="137">
        <f t="shared" si="76"/>
        <v>1.7817371937639197</v>
      </c>
      <c r="Q911" s="9">
        <v>22.449999999999299</v>
      </c>
      <c r="R911" s="138">
        <f t="shared" si="77"/>
        <v>1.7817371937639754</v>
      </c>
      <c r="S911" s="136">
        <v>8.9799999999999098</v>
      </c>
      <c r="T911" s="137">
        <f t="shared" si="78"/>
        <v>0.22271714922049221</v>
      </c>
      <c r="U911" s="137">
        <f t="shared" si="79"/>
        <v>2.2271714922049219</v>
      </c>
      <c r="V911" s="136">
        <v>89.800000000004502</v>
      </c>
      <c r="W911" s="137">
        <f t="shared" si="80"/>
        <v>0.22271714922047881</v>
      </c>
      <c r="X911" s="137">
        <f t="shared" si="81"/>
        <v>2.2271714922047883</v>
      </c>
      <c r="Y911" s="136">
        <v>224.5</v>
      </c>
      <c r="Z911" s="9">
        <f t="shared" si="82"/>
        <v>0.17817371937639198</v>
      </c>
      <c r="AA911" s="139">
        <v>0.89799999999999902</v>
      </c>
      <c r="AB911" s="9">
        <f t="shared" si="83"/>
        <v>0.22271714922049024</v>
      </c>
      <c r="AC911" s="136">
        <v>224.5</v>
      </c>
      <c r="AD911" s="9">
        <f t="shared" si="84"/>
        <v>0.28507795100222716</v>
      </c>
      <c r="AE911" s="136">
        <v>224.5</v>
      </c>
      <c r="AF911" s="137">
        <f t="shared" si="85"/>
        <v>0.17817371937639198</v>
      </c>
      <c r="AG911" s="136">
        <v>224.5</v>
      </c>
      <c r="AH911" s="137">
        <f t="shared" si="86"/>
        <v>0.17817371937639198</v>
      </c>
      <c r="AI911" s="136">
        <v>224.5</v>
      </c>
      <c r="AJ911" s="138">
        <f t="shared" si="87"/>
        <v>0.17817371937639198</v>
      </c>
    </row>
    <row r="912" spans="1:36">
      <c r="A912" s="136">
        <v>224.75</v>
      </c>
      <c r="B912" s="137">
        <f t="shared" si="67"/>
        <v>0.17797552836484981</v>
      </c>
      <c r="C912" s="137">
        <f t="shared" si="68"/>
        <v>1.7797552836484982</v>
      </c>
      <c r="D912" s="9">
        <v>22.474999999999199</v>
      </c>
      <c r="E912" s="138">
        <f t="shared" si="69"/>
        <v>1.7797552836485619</v>
      </c>
      <c r="F912" s="136">
        <v>224.75</v>
      </c>
      <c r="G912" s="137">
        <f t="shared" si="70"/>
        <v>0.44493882091212456</v>
      </c>
      <c r="H912" s="137">
        <f t="shared" si="71"/>
        <v>4.4493882091212456</v>
      </c>
      <c r="I912" s="9">
        <v>22.474999999999199</v>
      </c>
      <c r="J912" s="138">
        <f t="shared" si="72"/>
        <v>1.7797552836485619</v>
      </c>
      <c r="K912" s="9">
        <v>896</v>
      </c>
      <c r="L912" s="137">
        <f t="shared" si="73"/>
        <v>0.44642857142857145</v>
      </c>
      <c r="M912" s="137">
        <f t="shared" si="74"/>
        <v>4.4642857142857144</v>
      </c>
      <c r="N912" s="136">
        <v>224.75</v>
      </c>
      <c r="O912" s="137">
        <f t="shared" si="75"/>
        <v>0.17797552836484981</v>
      </c>
      <c r="P912" s="137">
        <f t="shared" si="76"/>
        <v>1.7797552836484982</v>
      </c>
      <c r="Q912" s="9">
        <v>22.474999999999199</v>
      </c>
      <c r="R912" s="138">
        <f t="shared" si="77"/>
        <v>1.7797552836485619</v>
      </c>
      <c r="S912" s="136">
        <v>8.9899999999999007</v>
      </c>
      <c r="T912" s="137">
        <f t="shared" si="78"/>
        <v>0.22246941045606475</v>
      </c>
      <c r="U912" s="137">
        <f t="shared" si="79"/>
        <v>2.2246941045606476</v>
      </c>
      <c r="V912" s="136">
        <v>89.900000000004496</v>
      </c>
      <c r="W912" s="137">
        <f t="shared" si="80"/>
        <v>0.22246941045605115</v>
      </c>
      <c r="X912" s="137">
        <f t="shared" si="81"/>
        <v>2.2246941045605113</v>
      </c>
      <c r="Y912" s="136">
        <v>224.75</v>
      </c>
      <c r="Z912" s="9">
        <f t="shared" si="82"/>
        <v>0.17797552836484981</v>
      </c>
      <c r="AA912" s="139">
        <v>0.89899999999999902</v>
      </c>
      <c r="AB912" s="9">
        <f t="shared" si="83"/>
        <v>0.22246941045606256</v>
      </c>
      <c r="AC912" s="136">
        <v>224.75</v>
      </c>
      <c r="AD912" s="9">
        <f t="shared" si="84"/>
        <v>0.28476084538375973</v>
      </c>
      <c r="AE912" s="136">
        <v>224.75</v>
      </c>
      <c r="AF912" s="137">
        <f t="shared" si="85"/>
        <v>0.17797552836484981</v>
      </c>
      <c r="AG912" s="136">
        <v>224.75</v>
      </c>
      <c r="AH912" s="137">
        <f t="shared" si="86"/>
        <v>0.17797552836484981</v>
      </c>
      <c r="AI912" s="136">
        <v>224.75</v>
      </c>
      <c r="AJ912" s="138">
        <f t="shared" si="87"/>
        <v>0.17797552836484981</v>
      </c>
    </row>
    <row r="913" spans="1:36">
      <c r="A913" s="136">
        <v>225</v>
      </c>
      <c r="B913" s="137">
        <f t="shared" si="67"/>
        <v>0.17777777777777778</v>
      </c>
      <c r="C913" s="137">
        <f t="shared" si="68"/>
        <v>1.7777777777777779</v>
      </c>
      <c r="D913" s="9">
        <v>22.499999999999201</v>
      </c>
      <c r="E913" s="138">
        <f t="shared" si="69"/>
        <v>1.7777777777778407</v>
      </c>
      <c r="F913" s="136">
        <v>225</v>
      </c>
      <c r="G913" s="137">
        <f t="shared" si="70"/>
        <v>0.44444444444444448</v>
      </c>
      <c r="H913" s="137">
        <f t="shared" si="71"/>
        <v>4.4444444444444446</v>
      </c>
      <c r="I913" s="9">
        <v>22.499999999999201</v>
      </c>
      <c r="J913" s="138">
        <f t="shared" si="72"/>
        <v>1.7777777777778407</v>
      </c>
      <c r="K913" s="136">
        <v>897</v>
      </c>
      <c r="L913" s="137">
        <f t="shared" si="73"/>
        <v>0.44593088071348941</v>
      </c>
      <c r="M913" s="137">
        <f t="shared" si="74"/>
        <v>4.4593088071348941</v>
      </c>
      <c r="N913" s="136">
        <v>225</v>
      </c>
      <c r="O913" s="137">
        <f t="shared" si="75"/>
        <v>0.17777777777777778</v>
      </c>
      <c r="P913" s="137">
        <f t="shared" si="76"/>
        <v>1.7777777777777779</v>
      </c>
      <c r="Q913" s="9">
        <v>22.499999999999201</v>
      </c>
      <c r="R913" s="138">
        <f t="shared" si="77"/>
        <v>1.7777777777778407</v>
      </c>
      <c r="S913" s="136">
        <v>8.9999999999999005</v>
      </c>
      <c r="T913" s="137">
        <f t="shared" si="78"/>
        <v>0.22222222222222468</v>
      </c>
      <c r="U913" s="137">
        <f t="shared" si="79"/>
        <v>2.2222222222222467</v>
      </c>
      <c r="V913" s="136">
        <v>90.000000000004604</v>
      </c>
      <c r="W913" s="137">
        <f t="shared" si="80"/>
        <v>0.22222222222221086</v>
      </c>
      <c r="X913" s="137">
        <f t="shared" si="81"/>
        <v>2.2222222222221086</v>
      </c>
      <c r="Y913" s="136">
        <v>225</v>
      </c>
      <c r="Z913" s="9">
        <f t="shared" si="82"/>
        <v>0.17777777777777778</v>
      </c>
      <c r="AA913" s="139">
        <v>0.89999999999999902</v>
      </c>
      <c r="AB913" s="9">
        <f t="shared" si="83"/>
        <v>0.22222222222222243</v>
      </c>
      <c r="AC913" s="136">
        <v>225</v>
      </c>
      <c r="AD913" s="9">
        <f t="shared" si="84"/>
        <v>0.28444444444444444</v>
      </c>
      <c r="AE913" s="136">
        <v>225</v>
      </c>
      <c r="AF913" s="137">
        <f t="shared" si="85"/>
        <v>0.17777777777777778</v>
      </c>
      <c r="AG913" s="136">
        <v>225</v>
      </c>
      <c r="AH913" s="137">
        <f t="shared" si="86"/>
        <v>0.17777777777777778</v>
      </c>
      <c r="AI913" s="136">
        <v>225</v>
      </c>
      <c r="AJ913" s="138">
        <f t="shared" si="87"/>
        <v>0.17777777777777778</v>
      </c>
    </row>
    <row r="914" spans="1:36">
      <c r="A914" s="136">
        <v>225.25</v>
      </c>
      <c r="B914" s="137">
        <f t="shared" si="67"/>
        <v>0.17758046614872364</v>
      </c>
      <c r="C914" s="137">
        <f t="shared" si="68"/>
        <v>1.7758046614872365</v>
      </c>
      <c r="D914" s="9">
        <v>22.524999999999199</v>
      </c>
      <c r="E914" s="138">
        <f t="shared" si="69"/>
        <v>1.7758046614872995</v>
      </c>
      <c r="F914" s="136">
        <v>225.25</v>
      </c>
      <c r="G914" s="137">
        <f t="shared" si="70"/>
        <v>0.44395116537180906</v>
      </c>
      <c r="H914" s="137">
        <f t="shared" si="71"/>
        <v>4.4395116537180908</v>
      </c>
      <c r="I914" s="9">
        <v>22.524999999999199</v>
      </c>
      <c r="J914" s="138">
        <f t="shared" si="72"/>
        <v>1.7758046614872995</v>
      </c>
      <c r="K914" s="9">
        <v>898</v>
      </c>
      <c r="L914" s="137">
        <f t="shared" si="73"/>
        <v>0.44543429844097993</v>
      </c>
      <c r="M914" s="137">
        <f t="shared" si="74"/>
        <v>4.4543429844097995</v>
      </c>
      <c r="N914" s="136">
        <v>225.25</v>
      </c>
      <c r="O914" s="137">
        <f t="shared" si="75"/>
        <v>0.17758046614872364</v>
      </c>
      <c r="P914" s="137">
        <f t="shared" si="76"/>
        <v>1.7758046614872365</v>
      </c>
      <c r="Q914" s="9">
        <v>22.524999999999199</v>
      </c>
      <c r="R914" s="138">
        <f t="shared" si="77"/>
        <v>1.7758046614872995</v>
      </c>
      <c r="S914" s="136">
        <v>9.0099999999999003</v>
      </c>
      <c r="T914" s="137">
        <f t="shared" si="78"/>
        <v>0.221975582685907</v>
      </c>
      <c r="U914" s="137">
        <f t="shared" si="79"/>
        <v>2.2197558268590702</v>
      </c>
      <c r="V914" s="136">
        <v>90.100000000004599</v>
      </c>
      <c r="W914" s="137">
        <f t="shared" si="80"/>
        <v>0.22197558268589324</v>
      </c>
      <c r="X914" s="137">
        <f t="shared" si="81"/>
        <v>2.2197558268589326</v>
      </c>
      <c r="Y914" s="136">
        <v>225.25</v>
      </c>
      <c r="Z914" s="9">
        <f t="shared" si="82"/>
        <v>0.17758046614872364</v>
      </c>
      <c r="AA914" s="139">
        <v>0.90099999999999902</v>
      </c>
      <c r="AB914" s="9">
        <f t="shared" si="83"/>
        <v>0.22197558268590478</v>
      </c>
      <c r="AC914" s="136">
        <v>225.25</v>
      </c>
      <c r="AD914" s="9">
        <f t="shared" si="84"/>
        <v>0.28412874583795783</v>
      </c>
      <c r="AE914" s="136">
        <v>225.25</v>
      </c>
      <c r="AF914" s="137">
        <f t="shared" si="85"/>
        <v>0.17758046614872364</v>
      </c>
      <c r="AG914" s="136">
        <v>225.25</v>
      </c>
      <c r="AH914" s="137">
        <f t="shared" si="86"/>
        <v>0.17758046614872364</v>
      </c>
      <c r="AI914" s="136">
        <v>225.25</v>
      </c>
      <c r="AJ914" s="138">
        <f t="shared" si="87"/>
        <v>0.17758046614872364</v>
      </c>
    </row>
    <row r="915" spans="1:36">
      <c r="A915" s="136">
        <v>225.5</v>
      </c>
      <c r="B915" s="137">
        <f t="shared" si="67"/>
        <v>0.17738359201773835</v>
      </c>
      <c r="C915" s="137">
        <f t="shared" si="68"/>
        <v>1.7738359201773835</v>
      </c>
      <c r="D915" s="9">
        <v>22.549999999999201</v>
      </c>
      <c r="E915" s="138">
        <f t="shared" si="69"/>
        <v>1.7738359201774463</v>
      </c>
      <c r="F915" s="136">
        <v>225.5</v>
      </c>
      <c r="G915" s="137">
        <f t="shared" si="70"/>
        <v>0.44345898004434592</v>
      </c>
      <c r="H915" s="137">
        <f t="shared" si="71"/>
        <v>4.434589800443459</v>
      </c>
      <c r="I915" s="9">
        <v>22.549999999999201</v>
      </c>
      <c r="J915" s="138">
        <f t="shared" si="72"/>
        <v>1.7738359201774463</v>
      </c>
      <c r="K915" s="136">
        <v>899</v>
      </c>
      <c r="L915" s="137">
        <f t="shared" si="73"/>
        <v>0.44493882091212456</v>
      </c>
      <c r="M915" s="137">
        <f t="shared" si="74"/>
        <v>4.4493882091212456</v>
      </c>
      <c r="N915" s="136">
        <v>225.5</v>
      </c>
      <c r="O915" s="137">
        <f t="shared" si="75"/>
        <v>0.17738359201773835</v>
      </c>
      <c r="P915" s="137">
        <f t="shared" si="76"/>
        <v>1.7738359201773835</v>
      </c>
      <c r="Q915" s="9">
        <v>22.549999999999201</v>
      </c>
      <c r="R915" s="138">
        <f t="shared" si="77"/>
        <v>1.7738359201774463</v>
      </c>
      <c r="S915" s="136">
        <v>9.0199999999999001</v>
      </c>
      <c r="T915" s="137">
        <f t="shared" si="78"/>
        <v>0.2217294900221754</v>
      </c>
      <c r="U915" s="137">
        <f t="shared" si="79"/>
        <v>2.2172949002217539</v>
      </c>
      <c r="V915" s="136">
        <v>90.200000000004593</v>
      </c>
      <c r="W915" s="137">
        <f t="shared" si="80"/>
        <v>0.22172949002216163</v>
      </c>
      <c r="X915" s="137">
        <f t="shared" si="81"/>
        <v>2.2172949002216162</v>
      </c>
      <c r="Y915" s="136">
        <v>225.5</v>
      </c>
      <c r="Z915" s="9">
        <f t="shared" si="82"/>
        <v>0.17738359201773835</v>
      </c>
      <c r="AA915" s="139">
        <v>0.90199999999999902</v>
      </c>
      <c r="AB915" s="9">
        <f t="shared" si="83"/>
        <v>0.22172949002217318</v>
      </c>
      <c r="AC915" s="136">
        <v>225.5</v>
      </c>
      <c r="AD915" s="9">
        <f t="shared" si="84"/>
        <v>0.28381374722838137</v>
      </c>
      <c r="AE915" s="136">
        <v>225.5</v>
      </c>
      <c r="AF915" s="137">
        <f t="shared" si="85"/>
        <v>0.17738359201773835</v>
      </c>
      <c r="AG915" s="136">
        <v>225.5</v>
      </c>
      <c r="AH915" s="137">
        <f t="shared" si="86"/>
        <v>0.17738359201773835</v>
      </c>
      <c r="AI915" s="136">
        <v>225.5</v>
      </c>
      <c r="AJ915" s="138">
        <f t="shared" si="87"/>
        <v>0.17738359201773835</v>
      </c>
    </row>
    <row r="916" spans="1:36">
      <c r="A916" s="136">
        <v>225.75</v>
      </c>
      <c r="B916" s="137">
        <f t="shared" si="67"/>
        <v>0.17718715393133999</v>
      </c>
      <c r="C916" s="137">
        <f t="shared" si="68"/>
        <v>1.7718715393133999</v>
      </c>
      <c r="D916" s="9">
        <v>22.5749999999992</v>
      </c>
      <c r="E916" s="138">
        <f t="shared" si="69"/>
        <v>1.7718715393134625</v>
      </c>
      <c r="F916" s="136">
        <v>225.75</v>
      </c>
      <c r="G916" s="137">
        <f t="shared" si="70"/>
        <v>0.44296788482834992</v>
      </c>
      <c r="H916" s="137">
        <f t="shared" si="71"/>
        <v>4.4296788482834994</v>
      </c>
      <c r="I916" s="9">
        <v>22.5749999999992</v>
      </c>
      <c r="J916" s="138">
        <f t="shared" si="72"/>
        <v>1.7718715393134625</v>
      </c>
      <c r="K916" s="9">
        <v>900</v>
      </c>
      <c r="L916" s="137">
        <f t="shared" si="73"/>
        <v>0.44444444444444448</v>
      </c>
      <c r="M916" s="137">
        <f t="shared" si="74"/>
        <v>4.4444444444444446</v>
      </c>
      <c r="N916" s="136">
        <v>225.75</v>
      </c>
      <c r="O916" s="137">
        <f t="shared" si="75"/>
        <v>0.17718715393133999</v>
      </c>
      <c r="P916" s="137">
        <f t="shared" si="76"/>
        <v>1.7718715393133999</v>
      </c>
      <c r="Q916" s="9">
        <v>22.5749999999992</v>
      </c>
      <c r="R916" s="138">
        <f t="shared" si="77"/>
        <v>1.7718715393134625</v>
      </c>
      <c r="S916" s="136">
        <v>9.0299999999998999</v>
      </c>
      <c r="T916" s="137">
        <f t="shared" si="78"/>
        <v>0.22148394241417743</v>
      </c>
      <c r="U916" s="137">
        <f t="shared" si="79"/>
        <v>2.2148394241417741</v>
      </c>
      <c r="V916" s="136">
        <v>90.300000000004601</v>
      </c>
      <c r="W916" s="137">
        <f t="shared" si="80"/>
        <v>0.22148394241416369</v>
      </c>
      <c r="X916" s="137">
        <f t="shared" si="81"/>
        <v>2.2148394241416369</v>
      </c>
      <c r="Y916" s="136">
        <v>225.75</v>
      </c>
      <c r="Z916" s="9">
        <f t="shared" si="82"/>
        <v>0.17718715393133999</v>
      </c>
      <c r="AA916" s="139">
        <v>0.90299999999999903</v>
      </c>
      <c r="AB916" s="9">
        <f t="shared" si="83"/>
        <v>0.22148394241417524</v>
      </c>
      <c r="AC916" s="136">
        <v>225.75</v>
      </c>
      <c r="AD916" s="9">
        <f t="shared" si="84"/>
        <v>0.28349944629014395</v>
      </c>
      <c r="AE916" s="136">
        <v>225.75</v>
      </c>
      <c r="AF916" s="137">
        <f t="shared" si="85"/>
        <v>0.17718715393133999</v>
      </c>
      <c r="AG916" s="136">
        <v>225.75</v>
      </c>
      <c r="AH916" s="137">
        <f t="shared" si="86"/>
        <v>0.17718715393133999</v>
      </c>
      <c r="AI916" s="136">
        <v>225.75</v>
      </c>
      <c r="AJ916" s="138">
        <f t="shared" si="87"/>
        <v>0.17718715393133999</v>
      </c>
    </row>
    <row r="917" spans="1:36">
      <c r="A917" s="136">
        <v>226</v>
      </c>
      <c r="B917" s="137">
        <f t="shared" si="67"/>
        <v>0.17699115044247787</v>
      </c>
      <c r="C917" s="137">
        <f t="shared" si="68"/>
        <v>1.7699115044247788</v>
      </c>
      <c r="D917" s="9">
        <v>22.599999999999199</v>
      </c>
      <c r="E917" s="138">
        <f t="shared" si="69"/>
        <v>1.7699115044248415</v>
      </c>
      <c r="F917" s="136">
        <v>226</v>
      </c>
      <c r="G917" s="137">
        <f t="shared" si="70"/>
        <v>0.44247787610619466</v>
      </c>
      <c r="H917" s="137">
        <f t="shared" si="71"/>
        <v>4.4247787610619467</v>
      </c>
      <c r="I917" s="9">
        <v>22.599999999999199</v>
      </c>
      <c r="J917" s="138">
        <f t="shared" si="72"/>
        <v>1.7699115044248415</v>
      </c>
      <c r="K917" s="136">
        <v>901</v>
      </c>
      <c r="L917" s="137">
        <f t="shared" si="73"/>
        <v>0.44395116537180906</v>
      </c>
      <c r="M917" s="137">
        <f t="shared" si="74"/>
        <v>4.4395116537180908</v>
      </c>
      <c r="N917" s="136">
        <v>226</v>
      </c>
      <c r="O917" s="137">
        <f t="shared" si="75"/>
        <v>0.17699115044247787</v>
      </c>
      <c r="P917" s="137">
        <f t="shared" si="76"/>
        <v>1.7699115044247788</v>
      </c>
      <c r="Q917" s="9">
        <v>22.599999999999199</v>
      </c>
      <c r="R917" s="138">
        <f t="shared" si="77"/>
        <v>1.7699115044248415</v>
      </c>
      <c r="S917" s="136">
        <v>9.0399999999998997</v>
      </c>
      <c r="T917" s="137">
        <f t="shared" si="78"/>
        <v>0.2212389380530998</v>
      </c>
      <c r="U917" s="137">
        <f t="shared" si="79"/>
        <v>2.2123893805309978</v>
      </c>
      <c r="V917" s="136">
        <v>90.400000000004596</v>
      </c>
      <c r="W917" s="137">
        <f t="shared" si="80"/>
        <v>0.22123893805308609</v>
      </c>
      <c r="X917" s="137">
        <f t="shared" si="81"/>
        <v>2.212389380530861</v>
      </c>
      <c r="Y917" s="136">
        <v>226</v>
      </c>
      <c r="Z917" s="9">
        <f t="shared" si="82"/>
        <v>0.17699115044247787</v>
      </c>
      <c r="AA917" s="139">
        <v>0.90399999999999903</v>
      </c>
      <c r="AB917" s="9">
        <f t="shared" si="83"/>
        <v>0.22123893805309758</v>
      </c>
      <c r="AC917" s="136">
        <v>226</v>
      </c>
      <c r="AD917" s="9">
        <f t="shared" si="84"/>
        <v>0.2831858407079646</v>
      </c>
      <c r="AE917" s="136">
        <v>226</v>
      </c>
      <c r="AF917" s="137">
        <f t="shared" si="85"/>
        <v>0.17699115044247787</v>
      </c>
      <c r="AG917" s="136">
        <v>226</v>
      </c>
      <c r="AH917" s="137">
        <f t="shared" si="86"/>
        <v>0.17699115044247787</v>
      </c>
      <c r="AI917" s="136">
        <v>226</v>
      </c>
      <c r="AJ917" s="138">
        <f t="shared" si="87"/>
        <v>0.17699115044247787</v>
      </c>
    </row>
    <row r="918" spans="1:36">
      <c r="A918" s="136">
        <v>226.25</v>
      </c>
      <c r="B918" s="137">
        <f t="shared" si="67"/>
        <v>0.17679558011049726</v>
      </c>
      <c r="C918" s="137">
        <f t="shared" si="68"/>
        <v>1.7679558011049725</v>
      </c>
      <c r="D918" s="9">
        <v>22.624999999999201</v>
      </c>
      <c r="E918" s="138">
        <f t="shared" si="69"/>
        <v>1.7679558011050349</v>
      </c>
      <c r="F918" s="136">
        <v>226.25</v>
      </c>
      <c r="G918" s="137">
        <f t="shared" si="70"/>
        <v>0.44198895027624313</v>
      </c>
      <c r="H918" s="137">
        <f t="shared" si="71"/>
        <v>4.4198895027624312</v>
      </c>
      <c r="I918" s="9">
        <v>22.624999999999201</v>
      </c>
      <c r="J918" s="138">
        <f t="shared" si="72"/>
        <v>1.7679558011050349</v>
      </c>
      <c r="K918" s="9">
        <v>902</v>
      </c>
      <c r="L918" s="137">
        <f t="shared" si="73"/>
        <v>0.44345898004434592</v>
      </c>
      <c r="M918" s="137">
        <f t="shared" si="74"/>
        <v>4.434589800443459</v>
      </c>
      <c r="N918" s="136">
        <v>226.25</v>
      </c>
      <c r="O918" s="137">
        <f t="shared" si="75"/>
        <v>0.17679558011049726</v>
      </c>
      <c r="P918" s="137">
        <f t="shared" si="76"/>
        <v>1.7679558011049725</v>
      </c>
      <c r="Q918" s="9">
        <v>22.624999999999201</v>
      </c>
      <c r="R918" s="138">
        <f t="shared" si="77"/>
        <v>1.7679558011050349</v>
      </c>
      <c r="S918" s="136">
        <v>9.0499999999998995</v>
      </c>
      <c r="T918" s="137">
        <f t="shared" si="78"/>
        <v>0.22099447513812398</v>
      </c>
      <c r="U918" s="137">
        <f t="shared" si="79"/>
        <v>2.20994475138124</v>
      </c>
      <c r="V918" s="136">
        <v>90.500000000004604</v>
      </c>
      <c r="W918" s="137">
        <f t="shared" si="80"/>
        <v>0.2209944751381103</v>
      </c>
      <c r="X918" s="137">
        <f t="shared" si="81"/>
        <v>2.2099447513811028</v>
      </c>
      <c r="Y918" s="136">
        <v>226.25</v>
      </c>
      <c r="Z918" s="9">
        <f t="shared" si="82"/>
        <v>0.17679558011049726</v>
      </c>
      <c r="AA918" s="139">
        <v>0.90499999999999903</v>
      </c>
      <c r="AB918" s="9">
        <f t="shared" si="83"/>
        <v>0.22099447513812179</v>
      </c>
      <c r="AC918" s="136">
        <v>226.25</v>
      </c>
      <c r="AD918" s="9">
        <f t="shared" si="84"/>
        <v>0.2828729281767956</v>
      </c>
      <c r="AE918" s="136">
        <v>226.25</v>
      </c>
      <c r="AF918" s="137">
        <f t="shared" si="85"/>
        <v>0.17679558011049726</v>
      </c>
      <c r="AG918" s="136">
        <v>226.25</v>
      </c>
      <c r="AH918" s="137">
        <f t="shared" si="86"/>
        <v>0.17679558011049726</v>
      </c>
      <c r="AI918" s="136">
        <v>226.25</v>
      </c>
      <c r="AJ918" s="138">
        <f t="shared" si="87"/>
        <v>0.17679558011049726</v>
      </c>
    </row>
    <row r="919" spans="1:36">
      <c r="A919" s="136">
        <v>226.5</v>
      </c>
      <c r="B919" s="137">
        <f t="shared" si="67"/>
        <v>0.17660044150110377</v>
      </c>
      <c r="C919" s="137">
        <f t="shared" si="68"/>
        <v>1.7660044150110377</v>
      </c>
      <c r="D919" s="9">
        <v>22.649999999999199</v>
      </c>
      <c r="E919" s="138">
        <f t="shared" si="69"/>
        <v>1.7660044150111001</v>
      </c>
      <c r="F919" s="136">
        <v>226.5</v>
      </c>
      <c r="G919" s="137">
        <f t="shared" si="70"/>
        <v>0.44150110375275942</v>
      </c>
      <c r="H919" s="137">
        <f t="shared" si="71"/>
        <v>4.4150110375275942</v>
      </c>
      <c r="I919" s="9">
        <v>22.649999999999199</v>
      </c>
      <c r="J919" s="138">
        <f t="shared" si="72"/>
        <v>1.7660044150111001</v>
      </c>
      <c r="K919" s="136">
        <v>903</v>
      </c>
      <c r="L919" s="137">
        <f t="shared" si="73"/>
        <v>0.44296788482834992</v>
      </c>
      <c r="M919" s="137">
        <f t="shared" si="74"/>
        <v>4.4296788482834994</v>
      </c>
      <c r="N919" s="136">
        <v>226.5</v>
      </c>
      <c r="O919" s="137">
        <f t="shared" si="75"/>
        <v>0.17660044150110377</v>
      </c>
      <c r="P919" s="137">
        <f t="shared" si="76"/>
        <v>1.7660044150110377</v>
      </c>
      <c r="Q919" s="9">
        <v>22.649999999999199</v>
      </c>
      <c r="R919" s="138">
        <f t="shared" si="77"/>
        <v>1.7660044150111001</v>
      </c>
      <c r="S919" s="136">
        <v>9.0599999999998992</v>
      </c>
      <c r="T919" s="137">
        <f t="shared" si="78"/>
        <v>0.22075055187638212</v>
      </c>
      <c r="U919" s="137">
        <f t="shared" si="79"/>
        <v>2.2075055187638211</v>
      </c>
      <c r="V919" s="136">
        <v>90.600000000004599</v>
      </c>
      <c r="W919" s="137">
        <f t="shared" si="80"/>
        <v>0.22075055187636849</v>
      </c>
      <c r="X919" s="137">
        <f t="shared" si="81"/>
        <v>2.2075055187636847</v>
      </c>
      <c r="Y919" s="136">
        <v>226.5</v>
      </c>
      <c r="Z919" s="9">
        <f t="shared" si="82"/>
        <v>0.17660044150110377</v>
      </c>
      <c r="AA919" s="139">
        <v>0.90599999999999903</v>
      </c>
      <c r="AB919" s="9">
        <f t="shared" si="83"/>
        <v>0.22075055187637996</v>
      </c>
      <c r="AC919" s="136">
        <v>226.5</v>
      </c>
      <c r="AD919" s="9">
        <f t="shared" si="84"/>
        <v>0.282560706401766</v>
      </c>
      <c r="AE919" s="136">
        <v>226.5</v>
      </c>
      <c r="AF919" s="137">
        <f t="shared" si="85"/>
        <v>0.17660044150110377</v>
      </c>
      <c r="AG919" s="136">
        <v>226.5</v>
      </c>
      <c r="AH919" s="137">
        <f t="shared" si="86"/>
        <v>0.17660044150110377</v>
      </c>
      <c r="AI919" s="136">
        <v>226.5</v>
      </c>
      <c r="AJ919" s="138">
        <f t="shared" si="87"/>
        <v>0.17660044150110377</v>
      </c>
    </row>
    <row r="920" spans="1:36">
      <c r="A920" s="136">
        <v>226.75</v>
      </c>
      <c r="B920" s="137">
        <f t="shared" si="67"/>
        <v>0.17640573318632857</v>
      </c>
      <c r="C920" s="137">
        <f t="shared" si="68"/>
        <v>1.7640573318632857</v>
      </c>
      <c r="D920" s="9">
        <v>22.674999999999201</v>
      </c>
      <c r="E920" s="138">
        <f t="shared" si="69"/>
        <v>1.7640573318633477</v>
      </c>
      <c r="F920" s="136">
        <v>226.75</v>
      </c>
      <c r="G920" s="137">
        <f t="shared" si="70"/>
        <v>0.44101433296582143</v>
      </c>
      <c r="H920" s="137">
        <f t="shared" si="71"/>
        <v>4.4101433296582142</v>
      </c>
      <c r="I920" s="9">
        <v>22.674999999999201</v>
      </c>
      <c r="J920" s="138">
        <f t="shared" si="72"/>
        <v>1.7640573318633477</v>
      </c>
      <c r="K920" s="9">
        <v>904</v>
      </c>
      <c r="L920" s="137">
        <f t="shared" si="73"/>
        <v>0.44247787610619466</v>
      </c>
      <c r="M920" s="137">
        <f t="shared" si="74"/>
        <v>4.4247787610619467</v>
      </c>
      <c r="N920" s="136">
        <v>226.75</v>
      </c>
      <c r="O920" s="137">
        <f t="shared" si="75"/>
        <v>0.17640573318632857</v>
      </c>
      <c r="P920" s="137">
        <f t="shared" si="76"/>
        <v>1.7640573318632857</v>
      </c>
      <c r="Q920" s="9">
        <v>22.674999999999201</v>
      </c>
      <c r="R920" s="138">
        <f t="shared" si="77"/>
        <v>1.7640573318633477</v>
      </c>
      <c r="S920" s="136">
        <v>9.0699999999999008</v>
      </c>
      <c r="T920" s="137">
        <f t="shared" si="78"/>
        <v>0.2205071664829131</v>
      </c>
      <c r="U920" s="137">
        <f t="shared" si="79"/>
        <v>2.2050716648291311</v>
      </c>
      <c r="V920" s="136">
        <v>90.700000000004593</v>
      </c>
      <c r="W920" s="137">
        <f t="shared" si="80"/>
        <v>0.22050716648289953</v>
      </c>
      <c r="X920" s="137">
        <f t="shared" si="81"/>
        <v>2.2050716648289952</v>
      </c>
      <c r="Y920" s="136">
        <v>226.75</v>
      </c>
      <c r="Z920" s="9">
        <f t="shared" si="82"/>
        <v>0.17640573318632857</v>
      </c>
      <c r="AA920" s="139">
        <v>0.90699999999999903</v>
      </c>
      <c r="AB920" s="9">
        <f t="shared" si="83"/>
        <v>0.22050716648291097</v>
      </c>
      <c r="AC920" s="136">
        <v>226.75</v>
      </c>
      <c r="AD920" s="9">
        <f t="shared" si="84"/>
        <v>0.28224917309812569</v>
      </c>
      <c r="AE920" s="136">
        <v>226.75</v>
      </c>
      <c r="AF920" s="137">
        <f t="shared" si="85"/>
        <v>0.17640573318632857</v>
      </c>
      <c r="AG920" s="136">
        <v>226.75</v>
      </c>
      <c r="AH920" s="137">
        <f t="shared" si="86"/>
        <v>0.17640573318632857</v>
      </c>
      <c r="AI920" s="136">
        <v>226.75</v>
      </c>
      <c r="AJ920" s="138">
        <f t="shared" si="87"/>
        <v>0.17640573318632857</v>
      </c>
    </row>
    <row r="921" spans="1:36">
      <c r="A921" s="136">
        <v>227</v>
      </c>
      <c r="B921" s="137">
        <f t="shared" si="67"/>
        <v>0.17621145374449337</v>
      </c>
      <c r="C921" s="137">
        <f t="shared" si="68"/>
        <v>1.7621145374449338</v>
      </c>
      <c r="D921" s="9">
        <v>22.699999999999299</v>
      </c>
      <c r="E921" s="138">
        <f t="shared" si="69"/>
        <v>1.7621145374449885</v>
      </c>
      <c r="F921" s="136">
        <v>227</v>
      </c>
      <c r="G921" s="137">
        <f t="shared" si="70"/>
        <v>0.44052863436123346</v>
      </c>
      <c r="H921" s="137">
        <f t="shared" si="71"/>
        <v>4.4052863436123344</v>
      </c>
      <c r="I921" s="9">
        <v>22.699999999999299</v>
      </c>
      <c r="J921" s="138">
        <f t="shared" si="72"/>
        <v>1.7621145374449885</v>
      </c>
      <c r="K921" s="136">
        <v>905</v>
      </c>
      <c r="L921" s="137">
        <f t="shared" si="73"/>
        <v>0.44198895027624313</v>
      </c>
      <c r="M921" s="137">
        <f t="shared" si="74"/>
        <v>4.4198895027624312</v>
      </c>
      <c r="N921" s="136">
        <v>227</v>
      </c>
      <c r="O921" s="137">
        <f t="shared" si="75"/>
        <v>0.17621145374449337</v>
      </c>
      <c r="P921" s="137">
        <f t="shared" si="76"/>
        <v>1.7621145374449338</v>
      </c>
      <c r="Q921" s="9">
        <v>22.699999999999299</v>
      </c>
      <c r="R921" s="138">
        <f t="shared" si="77"/>
        <v>1.7621145374449885</v>
      </c>
      <c r="S921" s="136">
        <v>9.0799999999998793</v>
      </c>
      <c r="T921" s="137">
        <f t="shared" si="78"/>
        <v>0.22026431718061965</v>
      </c>
      <c r="U921" s="137">
        <f t="shared" si="79"/>
        <v>2.2026431718061965</v>
      </c>
      <c r="V921" s="136">
        <v>90.800000000004601</v>
      </c>
      <c r="W921" s="137">
        <f t="shared" si="80"/>
        <v>0.22026431718060557</v>
      </c>
      <c r="X921" s="137">
        <f t="shared" si="81"/>
        <v>2.2026431718060557</v>
      </c>
      <c r="Y921" s="136">
        <v>227</v>
      </c>
      <c r="Z921" s="9">
        <f t="shared" si="82"/>
        <v>0.17621145374449337</v>
      </c>
      <c r="AA921" s="139">
        <v>0.90799999999999903</v>
      </c>
      <c r="AB921" s="9">
        <f t="shared" si="83"/>
        <v>0.22026431718061698</v>
      </c>
      <c r="AC921" s="136">
        <v>227</v>
      </c>
      <c r="AD921" s="9">
        <f t="shared" si="84"/>
        <v>0.2819383259911894</v>
      </c>
      <c r="AE921" s="136">
        <v>227</v>
      </c>
      <c r="AF921" s="137">
        <f t="shared" si="85"/>
        <v>0.17621145374449337</v>
      </c>
      <c r="AG921" s="136">
        <v>227</v>
      </c>
      <c r="AH921" s="137">
        <f t="shared" si="86"/>
        <v>0.17621145374449337</v>
      </c>
      <c r="AI921" s="136">
        <v>227</v>
      </c>
      <c r="AJ921" s="138">
        <f t="shared" si="87"/>
        <v>0.17621145374449337</v>
      </c>
    </row>
    <row r="922" spans="1:36">
      <c r="A922" s="136">
        <v>227.25</v>
      </c>
      <c r="B922" s="137">
        <f t="shared" si="67"/>
        <v>0.17601760176017603</v>
      </c>
      <c r="C922" s="137">
        <f t="shared" si="68"/>
        <v>1.7601760176017602</v>
      </c>
      <c r="D922" s="9">
        <v>22.724999999999302</v>
      </c>
      <c r="E922" s="138">
        <f t="shared" si="69"/>
        <v>1.7601760176018144</v>
      </c>
      <c r="F922" s="136">
        <v>227.25</v>
      </c>
      <c r="G922" s="137">
        <f t="shared" si="70"/>
        <v>0.44004400440044006</v>
      </c>
      <c r="H922" s="137">
        <f t="shared" si="71"/>
        <v>4.4004400440044007</v>
      </c>
      <c r="I922" s="9">
        <v>22.724999999999302</v>
      </c>
      <c r="J922" s="138">
        <f t="shared" si="72"/>
        <v>1.7601760176018144</v>
      </c>
      <c r="K922" s="9">
        <v>906</v>
      </c>
      <c r="L922" s="137">
        <f t="shared" si="73"/>
        <v>0.44150110375275942</v>
      </c>
      <c r="M922" s="137">
        <f t="shared" si="74"/>
        <v>4.4150110375275942</v>
      </c>
      <c r="N922" s="136">
        <v>227.25</v>
      </c>
      <c r="O922" s="137">
        <f t="shared" si="75"/>
        <v>0.17601760176017603</v>
      </c>
      <c r="P922" s="137">
        <f t="shared" si="76"/>
        <v>1.7601760176017602</v>
      </c>
      <c r="Q922" s="9">
        <v>22.724999999999302</v>
      </c>
      <c r="R922" s="138">
        <f t="shared" si="77"/>
        <v>1.7601760176018144</v>
      </c>
      <c r="S922" s="136">
        <v>9.0899999999998808</v>
      </c>
      <c r="T922" s="137">
        <f t="shared" si="78"/>
        <v>0.22002200220022292</v>
      </c>
      <c r="U922" s="137">
        <f t="shared" si="79"/>
        <v>2.2002200220022292</v>
      </c>
      <c r="V922" s="136">
        <v>90.900000000004596</v>
      </c>
      <c r="W922" s="137">
        <f t="shared" si="80"/>
        <v>0.2200220022002089</v>
      </c>
      <c r="X922" s="137">
        <f t="shared" si="81"/>
        <v>2.2002200220020889</v>
      </c>
      <c r="Y922" s="136">
        <v>227.25</v>
      </c>
      <c r="Z922" s="9">
        <f t="shared" si="82"/>
        <v>0.17601760176017603</v>
      </c>
      <c r="AA922" s="139">
        <v>0.90899999999999903</v>
      </c>
      <c r="AB922" s="9">
        <f t="shared" si="83"/>
        <v>0.22002200220022028</v>
      </c>
      <c r="AC922" s="136">
        <v>227.25</v>
      </c>
      <c r="AD922" s="9">
        <f t="shared" si="84"/>
        <v>0.28162816281628167</v>
      </c>
      <c r="AE922" s="136">
        <v>227.25</v>
      </c>
      <c r="AF922" s="137">
        <f t="shared" si="85"/>
        <v>0.17601760176017603</v>
      </c>
      <c r="AG922" s="136">
        <v>227.25</v>
      </c>
      <c r="AH922" s="137">
        <f t="shared" si="86"/>
        <v>0.17601760176017603</v>
      </c>
      <c r="AI922" s="136">
        <v>227.25</v>
      </c>
      <c r="AJ922" s="138">
        <f t="shared" si="87"/>
        <v>0.17601760176017603</v>
      </c>
    </row>
    <row r="923" spans="1:36">
      <c r="A923" s="136">
        <v>227.5</v>
      </c>
      <c r="B923" s="137">
        <f t="shared" si="67"/>
        <v>0.17582417582417584</v>
      </c>
      <c r="C923" s="137">
        <f t="shared" si="68"/>
        <v>1.7582417582417584</v>
      </c>
      <c r="D923" s="9">
        <v>22.7499999999993</v>
      </c>
      <c r="E923" s="138">
        <f t="shared" si="69"/>
        <v>1.7582417582418122</v>
      </c>
      <c r="F923" s="136">
        <v>227.5</v>
      </c>
      <c r="G923" s="137">
        <f t="shared" si="70"/>
        <v>0.43956043956043961</v>
      </c>
      <c r="H923" s="137">
        <f t="shared" si="71"/>
        <v>4.395604395604396</v>
      </c>
      <c r="I923" s="9">
        <v>22.7499999999993</v>
      </c>
      <c r="J923" s="138">
        <f t="shared" si="72"/>
        <v>1.7582417582418122</v>
      </c>
      <c r="K923" s="136">
        <v>907</v>
      </c>
      <c r="L923" s="137">
        <f t="shared" si="73"/>
        <v>0.44101433296582143</v>
      </c>
      <c r="M923" s="137">
        <f t="shared" si="74"/>
        <v>4.4101433296582142</v>
      </c>
      <c r="N923" s="136">
        <v>227.5</v>
      </c>
      <c r="O923" s="137">
        <f t="shared" si="75"/>
        <v>0.17582417582417584</v>
      </c>
      <c r="P923" s="137">
        <f t="shared" si="76"/>
        <v>1.7582417582417584</v>
      </c>
      <c r="Q923" s="9">
        <v>22.7499999999993</v>
      </c>
      <c r="R923" s="138">
        <f t="shared" si="77"/>
        <v>1.7582417582418122</v>
      </c>
      <c r="S923" s="136">
        <v>9.0999999999998806</v>
      </c>
      <c r="T923" s="137">
        <f t="shared" si="78"/>
        <v>0.21978021978022266</v>
      </c>
      <c r="U923" s="137">
        <f t="shared" si="79"/>
        <v>2.1978021978022264</v>
      </c>
      <c r="V923" s="136">
        <v>91.000000000004604</v>
      </c>
      <c r="W923" s="137">
        <f t="shared" si="80"/>
        <v>0.21978021978020867</v>
      </c>
      <c r="X923" s="137">
        <f t="shared" si="81"/>
        <v>2.197802197802087</v>
      </c>
      <c r="Y923" s="136">
        <v>227.5</v>
      </c>
      <c r="Z923" s="9">
        <f t="shared" si="82"/>
        <v>0.17582417582417584</v>
      </c>
      <c r="AA923" s="139">
        <v>0.90999999999999903</v>
      </c>
      <c r="AB923" s="9">
        <f t="shared" si="83"/>
        <v>0.21978021978022003</v>
      </c>
      <c r="AC923" s="136">
        <v>227.5</v>
      </c>
      <c r="AD923" s="9">
        <f t="shared" si="84"/>
        <v>0.28131868131868132</v>
      </c>
      <c r="AE923" s="136">
        <v>227.5</v>
      </c>
      <c r="AF923" s="137">
        <f t="shared" si="85"/>
        <v>0.17582417582417584</v>
      </c>
      <c r="AG923" s="136">
        <v>227.5</v>
      </c>
      <c r="AH923" s="137">
        <f t="shared" si="86"/>
        <v>0.17582417582417584</v>
      </c>
      <c r="AI923" s="136">
        <v>227.5</v>
      </c>
      <c r="AJ923" s="138">
        <f t="shared" si="87"/>
        <v>0.17582417582417584</v>
      </c>
    </row>
    <row r="924" spans="1:36">
      <c r="A924" s="136">
        <v>227.75</v>
      </c>
      <c r="B924" s="137">
        <f t="shared" si="67"/>
        <v>0.17563117453347971</v>
      </c>
      <c r="C924" s="137">
        <f t="shared" si="68"/>
        <v>1.7563117453347972</v>
      </c>
      <c r="D924" s="9">
        <v>22.774999999999299</v>
      </c>
      <c r="E924" s="138">
        <f t="shared" si="69"/>
        <v>1.7563117453348511</v>
      </c>
      <c r="F924" s="136">
        <v>227.75</v>
      </c>
      <c r="G924" s="137">
        <f t="shared" si="70"/>
        <v>0.43907793633369929</v>
      </c>
      <c r="H924" s="137">
        <f t="shared" si="71"/>
        <v>4.3907793633369927</v>
      </c>
      <c r="I924" s="9">
        <v>22.774999999999299</v>
      </c>
      <c r="J924" s="138">
        <f t="shared" si="72"/>
        <v>1.7563117453348511</v>
      </c>
      <c r="K924" s="9">
        <v>908</v>
      </c>
      <c r="L924" s="137">
        <f t="shared" si="73"/>
        <v>0.44052863436123346</v>
      </c>
      <c r="M924" s="137">
        <f t="shared" si="74"/>
        <v>4.4052863436123344</v>
      </c>
      <c r="N924" s="136">
        <v>227.75</v>
      </c>
      <c r="O924" s="137">
        <f t="shared" si="75"/>
        <v>0.17563117453347971</v>
      </c>
      <c r="P924" s="137">
        <f t="shared" si="76"/>
        <v>1.7563117453347972</v>
      </c>
      <c r="Q924" s="9">
        <v>22.774999999999299</v>
      </c>
      <c r="R924" s="138">
        <f t="shared" si="77"/>
        <v>1.7563117453348511</v>
      </c>
      <c r="S924" s="136">
        <v>9.1099999999998804</v>
      </c>
      <c r="T924" s="137">
        <f t="shared" si="78"/>
        <v>0.21953896816685251</v>
      </c>
      <c r="U924" s="137">
        <f t="shared" si="79"/>
        <v>2.1953896816685252</v>
      </c>
      <c r="V924" s="136">
        <v>91.100000000004698</v>
      </c>
      <c r="W924" s="137">
        <f t="shared" si="80"/>
        <v>0.21953896816683829</v>
      </c>
      <c r="X924" s="137">
        <f t="shared" si="81"/>
        <v>2.1953896816683831</v>
      </c>
      <c r="Y924" s="136">
        <v>227.75</v>
      </c>
      <c r="Z924" s="9">
        <f t="shared" si="82"/>
        <v>0.17563117453347971</v>
      </c>
      <c r="AA924" s="139">
        <v>0.91099999999999903</v>
      </c>
      <c r="AB924" s="9">
        <f t="shared" si="83"/>
        <v>0.21953896816684984</v>
      </c>
      <c r="AC924" s="136">
        <v>227.75</v>
      </c>
      <c r="AD924" s="9">
        <f t="shared" si="84"/>
        <v>0.28100987925356752</v>
      </c>
      <c r="AE924" s="136">
        <v>227.75</v>
      </c>
      <c r="AF924" s="137">
        <f t="shared" si="85"/>
        <v>0.17563117453347971</v>
      </c>
      <c r="AG924" s="136">
        <v>227.75</v>
      </c>
      <c r="AH924" s="137">
        <f t="shared" si="86"/>
        <v>0.17563117453347971</v>
      </c>
      <c r="AI924" s="136">
        <v>227.75</v>
      </c>
      <c r="AJ924" s="138">
        <f t="shared" si="87"/>
        <v>0.17563117453347971</v>
      </c>
    </row>
    <row r="925" spans="1:36">
      <c r="A925" s="136">
        <v>228</v>
      </c>
      <c r="B925" s="137">
        <f t="shared" si="67"/>
        <v>0.17543859649122809</v>
      </c>
      <c r="C925" s="137">
        <f t="shared" si="68"/>
        <v>1.7543859649122808</v>
      </c>
      <c r="D925" s="9">
        <v>22.799999999999301</v>
      </c>
      <c r="E925" s="138">
        <f t="shared" si="69"/>
        <v>1.7543859649123346</v>
      </c>
      <c r="F925" s="136">
        <v>228</v>
      </c>
      <c r="G925" s="137">
        <f t="shared" si="70"/>
        <v>0.43859649122807021</v>
      </c>
      <c r="H925" s="137">
        <f t="shared" si="71"/>
        <v>4.3859649122807021</v>
      </c>
      <c r="I925" s="9">
        <v>22.799999999999301</v>
      </c>
      <c r="J925" s="138">
        <f t="shared" si="72"/>
        <v>1.7543859649123346</v>
      </c>
      <c r="K925" s="136">
        <v>909</v>
      </c>
      <c r="L925" s="137">
        <f t="shared" si="73"/>
        <v>0.44004400440044006</v>
      </c>
      <c r="M925" s="137">
        <f t="shared" si="74"/>
        <v>4.4004400440044007</v>
      </c>
      <c r="N925" s="136">
        <v>228</v>
      </c>
      <c r="O925" s="137">
        <f t="shared" si="75"/>
        <v>0.17543859649122809</v>
      </c>
      <c r="P925" s="137">
        <f t="shared" si="76"/>
        <v>1.7543859649122808</v>
      </c>
      <c r="Q925" s="9">
        <v>22.799999999999301</v>
      </c>
      <c r="R925" s="138">
        <f t="shared" si="77"/>
        <v>1.7543859649123346</v>
      </c>
      <c r="S925" s="136">
        <v>9.1199999999998802</v>
      </c>
      <c r="T925" s="137">
        <f t="shared" si="78"/>
        <v>0.21929824561403796</v>
      </c>
      <c r="U925" s="137">
        <f t="shared" si="79"/>
        <v>2.1929824561403795</v>
      </c>
      <c r="V925" s="136">
        <v>91.200000000004707</v>
      </c>
      <c r="W925" s="137">
        <f t="shared" si="80"/>
        <v>0.21929824561402378</v>
      </c>
      <c r="X925" s="137">
        <f t="shared" si="81"/>
        <v>2.1929824561402378</v>
      </c>
      <c r="Y925" s="136">
        <v>228</v>
      </c>
      <c r="Z925" s="9">
        <f t="shared" si="82"/>
        <v>0.17543859649122809</v>
      </c>
      <c r="AA925" s="139">
        <v>0.91199999999999903</v>
      </c>
      <c r="AB925" s="9">
        <f t="shared" si="83"/>
        <v>0.21929824561403535</v>
      </c>
      <c r="AC925" s="136">
        <v>228</v>
      </c>
      <c r="AD925" s="9">
        <f t="shared" si="84"/>
        <v>0.28070175438596495</v>
      </c>
      <c r="AE925" s="136">
        <v>228</v>
      </c>
      <c r="AF925" s="137">
        <f t="shared" si="85"/>
        <v>0.17543859649122809</v>
      </c>
      <c r="AG925" s="136">
        <v>228</v>
      </c>
      <c r="AH925" s="137">
        <f t="shared" si="86"/>
        <v>0.17543859649122809</v>
      </c>
      <c r="AI925" s="136">
        <v>228</v>
      </c>
      <c r="AJ925" s="138">
        <f t="shared" si="87"/>
        <v>0.17543859649122809</v>
      </c>
    </row>
    <row r="926" spans="1:36">
      <c r="A926" s="136">
        <v>228.25</v>
      </c>
      <c r="B926" s="137">
        <f t="shared" si="67"/>
        <v>0.17524644030668127</v>
      </c>
      <c r="C926" s="137">
        <f t="shared" si="68"/>
        <v>1.7524644030668126</v>
      </c>
      <c r="D926" s="9">
        <v>22.824999999999299</v>
      </c>
      <c r="E926" s="138">
        <f t="shared" si="69"/>
        <v>1.7524644030668666</v>
      </c>
      <c r="F926" s="136">
        <v>228.25</v>
      </c>
      <c r="G926" s="137">
        <f t="shared" si="70"/>
        <v>0.43811610076670321</v>
      </c>
      <c r="H926" s="137">
        <f t="shared" si="71"/>
        <v>4.381161007667032</v>
      </c>
      <c r="I926" s="9">
        <v>22.824999999999299</v>
      </c>
      <c r="J926" s="138">
        <f t="shared" si="72"/>
        <v>1.7524644030668666</v>
      </c>
      <c r="K926" s="9">
        <v>910</v>
      </c>
      <c r="L926" s="137">
        <f t="shared" si="73"/>
        <v>0.43956043956043961</v>
      </c>
      <c r="M926" s="137">
        <f t="shared" si="74"/>
        <v>4.395604395604396</v>
      </c>
      <c r="N926" s="136">
        <v>228.25</v>
      </c>
      <c r="O926" s="137">
        <f t="shared" si="75"/>
        <v>0.17524644030668127</v>
      </c>
      <c r="P926" s="137">
        <f t="shared" si="76"/>
        <v>1.7524644030668126</v>
      </c>
      <c r="Q926" s="9">
        <v>22.824999999999299</v>
      </c>
      <c r="R926" s="138">
        <f t="shared" si="77"/>
        <v>1.7524644030668666</v>
      </c>
      <c r="S926" s="136">
        <v>9.12999999999988</v>
      </c>
      <c r="T926" s="137">
        <f t="shared" si="78"/>
        <v>0.21905805038335446</v>
      </c>
      <c r="U926" s="137">
        <f t="shared" si="79"/>
        <v>2.1905805038335444</v>
      </c>
      <c r="V926" s="136">
        <v>91.300000000004701</v>
      </c>
      <c r="W926" s="137">
        <f t="shared" si="80"/>
        <v>0.21905805038334031</v>
      </c>
      <c r="X926" s="137">
        <f t="shared" si="81"/>
        <v>2.1905805038334032</v>
      </c>
      <c r="Y926" s="136">
        <v>228.25</v>
      </c>
      <c r="Z926" s="9">
        <f t="shared" si="82"/>
        <v>0.17524644030668127</v>
      </c>
      <c r="AA926" s="139">
        <v>0.91299999999999903</v>
      </c>
      <c r="AB926" s="9">
        <f t="shared" si="83"/>
        <v>0.21905805038335183</v>
      </c>
      <c r="AC926" s="136">
        <v>228.25</v>
      </c>
      <c r="AD926" s="9">
        <f t="shared" si="84"/>
        <v>0.28039430449069003</v>
      </c>
      <c r="AE926" s="136">
        <v>228.25</v>
      </c>
      <c r="AF926" s="137">
        <f t="shared" si="85"/>
        <v>0.17524644030668127</v>
      </c>
      <c r="AG926" s="136">
        <v>228.25</v>
      </c>
      <c r="AH926" s="137">
        <f t="shared" si="86"/>
        <v>0.17524644030668127</v>
      </c>
      <c r="AI926" s="136">
        <v>228.25</v>
      </c>
      <c r="AJ926" s="138">
        <f t="shared" si="87"/>
        <v>0.17524644030668127</v>
      </c>
    </row>
    <row r="927" spans="1:36">
      <c r="A927" s="136">
        <v>228.5</v>
      </c>
      <c r="B927" s="137">
        <f t="shared" si="67"/>
        <v>0.17505470459518599</v>
      </c>
      <c r="C927" s="137">
        <f t="shared" si="68"/>
        <v>1.7505470459518599</v>
      </c>
      <c r="D927" s="9">
        <v>22.849999999999302</v>
      </c>
      <c r="E927" s="138">
        <f t="shared" si="69"/>
        <v>1.7505470459519135</v>
      </c>
      <c r="F927" s="136">
        <v>228.5</v>
      </c>
      <c r="G927" s="137">
        <f t="shared" si="70"/>
        <v>0.43763676148796493</v>
      </c>
      <c r="H927" s="137">
        <f t="shared" si="71"/>
        <v>4.3763676148796495</v>
      </c>
      <c r="I927" s="9">
        <v>22.849999999999302</v>
      </c>
      <c r="J927" s="138">
        <f t="shared" si="72"/>
        <v>1.7505470459519135</v>
      </c>
      <c r="K927" s="136">
        <v>911</v>
      </c>
      <c r="L927" s="137">
        <f t="shared" si="73"/>
        <v>0.43907793633369929</v>
      </c>
      <c r="M927" s="137">
        <f t="shared" si="74"/>
        <v>4.3907793633369927</v>
      </c>
      <c r="N927" s="136">
        <v>228.5</v>
      </c>
      <c r="O927" s="137">
        <f t="shared" si="75"/>
        <v>0.17505470459518599</v>
      </c>
      <c r="P927" s="137">
        <f t="shared" si="76"/>
        <v>1.7505470459518599</v>
      </c>
      <c r="Q927" s="9">
        <v>22.849999999999302</v>
      </c>
      <c r="R927" s="138">
        <f t="shared" si="77"/>
        <v>1.7505470459519135</v>
      </c>
      <c r="S927" s="136">
        <v>9.1399999999998798</v>
      </c>
      <c r="T927" s="137">
        <f t="shared" si="78"/>
        <v>0.21881838074398538</v>
      </c>
      <c r="U927" s="137">
        <f t="shared" si="79"/>
        <v>2.1881838074398536</v>
      </c>
      <c r="V927" s="136">
        <v>91.400000000004695</v>
      </c>
      <c r="W927" s="137">
        <f t="shared" si="80"/>
        <v>0.21881838074397128</v>
      </c>
      <c r="X927" s="137">
        <f t="shared" si="81"/>
        <v>2.1881838074397129</v>
      </c>
      <c r="Y927" s="136">
        <v>228.5</v>
      </c>
      <c r="Z927" s="9">
        <f t="shared" si="82"/>
        <v>0.17505470459518599</v>
      </c>
      <c r="AA927" s="139">
        <v>0.91399999999999904</v>
      </c>
      <c r="AB927" s="9">
        <f t="shared" si="83"/>
        <v>0.21881838074398274</v>
      </c>
      <c r="AC927" s="136">
        <v>228.5</v>
      </c>
      <c r="AD927" s="9">
        <f t="shared" si="84"/>
        <v>0.28008752735229758</v>
      </c>
      <c r="AE927" s="136">
        <v>228.5</v>
      </c>
      <c r="AF927" s="137">
        <f t="shared" si="85"/>
        <v>0.17505470459518599</v>
      </c>
      <c r="AG927" s="136">
        <v>228.5</v>
      </c>
      <c r="AH927" s="137">
        <f t="shared" si="86"/>
        <v>0.17505470459518599</v>
      </c>
      <c r="AI927" s="136">
        <v>228.5</v>
      </c>
      <c r="AJ927" s="138">
        <f t="shared" si="87"/>
        <v>0.17505470459518599</v>
      </c>
    </row>
    <row r="928" spans="1:36">
      <c r="A928" s="136">
        <v>228.75</v>
      </c>
      <c r="B928" s="137">
        <f t="shared" si="67"/>
        <v>0.1748633879781421</v>
      </c>
      <c r="C928" s="137">
        <f t="shared" si="68"/>
        <v>1.7486338797814209</v>
      </c>
      <c r="D928" s="9">
        <v>22.8749999999993</v>
      </c>
      <c r="E928" s="138">
        <f t="shared" si="69"/>
        <v>1.7486338797814742</v>
      </c>
      <c r="F928" s="136">
        <v>228.75</v>
      </c>
      <c r="G928" s="137">
        <f t="shared" si="70"/>
        <v>0.43715846994535523</v>
      </c>
      <c r="H928" s="137">
        <f t="shared" si="71"/>
        <v>4.3715846994535523</v>
      </c>
      <c r="I928" s="9">
        <v>22.8749999999993</v>
      </c>
      <c r="J928" s="138">
        <f t="shared" si="72"/>
        <v>1.7486338797814742</v>
      </c>
      <c r="K928" s="9">
        <v>912</v>
      </c>
      <c r="L928" s="137">
        <f t="shared" si="73"/>
        <v>0.43859649122807021</v>
      </c>
      <c r="M928" s="137">
        <f t="shared" si="74"/>
        <v>4.3859649122807021</v>
      </c>
      <c r="N928" s="136">
        <v>228.75</v>
      </c>
      <c r="O928" s="137">
        <f t="shared" si="75"/>
        <v>0.1748633879781421</v>
      </c>
      <c r="P928" s="137">
        <f t="shared" si="76"/>
        <v>1.7486338797814209</v>
      </c>
      <c r="Q928" s="9">
        <v>22.8749999999993</v>
      </c>
      <c r="R928" s="138">
        <f t="shared" si="77"/>
        <v>1.7486338797814742</v>
      </c>
      <c r="S928" s="136">
        <v>9.1499999999998796</v>
      </c>
      <c r="T928" s="137">
        <f t="shared" si="78"/>
        <v>0.21857923497268048</v>
      </c>
      <c r="U928" s="137">
        <f t="shared" si="79"/>
        <v>2.1857923497268046</v>
      </c>
      <c r="V928" s="136">
        <v>91.500000000004704</v>
      </c>
      <c r="W928" s="137">
        <f t="shared" si="80"/>
        <v>0.21857923497266638</v>
      </c>
      <c r="X928" s="137">
        <f t="shared" si="81"/>
        <v>2.1857923497266638</v>
      </c>
      <c r="Y928" s="136">
        <v>228.75</v>
      </c>
      <c r="Z928" s="9">
        <f t="shared" si="82"/>
        <v>0.1748633879781421</v>
      </c>
      <c r="AA928" s="139">
        <v>0.91499999999999904</v>
      </c>
      <c r="AB928" s="9">
        <f t="shared" si="83"/>
        <v>0.21857923497267784</v>
      </c>
      <c r="AC928" s="136">
        <v>228.75</v>
      </c>
      <c r="AD928" s="9">
        <f t="shared" si="84"/>
        <v>0.27978142076502732</v>
      </c>
      <c r="AE928" s="136">
        <v>228.75</v>
      </c>
      <c r="AF928" s="137">
        <f t="shared" si="85"/>
        <v>0.1748633879781421</v>
      </c>
      <c r="AG928" s="136">
        <v>228.75</v>
      </c>
      <c r="AH928" s="137">
        <f t="shared" si="86"/>
        <v>0.1748633879781421</v>
      </c>
      <c r="AI928" s="136">
        <v>228.75</v>
      </c>
      <c r="AJ928" s="138">
        <f t="shared" si="87"/>
        <v>0.1748633879781421</v>
      </c>
    </row>
    <row r="929" spans="1:36">
      <c r="A929" s="136">
        <v>229</v>
      </c>
      <c r="B929" s="137">
        <f t="shared" si="67"/>
        <v>0.17467248908296945</v>
      </c>
      <c r="C929" s="137">
        <f t="shared" si="68"/>
        <v>1.7467248908296944</v>
      </c>
      <c r="D929" s="9">
        <v>22.899999999999299</v>
      </c>
      <c r="E929" s="138">
        <f t="shared" si="69"/>
        <v>1.7467248908297477</v>
      </c>
      <c r="F929" s="136">
        <v>229</v>
      </c>
      <c r="G929" s="137">
        <f t="shared" si="70"/>
        <v>0.4366812227074236</v>
      </c>
      <c r="H929" s="137">
        <f t="shared" si="71"/>
        <v>4.3668122270742362</v>
      </c>
      <c r="I929" s="9">
        <v>22.899999999999299</v>
      </c>
      <c r="J929" s="138">
        <f t="shared" si="72"/>
        <v>1.7467248908297477</v>
      </c>
      <c r="K929" s="136">
        <v>913</v>
      </c>
      <c r="L929" s="137">
        <f t="shared" si="73"/>
        <v>0.43811610076670321</v>
      </c>
      <c r="M929" s="137">
        <f t="shared" si="74"/>
        <v>4.381161007667032</v>
      </c>
      <c r="N929" s="136">
        <v>229</v>
      </c>
      <c r="O929" s="137">
        <f t="shared" si="75"/>
        <v>0.17467248908296945</v>
      </c>
      <c r="P929" s="137">
        <f t="shared" si="76"/>
        <v>1.7467248908296944</v>
      </c>
      <c r="Q929" s="9">
        <v>22.899999999999299</v>
      </c>
      <c r="R929" s="138">
        <f t="shared" si="77"/>
        <v>1.7467248908297477</v>
      </c>
      <c r="S929" s="136">
        <v>9.1599999999998793</v>
      </c>
      <c r="T929" s="137">
        <f t="shared" si="78"/>
        <v>0.21834061135371469</v>
      </c>
      <c r="U929" s="137">
        <f t="shared" si="79"/>
        <v>2.183406113537147</v>
      </c>
      <c r="V929" s="136">
        <v>91.600000000004698</v>
      </c>
      <c r="W929" s="137">
        <f t="shared" si="80"/>
        <v>0.21834061135370061</v>
      </c>
      <c r="X929" s="137">
        <f t="shared" si="81"/>
        <v>2.1834061135370062</v>
      </c>
      <c r="Y929" s="136">
        <v>229</v>
      </c>
      <c r="Z929" s="9">
        <f t="shared" si="82"/>
        <v>0.17467248908296945</v>
      </c>
      <c r="AA929" s="139">
        <v>0.91599999999999904</v>
      </c>
      <c r="AB929" s="9">
        <f t="shared" si="83"/>
        <v>0.21834061135371202</v>
      </c>
      <c r="AC929" s="136">
        <v>229</v>
      </c>
      <c r="AD929" s="9">
        <f t="shared" si="84"/>
        <v>0.27947598253275113</v>
      </c>
      <c r="AE929" s="136">
        <v>229</v>
      </c>
      <c r="AF929" s="137">
        <f t="shared" si="85"/>
        <v>0.17467248908296945</v>
      </c>
      <c r="AG929" s="136">
        <v>229</v>
      </c>
      <c r="AH929" s="137">
        <f t="shared" si="86"/>
        <v>0.17467248908296945</v>
      </c>
      <c r="AI929" s="136">
        <v>229</v>
      </c>
      <c r="AJ929" s="138">
        <f t="shared" si="87"/>
        <v>0.17467248908296945</v>
      </c>
    </row>
    <row r="930" spans="1:36">
      <c r="A930" s="136">
        <v>229.25</v>
      </c>
      <c r="B930" s="137">
        <f t="shared" si="67"/>
        <v>0.17448200654307525</v>
      </c>
      <c r="C930" s="137">
        <f t="shared" si="68"/>
        <v>1.7448200654307524</v>
      </c>
      <c r="D930" s="9">
        <v>22.924999999999301</v>
      </c>
      <c r="E930" s="138">
        <f t="shared" si="69"/>
        <v>1.7448200654308055</v>
      </c>
      <c r="F930" s="136">
        <v>229.25</v>
      </c>
      <c r="G930" s="137">
        <f t="shared" si="70"/>
        <v>0.4362050163576881</v>
      </c>
      <c r="H930" s="137">
        <f t="shared" si="71"/>
        <v>4.3620501635768809</v>
      </c>
      <c r="I930" s="9">
        <v>22.924999999999301</v>
      </c>
      <c r="J930" s="138">
        <f t="shared" si="72"/>
        <v>1.7448200654308055</v>
      </c>
      <c r="K930" s="9">
        <v>914</v>
      </c>
      <c r="L930" s="137">
        <f t="shared" si="73"/>
        <v>0.43763676148796493</v>
      </c>
      <c r="M930" s="137">
        <f t="shared" si="74"/>
        <v>4.3763676148796495</v>
      </c>
      <c r="N930" s="136">
        <v>229.25</v>
      </c>
      <c r="O930" s="137">
        <f t="shared" si="75"/>
        <v>0.17448200654307525</v>
      </c>
      <c r="P930" s="137">
        <f t="shared" si="76"/>
        <v>1.7448200654307524</v>
      </c>
      <c r="Q930" s="9">
        <v>22.924999999999301</v>
      </c>
      <c r="R930" s="138">
        <f t="shared" si="77"/>
        <v>1.7448200654308055</v>
      </c>
      <c r="S930" s="136">
        <v>9.1699999999998791</v>
      </c>
      <c r="T930" s="137">
        <f t="shared" si="78"/>
        <v>0.21810250817884694</v>
      </c>
      <c r="U930" s="137">
        <f t="shared" si="79"/>
        <v>2.1810250817884693</v>
      </c>
      <c r="V930" s="136">
        <v>91.700000000004707</v>
      </c>
      <c r="W930" s="137">
        <f t="shared" si="80"/>
        <v>0.21810250817883287</v>
      </c>
      <c r="X930" s="137">
        <f t="shared" si="81"/>
        <v>2.1810250817883285</v>
      </c>
      <c r="Y930" s="136">
        <v>229.25</v>
      </c>
      <c r="Z930" s="9">
        <f t="shared" si="82"/>
        <v>0.17448200654307525</v>
      </c>
      <c r="AA930" s="139">
        <v>0.91699999999999904</v>
      </c>
      <c r="AB930" s="9">
        <f t="shared" si="83"/>
        <v>0.2181025081788443</v>
      </c>
      <c r="AC930" s="136">
        <v>229.25</v>
      </c>
      <c r="AD930" s="9">
        <f t="shared" si="84"/>
        <v>0.27917121046892041</v>
      </c>
      <c r="AE930" s="136">
        <v>229.25</v>
      </c>
      <c r="AF930" s="137">
        <f t="shared" si="85"/>
        <v>0.17448200654307525</v>
      </c>
      <c r="AG930" s="136">
        <v>229.25</v>
      </c>
      <c r="AH930" s="137">
        <f t="shared" si="86"/>
        <v>0.17448200654307525</v>
      </c>
      <c r="AI930" s="136">
        <v>229.25</v>
      </c>
      <c r="AJ930" s="138">
        <f t="shared" si="87"/>
        <v>0.17448200654307525</v>
      </c>
    </row>
    <row r="931" spans="1:36">
      <c r="A931" s="136">
        <v>229.5</v>
      </c>
      <c r="B931" s="137">
        <f t="shared" si="67"/>
        <v>0.17429193899782136</v>
      </c>
      <c r="C931" s="137">
        <f t="shared" si="68"/>
        <v>1.7429193899782136</v>
      </c>
      <c r="D931" s="9">
        <v>22.949999999999299</v>
      </c>
      <c r="E931" s="138">
        <f t="shared" si="69"/>
        <v>1.7429193899782667</v>
      </c>
      <c r="F931" s="136">
        <v>229.5</v>
      </c>
      <c r="G931" s="137">
        <f t="shared" si="70"/>
        <v>0.43572984749455335</v>
      </c>
      <c r="H931" s="137">
        <f t="shared" si="71"/>
        <v>4.3572984749455337</v>
      </c>
      <c r="I931" s="9">
        <v>22.949999999999299</v>
      </c>
      <c r="J931" s="138">
        <f t="shared" si="72"/>
        <v>1.7429193899782667</v>
      </c>
      <c r="K931" s="136">
        <v>915</v>
      </c>
      <c r="L931" s="137">
        <f t="shared" si="73"/>
        <v>0.43715846994535523</v>
      </c>
      <c r="M931" s="137">
        <f t="shared" si="74"/>
        <v>4.3715846994535523</v>
      </c>
      <c r="N931" s="136">
        <v>229.5</v>
      </c>
      <c r="O931" s="137">
        <f t="shared" si="75"/>
        <v>0.17429193899782136</v>
      </c>
      <c r="P931" s="137">
        <f t="shared" si="76"/>
        <v>1.7429193899782136</v>
      </c>
      <c r="Q931" s="9">
        <v>22.949999999999299</v>
      </c>
      <c r="R931" s="138">
        <f t="shared" si="77"/>
        <v>1.7429193899782667</v>
      </c>
      <c r="S931" s="136">
        <v>9.1799999999998807</v>
      </c>
      <c r="T931" s="137">
        <f t="shared" si="78"/>
        <v>0.21786492374727953</v>
      </c>
      <c r="U931" s="137">
        <f t="shared" si="79"/>
        <v>2.1786492374727953</v>
      </c>
      <c r="V931" s="136">
        <v>91.800000000004701</v>
      </c>
      <c r="W931" s="137">
        <f t="shared" si="80"/>
        <v>0.21786492374726552</v>
      </c>
      <c r="X931" s="137">
        <f t="shared" si="81"/>
        <v>2.1786492374726549</v>
      </c>
      <c r="Y931" s="136">
        <v>229.5</v>
      </c>
      <c r="Z931" s="9">
        <f t="shared" si="82"/>
        <v>0.17429193899782136</v>
      </c>
      <c r="AA931" s="139">
        <v>0.91799999999999904</v>
      </c>
      <c r="AB931" s="9">
        <f t="shared" si="83"/>
        <v>0.2178649237472769</v>
      </c>
      <c r="AC931" s="136">
        <v>229.5</v>
      </c>
      <c r="AD931" s="9">
        <f t="shared" si="84"/>
        <v>0.27886710239651413</v>
      </c>
      <c r="AE931" s="136">
        <v>229.5</v>
      </c>
      <c r="AF931" s="137">
        <f t="shared" si="85"/>
        <v>0.17429193899782136</v>
      </c>
      <c r="AG931" s="136">
        <v>229.5</v>
      </c>
      <c r="AH931" s="137">
        <f t="shared" si="86"/>
        <v>0.17429193899782136</v>
      </c>
      <c r="AI931" s="136">
        <v>229.5</v>
      </c>
      <c r="AJ931" s="138">
        <f t="shared" si="87"/>
        <v>0.17429193899782136</v>
      </c>
    </row>
    <row r="932" spans="1:36">
      <c r="A932" s="136">
        <v>229.75</v>
      </c>
      <c r="B932" s="137">
        <f t="shared" si="67"/>
        <v>0.17410228509249184</v>
      </c>
      <c r="C932" s="137">
        <f t="shared" si="68"/>
        <v>1.7410228509249184</v>
      </c>
      <c r="D932" s="9">
        <v>22.974999999999302</v>
      </c>
      <c r="E932" s="138">
        <f t="shared" si="69"/>
        <v>1.7410228509249714</v>
      </c>
      <c r="F932" s="136">
        <v>229.75</v>
      </c>
      <c r="G932" s="137">
        <f t="shared" si="70"/>
        <v>0.43525571273122959</v>
      </c>
      <c r="H932" s="137">
        <f t="shared" si="71"/>
        <v>4.3525571273122958</v>
      </c>
      <c r="I932" s="9">
        <v>22.974999999999302</v>
      </c>
      <c r="J932" s="138">
        <f t="shared" si="72"/>
        <v>1.7410228509249714</v>
      </c>
      <c r="K932" s="9">
        <v>916</v>
      </c>
      <c r="L932" s="137">
        <f t="shared" si="73"/>
        <v>0.4366812227074236</v>
      </c>
      <c r="M932" s="137">
        <f t="shared" si="74"/>
        <v>4.3668122270742362</v>
      </c>
      <c r="N932" s="136">
        <v>229.75</v>
      </c>
      <c r="O932" s="137">
        <f t="shared" si="75"/>
        <v>0.17410228509249184</v>
      </c>
      <c r="P932" s="137">
        <f t="shared" si="76"/>
        <v>1.7410228509249184</v>
      </c>
      <c r="Q932" s="9">
        <v>22.974999999999302</v>
      </c>
      <c r="R932" s="138">
        <f t="shared" si="77"/>
        <v>1.7410228509249714</v>
      </c>
      <c r="S932" s="136">
        <v>9.1899999999998805</v>
      </c>
      <c r="T932" s="137">
        <f t="shared" si="78"/>
        <v>0.21762785636561763</v>
      </c>
      <c r="U932" s="137">
        <f t="shared" si="79"/>
        <v>2.1762785636561763</v>
      </c>
      <c r="V932" s="136">
        <v>91.900000000004695</v>
      </c>
      <c r="W932" s="137">
        <f t="shared" si="80"/>
        <v>0.21762785636560367</v>
      </c>
      <c r="X932" s="137">
        <f t="shared" si="81"/>
        <v>2.1762785636560364</v>
      </c>
      <c r="Y932" s="136">
        <v>229.75</v>
      </c>
      <c r="Z932" s="9">
        <f t="shared" si="82"/>
        <v>0.17410228509249184</v>
      </c>
      <c r="AA932" s="139">
        <v>0.91899999999999904</v>
      </c>
      <c r="AB932" s="9">
        <f t="shared" si="83"/>
        <v>0.21762785636561502</v>
      </c>
      <c r="AC932" s="136">
        <v>229.75</v>
      </c>
      <c r="AD932" s="9">
        <f t="shared" si="84"/>
        <v>0.27856365614798695</v>
      </c>
      <c r="AE932" s="136">
        <v>229.75</v>
      </c>
      <c r="AF932" s="137">
        <f t="shared" si="85"/>
        <v>0.17410228509249184</v>
      </c>
      <c r="AG932" s="136">
        <v>229.75</v>
      </c>
      <c r="AH932" s="137">
        <f t="shared" si="86"/>
        <v>0.17410228509249184</v>
      </c>
      <c r="AI932" s="136">
        <v>229.75</v>
      </c>
      <c r="AJ932" s="138">
        <f t="shared" si="87"/>
        <v>0.17410228509249184</v>
      </c>
    </row>
    <row r="933" spans="1:36">
      <c r="A933" s="136">
        <v>230</v>
      </c>
      <c r="B933" s="137">
        <f t="shared" si="67"/>
        <v>0.17391304347826086</v>
      </c>
      <c r="C933" s="137">
        <f t="shared" si="68"/>
        <v>1.7391304347826086</v>
      </c>
      <c r="D933" s="9">
        <v>22.999999999999201</v>
      </c>
      <c r="E933" s="138">
        <f t="shared" si="69"/>
        <v>1.739130434782669</v>
      </c>
      <c r="F933" s="136">
        <v>230</v>
      </c>
      <c r="G933" s="137">
        <f t="shared" si="70"/>
        <v>0.43478260869565216</v>
      </c>
      <c r="H933" s="137">
        <f t="shared" si="71"/>
        <v>4.3478260869565215</v>
      </c>
      <c r="I933" s="9">
        <v>22.999999999999201</v>
      </c>
      <c r="J933" s="138">
        <f t="shared" si="72"/>
        <v>1.739130434782669</v>
      </c>
      <c r="K933" s="136">
        <v>917</v>
      </c>
      <c r="L933" s="137">
        <f t="shared" si="73"/>
        <v>0.4362050163576881</v>
      </c>
      <c r="M933" s="137">
        <f t="shared" si="74"/>
        <v>4.3620501635768809</v>
      </c>
      <c r="N933" s="136">
        <v>230</v>
      </c>
      <c r="O933" s="137">
        <f t="shared" si="75"/>
        <v>0.17391304347826086</v>
      </c>
      <c r="P933" s="137">
        <f t="shared" si="76"/>
        <v>1.7391304347826086</v>
      </c>
      <c r="Q933" s="9">
        <v>22.999999999999201</v>
      </c>
      <c r="R933" s="138">
        <f t="shared" si="77"/>
        <v>1.739130434782669</v>
      </c>
      <c r="S933" s="136">
        <v>9.1999999999998803</v>
      </c>
      <c r="T933" s="137">
        <f t="shared" si="78"/>
        <v>0.21739130434782891</v>
      </c>
      <c r="U933" s="137">
        <f t="shared" si="79"/>
        <v>2.1739130434782892</v>
      </c>
      <c r="V933" s="136">
        <v>92.000000000004704</v>
      </c>
      <c r="W933" s="137">
        <f t="shared" si="80"/>
        <v>0.21739130434781498</v>
      </c>
      <c r="X933" s="137">
        <f t="shared" si="81"/>
        <v>2.1739130434781497</v>
      </c>
      <c r="Y933" s="136">
        <v>230</v>
      </c>
      <c r="Z933" s="9">
        <f t="shared" si="82"/>
        <v>0.17391304347826086</v>
      </c>
      <c r="AA933" s="139">
        <v>0.91999999999999904</v>
      </c>
      <c r="AB933" s="9">
        <f t="shared" si="83"/>
        <v>0.21739130434782633</v>
      </c>
      <c r="AC933" s="136">
        <v>230</v>
      </c>
      <c r="AD933" s="9">
        <f t="shared" si="84"/>
        <v>0.27826086956521739</v>
      </c>
      <c r="AE933" s="136">
        <v>230</v>
      </c>
      <c r="AF933" s="137">
        <f t="shared" si="85"/>
        <v>0.17391304347826086</v>
      </c>
      <c r="AG933" s="136">
        <v>230</v>
      </c>
      <c r="AH933" s="137">
        <f t="shared" si="86"/>
        <v>0.17391304347826086</v>
      </c>
      <c r="AI933" s="136">
        <v>230</v>
      </c>
      <c r="AJ933" s="138">
        <f t="shared" si="87"/>
        <v>0.17391304347826086</v>
      </c>
    </row>
    <row r="934" spans="1:36">
      <c r="A934" s="136">
        <v>230.25</v>
      </c>
      <c r="B934" s="137">
        <f t="shared" si="67"/>
        <v>0.17372421281216069</v>
      </c>
      <c r="C934" s="137">
        <f t="shared" si="68"/>
        <v>1.7372421281216068</v>
      </c>
      <c r="D934" s="9">
        <v>23.024999999999199</v>
      </c>
      <c r="E934" s="138">
        <f t="shared" si="69"/>
        <v>1.7372421281216675</v>
      </c>
      <c r="F934" s="136">
        <v>230.25</v>
      </c>
      <c r="G934" s="137">
        <f t="shared" si="70"/>
        <v>0.43431053203040176</v>
      </c>
      <c r="H934" s="137">
        <f t="shared" si="71"/>
        <v>4.3431053203040175</v>
      </c>
      <c r="I934" s="9">
        <v>23.024999999999199</v>
      </c>
      <c r="J934" s="138">
        <f t="shared" si="72"/>
        <v>1.7372421281216675</v>
      </c>
      <c r="K934" s="9">
        <v>918</v>
      </c>
      <c r="L934" s="137">
        <f t="shared" si="73"/>
        <v>0.43572984749455335</v>
      </c>
      <c r="M934" s="137">
        <f t="shared" si="74"/>
        <v>4.3572984749455337</v>
      </c>
      <c r="N934" s="136">
        <v>230.25</v>
      </c>
      <c r="O934" s="137">
        <f t="shared" si="75"/>
        <v>0.17372421281216069</v>
      </c>
      <c r="P934" s="137">
        <f t="shared" si="76"/>
        <v>1.7372421281216068</v>
      </c>
      <c r="Q934" s="9">
        <v>23.024999999999199</v>
      </c>
      <c r="R934" s="138">
        <f t="shared" si="77"/>
        <v>1.7372421281216675</v>
      </c>
      <c r="S934" s="136">
        <v>9.2099999999998801</v>
      </c>
      <c r="T934" s="137">
        <f t="shared" si="78"/>
        <v>0.21715526601520369</v>
      </c>
      <c r="U934" s="137">
        <f t="shared" si="79"/>
        <v>2.1715526601520367</v>
      </c>
      <c r="V934" s="136">
        <v>92.100000000004698</v>
      </c>
      <c r="W934" s="137">
        <f t="shared" si="80"/>
        <v>0.21715526601518978</v>
      </c>
      <c r="X934" s="137">
        <f t="shared" si="81"/>
        <v>2.1715526601518977</v>
      </c>
      <c r="Y934" s="136">
        <v>230.25</v>
      </c>
      <c r="Z934" s="9">
        <f t="shared" si="82"/>
        <v>0.17372421281216069</v>
      </c>
      <c r="AA934" s="139">
        <v>0.92099999999999904</v>
      </c>
      <c r="AB934" s="9">
        <f t="shared" si="83"/>
        <v>0.2171552660152011</v>
      </c>
      <c r="AC934" s="136">
        <v>230.25</v>
      </c>
      <c r="AD934" s="9">
        <f t="shared" si="84"/>
        <v>0.27795874049945712</v>
      </c>
      <c r="AE934" s="136">
        <v>230.25</v>
      </c>
      <c r="AF934" s="137">
        <f t="shared" si="85"/>
        <v>0.17372421281216069</v>
      </c>
      <c r="AG934" s="136">
        <v>230.25</v>
      </c>
      <c r="AH934" s="137">
        <f t="shared" si="86"/>
        <v>0.17372421281216069</v>
      </c>
      <c r="AI934" s="136">
        <v>230.25</v>
      </c>
      <c r="AJ934" s="138">
        <f t="shared" si="87"/>
        <v>0.17372421281216069</v>
      </c>
    </row>
    <row r="935" spans="1:36">
      <c r="A935" s="136">
        <v>230.5</v>
      </c>
      <c r="B935" s="137">
        <f t="shared" si="67"/>
        <v>0.17353579175704989</v>
      </c>
      <c r="C935" s="137">
        <f t="shared" si="68"/>
        <v>1.735357917570499</v>
      </c>
      <c r="D935" s="9">
        <v>23.049999999999201</v>
      </c>
      <c r="E935" s="138">
        <f t="shared" si="69"/>
        <v>1.7353579175705591</v>
      </c>
      <c r="F935" s="136">
        <v>230.5</v>
      </c>
      <c r="G935" s="137">
        <f t="shared" si="70"/>
        <v>0.43383947939262474</v>
      </c>
      <c r="H935" s="137">
        <f t="shared" si="71"/>
        <v>4.3383947939262475</v>
      </c>
      <c r="I935" s="9">
        <v>23.049999999999201</v>
      </c>
      <c r="J935" s="138">
        <f t="shared" si="72"/>
        <v>1.7353579175705591</v>
      </c>
      <c r="K935" s="136">
        <v>919</v>
      </c>
      <c r="L935" s="137">
        <f t="shared" si="73"/>
        <v>0.43525571273122959</v>
      </c>
      <c r="M935" s="137">
        <f t="shared" si="74"/>
        <v>4.3525571273122958</v>
      </c>
      <c r="N935" s="136">
        <v>230.5</v>
      </c>
      <c r="O935" s="137">
        <f t="shared" si="75"/>
        <v>0.17353579175704989</v>
      </c>
      <c r="P935" s="137">
        <f t="shared" si="76"/>
        <v>1.735357917570499</v>
      </c>
      <c r="Q935" s="9">
        <v>23.049999999999201</v>
      </c>
      <c r="R935" s="138">
        <f t="shared" si="77"/>
        <v>1.7353579175705591</v>
      </c>
      <c r="S935" s="136">
        <v>9.2199999999998798</v>
      </c>
      <c r="T935" s="137">
        <f t="shared" si="78"/>
        <v>0.2169197396963152</v>
      </c>
      <c r="U935" s="137">
        <f t="shared" si="79"/>
        <v>2.1691973969631522</v>
      </c>
      <c r="V935" s="136">
        <v>92.200000000004806</v>
      </c>
      <c r="W935" s="137">
        <f t="shared" si="80"/>
        <v>0.21691973969630104</v>
      </c>
      <c r="X935" s="137">
        <f t="shared" si="81"/>
        <v>2.1691973969630105</v>
      </c>
      <c r="Y935" s="136">
        <v>230.5</v>
      </c>
      <c r="Z935" s="9">
        <f t="shared" si="82"/>
        <v>0.17353579175704989</v>
      </c>
      <c r="AA935" s="139">
        <v>0.92199999999999904</v>
      </c>
      <c r="AB935" s="9">
        <f t="shared" si="83"/>
        <v>0.21691973969631259</v>
      </c>
      <c r="AC935" s="136">
        <v>230.5</v>
      </c>
      <c r="AD935" s="9">
        <f t="shared" si="84"/>
        <v>0.27765726681127983</v>
      </c>
      <c r="AE935" s="136">
        <v>230.5</v>
      </c>
      <c r="AF935" s="137">
        <f t="shared" si="85"/>
        <v>0.17353579175704989</v>
      </c>
      <c r="AG935" s="136">
        <v>230.5</v>
      </c>
      <c r="AH935" s="137">
        <f t="shared" si="86"/>
        <v>0.17353579175704989</v>
      </c>
      <c r="AI935" s="136">
        <v>230.5</v>
      </c>
      <c r="AJ935" s="138">
        <f t="shared" si="87"/>
        <v>0.17353579175704989</v>
      </c>
    </row>
    <row r="936" spans="1:36">
      <c r="A936" s="136">
        <v>230.75</v>
      </c>
      <c r="B936" s="137">
        <f t="shared" si="67"/>
        <v>0.1733477789815818</v>
      </c>
      <c r="C936" s="137">
        <f t="shared" si="68"/>
        <v>1.733477789815818</v>
      </c>
      <c r="D936" s="9">
        <v>23.0749999999992</v>
      </c>
      <c r="E936" s="138">
        <f t="shared" si="69"/>
        <v>1.7334777898158782</v>
      </c>
      <c r="F936" s="136">
        <v>230.75</v>
      </c>
      <c r="G936" s="137">
        <f t="shared" si="70"/>
        <v>0.4333694474539545</v>
      </c>
      <c r="H936" s="137">
        <f t="shared" si="71"/>
        <v>4.3336944745395449</v>
      </c>
      <c r="I936" s="9">
        <v>23.0749999999992</v>
      </c>
      <c r="J936" s="138">
        <f t="shared" si="72"/>
        <v>1.7334777898158782</v>
      </c>
      <c r="K936" s="9">
        <v>920</v>
      </c>
      <c r="L936" s="137">
        <f t="shared" si="73"/>
        <v>0.43478260869565216</v>
      </c>
      <c r="M936" s="137">
        <f t="shared" si="74"/>
        <v>4.3478260869565215</v>
      </c>
      <c r="N936" s="136">
        <v>230.75</v>
      </c>
      <c r="O936" s="137">
        <f t="shared" si="75"/>
        <v>0.1733477789815818</v>
      </c>
      <c r="P936" s="137">
        <f t="shared" si="76"/>
        <v>1.733477789815818</v>
      </c>
      <c r="Q936" s="9">
        <v>23.0749999999992</v>
      </c>
      <c r="R936" s="138">
        <f t="shared" si="77"/>
        <v>1.7334777898158782</v>
      </c>
      <c r="S936" s="136">
        <v>9.2299999999998796</v>
      </c>
      <c r="T936" s="137">
        <f t="shared" si="78"/>
        <v>0.21668472372698008</v>
      </c>
      <c r="U936" s="137">
        <f t="shared" si="79"/>
        <v>2.1668472372698009</v>
      </c>
      <c r="V936" s="136">
        <v>92.3000000000048</v>
      </c>
      <c r="W936" s="137">
        <f t="shared" si="80"/>
        <v>0.21668472372696598</v>
      </c>
      <c r="X936" s="137">
        <f t="shared" si="81"/>
        <v>2.1668472372696597</v>
      </c>
      <c r="Y936" s="136">
        <v>230.75</v>
      </c>
      <c r="Z936" s="9">
        <f t="shared" si="82"/>
        <v>0.1733477789815818</v>
      </c>
      <c r="AA936" s="139">
        <v>0.92299999999999904</v>
      </c>
      <c r="AB936" s="9">
        <f t="shared" si="83"/>
        <v>0.21668472372697747</v>
      </c>
      <c r="AC936" s="136">
        <v>230.75</v>
      </c>
      <c r="AD936" s="9">
        <f t="shared" si="84"/>
        <v>0.27735644637053086</v>
      </c>
      <c r="AE936" s="136">
        <v>230.75</v>
      </c>
      <c r="AF936" s="137">
        <f t="shared" si="85"/>
        <v>0.1733477789815818</v>
      </c>
      <c r="AG936" s="136">
        <v>230.75</v>
      </c>
      <c r="AH936" s="137">
        <f t="shared" si="86"/>
        <v>0.1733477789815818</v>
      </c>
      <c r="AI936" s="136">
        <v>230.75</v>
      </c>
      <c r="AJ936" s="138">
        <f t="shared" si="87"/>
        <v>0.1733477789815818</v>
      </c>
    </row>
    <row r="937" spans="1:36">
      <c r="A937" s="136">
        <v>231</v>
      </c>
      <c r="B937" s="137">
        <f t="shared" si="67"/>
        <v>0.17316017316017315</v>
      </c>
      <c r="C937" s="137">
        <f t="shared" si="68"/>
        <v>1.7316017316017316</v>
      </c>
      <c r="D937" s="9">
        <v>23.099999999999199</v>
      </c>
      <c r="E937" s="138">
        <f t="shared" si="69"/>
        <v>1.7316017316017918</v>
      </c>
      <c r="F937" s="136">
        <v>231</v>
      </c>
      <c r="G937" s="137">
        <f t="shared" si="70"/>
        <v>0.4329004329004329</v>
      </c>
      <c r="H937" s="137">
        <f t="shared" si="71"/>
        <v>4.329004329004329</v>
      </c>
      <c r="I937" s="9">
        <v>23.099999999999199</v>
      </c>
      <c r="J937" s="138">
        <f t="shared" si="72"/>
        <v>1.7316017316017918</v>
      </c>
      <c r="K937" s="136">
        <v>921</v>
      </c>
      <c r="L937" s="137">
        <f t="shared" si="73"/>
        <v>0.43431053203040176</v>
      </c>
      <c r="M937" s="137">
        <f t="shared" si="74"/>
        <v>4.3431053203040175</v>
      </c>
      <c r="N937" s="136">
        <v>231</v>
      </c>
      <c r="O937" s="137">
        <f t="shared" si="75"/>
        <v>0.17316017316017315</v>
      </c>
      <c r="P937" s="137">
        <f t="shared" si="76"/>
        <v>1.7316017316017316</v>
      </c>
      <c r="Q937" s="9">
        <v>23.099999999999199</v>
      </c>
      <c r="R937" s="138">
        <f t="shared" si="77"/>
        <v>1.7316017316017918</v>
      </c>
      <c r="S937" s="136">
        <v>9.2399999999998794</v>
      </c>
      <c r="T937" s="137">
        <f t="shared" si="78"/>
        <v>0.21645021645021928</v>
      </c>
      <c r="U937" s="137">
        <f t="shared" si="79"/>
        <v>2.1645021645021929</v>
      </c>
      <c r="V937" s="136">
        <v>92.400000000004795</v>
      </c>
      <c r="W937" s="137">
        <f t="shared" si="80"/>
        <v>0.21645021645020521</v>
      </c>
      <c r="X937" s="137">
        <f t="shared" si="81"/>
        <v>2.1645021645020521</v>
      </c>
      <c r="Y937" s="136">
        <v>231</v>
      </c>
      <c r="Z937" s="9">
        <f t="shared" si="82"/>
        <v>0.17316017316017315</v>
      </c>
      <c r="AA937" s="139">
        <v>0.92399999999999904</v>
      </c>
      <c r="AB937" s="9">
        <f t="shared" si="83"/>
        <v>0.21645021645021667</v>
      </c>
      <c r="AC937" s="136">
        <v>231</v>
      </c>
      <c r="AD937" s="9">
        <f t="shared" si="84"/>
        <v>0.27705627705627706</v>
      </c>
      <c r="AE937" s="136">
        <v>231</v>
      </c>
      <c r="AF937" s="137">
        <f t="shared" si="85"/>
        <v>0.17316017316017315</v>
      </c>
      <c r="AG937" s="136">
        <v>231</v>
      </c>
      <c r="AH937" s="137">
        <f t="shared" si="86"/>
        <v>0.17316017316017315</v>
      </c>
      <c r="AI937" s="136">
        <v>231</v>
      </c>
      <c r="AJ937" s="138">
        <f t="shared" si="87"/>
        <v>0.17316017316017315</v>
      </c>
    </row>
    <row r="938" spans="1:36">
      <c r="A938" s="136">
        <v>231.25</v>
      </c>
      <c r="B938" s="137">
        <f t="shared" si="67"/>
        <v>0.17297297297297298</v>
      </c>
      <c r="C938" s="137">
        <f t="shared" si="68"/>
        <v>1.7297297297297298</v>
      </c>
      <c r="D938" s="9">
        <v>23.124999999999201</v>
      </c>
      <c r="E938" s="138">
        <f t="shared" si="69"/>
        <v>1.7297297297297896</v>
      </c>
      <c r="F938" s="136">
        <v>231.25</v>
      </c>
      <c r="G938" s="137">
        <f t="shared" si="70"/>
        <v>0.43243243243243246</v>
      </c>
      <c r="H938" s="137">
        <f t="shared" si="71"/>
        <v>4.3243243243243246</v>
      </c>
      <c r="I938" s="9">
        <v>23.124999999999201</v>
      </c>
      <c r="J938" s="138">
        <f t="shared" si="72"/>
        <v>1.7297297297297896</v>
      </c>
      <c r="K938" s="9">
        <v>922</v>
      </c>
      <c r="L938" s="137">
        <f t="shared" si="73"/>
        <v>0.43383947939262474</v>
      </c>
      <c r="M938" s="137">
        <f t="shared" si="74"/>
        <v>4.3383947939262475</v>
      </c>
      <c r="N938" s="136">
        <v>231.25</v>
      </c>
      <c r="O938" s="137">
        <f t="shared" si="75"/>
        <v>0.17297297297297298</v>
      </c>
      <c r="P938" s="137">
        <f t="shared" si="76"/>
        <v>1.7297297297297298</v>
      </c>
      <c r="Q938" s="9">
        <v>23.124999999999201</v>
      </c>
      <c r="R938" s="138">
        <f t="shared" si="77"/>
        <v>1.7297297297297896</v>
      </c>
      <c r="S938" s="136">
        <v>9.2499999999998792</v>
      </c>
      <c r="T938" s="137">
        <f t="shared" si="78"/>
        <v>0.21621621621621903</v>
      </c>
      <c r="U938" s="137">
        <f t="shared" si="79"/>
        <v>2.1621621621621903</v>
      </c>
      <c r="V938" s="136">
        <v>92.500000000004803</v>
      </c>
      <c r="W938" s="137">
        <f t="shared" si="80"/>
        <v>0.21621621621620499</v>
      </c>
      <c r="X938" s="137">
        <f t="shared" si="81"/>
        <v>2.1621621621620499</v>
      </c>
      <c r="Y938" s="136">
        <v>231.25</v>
      </c>
      <c r="Z938" s="9">
        <f t="shared" si="82"/>
        <v>0.17297297297297298</v>
      </c>
      <c r="AA938" s="139">
        <v>0.92499999999999905</v>
      </c>
      <c r="AB938" s="9">
        <f t="shared" si="83"/>
        <v>0.21621621621621642</v>
      </c>
      <c r="AC938" s="136">
        <v>231.25</v>
      </c>
      <c r="AD938" s="9">
        <f t="shared" si="84"/>
        <v>0.27675675675675676</v>
      </c>
      <c r="AE938" s="136">
        <v>231.25</v>
      </c>
      <c r="AF938" s="137">
        <f t="shared" si="85"/>
        <v>0.17297297297297298</v>
      </c>
      <c r="AG938" s="136">
        <v>231.25</v>
      </c>
      <c r="AH938" s="137">
        <f t="shared" si="86"/>
        <v>0.17297297297297298</v>
      </c>
      <c r="AI938" s="136">
        <v>231.25</v>
      </c>
      <c r="AJ938" s="138">
        <f t="shared" si="87"/>
        <v>0.17297297297297298</v>
      </c>
    </row>
    <row r="939" spans="1:36">
      <c r="A939" s="136">
        <v>231.5</v>
      </c>
      <c r="B939" s="137">
        <f t="shared" si="67"/>
        <v>0.17278617710583152</v>
      </c>
      <c r="C939" s="137">
        <f t="shared" si="68"/>
        <v>1.7278617710583153</v>
      </c>
      <c r="D939" s="9">
        <v>23.149999999999199</v>
      </c>
      <c r="E939" s="138">
        <f t="shared" si="69"/>
        <v>1.727861771058375</v>
      </c>
      <c r="F939" s="136">
        <v>231.5</v>
      </c>
      <c r="G939" s="137">
        <f t="shared" si="70"/>
        <v>0.43196544276457882</v>
      </c>
      <c r="H939" s="137">
        <f t="shared" si="71"/>
        <v>4.319654427645788</v>
      </c>
      <c r="I939" s="9">
        <v>23.149999999999199</v>
      </c>
      <c r="J939" s="138">
        <f t="shared" si="72"/>
        <v>1.727861771058375</v>
      </c>
      <c r="K939" s="136">
        <v>923</v>
      </c>
      <c r="L939" s="137">
        <f t="shared" si="73"/>
        <v>0.4333694474539545</v>
      </c>
      <c r="M939" s="137">
        <f t="shared" si="74"/>
        <v>4.3336944745395449</v>
      </c>
      <c r="N939" s="136">
        <v>231.5</v>
      </c>
      <c r="O939" s="137">
        <f t="shared" si="75"/>
        <v>0.17278617710583152</v>
      </c>
      <c r="P939" s="137">
        <f t="shared" si="76"/>
        <v>1.7278617710583153</v>
      </c>
      <c r="Q939" s="9">
        <v>23.149999999999199</v>
      </c>
      <c r="R939" s="138">
        <f t="shared" si="77"/>
        <v>1.727861771058375</v>
      </c>
      <c r="S939" s="136">
        <v>9.2599999999998808</v>
      </c>
      <c r="T939" s="137">
        <f t="shared" si="78"/>
        <v>0.21598272138229219</v>
      </c>
      <c r="U939" s="137">
        <f t="shared" si="79"/>
        <v>2.159827213822922</v>
      </c>
      <c r="V939" s="136">
        <v>92.600000000004798</v>
      </c>
      <c r="W939" s="137">
        <f t="shared" si="80"/>
        <v>0.21598272138227823</v>
      </c>
      <c r="X939" s="137">
        <f t="shared" si="81"/>
        <v>2.1598272138227821</v>
      </c>
      <c r="Y939" s="136">
        <v>231.5</v>
      </c>
      <c r="Z939" s="9">
        <f t="shared" si="82"/>
        <v>0.17278617710583152</v>
      </c>
      <c r="AA939" s="139">
        <v>0.92599999999999905</v>
      </c>
      <c r="AB939" s="9">
        <f t="shared" si="83"/>
        <v>0.21598272138228963</v>
      </c>
      <c r="AC939" s="136">
        <v>231.5</v>
      </c>
      <c r="AD939" s="9">
        <f t="shared" si="84"/>
        <v>0.27645788336933041</v>
      </c>
      <c r="AE939" s="136">
        <v>231.5</v>
      </c>
      <c r="AF939" s="137">
        <f t="shared" si="85"/>
        <v>0.17278617710583152</v>
      </c>
      <c r="AG939" s="136">
        <v>231.5</v>
      </c>
      <c r="AH939" s="137">
        <f t="shared" si="86"/>
        <v>0.17278617710583152</v>
      </c>
      <c r="AI939" s="136">
        <v>231.5</v>
      </c>
      <c r="AJ939" s="138">
        <f t="shared" si="87"/>
        <v>0.17278617710583152</v>
      </c>
    </row>
    <row r="940" spans="1:36">
      <c r="A940" s="136">
        <v>231.75</v>
      </c>
      <c r="B940" s="137">
        <f t="shared" si="67"/>
        <v>0.17259978425026967</v>
      </c>
      <c r="C940" s="137">
        <f t="shared" si="68"/>
        <v>1.7259978425026967</v>
      </c>
      <c r="D940" s="9">
        <v>23.174999999999201</v>
      </c>
      <c r="E940" s="138">
        <f t="shared" si="69"/>
        <v>1.7259978425027562</v>
      </c>
      <c r="F940" s="136">
        <v>231.75</v>
      </c>
      <c r="G940" s="137">
        <f t="shared" si="70"/>
        <v>0.43149946062567424</v>
      </c>
      <c r="H940" s="137">
        <f t="shared" si="71"/>
        <v>4.3149946062567421</v>
      </c>
      <c r="I940" s="9">
        <v>23.174999999999201</v>
      </c>
      <c r="J940" s="138">
        <f t="shared" si="72"/>
        <v>1.7259978425027562</v>
      </c>
      <c r="K940" s="9">
        <v>924</v>
      </c>
      <c r="L940" s="137">
        <f t="shared" si="73"/>
        <v>0.4329004329004329</v>
      </c>
      <c r="M940" s="137">
        <f t="shared" si="74"/>
        <v>4.329004329004329</v>
      </c>
      <c r="N940" s="136">
        <v>231.75</v>
      </c>
      <c r="O940" s="137">
        <f t="shared" si="75"/>
        <v>0.17259978425026967</v>
      </c>
      <c r="P940" s="137">
        <f t="shared" si="76"/>
        <v>1.7259978425026967</v>
      </c>
      <c r="Q940" s="9">
        <v>23.174999999999201</v>
      </c>
      <c r="R940" s="138">
        <f t="shared" si="77"/>
        <v>1.7259978425027562</v>
      </c>
      <c r="S940" s="136">
        <v>9.2699999999998806</v>
      </c>
      <c r="T940" s="137">
        <f t="shared" si="78"/>
        <v>0.21574973031283989</v>
      </c>
      <c r="U940" s="137">
        <f t="shared" si="79"/>
        <v>2.157497303128399</v>
      </c>
      <c r="V940" s="136">
        <v>92.700000000004806</v>
      </c>
      <c r="W940" s="137">
        <f t="shared" si="80"/>
        <v>0.21574973031282593</v>
      </c>
      <c r="X940" s="137">
        <f t="shared" si="81"/>
        <v>2.1574973031282592</v>
      </c>
      <c r="Y940" s="136">
        <v>231.75</v>
      </c>
      <c r="Z940" s="9">
        <f t="shared" si="82"/>
        <v>0.17259978425026967</v>
      </c>
      <c r="AA940" s="139">
        <v>0.92699999999999905</v>
      </c>
      <c r="AB940" s="9">
        <f t="shared" si="83"/>
        <v>0.21574973031283734</v>
      </c>
      <c r="AC940" s="136">
        <v>231.75</v>
      </c>
      <c r="AD940" s="9">
        <f t="shared" si="84"/>
        <v>0.27615965480043148</v>
      </c>
      <c r="AE940" s="136">
        <v>231.75</v>
      </c>
      <c r="AF940" s="137">
        <f t="shared" si="85"/>
        <v>0.17259978425026967</v>
      </c>
      <c r="AG940" s="136">
        <v>231.75</v>
      </c>
      <c r="AH940" s="137">
        <f t="shared" si="86"/>
        <v>0.17259978425026967</v>
      </c>
      <c r="AI940" s="136">
        <v>231.75</v>
      </c>
      <c r="AJ940" s="138">
        <f t="shared" si="87"/>
        <v>0.17259978425026967</v>
      </c>
    </row>
    <row r="941" spans="1:36">
      <c r="A941" s="136">
        <v>232</v>
      </c>
      <c r="B941" s="137">
        <f t="shared" si="67"/>
        <v>0.17241379310344829</v>
      </c>
      <c r="C941" s="137">
        <f t="shared" si="68"/>
        <v>1.7241379310344829</v>
      </c>
      <c r="D941" s="9">
        <v>23.1999999999992</v>
      </c>
      <c r="E941" s="138">
        <f t="shared" si="69"/>
        <v>1.7241379310345422</v>
      </c>
      <c r="F941" s="136">
        <v>232</v>
      </c>
      <c r="G941" s="137">
        <f t="shared" si="70"/>
        <v>0.43103448275862072</v>
      </c>
      <c r="H941" s="137">
        <f t="shared" si="71"/>
        <v>4.3103448275862073</v>
      </c>
      <c r="I941" s="9">
        <v>23.1999999999992</v>
      </c>
      <c r="J941" s="138">
        <f t="shared" si="72"/>
        <v>1.7241379310345422</v>
      </c>
      <c r="K941" s="136">
        <v>925</v>
      </c>
      <c r="L941" s="137">
        <f t="shared" si="73"/>
        <v>0.43243243243243246</v>
      </c>
      <c r="M941" s="137">
        <f t="shared" si="74"/>
        <v>4.3243243243243246</v>
      </c>
      <c r="N941" s="136">
        <v>232</v>
      </c>
      <c r="O941" s="137">
        <f t="shared" si="75"/>
        <v>0.17241379310344829</v>
      </c>
      <c r="P941" s="137">
        <f t="shared" si="76"/>
        <v>1.7241379310344829</v>
      </c>
      <c r="Q941" s="9">
        <v>23.1999999999992</v>
      </c>
      <c r="R941" s="138">
        <f t="shared" si="77"/>
        <v>1.7241379310345422</v>
      </c>
      <c r="S941" s="136">
        <v>9.2799999999998803</v>
      </c>
      <c r="T941" s="137">
        <f t="shared" si="78"/>
        <v>0.21551724137931313</v>
      </c>
      <c r="U941" s="137">
        <f t="shared" si="79"/>
        <v>2.1551724137931312</v>
      </c>
      <c r="V941" s="136">
        <v>92.8000000000048</v>
      </c>
      <c r="W941" s="137">
        <f t="shared" si="80"/>
        <v>0.2155172413792992</v>
      </c>
      <c r="X941" s="137">
        <f t="shared" si="81"/>
        <v>2.1551724137929922</v>
      </c>
      <c r="Y941" s="136">
        <v>232</v>
      </c>
      <c r="Z941" s="9">
        <f t="shared" si="82"/>
        <v>0.17241379310344829</v>
      </c>
      <c r="AA941" s="139">
        <v>0.92799999999999905</v>
      </c>
      <c r="AB941" s="9">
        <f t="shared" si="83"/>
        <v>0.21551724137931055</v>
      </c>
      <c r="AC941" s="136">
        <v>232</v>
      </c>
      <c r="AD941" s="9">
        <f t="shared" si="84"/>
        <v>0.27586206896551729</v>
      </c>
      <c r="AE941" s="136">
        <v>232</v>
      </c>
      <c r="AF941" s="137">
        <f t="shared" si="85"/>
        <v>0.17241379310344829</v>
      </c>
      <c r="AG941" s="136">
        <v>232</v>
      </c>
      <c r="AH941" s="137">
        <f t="shared" si="86"/>
        <v>0.17241379310344829</v>
      </c>
      <c r="AI941" s="136">
        <v>232</v>
      </c>
      <c r="AJ941" s="138">
        <f t="shared" si="87"/>
        <v>0.17241379310344829</v>
      </c>
    </row>
    <row r="942" spans="1:36">
      <c r="A942" s="136">
        <v>232.25</v>
      </c>
      <c r="B942" s="137">
        <f t="shared" si="67"/>
        <v>0.17222820236813777</v>
      </c>
      <c r="C942" s="137">
        <f t="shared" si="68"/>
        <v>1.7222820236813776</v>
      </c>
      <c r="D942" s="9">
        <v>23.224999999999199</v>
      </c>
      <c r="E942" s="138">
        <f t="shared" si="69"/>
        <v>1.7222820236814371</v>
      </c>
      <c r="F942" s="136">
        <v>232.25</v>
      </c>
      <c r="G942" s="137">
        <f t="shared" si="70"/>
        <v>0.43057050592034446</v>
      </c>
      <c r="H942" s="137">
        <f t="shared" si="71"/>
        <v>4.3057050592034445</v>
      </c>
      <c r="I942" s="9">
        <v>23.224999999999199</v>
      </c>
      <c r="J942" s="138">
        <f t="shared" si="72"/>
        <v>1.7222820236814371</v>
      </c>
      <c r="K942" s="9">
        <v>926</v>
      </c>
      <c r="L942" s="137">
        <f t="shared" si="73"/>
        <v>0.43196544276457882</v>
      </c>
      <c r="M942" s="137">
        <f t="shared" si="74"/>
        <v>4.319654427645788</v>
      </c>
      <c r="N942" s="136">
        <v>232.25</v>
      </c>
      <c r="O942" s="137">
        <f t="shared" si="75"/>
        <v>0.17222820236813777</v>
      </c>
      <c r="P942" s="137">
        <f t="shared" si="76"/>
        <v>1.7222820236813776</v>
      </c>
      <c r="Q942" s="9">
        <v>23.224999999999199</v>
      </c>
      <c r="R942" s="138">
        <f t="shared" si="77"/>
        <v>1.7222820236814371</v>
      </c>
      <c r="S942" s="136">
        <v>9.2899999999998801</v>
      </c>
      <c r="T942" s="137">
        <f t="shared" si="78"/>
        <v>0.21528525296017501</v>
      </c>
      <c r="U942" s="137">
        <f t="shared" si="79"/>
        <v>2.1528525296017502</v>
      </c>
      <c r="V942" s="136">
        <v>92.900000000004795</v>
      </c>
      <c r="W942" s="137">
        <f t="shared" si="80"/>
        <v>0.21528525296016113</v>
      </c>
      <c r="X942" s="137">
        <f t="shared" si="81"/>
        <v>2.1528525296016112</v>
      </c>
      <c r="Y942" s="136">
        <v>232.25</v>
      </c>
      <c r="Z942" s="9">
        <f t="shared" si="82"/>
        <v>0.17222820236813777</v>
      </c>
      <c r="AA942" s="139">
        <v>0.92899999999999905</v>
      </c>
      <c r="AB942" s="9">
        <f t="shared" si="83"/>
        <v>0.21528525296017245</v>
      </c>
      <c r="AC942" s="136">
        <v>232.25</v>
      </c>
      <c r="AD942" s="9">
        <f t="shared" si="84"/>
        <v>0.27556512378902043</v>
      </c>
      <c r="AE942" s="136">
        <v>232.25</v>
      </c>
      <c r="AF942" s="137">
        <f t="shared" si="85"/>
        <v>0.17222820236813777</v>
      </c>
      <c r="AG942" s="136">
        <v>232.25</v>
      </c>
      <c r="AH942" s="137">
        <f t="shared" si="86"/>
        <v>0.17222820236813777</v>
      </c>
      <c r="AI942" s="136">
        <v>232.25</v>
      </c>
      <c r="AJ942" s="138">
        <f t="shared" si="87"/>
        <v>0.17222820236813777</v>
      </c>
    </row>
    <row r="943" spans="1:36">
      <c r="A943" s="136">
        <v>232.5</v>
      </c>
      <c r="B943" s="137">
        <f t="shared" si="67"/>
        <v>0.17204301075268816</v>
      </c>
      <c r="C943" s="137">
        <f t="shared" si="68"/>
        <v>1.7204301075268815</v>
      </c>
      <c r="D943" s="9">
        <v>23.249999999999201</v>
      </c>
      <c r="E943" s="138">
        <f t="shared" si="69"/>
        <v>1.7204301075269408</v>
      </c>
      <c r="F943" s="136">
        <v>232.5</v>
      </c>
      <c r="G943" s="137">
        <f t="shared" si="70"/>
        <v>0.43010752688172038</v>
      </c>
      <c r="H943" s="137">
        <f t="shared" si="71"/>
        <v>4.301075268817204</v>
      </c>
      <c r="I943" s="9">
        <v>23.249999999999201</v>
      </c>
      <c r="J943" s="138">
        <f t="shared" si="72"/>
        <v>1.7204301075269408</v>
      </c>
      <c r="K943" s="136">
        <v>927</v>
      </c>
      <c r="L943" s="137">
        <f t="shared" si="73"/>
        <v>0.43149946062567424</v>
      </c>
      <c r="M943" s="137">
        <f t="shared" si="74"/>
        <v>4.3149946062567421</v>
      </c>
      <c r="N943" s="136">
        <v>232.5</v>
      </c>
      <c r="O943" s="137">
        <f t="shared" si="75"/>
        <v>0.17204301075268816</v>
      </c>
      <c r="P943" s="137">
        <f t="shared" si="76"/>
        <v>1.7204301075268815</v>
      </c>
      <c r="Q943" s="9">
        <v>23.249999999999201</v>
      </c>
      <c r="R943" s="138">
        <f t="shared" si="77"/>
        <v>1.7204301075269408</v>
      </c>
      <c r="S943" s="136">
        <v>9.2999999999998799</v>
      </c>
      <c r="T943" s="137">
        <f t="shared" si="78"/>
        <v>0.21505376344086297</v>
      </c>
      <c r="U943" s="137">
        <f t="shared" si="79"/>
        <v>2.1505376344086296</v>
      </c>
      <c r="V943" s="136">
        <v>93.000000000004803</v>
      </c>
      <c r="W943" s="137">
        <f t="shared" si="80"/>
        <v>0.21505376344084912</v>
      </c>
      <c r="X943" s="137">
        <f t="shared" si="81"/>
        <v>2.150537634408491</v>
      </c>
      <c r="Y943" s="136">
        <v>232.5</v>
      </c>
      <c r="Z943" s="9">
        <f t="shared" si="82"/>
        <v>0.17204301075268816</v>
      </c>
      <c r="AA943" s="139">
        <v>0.92999999999999905</v>
      </c>
      <c r="AB943" s="9">
        <f t="shared" si="83"/>
        <v>0.21505376344086044</v>
      </c>
      <c r="AC943" s="136">
        <v>232.5</v>
      </c>
      <c r="AD943" s="9">
        <f t="shared" si="84"/>
        <v>0.27526881720430108</v>
      </c>
      <c r="AE943" s="136">
        <v>232.5</v>
      </c>
      <c r="AF943" s="137">
        <f t="shared" si="85"/>
        <v>0.17204301075268816</v>
      </c>
      <c r="AG943" s="136">
        <v>232.5</v>
      </c>
      <c r="AH943" s="137">
        <f t="shared" si="86"/>
        <v>0.17204301075268816</v>
      </c>
      <c r="AI943" s="136">
        <v>232.5</v>
      </c>
      <c r="AJ943" s="138">
        <f t="shared" si="87"/>
        <v>0.17204301075268816</v>
      </c>
    </row>
    <row r="944" spans="1:36">
      <c r="A944" s="136">
        <v>232.75</v>
      </c>
      <c r="B944" s="137">
        <f t="shared" si="67"/>
        <v>0.17185821697099893</v>
      </c>
      <c r="C944" s="137">
        <f t="shared" si="68"/>
        <v>1.7185821697099892</v>
      </c>
      <c r="D944" s="9">
        <v>23.274999999999199</v>
      </c>
      <c r="E944" s="138">
        <f t="shared" si="69"/>
        <v>1.7185821697100485</v>
      </c>
      <c r="F944" s="136">
        <v>232.75</v>
      </c>
      <c r="G944" s="137">
        <f t="shared" si="70"/>
        <v>0.42964554242749731</v>
      </c>
      <c r="H944" s="137">
        <f t="shared" si="71"/>
        <v>4.2964554242749733</v>
      </c>
      <c r="I944" s="9">
        <v>23.274999999999199</v>
      </c>
      <c r="J944" s="138">
        <f t="shared" si="72"/>
        <v>1.7185821697100485</v>
      </c>
      <c r="K944" s="9">
        <v>928</v>
      </c>
      <c r="L944" s="137">
        <f t="shared" si="73"/>
        <v>0.43103448275862072</v>
      </c>
      <c r="M944" s="137">
        <f t="shared" si="74"/>
        <v>4.3103448275862073</v>
      </c>
      <c r="N944" s="136">
        <v>232.75</v>
      </c>
      <c r="O944" s="137">
        <f t="shared" si="75"/>
        <v>0.17185821697099893</v>
      </c>
      <c r="P944" s="137">
        <f t="shared" si="76"/>
        <v>1.7185821697099892</v>
      </c>
      <c r="Q944" s="9">
        <v>23.274999999999199</v>
      </c>
      <c r="R944" s="138">
        <f t="shared" si="77"/>
        <v>1.7185821697100485</v>
      </c>
      <c r="S944" s="136">
        <v>9.3099999999998797</v>
      </c>
      <c r="T944" s="137">
        <f t="shared" si="78"/>
        <v>0.21482277121375143</v>
      </c>
      <c r="U944" s="137">
        <f t="shared" si="79"/>
        <v>2.1482277121375142</v>
      </c>
      <c r="V944" s="136">
        <v>93.100000000004798</v>
      </c>
      <c r="W944" s="137">
        <f t="shared" si="80"/>
        <v>0.21482277121373758</v>
      </c>
      <c r="X944" s="137">
        <f t="shared" si="81"/>
        <v>2.1482277121373756</v>
      </c>
      <c r="Y944" s="136">
        <v>232.75</v>
      </c>
      <c r="Z944" s="9">
        <f t="shared" si="82"/>
        <v>0.17185821697099893</v>
      </c>
      <c r="AA944" s="139">
        <v>0.93099999999999905</v>
      </c>
      <c r="AB944" s="9">
        <f t="shared" si="83"/>
        <v>0.21482277121374888</v>
      </c>
      <c r="AC944" s="136">
        <v>232.75</v>
      </c>
      <c r="AD944" s="9">
        <f t="shared" si="84"/>
        <v>0.27497314715359827</v>
      </c>
      <c r="AE944" s="136">
        <v>232.75</v>
      </c>
      <c r="AF944" s="137">
        <f t="shared" si="85"/>
        <v>0.17185821697099893</v>
      </c>
      <c r="AG944" s="136">
        <v>232.75</v>
      </c>
      <c r="AH944" s="137">
        <f t="shared" si="86"/>
        <v>0.17185821697099893</v>
      </c>
      <c r="AI944" s="136">
        <v>232.75</v>
      </c>
      <c r="AJ944" s="138">
        <f t="shared" si="87"/>
        <v>0.17185821697099893</v>
      </c>
    </row>
    <row r="945" spans="1:36">
      <c r="A945" s="136">
        <v>233</v>
      </c>
      <c r="B945" s="137">
        <f t="shared" si="67"/>
        <v>0.17167381974248927</v>
      </c>
      <c r="C945" s="137">
        <f t="shared" si="68"/>
        <v>1.7167381974248928</v>
      </c>
      <c r="D945" s="9">
        <v>23.299999999999201</v>
      </c>
      <c r="E945" s="138">
        <f t="shared" si="69"/>
        <v>1.7167381974249514</v>
      </c>
      <c r="F945" s="136">
        <v>233</v>
      </c>
      <c r="G945" s="137">
        <f t="shared" si="70"/>
        <v>0.42918454935622313</v>
      </c>
      <c r="H945" s="137">
        <f t="shared" si="71"/>
        <v>4.2918454935622314</v>
      </c>
      <c r="I945" s="9">
        <v>23.299999999999201</v>
      </c>
      <c r="J945" s="138">
        <f t="shared" si="72"/>
        <v>1.7167381974249514</v>
      </c>
      <c r="K945" s="136">
        <v>929</v>
      </c>
      <c r="L945" s="137">
        <f t="shared" si="73"/>
        <v>0.43057050592034446</v>
      </c>
      <c r="M945" s="137">
        <f t="shared" si="74"/>
        <v>4.3057050592034445</v>
      </c>
      <c r="N945" s="136">
        <v>233</v>
      </c>
      <c r="O945" s="137">
        <f t="shared" si="75"/>
        <v>0.17167381974248927</v>
      </c>
      <c r="P945" s="137">
        <f t="shared" si="76"/>
        <v>1.7167381974248928</v>
      </c>
      <c r="Q945" s="9">
        <v>23.299999999999201</v>
      </c>
      <c r="R945" s="138">
        <f t="shared" si="77"/>
        <v>1.7167381974249514</v>
      </c>
      <c r="S945" s="136">
        <v>9.3199999999998795</v>
      </c>
      <c r="T945" s="137">
        <f t="shared" si="78"/>
        <v>0.21459227467811437</v>
      </c>
      <c r="U945" s="137">
        <f t="shared" si="79"/>
        <v>2.1459227467811437</v>
      </c>
      <c r="V945" s="136">
        <v>93.200000000004906</v>
      </c>
      <c r="W945" s="137">
        <f t="shared" si="80"/>
        <v>0.2145922746781003</v>
      </c>
      <c r="X945" s="137">
        <f t="shared" si="81"/>
        <v>2.1459227467810029</v>
      </c>
      <c r="Y945" s="136">
        <v>233</v>
      </c>
      <c r="Z945" s="9">
        <f t="shared" si="82"/>
        <v>0.17167381974248927</v>
      </c>
      <c r="AA945" s="139">
        <v>0.93199999999999905</v>
      </c>
      <c r="AB945" s="9">
        <f t="shared" si="83"/>
        <v>0.21459227467811179</v>
      </c>
      <c r="AC945" s="136">
        <v>233</v>
      </c>
      <c r="AD945" s="9">
        <f t="shared" si="84"/>
        <v>0.27467811158798283</v>
      </c>
      <c r="AE945" s="136">
        <v>233</v>
      </c>
      <c r="AF945" s="137">
        <f t="shared" si="85"/>
        <v>0.17167381974248927</v>
      </c>
      <c r="AG945" s="136">
        <v>233</v>
      </c>
      <c r="AH945" s="137">
        <f t="shared" si="86"/>
        <v>0.17167381974248927</v>
      </c>
      <c r="AI945" s="136">
        <v>233</v>
      </c>
      <c r="AJ945" s="138">
        <f t="shared" si="87"/>
        <v>0.17167381974248927</v>
      </c>
    </row>
    <row r="946" spans="1:36">
      <c r="A946" s="136">
        <v>233.25</v>
      </c>
      <c r="B946" s="137">
        <f t="shared" si="67"/>
        <v>0.17148981779206859</v>
      </c>
      <c r="C946" s="137">
        <f t="shared" si="68"/>
        <v>1.714898177920686</v>
      </c>
      <c r="D946" s="9">
        <v>23.3249999999992</v>
      </c>
      <c r="E946" s="138">
        <f t="shared" si="69"/>
        <v>1.7148981779207448</v>
      </c>
      <c r="F946" s="136">
        <v>233.25</v>
      </c>
      <c r="G946" s="137">
        <f t="shared" si="70"/>
        <v>0.4287245444801715</v>
      </c>
      <c r="H946" s="137">
        <f t="shared" si="71"/>
        <v>4.287245444801715</v>
      </c>
      <c r="I946" s="9">
        <v>23.3249999999992</v>
      </c>
      <c r="J946" s="138">
        <f t="shared" si="72"/>
        <v>1.7148981779207448</v>
      </c>
      <c r="K946" s="9">
        <v>930</v>
      </c>
      <c r="L946" s="137">
        <f t="shared" si="73"/>
        <v>0.43010752688172038</v>
      </c>
      <c r="M946" s="137">
        <f t="shared" si="74"/>
        <v>4.301075268817204</v>
      </c>
      <c r="N946" s="136">
        <v>233.25</v>
      </c>
      <c r="O946" s="137">
        <f t="shared" si="75"/>
        <v>0.17148981779206859</v>
      </c>
      <c r="P946" s="137">
        <f t="shared" si="76"/>
        <v>1.714898177920686</v>
      </c>
      <c r="Q946" s="9">
        <v>23.3249999999992</v>
      </c>
      <c r="R946" s="138">
        <f t="shared" si="77"/>
        <v>1.7148981779207448</v>
      </c>
      <c r="S946" s="136">
        <v>9.3299999999998704</v>
      </c>
      <c r="T946" s="137">
        <f t="shared" si="78"/>
        <v>0.21436227224008872</v>
      </c>
      <c r="U946" s="137">
        <f t="shared" si="79"/>
        <v>2.1436227224008872</v>
      </c>
      <c r="V946" s="136">
        <v>93.3000000000048</v>
      </c>
      <c r="W946" s="137">
        <f t="shared" si="80"/>
        <v>0.2143622722400747</v>
      </c>
      <c r="X946" s="137">
        <f t="shared" si="81"/>
        <v>2.1436227224007469</v>
      </c>
      <c r="Y946" s="136">
        <v>233.25</v>
      </c>
      <c r="Z946" s="9">
        <f t="shared" si="82"/>
        <v>0.17148981779206859</v>
      </c>
      <c r="AA946" s="139">
        <v>0.93299999999999905</v>
      </c>
      <c r="AB946" s="9">
        <f t="shared" si="83"/>
        <v>0.21436227224008594</v>
      </c>
      <c r="AC946" s="136">
        <v>233.25</v>
      </c>
      <c r="AD946" s="9">
        <f t="shared" si="84"/>
        <v>0.27438370846730975</v>
      </c>
      <c r="AE946" s="136">
        <v>233.25</v>
      </c>
      <c r="AF946" s="137">
        <f t="shared" si="85"/>
        <v>0.17148981779206859</v>
      </c>
      <c r="AG946" s="136">
        <v>233.25</v>
      </c>
      <c r="AH946" s="137">
        <f t="shared" si="86"/>
        <v>0.17148981779206859</v>
      </c>
      <c r="AI946" s="136">
        <v>233.25</v>
      </c>
      <c r="AJ946" s="138">
        <f t="shared" si="87"/>
        <v>0.17148981779206859</v>
      </c>
    </row>
    <row r="947" spans="1:36">
      <c r="A947" s="136">
        <v>233.5</v>
      </c>
      <c r="B947" s="137">
        <f t="shared" si="67"/>
        <v>0.17130620985010708</v>
      </c>
      <c r="C947" s="137">
        <f t="shared" si="68"/>
        <v>1.7130620985010707</v>
      </c>
      <c r="D947" s="9">
        <v>23.349999999999199</v>
      </c>
      <c r="E947" s="138">
        <f t="shared" si="69"/>
        <v>1.7130620985011293</v>
      </c>
      <c r="F947" s="136">
        <v>233.5</v>
      </c>
      <c r="G947" s="137">
        <f t="shared" si="70"/>
        <v>0.42826552462526768</v>
      </c>
      <c r="H947" s="137">
        <f t="shared" si="71"/>
        <v>4.282655246252677</v>
      </c>
      <c r="I947" s="9">
        <v>23.349999999999199</v>
      </c>
      <c r="J947" s="138">
        <f t="shared" si="72"/>
        <v>1.7130620985011293</v>
      </c>
      <c r="K947" s="136">
        <v>931</v>
      </c>
      <c r="L947" s="137">
        <f t="shared" si="73"/>
        <v>0.42964554242749731</v>
      </c>
      <c r="M947" s="137">
        <f t="shared" si="74"/>
        <v>4.2964554242749733</v>
      </c>
      <c r="N947" s="136">
        <v>233.5</v>
      </c>
      <c r="O947" s="137">
        <f t="shared" si="75"/>
        <v>0.17130620985010708</v>
      </c>
      <c r="P947" s="137">
        <f t="shared" si="76"/>
        <v>1.7130620985010707</v>
      </c>
      <c r="Q947" s="9">
        <v>23.349999999999199</v>
      </c>
      <c r="R947" s="138">
        <f t="shared" si="77"/>
        <v>1.7130620985011293</v>
      </c>
      <c r="S947" s="136">
        <v>9.3399999999998808</v>
      </c>
      <c r="T947" s="137">
        <f t="shared" si="78"/>
        <v>0.21413276231263656</v>
      </c>
      <c r="U947" s="137">
        <f t="shared" si="79"/>
        <v>2.1413276231263656</v>
      </c>
      <c r="V947" s="136">
        <v>93.400000000004894</v>
      </c>
      <c r="W947" s="137">
        <f t="shared" si="80"/>
        <v>0.21413276231262263</v>
      </c>
      <c r="X947" s="137">
        <f t="shared" si="81"/>
        <v>2.1413276231262262</v>
      </c>
      <c r="Y947" s="136">
        <v>233.5</v>
      </c>
      <c r="Z947" s="9">
        <f t="shared" si="82"/>
        <v>0.17130620985010708</v>
      </c>
      <c r="AA947" s="139">
        <v>0.93399999999999905</v>
      </c>
      <c r="AB947" s="9">
        <f t="shared" si="83"/>
        <v>0.21413276231263403</v>
      </c>
      <c r="AC947" s="136">
        <v>233.5</v>
      </c>
      <c r="AD947" s="9">
        <f t="shared" si="84"/>
        <v>0.27408993576017132</v>
      </c>
      <c r="AE947" s="136">
        <v>233.5</v>
      </c>
      <c r="AF947" s="137">
        <f t="shared" si="85"/>
        <v>0.17130620985010708</v>
      </c>
      <c r="AG947" s="136">
        <v>233.5</v>
      </c>
      <c r="AH947" s="137">
        <f t="shared" si="86"/>
        <v>0.17130620985010708</v>
      </c>
      <c r="AI947" s="136">
        <v>233.5</v>
      </c>
      <c r="AJ947" s="138">
        <f t="shared" si="87"/>
        <v>0.17130620985010708</v>
      </c>
    </row>
    <row r="948" spans="1:36">
      <c r="A948" s="136">
        <v>233.75</v>
      </c>
      <c r="B948" s="137">
        <f t="shared" si="67"/>
        <v>0.17112299465240643</v>
      </c>
      <c r="C948" s="137">
        <f t="shared" si="68"/>
        <v>1.7112299465240643</v>
      </c>
      <c r="D948" s="9">
        <v>23.374999999999201</v>
      </c>
      <c r="E948" s="138">
        <f t="shared" si="69"/>
        <v>1.7112299465241227</v>
      </c>
      <c r="F948" s="136">
        <v>233.75</v>
      </c>
      <c r="G948" s="137">
        <f t="shared" si="70"/>
        <v>0.42780748663101609</v>
      </c>
      <c r="H948" s="137">
        <f t="shared" si="71"/>
        <v>4.2780748663101607</v>
      </c>
      <c r="I948" s="9">
        <v>23.374999999999201</v>
      </c>
      <c r="J948" s="138">
        <f t="shared" si="72"/>
        <v>1.7112299465241227</v>
      </c>
      <c r="K948" s="9">
        <v>932</v>
      </c>
      <c r="L948" s="137">
        <f t="shared" si="73"/>
        <v>0.42918454935622313</v>
      </c>
      <c r="M948" s="137">
        <f t="shared" si="74"/>
        <v>4.2918454935622314</v>
      </c>
      <c r="N948" s="136">
        <v>233.75</v>
      </c>
      <c r="O948" s="137">
        <f t="shared" si="75"/>
        <v>0.17112299465240643</v>
      </c>
      <c r="P948" s="137">
        <f t="shared" si="76"/>
        <v>1.7112299465240643</v>
      </c>
      <c r="Q948" s="9">
        <v>23.374999999999201</v>
      </c>
      <c r="R948" s="138">
        <f t="shared" si="77"/>
        <v>1.7112299465241227</v>
      </c>
      <c r="S948" s="136">
        <v>9.34999999999987</v>
      </c>
      <c r="T948" s="137">
        <f t="shared" si="78"/>
        <v>0.21390374331551101</v>
      </c>
      <c r="U948" s="137">
        <f t="shared" si="79"/>
        <v>2.1390374331551101</v>
      </c>
      <c r="V948" s="136">
        <v>93.500000000004903</v>
      </c>
      <c r="W948" s="137">
        <f t="shared" si="80"/>
        <v>0.2139037433154968</v>
      </c>
      <c r="X948" s="137">
        <f t="shared" si="81"/>
        <v>2.139037433154968</v>
      </c>
      <c r="Y948" s="136">
        <v>233.75</v>
      </c>
      <c r="Z948" s="9">
        <f t="shared" si="82"/>
        <v>0.17112299465240643</v>
      </c>
      <c r="AA948" s="139">
        <v>0.93499999999999905</v>
      </c>
      <c r="AB948" s="9">
        <f t="shared" si="83"/>
        <v>0.21390374331550824</v>
      </c>
      <c r="AC948" s="136">
        <v>233.75</v>
      </c>
      <c r="AD948" s="9">
        <f t="shared" si="84"/>
        <v>0.27379679144385027</v>
      </c>
      <c r="AE948" s="136">
        <v>233.75</v>
      </c>
      <c r="AF948" s="137">
        <f t="shared" si="85"/>
        <v>0.17112299465240643</v>
      </c>
      <c r="AG948" s="136">
        <v>233.75</v>
      </c>
      <c r="AH948" s="137">
        <f t="shared" si="86"/>
        <v>0.17112299465240643</v>
      </c>
      <c r="AI948" s="136">
        <v>233.75</v>
      </c>
      <c r="AJ948" s="138">
        <f t="shared" si="87"/>
        <v>0.17112299465240643</v>
      </c>
    </row>
    <row r="949" spans="1:36">
      <c r="A949" s="136">
        <v>234</v>
      </c>
      <c r="B949" s="137">
        <f t="shared" si="67"/>
        <v>0.17094017094017094</v>
      </c>
      <c r="C949" s="137">
        <f t="shared" si="68"/>
        <v>1.7094017094017095</v>
      </c>
      <c r="D949" s="9">
        <v>23.399999999999199</v>
      </c>
      <c r="E949" s="138">
        <f t="shared" si="69"/>
        <v>1.7094017094017679</v>
      </c>
      <c r="F949" s="136">
        <v>234</v>
      </c>
      <c r="G949" s="137">
        <f t="shared" si="70"/>
        <v>0.42735042735042733</v>
      </c>
      <c r="H949" s="137">
        <f t="shared" si="71"/>
        <v>4.2735042735042734</v>
      </c>
      <c r="I949" s="9">
        <v>23.399999999999199</v>
      </c>
      <c r="J949" s="138">
        <f t="shared" si="72"/>
        <v>1.7094017094017679</v>
      </c>
      <c r="K949" s="136">
        <v>933</v>
      </c>
      <c r="L949" s="137">
        <f t="shared" si="73"/>
        <v>0.4287245444801715</v>
      </c>
      <c r="M949" s="137">
        <f t="shared" si="74"/>
        <v>4.287245444801715</v>
      </c>
      <c r="N949" s="136">
        <v>234</v>
      </c>
      <c r="O949" s="137">
        <f t="shared" si="75"/>
        <v>0.17094017094017094</v>
      </c>
      <c r="P949" s="137">
        <f t="shared" si="76"/>
        <v>1.7094017094017095</v>
      </c>
      <c r="Q949" s="9">
        <v>23.399999999999199</v>
      </c>
      <c r="R949" s="138">
        <f t="shared" si="77"/>
        <v>1.7094017094017679</v>
      </c>
      <c r="S949" s="136">
        <v>9.3599999999998804</v>
      </c>
      <c r="T949" s="137">
        <f t="shared" si="78"/>
        <v>0.21367521367521641</v>
      </c>
      <c r="U949" s="137">
        <f t="shared" si="79"/>
        <v>2.1367521367521642</v>
      </c>
      <c r="V949" s="136">
        <v>93.600000000004897</v>
      </c>
      <c r="W949" s="137">
        <f t="shared" si="80"/>
        <v>0.21367521367520251</v>
      </c>
      <c r="X949" s="137">
        <f t="shared" si="81"/>
        <v>2.1367521367520252</v>
      </c>
      <c r="Y949" s="136">
        <v>234</v>
      </c>
      <c r="Z949" s="9">
        <f t="shared" si="82"/>
        <v>0.17094017094017094</v>
      </c>
      <c r="AA949" s="139">
        <v>0.93599999999999905</v>
      </c>
      <c r="AB949" s="9">
        <f t="shared" si="83"/>
        <v>0.21367521367521389</v>
      </c>
      <c r="AC949" s="136">
        <v>234</v>
      </c>
      <c r="AD949" s="9">
        <f t="shared" si="84"/>
        <v>0.27350427350427348</v>
      </c>
      <c r="AE949" s="136">
        <v>234</v>
      </c>
      <c r="AF949" s="137">
        <f t="shared" si="85"/>
        <v>0.17094017094017094</v>
      </c>
      <c r="AG949" s="136">
        <v>234</v>
      </c>
      <c r="AH949" s="137">
        <f t="shared" si="86"/>
        <v>0.17094017094017094</v>
      </c>
      <c r="AI949" s="136">
        <v>234</v>
      </c>
      <c r="AJ949" s="138">
        <f t="shared" si="87"/>
        <v>0.17094017094017094</v>
      </c>
    </row>
    <row r="950" spans="1:36">
      <c r="A950" s="136">
        <v>234.25</v>
      </c>
      <c r="B950" s="137">
        <f t="shared" si="67"/>
        <v>0.17075773745997863</v>
      </c>
      <c r="C950" s="137">
        <f t="shared" si="68"/>
        <v>1.7075773745997864</v>
      </c>
      <c r="D950" s="9">
        <v>23.424999999999201</v>
      </c>
      <c r="E950" s="138">
        <f t="shared" si="69"/>
        <v>1.7075773745998446</v>
      </c>
      <c r="F950" s="136">
        <v>234.25</v>
      </c>
      <c r="G950" s="137">
        <f t="shared" si="70"/>
        <v>0.42689434364994661</v>
      </c>
      <c r="H950" s="137">
        <f t="shared" si="71"/>
        <v>4.2689434364994661</v>
      </c>
      <c r="I950" s="9">
        <v>23.424999999999201</v>
      </c>
      <c r="J950" s="138">
        <f t="shared" si="72"/>
        <v>1.7075773745998446</v>
      </c>
      <c r="K950" s="9">
        <v>934</v>
      </c>
      <c r="L950" s="137">
        <f t="shared" si="73"/>
        <v>0.42826552462526768</v>
      </c>
      <c r="M950" s="137">
        <f t="shared" si="74"/>
        <v>4.282655246252677</v>
      </c>
      <c r="N950" s="136">
        <v>234.25</v>
      </c>
      <c r="O950" s="137">
        <f t="shared" si="75"/>
        <v>0.17075773745997863</v>
      </c>
      <c r="P950" s="137">
        <f t="shared" si="76"/>
        <v>1.7075773745997864</v>
      </c>
      <c r="Q950" s="9">
        <v>23.424999999999201</v>
      </c>
      <c r="R950" s="138">
        <f t="shared" si="77"/>
        <v>1.7075773745998446</v>
      </c>
      <c r="S950" s="136">
        <v>9.3699999999998695</v>
      </c>
      <c r="T950" s="137">
        <f t="shared" si="78"/>
        <v>0.2134471718249763</v>
      </c>
      <c r="U950" s="137">
        <f t="shared" si="79"/>
        <v>2.1344717182497632</v>
      </c>
      <c r="V950" s="136">
        <v>93.700000000004906</v>
      </c>
      <c r="W950" s="137">
        <f t="shared" si="80"/>
        <v>0.21344717182496215</v>
      </c>
      <c r="X950" s="137">
        <f t="shared" si="81"/>
        <v>2.1344717182496216</v>
      </c>
      <c r="Y950" s="136">
        <v>234.25</v>
      </c>
      <c r="Z950" s="9">
        <f t="shared" si="82"/>
        <v>0.17075773745997863</v>
      </c>
      <c r="AA950" s="139">
        <v>0.93699999999999894</v>
      </c>
      <c r="AB950" s="9">
        <f t="shared" si="83"/>
        <v>0.21344717182497355</v>
      </c>
      <c r="AC950" s="136">
        <v>234.25</v>
      </c>
      <c r="AD950" s="9">
        <f t="shared" si="84"/>
        <v>0.27321237993596581</v>
      </c>
      <c r="AE950" s="136">
        <v>234.25</v>
      </c>
      <c r="AF950" s="137">
        <f t="shared" si="85"/>
        <v>0.17075773745997863</v>
      </c>
      <c r="AG950" s="136">
        <v>234.25</v>
      </c>
      <c r="AH950" s="137">
        <f t="shared" si="86"/>
        <v>0.17075773745997863</v>
      </c>
      <c r="AI950" s="136">
        <v>234.25</v>
      </c>
      <c r="AJ950" s="138">
        <f t="shared" si="87"/>
        <v>0.17075773745997863</v>
      </c>
    </row>
    <row r="951" spans="1:36">
      <c r="A951" s="136">
        <v>234.5</v>
      </c>
      <c r="B951" s="137">
        <f t="shared" si="67"/>
        <v>0.17057569296375266</v>
      </c>
      <c r="C951" s="137">
        <f t="shared" si="68"/>
        <v>1.7057569296375266</v>
      </c>
      <c r="D951" s="9">
        <v>23.4499999999992</v>
      </c>
      <c r="E951" s="138">
        <f t="shared" si="69"/>
        <v>1.7057569296375847</v>
      </c>
      <c r="F951" s="136">
        <v>234.5</v>
      </c>
      <c r="G951" s="137">
        <f t="shared" si="70"/>
        <v>0.42643923240938164</v>
      </c>
      <c r="H951" s="137">
        <f t="shared" si="71"/>
        <v>4.2643923240938166</v>
      </c>
      <c r="I951" s="9">
        <v>23.4499999999992</v>
      </c>
      <c r="J951" s="138">
        <f t="shared" si="72"/>
        <v>1.7057569296375847</v>
      </c>
      <c r="K951" s="136">
        <v>935</v>
      </c>
      <c r="L951" s="137">
        <f t="shared" si="73"/>
        <v>0.42780748663101609</v>
      </c>
      <c r="M951" s="137">
        <f t="shared" si="74"/>
        <v>4.2780748663101607</v>
      </c>
      <c r="N951" s="136">
        <v>234.5</v>
      </c>
      <c r="O951" s="137">
        <f t="shared" si="75"/>
        <v>0.17057569296375266</v>
      </c>
      <c r="P951" s="137">
        <f t="shared" si="76"/>
        <v>1.7057569296375266</v>
      </c>
      <c r="Q951" s="9">
        <v>23.4499999999992</v>
      </c>
      <c r="R951" s="138">
        <f t="shared" si="77"/>
        <v>1.7057569296375847</v>
      </c>
      <c r="S951" s="136">
        <v>9.37999999999988</v>
      </c>
      <c r="T951" s="137">
        <f t="shared" si="78"/>
        <v>0.21321961620469354</v>
      </c>
      <c r="U951" s="137">
        <f t="shared" si="79"/>
        <v>2.1321961620469354</v>
      </c>
      <c r="V951" s="136">
        <v>93.8000000000049</v>
      </c>
      <c r="W951" s="137">
        <f t="shared" si="80"/>
        <v>0.21321961620467969</v>
      </c>
      <c r="X951" s="137">
        <f t="shared" si="81"/>
        <v>2.1321961620467969</v>
      </c>
      <c r="Y951" s="136">
        <v>234.5</v>
      </c>
      <c r="Z951" s="9">
        <f t="shared" si="82"/>
        <v>0.17057569296375266</v>
      </c>
      <c r="AA951" s="139">
        <v>0.93799999999999895</v>
      </c>
      <c r="AB951" s="9">
        <f t="shared" si="83"/>
        <v>0.21321961620469104</v>
      </c>
      <c r="AC951" s="136">
        <v>234.5</v>
      </c>
      <c r="AD951" s="9">
        <f t="shared" si="84"/>
        <v>0.27292110874200426</v>
      </c>
      <c r="AE951" s="136">
        <v>234.5</v>
      </c>
      <c r="AF951" s="137">
        <f t="shared" si="85"/>
        <v>0.17057569296375266</v>
      </c>
      <c r="AG951" s="136">
        <v>234.5</v>
      </c>
      <c r="AH951" s="137">
        <f t="shared" si="86"/>
        <v>0.17057569296375266</v>
      </c>
      <c r="AI951" s="136">
        <v>234.5</v>
      </c>
      <c r="AJ951" s="138">
        <f t="shared" si="87"/>
        <v>0.17057569296375266</v>
      </c>
    </row>
    <row r="952" spans="1:36">
      <c r="A952" s="136">
        <v>234.75</v>
      </c>
      <c r="B952" s="137">
        <f t="shared" si="67"/>
        <v>0.1703940362087327</v>
      </c>
      <c r="C952" s="137">
        <f t="shared" si="68"/>
        <v>1.703940362087327</v>
      </c>
      <c r="D952" s="9">
        <v>23.474999999999199</v>
      </c>
      <c r="E952" s="138">
        <f t="shared" si="69"/>
        <v>1.703940362087385</v>
      </c>
      <c r="F952" s="136">
        <v>234.75</v>
      </c>
      <c r="G952" s="137">
        <f t="shared" si="70"/>
        <v>0.42598509052183176</v>
      </c>
      <c r="H952" s="137">
        <f t="shared" si="71"/>
        <v>4.2598509052183173</v>
      </c>
      <c r="I952" s="9">
        <v>23.474999999999199</v>
      </c>
      <c r="J952" s="138">
        <f t="shared" si="72"/>
        <v>1.703940362087385</v>
      </c>
      <c r="K952" s="9">
        <v>936</v>
      </c>
      <c r="L952" s="137">
        <f t="shared" si="73"/>
        <v>0.42735042735042733</v>
      </c>
      <c r="M952" s="137">
        <f t="shared" si="74"/>
        <v>4.2735042735042734</v>
      </c>
      <c r="N952" s="136">
        <v>234.75</v>
      </c>
      <c r="O952" s="137">
        <f t="shared" si="75"/>
        <v>0.1703940362087327</v>
      </c>
      <c r="P952" s="137">
        <f t="shared" si="76"/>
        <v>1.703940362087327</v>
      </c>
      <c r="Q952" s="9">
        <v>23.474999999999199</v>
      </c>
      <c r="R952" s="138">
        <f t="shared" si="77"/>
        <v>1.703940362087385</v>
      </c>
      <c r="S952" s="136">
        <v>9.3899999999998691</v>
      </c>
      <c r="T952" s="137">
        <f t="shared" si="78"/>
        <v>0.21299254526091882</v>
      </c>
      <c r="U952" s="137">
        <f t="shared" si="79"/>
        <v>2.1299254526091884</v>
      </c>
      <c r="V952" s="136">
        <v>93.900000000004894</v>
      </c>
      <c r="W952" s="137">
        <f t="shared" si="80"/>
        <v>0.21299254526090475</v>
      </c>
      <c r="X952" s="137">
        <f t="shared" si="81"/>
        <v>2.1299254526090476</v>
      </c>
      <c r="Y952" s="136">
        <v>234.75</v>
      </c>
      <c r="Z952" s="9">
        <f t="shared" si="82"/>
        <v>0.1703940362087327</v>
      </c>
      <c r="AA952" s="139">
        <v>0.93899999999999895</v>
      </c>
      <c r="AB952" s="9">
        <f t="shared" si="83"/>
        <v>0.21299254526091607</v>
      </c>
      <c r="AC952" s="136">
        <v>234.75</v>
      </c>
      <c r="AD952" s="9">
        <f t="shared" si="84"/>
        <v>0.27263045793397234</v>
      </c>
      <c r="AE952" s="136">
        <v>234.75</v>
      </c>
      <c r="AF952" s="137">
        <f t="shared" si="85"/>
        <v>0.1703940362087327</v>
      </c>
      <c r="AG952" s="136">
        <v>234.75</v>
      </c>
      <c r="AH952" s="137">
        <f t="shared" si="86"/>
        <v>0.1703940362087327</v>
      </c>
      <c r="AI952" s="136">
        <v>234.75</v>
      </c>
      <c r="AJ952" s="138">
        <f t="shared" si="87"/>
        <v>0.1703940362087327</v>
      </c>
    </row>
    <row r="953" spans="1:36">
      <c r="A953" s="136">
        <v>235</v>
      </c>
      <c r="B953" s="137">
        <f t="shared" si="67"/>
        <v>0.1702127659574468</v>
      </c>
      <c r="C953" s="137">
        <f t="shared" si="68"/>
        <v>1.7021276595744681</v>
      </c>
      <c r="D953" s="9">
        <v>23.499999999999201</v>
      </c>
      <c r="E953" s="138">
        <f t="shared" si="69"/>
        <v>1.7021276595745261</v>
      </c>
      <c r="F953" s="136">
        <v>235</v>
      </c>
      <c r="G953" s="137">
        <f t="shared" si="70"/>
        <v>0.42553191489361702</v>
      </c>
      <c r="H953" s="137">
        <f t="shared" si="71"/>
        <v>4.2553191489361701</v>
      </c>
      <c r="I953" s="9">
        <v>23.499999999999201</v>
      </c>
      <c r="J953" s="138">
        <f t="shared" si="72"/>
        <v>1.7021276595745261</v>
      </c>
      <c r="K953" s="136">
        <v>937</v>
      </c>
      <c r="L953" s="137">
        <f t="shared" si="73"/>
        <v>0.42689434364994661</v>
      </c>
      <c r="M953" s="137">
        <f t="shared" si="74"/>
        <v>4.2689434364994661</v>
      </c>
      <c r="N953" s="136">
        <v>235</v>
      </c>
      <c r="O953" s="137">
        <f t="shared" si="75"/>
        <v>0.1702127659574468</v>
      </c>
      <c r="P953" s="137">
        <f t="shared" si="76"/>
        <v>1.7021276595744681</v>
      </c>
      <c r="Q953" s="9">
        <v>23.499999999999201</v>
      </c>
      <c r="R953" s="138">
        <f t="shared" si="77"/>
        <v>1.7021276595745261</v>
      </c>
      <c r="S953" s="136">
        <v>9.3999999999998707</v>
      </c>
      <c r="T953" s="137">
        <f t="shared" si="78"/>
        <v>0.21276595744681143</v>
      </c>
      <c r="U953" s="137">
        <f t="shared" si="79"/>
        <v>2.1276595744681144</v>
      </c>
      <c r="V953" s="136">
        <v>94.000000000004903</v>
      </c>
      <c r="W953" s="137">
        <f t="shared" si="80"/>
        <v>0.21276595744679741</v>
      </c>
      <c r="X953" s="137">
        <f t="shared" si="81"/>
        <v>2.127659574467974</v>
      </c>
      <c r="Y953" s="136">
        <v>235</v>
      </c>
      <c r="Z953" s="9">
        <f t="shared" si="82"/>
        <v>0.1702127659574468</v>
      </c>
      <c r="AA953" s="139">
        <v>0.93999999999999895</v>
      </c>
      <c r="AB953" s="9">
        <f t="shared" si="83"/>
        <v>0.21276595744680876</v>
      </c>
      <c r="AC953" s="136">
        <v>235</v>
      </c>
      <c r="AD953" s="9">
        <f t="shared" si="84"/>
        <v>0.2723404255319149</v>
      </c>
      <c r="AE953" s="136">
        <v>235</v>
      </c>
      <c r="AF953" s="137">
        <f t="shared" si="85"/>
        <v>0.1702127659574468</v>
      </c>
      <c r="AG953" s="136">
        <v>235</v>
      </c>
      <c r="AH953" s="137">
        <f t="shared" si="86"/>
        <v>0.1702127659574468</v>
      </c>
      <c r="AI953" s="136">
        <v>235</v>
      </c>
      <c r="AJ953" s="138">
        <f t="shared" si="87"/>
        <v>0.1702127659574468</v>
      </c>
    </row>
    <row r="954" spans="1:36">
      <c r="A954" s="136">
        <v>235.25</v>
      </c>
      <c r="B954" s="137">
        <f t="shared" si="67"/>
        <v>0.17003188097768329</v>
      </c>
      <c r="C954" s="137">
        <f t="shared" si="68"/>
        <v>1.7003188097768329</v>
      </c>
      <c r="D954" s="9">
        <v>23.524999999999199</v>
      </c>
      <c r="E954" s="138">
        <f t="shared" si="69"/>
        <v>1.7003188097768911</v>
      </c>
      <c r="F954" s="136">
        <v>235.25</v>
      </c>
      <c r="G954" s="137">
        <f t="shared" si="70"/>
        <v>0.42507970244420823</v>
      </c>
      <c r="H954" s="137">
        <f t="shared" si="71"/>
        <v>4.2507970244420825</v>
      </c>
      <c r="I954" s="9">
        <v>23.524999999999199</v>
      </c>
      <c r="J954" s="138">
        <f t="shared" si="72"/>
        <v>1.7003188097768911</v>
      </c>
      <c r="K954" s="9">
        <v>938</v>
      </c>
      <c r="L954" s="137">
        <f t="shared" si="73"/>
        <v>0.42643923240938164</v>
      </c>
      <c r="M954" s="137">
        <f t="shared" si="74"/>
        <v>4.2643923240938166</v>
      </c>
      <c r="N954" s="136">
        <v>235.25</v>
      </c>
      <c r="O954" s="137">
        <f t="shared" si="75"/>
        <v>0.17003188097768329</v>
      </c>
      <c r="P954" s="137">
        <f t="shared" si="76"/>
        <v>1.7003188097768329</v>
      </c>
      <c r="Q954" s="9">
        <v>23.524999999999199</v>
      </c>
      <c r="R954" s="138">
        <f t="shared" si="77"/>
        <v>1.7003188097768911</v>
      </c>
      <c r="S954" s="136">
        <v>9.4099999999998705</v>
      </c>
      <c r="T954" s="137">
        <f t="shared" si="78"/>
        <v>0.21253985122210708</v>
      </c>
      <c r="U954" s="137">
        <f t="shared" si="79"/>
        <v>2.125398512221071</v>
      </c>
      <c r="V954" s="136">
        <v>94.100000000004897</v>
      </c>
      <c r="W954" s="137">
        <f t="shared" si="80"/>
        <v>0.21253985122209307</v>
      </c>
      <c r="X954" s="137">
        <f t="shared" si="81"/>
        <v>2.1253985122209307</v>
      </c>
      <c r="Y954" s="136">
        <v>235.25</v>
      </c>
      <c r="Z954" s="9">
        <f t="shared" si="82"/>
        <v>0.17003188097768329</v>
      </c>
      <c r="AA954" s="139">
        <v>0.94099999999999895</v>
      </c>
      <c r="AB954" s="9">
        <f t="shared" si="83"/>
        <v>0.21253985122210439</v>
      </c>
      <c r="AC954" s="136">
        <v>235.25</v>
      </c>
      <c r="AD954" s="9">
        <f t="shared" si="84"/>
        <v>0.27205100956429329</v>
      </c>
      <c r="AE954" s="136">
        <v>235.25</v>
      </c>
      <c r="AF954" s="137">
        <f t="shared" si="85"/>
        <v>0.17003188097768329</v>
      </c>
      <c r="AG954" s="136">
        <v>235.25</v>
      </c>
      <c r="AH954" s="137">
        <f t="shared" si="86"/>
        <v>0.17003188097768329</v>
      </c>
      <c r="AI954" s="136">
        <v>235.25</v>
      </c>
      <c r="AJ954" s="138">
        <f t="shared" si="87"/>
        <v>0.17003188097768329</v>
      </c>
    </row>
    <row r="955" spans="1:36">
      <c r="A955" s="136">
        <v>235.5</v>
      </c>
      <c r="B955" s="137">
        <f t="shared" si="67"/>
        <v>0.16985138004246284</v>
      </c>
      <c r="C955" s="137">
        <f t="shared" si="68"/>
        <v>1.6985138004246283</v>
      </c>
      <c r="D955" s="9">
        <v>23.549999999999201</v>
      </c>
      <c r="E955" s="138">
        <f t="shared" si="69"/>
        <v>1.698513800424686</v>
      </c>
      <c r="F955" s="136">
        <v>235.5</v>
      </c>
      <c r="G955" s="137">
        <f t="shared" si="70"/>
        <v>0.42462845010615713</v>
      </c>
      <c r="H955" s="137">
        <f t="shared" si="71"/>
        <v>4.2462845010615711</v>
      </c>
      <c r="I955" s="9">
        <v>23.549999999999201</v>
      </c>
      <c r="J955" s="138">
        <f t="shared" si="72"/>
        <v>1.698513800424686</v>
      </c>
      <c r="K955" s="136">
        <v>939</v>
      </c>
      <c r="L955" s="137">
        <f t="shared" si="73"/>
        <v>0.42598509052183176</v>
      </c>
      <c r="M955" s="137">
        <f t="shared" si="74"/>
        <v>4.2598509052183173</v>
      </c>
      <c r="N955" s="136">
        <v>235.5</v>
      </c>
      <c r="O955" s="137">
        <f t="shared" si="75"/>
        <v>0.16985138004246284</v>
      </c>
      <c r="P955" s="137">
        <f t="shared" si="76"/>
        <v>1.6985138004246283</v>
      </c>
      <c r="Q955" s="9">
        <v>23.549999999999201</v>
      </c>
      <c r="R955" s="138">
        <f t="shared" si="77"/>
        <v>1.698513800424686</v>
      </c>
      <c r="S955" s="136">
        <v>9.4199999999998703</v>
      </c>
      <c r="T955" s="137">
        <f t="shared" si="78"/>
        <v>0.21231422505308148</v>
      </c>
      <c r="U955" s="137">
        <f t="shared" si="79"/>
        <v>2.1231422505308148</v>
      </c>
      <c r="V955" s="136">
        <v>94.200000000004906</v>
      </c>
      <c r="W955" s="137">
        <f t="shared" si="80"/>
        <v>0.21231422505306749</v>
      </c>
      <c r="X955" s="137">
        <f t="shared" si="81"/>
        <v>2.123142250530675</v>
      </c>
      <c r="Y955" s="136">
        <v>235.5</v>
      </c>
      <c r="Z955" s="9">
        <f t="shared" si="82"/>
        <v>0.16985138004246284</v>
      </c>
      <c r="AA955" s="139">
        <v>0.94199999999999895</v>
      </c>
      <c r="AB955" s="9">
        <f t="shared" si="83"/>
        <v>0.21231422505307879</v>
      </c>
      <c r="AC955" s="136">
        <v>235.5</v>
      </c>
      <c r="AD955" s="9">
        <f t="shared" si="84"/>
        <v>0.27176220806794055</v>
      </c>
      <c r="AE955" s="136">
        <v>235.5</v>
      </c>
      <c r="AF955" s="137">
        <f t="shared" si="85"/>
        <v>0.16985138004246284</v>
      </c>
      <c r="AG955" s="136">
        <v>235.5</v>
      </c>
      <c r="AH955" s="137">
        <f t="shared" si="86"/>
        <v>0.16985138004246284</v>
      </c>
      <c r="AI955" s="136">
        <v>235.5</v>
      </c>
      <c r="AJ955" s="138">
        <f t="shared" si="87"/>
        <v>0.16985138004246284</v>
      </c>
    </row>
    <row r="956" spans="1:36">
      <c r="A956" s="136">
        <v>235.75</v>
      </c>
      <c r="B956" s="137">
        <f t="shared" si="67"/>
        <v>0.16967126193001061</v>
      </c>
      <c r="C956" s="137">
        <f t="shared" si="68"/>
        <v>1.6967126193001061</v>
      </c>
      <c r="D956" s="9">
        <v>23.5749999999992</v>
      </c>
      <c r="E956" s="138">
        <f t="shared" si="69"/>
        <v>1.6967126193001636</v>
      </c>
      <c r="F956" s="136">
        <v>235.75</v>
      </c>
      <c r="G956" s="137">
        <f t="shared" si="70"/>
        <v>0.42417815482502652</v>
      </c>
      <c r="H956" s="137">
        <f t="shared" si="71"/>
        <v>4.2417815482502652</v>
      </c>
      <c r="I956" s="9">
        <v>23.5749999999992</v>
      </c>
      <c r="J956" s="138">
        <f t="shared" si="72"/>
        <v>1.6967126193001636</v>
      </c>
      <c r="K956" s="9">
        <v>940</v>
      </c>
      <c r="L956" s="137">
        <f t="shared" si="73"/>
        <v>0.42553191489361702</v>
      </c>
      <c r="M956" s="137">
        <f t="shared" si="74"/>
        <v>4.2553191489361701</v>
      </c>
      <c r="N956" s="136">
        <v>235.75</v>
      </c>
      <c r="O956" s="137">
        <f t="shared" si="75"/>
        <v>0.16967126193001061</v>
      </c>
      <c r="P956" s="137">
        <f t="shared" si="76"/>
        <v>1.6967126193001061</v>
      </c>
      <c r="Q956" s="9">
        <v>23.5749999999992</v>
      </c>
      <c r="R956" s="138">
        <f t="shared" si="77"/>
        <v>1.6967126193001636</v>
      </c>
      <c r="S956" s="136">
        <v>9.42999999999987</v>
      </c>
      <c r="T956" s="137">
        <f t="shared" si="78"/>
        <v>0.2120890774125162</v>
      </c>
      <c r="U956" s="137">
        <f t="shared" si="79"/>
        <v>2.1208907741251619</v>
      </c>
      <c r="V956" s="136">
        <v>94.3000000000049</v>
      </c>
      <c r="W956" s="137">
        <f t="shared" si="80"/>
        <v>0.21208907741250221</v>
      </c>
      <c r="X956" s="137">
        <f t="shared" si="81"/>
        <v>2.120890774125022</v>
      </c>
      <c r="Y956" s="136">
        <v>235.75</v>
      </c>
      <c r="Z956" s="9">
        <f t="shared" si="82"/>
        <v>0.16967126193001061</v>
      </c>
      <c r="AA956" s="139">
        <v>0.94299999999999895</v>
      </c>
      <c r="AB956" s="9">
        <f t="shared" si="83"/>
        <v>0.21208907741251351</v>
      </c>
      <c r="AC956" s="136">
        <v>235.75</v>
      </c>
      <c r="AD956" s="9">
        <f t="shared" si="84"/>
        <v>0.27147401908801699</v>
      </c>
      <c r="AE956" s="136">
        <v>235.75</v>
      </c>
      <c r="AF956" s="137">
        <f t="shared" si="85"/>
        <v>0.16967126193001061</v>
      </c>
      <c r="AG956" s="136">
        <v>235.75</v>
      </c>
      <c r="AH956" s="137">
        <f t="shared" si="86"/>
        <v>0.16967126193001061</v>
      </c>
      <c r="AI956" s="136">
        <v>235.75</v>
      </c>
      <c r="AJ956" s="138">
        <f t="shared" si="87"/>
        <v>0.16967126193001061</v>
      </c>
    </row>
    <row r="957" spans="1:36">
      <c r="A957" s="136">
        <v>236</v>
      </c>
      <c r="B957" s="137">
        <f t="shared" si="67"/>
        <v>0.16949152542372883</v>
      </c>
      <c r="C957" s="137">
        <f t="shared" si="68"/>
        <v>1.6949152542372883</v>
      </c>
      <c r="D957" s="9">
        <v>23.599999999999199</v>
      </c>
      <c r="E957" s="138">
        <f t="shared" si="69"/>
        <v>1.6949152542373458</v>
      </c>
      <c r="F957" s="136">
        <v>236</v>
      </c>
      <c r="G957" s="137">
        <f t="shared" si="70"/>
        <v>0.42372881355932207</v>
      </c>
      <c r="H957" s="137">
        <f t="shared" si="71"/>
        <v>4.2372881355932206</v>
      </c>
      <c r="I957" s="9">
        <v>23.599999999999199</v>
      </c>
      <c r="J957" s="138">
        <f t="shared" si="72"/>
        <v>1.6949152542373458</v>
      </c>
      <c r="K957" s="136">
        <v>941</v>
      </c>
      <c r="L957" s="137">
        <f t="shared" si="73"/>
        <v>0.42507970244420823</v>
      </c>
      <c r="M957" s="137">
        <f t="shared" si="74"/>
        <v>4.2507970244420825</v>
      </c>
      <c r="N957" s="136">
        <v>236</v>
      </c>
      <c r="O957" s="137">
        <f t="shared" si="75"/>
        <v>0.16949152542372883</v>
      </c>
      <c r="P957" s="137">
        <f t="shared" si="76"/>
        <v>1.6949152542372883</v>
      </c>
      <c r="Q957" s="9">
        <v>23.599999999999199</v>
      </c>
      <c r="R957" s="138">
        <f t="shared" si="77"/>
        <v>1.6949152542373458</v>
      </c>
      <c r="S957" s="136">
        <v>9.4399999999998698</v>
      </c>
      <c r="T957" s="137">
        <f t="shared" si="78"/>
        <v>0.21186440677966395</v>
      </c>
      <c r="U957" s="137">
        <f t="shared" si="79"/>
        <v>2.1186440677966396</v>
      </c>
      <c r="V957" s="136">
        <v>94.400000000004994</v>
      </c>
      <c r="W957" s="137">
        <f t="shared" si="80"/>
        <v>0.21186440677964982</v>
      </c>
      <c r="X957" s="137">
        <f t="shared" si="81"/>
        <v>2.1186440677964984</v>
      </c>
      <c r="Y957" s="136">
        <v>236</v>
      </c>
      <c r="Z957" s="9">
        <f t="shared" si="82"/>
        <v>0.16949152542372883</v>
      </c>
      <c r="AA957" s="139">
        <v>0.94399999999999895</v>
      </c>
      <c r="AB957" s="9">
        <f t="shared" si="83"/>
        <v>0.21186440677966126</v>
      </c>
      <c r="AC957" s="136">
        <v>236</v>
      </c>
      <c r="AD957" s="9">
        <f t="shared" si="84"/>
        <v>0.2711864406779661</v>
      </c>
      <c r="AE957" s="136">
        <v>236</v>
      </c>
      <c r="AF957" s="137">
        <f t="shared" si="85"/>
        <v>0.16949152542372883</v>
      </c>
      <c r="AG957" s="136">
        <v>236</v>
      </c>
      <c r="AH957" s="137">
        <f t="shared" si="86"/>
        <v>0.16949152542372883</v>
      </c>
      <c r="AI957" s="136">
        <v>236</v>
      </c>
      <c r="AJ957" s="138">
        <f t="shared" si="87"/>
        <v>0.16949152542372883</v>
      </c>
    </row>
    <row r="958" spans="1:36">
      <c r="A958" s="136">
        <v>236.25</v>
      </c>
      <c r="B958" s="137">
        <f t="shared" si="67"/>
        <v>0.1693121693121693</v>
      </c>
      <c r="C958" s="137">
        <f t="shared" si="68"/>
        <v>1.693121693121693</v>
      </c>
      <c r="D958" s="9">
        <v>23.624999999999201</v>
      </c>
      <c r="E958" s="138">
        <f t="shared" si="69"/>
        <v>1.6931216931217503</v>
      </c>
      <c r="F958" s="136">
        <v>236.25</v>
      </c>
      <c r="G958" s="137">
        <f t="shared" si="70"/>
        <v>0.42328042328042326</v>
      </c>
      <c r="H958" s="137">
        <f t="shared" si="71"/>
        <v>4.2328042328042326</v>
      </c>
      <c r="I958" s="9">
        <v>23.624999999999201</v>
      </c>
      <c r="J958" s="138">
        <f t="shared" si="72"/>
        <v>1.6931216931217503</v>
      </c>
      <c r="K958" s="9">
        <v>942</v>
      </c>
      <c r="L958" s="137">
        <f t="shared" si="73"/>
        <v>0.42462845010615713</v>
      </c>
      <c r="M958" s="137">
        <f t="shared" si="74"/>
        <v>4.2462845010615711</v>
      </c>
      <c r="N958" s="136">
        <v>236.25</v>
      </c>
      <c r="O958" s="137">
        <f t="shared" si="75"/>
        <v>0.1693121693121693</v>
      </c>
      <c r="P958" s="137">
        <f t="shared" si="76"/>
        <v>1.693121693121693</v>
      </c>
      <c r="Q958" s="9">
        <v>23.624999999999201</v>
      </c>
      <c r="R958" s="138">
        <f t="shared" si="77"/>
        <v>1.6931216931217503</v>
      </c>
      <c r="S958" s="136">
        <v>9.4499999999998696</v>
      </c>
      <c r="T958" s="137">
        <f t="shared" si="78"/>
        <v>0.21164021164021457</v>
      </c>
      <c r="U958" s="137">
        <f t="shared" si="79"/>
        <v>2.1164021164021456</v>
      </c>
      <c r="V958" s="136">
        <v>94.500000000005002</v>
      </c>
      <c r="W958" s="137">
        <f t="shared" si="80"/>
        <v>0.21164021164020042</v>
      </c>
      <c r="X958" s="137">
        <f t="shared" si="81"/>
        <v>2.1164021164020044</v>
      </c>
      <c r="Y958" s="136">
        <v>236.25</v>
      </c>
      <c r="Z958" s="9">
        <f t="shared" si="82"/>
        <v>0.1693121693121693</v>
      </c>
      <c r="AA958" s="139">
        <v>0.94499999999999895</v>
      </c>
      <c r="AB958" s="9">
        <f t="shared" si="83"/>
        <v>0.21164021164021188</v>
      </c>
      <c r="AC958" s="136">
        <v>236.25</v>
      </c>
      <c r="AD958" s="9">
        <f t="shared" si="84"/>
        <v>0.27089947089947086</v>
      </c>
      <c r="AE958" s="136">
        <v>236.25</v>
      </c>
      <c r="AF958" s="137">
        <f t="shared" si="85"/>
        <v>0.1693121693121693</v>
      </c>
      <c r="AG958" s="136">
        <v>236.25</v>
      </c>
      <c r="AH958" s="137">
        <f t="shared" si="86"/>
        <v>0.1693121693121693</v>
      </c>
      <c r="AI958" s="136">
        <v>236.25</v>
      </c>
      <c r="AJ958" s="138">
        <f t="shared" si="87"/>
        <v>0.1693121693121693</v>
      </c>
    </row>
    <row r="959" spans="1:36">
      <c r="A959" s="136">
        <v>236.5</v>
      </c>
      <c r="B959" s="137">
        <f t="shared" si="67"/>
        <v>0.16913319238900634</v>
      </c>
      <c r="C959" s="137">
        <f t="shared" si="68"/>
        <v>1.6913319238900635</v>
      </c>
      <c r="D959" s="9">
        <v>23.649999999999199</v>
      </c>
      <c r="E959" s="138">
        <f t="shared" si="69"/>
        <v>1.6913319238901208</v>
      </c>
      <c r="F959" s="136">
        <v>236.5</v>
      </c>
      <c r="G959" s="137">
        <f t="shared" si="70"/>
        <v>0.42283298097251587</v>
      </c>
      <c r="H959" s="137">
        <f t="shared" si="71"/>
        <v>4.2283298097251585</v>
      </c>
      <c r="I959" s="9">
        <v>23.649999999999199</v>
      </c>
      <c r="J959" s="138">
        <f t="shared" si="72"/>
        <v>1.6913319238901208</v>
      </c>
      <c r="K959" s="136">
        <v>943</v>
      </c>
      <c r="L959" s="137">
        <f t="shared" si="73"/>
        <v>0.42417815482502652</v>
      </c>
      <c r="M959" s="137">
        <f t="shared" si="74"/>
        <v>4.2417815482502652</v>
      </c>
      <c r="N959" s="136">
        <v>236.5</v>
      </c>
      <c r="O959" s="137">
        <f t="shared" si="75"/>
        <v>0.16913319238900634</v>
      </c>
      <c r="P959" s="137">
        <f t="shared" si="76"/>
        <v>1.6913319238900635</v>
      </c>
      <c r="Q959" s="9">
        <v>23.649999999999199</v>
      </c>
      <c r="R959" s="138">
        <f t="shared" si="77"/>
        <v>1.6913319238901208</v>
      </c>
      <c r="S959" s="136">
        <v>9.4599999999998694</v>
      </c>
      <c r="T959" s="137">
        <f t="shared" si="78"/>
        <v>0.21141649048626085</v>
      </c>
      <c r="U959" s="137">
        <f t="shared" si="79"/>
        <v>2.1141649048626086</v>
      </c>
      <c r="V959" s="136">
        <v>94.600000000004997</v>
      </c>
      <c r="W959" s="137">
        <f t="shared" si="80"/>
        <v>0.21141649048624675</v>
      </c>
      <c r="X959" s="137">
        <f t="shared" si="81"/>
        <v>2.1141649048624673</v>
      </c>
      <c r="Y959" s="136">
        <v>236.5</v>
      </c>
      <c r="Z959" s="9">
        <f t="shared" si="82"/>
        <v>0.16913319238900634</v>
      </c>
      <c r="AA959" s="139">
        <v>0.94599999999999895</v>
      </c>
      <c r="AB959" s="9">
        <f t="shared" si="83"/>
        <v>0.21141649048625819</v>
      </c>
      <c r="AC959" s="136">
        <v>236.5</v>
      </c>
      <c r="AD959" s="9">
        <f t="shared" si="84"/>
        <v>0.27061310782241016</v>
      </c>
      <c r="AE959" s="136">
        <v>236.5</v>
      </c>
      <c r="AF959" s="137">
        <f t="shared" si="85"/>
        <v>0.16913319238900634</v>
      </c>
      <c r="AG959" s="136">
        <v>236.5</v>
      </c>
      <c r="AH959" s="137">
        <f t="shared" si="86"/>
        <v>0.16913319238900634</v>
      </c>
      <c r="AI959" s="136">
        <v>236.5</v>
      </c>
      <c r="AJ959" s="138">
        <f t="shared" si="87"/>
        <v>0.16913319238900634</v>
      </c>
    </row>
    <row r="960" spans="1:36">
      <c r="A960" s="136">
        <v>236.75</v>
      </c>
      <c r="B960" s="137">
        <f t="shared" si="67"/>
        <v>0.16895459345300951</v>
      </c>
      <c r="C960" s="137">
        <f t="shared" si="68"/>
        <v>1.6895459345300949</v>
      </c>
      <c r="D960" s="9">
        <v>23.674999999999201</v>
      </c>
      <c r="E960" s="138">
        <f t="shared" si="69"/>
        <v>1.689545934530152</v>
      </c>
      <c r="F960" s="136">
        <v>236.75</v>
      </c>
      <c r="G960" s="137">
        <f t="shared" si="70"/>
        <v>0.42238648363252373</v>
      </c>
      <c r="H960" s="137">
        <f t="shared" si="71"/>
        <v>4.2238648363252373</v>
      </c>
      <c r="I960" s="9">
        <v>23.674999999999201</v>
      </c>
      <c r="J960" s="138">
        <f t="shared" si="72"/>
        <v>1.689545934530152</v>
      </c>
      <c r="K960" s="9">
        <v>944</v>
      </c>
      <c r="L960" s="137">
        <f t="shared" si="73"/>
        <v>0.42372881355932207</v>
      </c>
      <c r="M960" s="137">
        <f t="shared" si="74"/>
        <v>4.2372881355932206</v>
      </c>
      <c r="N960" s="136">
        <v>236.75</v>
      </c>
      <c r="O960" s="137">
        <f t="shared" si="75"/>
        <v>0.16895459345300951</v>
      </c>
      <c r="P960" s="137">
        <f t="shared" si="76"/>
        <v>1.6895459345300949</v>
      </c>
      <c r="Q960" s="9">
        <v>23.674999999999201</v>
      </c>
      <c r="R960" s="138">
        <f t="shared" si="77"/>
        <v>1.689545934530152</v>
      </c>
      <c r="S960" s="136">
        <v>9.4699999999998692</v>
      </c>
      <c r="T960" s="137">
        <f t="shared" si="78"/>
        <v>0.21119324181626478</v>
      </c>
      <c r="U960" s="137">
        <f t="shared" si="79"/>
        <v>2.111932418162648</v>
      </c>
      <c r="V960" s="136">
        <v>94.700000000005005</v>
      </c>
      <c r="W960" s="137">
        <f t="shared" si="80"/>
        <v>0.21119324181625071</v>
      </c>
      <c r="X960" s="137">
        <f t="shared" si="81"/>
        <v>2.1119324181625072</v>
      </c>
      <c r="Y960" s="136">
        <v>236.75</v>
      </c>
      <c r="Z960" s="9">
        <f t="shared" si="82"/>
        <v>0.16895459345300951</v>
      </c>
      <c r="AA960" s="139">
        <v>0.94699999999999895</v>
      </c>
      <c r="AB960" s="9">
        <f t="shared" si="83"/>
        <v>0.21119324181626212</v>
      </c>
      <c r="AC960" s="136">
        <v>236.75</v>
      </c>
      <c r="AD960" s="9">
        <f t="shared" si="84"/>
        <v>0.27032734952481519</v>
      </c>
      <c r="AE960" s="136">
        <v>236.75</v>
      </c>
      <c r="AF960" s="137">
        <f t="shared" si="85"/>
        <v>0.16895459345300951</v>
      </c>
      <c r="AG960" s="136">
        <v>236.75</v>
      </c>
      <c r="AH960" s="137">
        <f t="shared" si="86"/>
        <v>0.16895459345300951</v>
      </c>
      <c r="AI960" s="136">
        <v>236.75</v>
      </c>
      <c r="AJ960" s="138">
        <f t="shared" si="87"/>
        <v>0.16895459345300951</v>
      </c>
    </row>
    <row r="961" spans="1:36">
      <c r="A961" s="136">
        <v>237</v>
      </c>
      <c r="B961" s="137">
        <f t="shared" si="67"/>
        <v>0.16877637130801687</v>
      </c>
      <c r="C961" s="137">
        <f t="shared" si="68"/>
        <v>1.6877637130801686</v>
      </c>
      <c r="D961" s="9">
        <v>23.6999999999992</v>
      </c>
      <c r="E961" s="138">
        <f t="shared" si="69"/>
        <v>1.6877637130802257</v>
      </c>
      <c r="F961" s="136">
        <v>237</v>
      </c>
      <c r="G961" s="137">
        <f t="shared" si="70"/>
        <v>0.4219409282700422</v>
      </c>
      <c r="H961" s="137">
        <f t="shared" si="71"/>
        <v>4.2194092827004219</v>
      </c>
      <c r="I961" s="9">
        <v>23.6999999999992</v>
      </c>
      <c r="J961" s="138">
        <f t="shared" si="72"/>
        <v>1.6877637130802257</v>
      </c>
      <c r="K961" s="136">
        <v>945</v>
      </c>
      <c r="L961" s="137">
        <f t="shared" si="73"/>
        <v>0.42328042328042326</v>
      </c>
      <c r="M961" s="137">
        <f t="shared" si="74"/>
        <v>4.2328042328042326</v>
      </c>
      <c r="N961" s="136">
        <v>237</v>
      </c>
      <c r="O961" s="137">
        <f t="shared" si="75"/>
        <v>0.16877637130801687</v>
      </c>
      <c r="P961" s="137">
        <f t="shared" si="76"/>
        <v>1.6877637130801686</v>
      </c>
      <c r="Q961" s="9">
        <v>23.6999999999992</v>
      </c>
      <c r="R961" s="138">
        <f t="shared" si="77"/>
        <v>1.6877637130802257</v>
      </c>
      <c r="S961" s="136">
        <v>9.4799999999998708</v>
      </c>
      <c r="T961" s="137">
        <f t="shared" si="78"/>
        <v>0.21097046413502396</v>
      </c>
      <c r="U961" s="137">
        <f t="shared" si="79"/>
        <v>2.1097046413502394</v>
      </c>
      <c r="V961" s="136">
        <v>94.800000000004999</v>
      </c>
      <c r="W961" s="137">
        <f t="shared" si="80"/>
        <v>0.21097046413500997</v>
      </c>
      <c r="X961" s="137">
        <f t="shared" si="81"/>
        <v>2.1097046413500999</v>
      </c>
      <c r="Y961" s="136">
        <v>237</v>
      </c>
      <c r="Z961" s="9">
        <f t="shared" si="82"/>
        <v>0.16877637130801687</v>
      </c>
      <c r="AA961" s="139">
        <v>0.94799999999999895</v>
      </c>
      <c r="AB961" s="9">
        <f t="shared" si="83"/>
        <v>0.21097046413502135</v>
      </c>
      <c r="AC961" s="136">
        <v>237</v>
      </c>
      <c r="AD961" s="9">
        <f t="shared" si="84"/>
        <v>0.27004219409282698</v>
      </c>
      <c r="AE961" s="136">
        <v>237</v>
      </c>
      <c r="AF961" s="137">
        <f t="shared" si="85"/>
        <v>0.16877637130801687</v>
      </c>
      <c r="AG961" s="136">
        <v>237</v>
      </c>
      <c r="AH961" s="137">
        <f t="shared" si="86"/>
        <v>0.16877637130801687</v>
      </c>
      <c r="AI961" s="136">
        <v>237</v>
      </c>
      <c r="AJ961" s="138">
        <f t="shared" si="87"/>
        <v>0.16877637130801687</v>
      </c>
    </row>
    <row r="962" spans="1:36">
      <c r="A962" s="136">
        <v>237.25</v>
      </c>
      <c r="B962" s="137">
        <f t="shared" si="67"/>
        <v>0.16859852476290832</v>
      </c>
      <c r="C962" s="137">
        <f t="shared" si="68"/>
        <v>1.6859852476290831</v>
      </c>
      <c r="D962" s="9">
        <v>23.724999999999199</v>
      </c>
      <c r="E962" s="138">
        <f t="shared" si="69"/>
        <v>1.6859852476291401</v>
      </c>
      <c r="F962" s="136">
        <v>237.25</v>
      </c>
      <c r="G962" s="137">
        <f t="shared" si="70"/>
        <v>0.42149631190727083</v>
      </c>
      <c r="H962" s="137">
        <f t="shared" si="71"/>
        <v>4.2149631190727082</v>
      </c>
      <c r="I962" s="9">
        <v>23.724999999999199</v>
      </c>
      <c r="J962" s="138">
        <f t="shared" si="72"/>
        <v>1.6859852476291401</v>
      </c>
      <c r="K962" s="9">
        <v>946</v>
      </c>
      <c r="L962" s="137">
        <f t="shared" si="73"/>
        <v>0.42283298097251587</v>
      </c>
      <c r="M962" s="137">
        <f t="shared" si="74"/>
        <v>4.2283298097251585</v>
      </c>
      <c r="N962" s="136">
        <v>237.25</v>
      </c>
      <c r="O962" s="137">
        <f t="shared" si="75"/>
        <v>0.16859852476290832</v>
      </c>
      <c r="P962" s="137">
        <f t="shared" si="76"/>
        <v>1.6859852476290831</v>
      </c>
      <c r="Q962" s="9">
        <v>23.724999999999199</v>
      </c>
      <c r="R962" s="138">
        <f t="shared" si="77"/>
        <v>1.6859852476291401</v>
      </c>
      <c r="S962" s="136">
        <v>9.4899999999998705</v>
      </c>
      <c r="T962" s="137">
        <f t="shared" si="78"/>
        <v>0.21074815595363827</v>
      </c>
      <c r="U962" s="137">
        <f t="shared" si="79"/>
        <v>2.1074815595363825</v>
      </c>
      <c r="V962" s="136">
        <v>94.900000000004994</v>
      </c>
      <c r="W962" s="137">
        <f t="shared" si="80"/>
        <v>0.21074815595362431</v>
      </c>
      <c r="X962" s="137">
        <f t="shared" si="81"/>
        <v>2.1074815595362431</v>
      </c>
      <c r="Y962" s="136">
        <v>237.25</v>
      </c>
      <c r="Z962" s="9">
        <f t="shared" si="82"/>
        <v>0.16859852476290832</v>
      </c>
      <c r="AA962" s="139">
        <v>0.94899999999999896</v>
      </c>
      <c r="AB962" s="9">
        <f t="shared" si="83"/>
        <v>0.21074815595363566</v>
      </c>
      <c r="AC962" s="136">
        <v>237.25</v>
      </c>
      <c r="AD962" s="9">
        <f t="shared" si="84"/>
        <v>0.2697576396206533</v>
      </c>
      <c r="AE962" s="136">
        <v>237.25</v>
      </c>
      <c r="AF962" s="137">
        <f t="shared" si="85"/>
        <v>0.16859852476290832</v>
      </c>
      <c r="AG962" s="136">
        <v>237.25</v>
      </c>
      <c r="AH962" s="137">
        <f t="shared" si="86"/>
        <v>0.16859852476290832</v>
      </c>
      <c r="AI962" s="136">
        <v>237.25</v>
      </c>
      <c r="AJ962" s="138">
        <f t="shared" si="87"/>
        <v>0.16859852476290832</v>
      </c>
    </row>
    <row r="963" spans="1:36">
      <c r="A963" s="136">
        <v>237.5</v>
      </c>
      <c r="B963" s="137">
        <f t="shared" si="67"/>
        <v>0.16842105263157894</v>
      </c>
      <c r="C963" s="137">
        <f t="shared" si="68"/>
        <v>1.6842105263157894</v>
      </c>
      <c r="D963" s="9">
        <v>23.749999999999201</v>
      </c>
      <c r="E963" s="138">
        <f t="shared" si="69"/>
        <v>1.6842105263158462</v>
      </c>
      <c r="F963" s="136">
        <v>237.5</v>
      </c>
      <c r="G963" s="137">
        <f t="shared" si="70"/>
        <v>0.42105263157894735</v>
      </c>
      <c r="H963" s="137">
        <f t="shared" si="71"/>
        <v>4.2105263157894735</v>
      </c>
      <c r="I963" s="9">
        <v>23.749999999999201</v>
      </c>
      <c r="J963" s="138">
        <f t="shared" si="72"/>
        <v>1.6842105263158462</v>
      </c>
      <c r="K963" s="136">
        <v>947</v>
      </c>
      <c r="L963" s="137">
        <f t="shared" si="73"/>
        <v>0.42238648363252373</v>
      </c>
      <c r="M963" s="137">
        <f t="shared" si="74"/>
        <v>4.2238648363252373</v>
      </c>
      <c r="N963" s="136">
        <v>237.5</v>
      </c>
      <c r="O963" s="137">
        <f t="shared" si="75"/>
        <v>0.16842105263157894</v>
      </c>
      <c r="P963" s="137">
        <f t="shared" si="76"/>
        <v>1.6842105263157894</v>
      </c>
      <c r="Q963" s="9">
        <v>23.749999999999201</v>
      </c>
      <c r="R963" s="138">
        <f t="shared" si="77"/>
        <v>1.6842105263158462</v>
      </c>
      <c r="S963" s="136">
        <v>9.4999999999998703</v>
      </c>
      <c r="T963" s="137">
        <f t="shared" si="78"/>
        <v>0.21052631578947656</v>
      </c>
      <c r="U963" s="137">
        <f t="shared" si="79"/>
        <v>2.1052631578947656</v>
      </c>
      <c r="V963" s="136">
        <v>95.000000000005002</v>
      </c>
      <c r="W963" s="137">
        <f t="shared" si="80"/>
        <v>0.21052631578946263</v>
      </c>
      <c r="X963" s="137">
        <f t="shared" si="81"/>
        <v>2.1052631578946261</v>
      </c>
      <c r="Y963" s="136">
        <v>237.5</v>
      </c>
      <c r="Z963" s="9">
        <f t="shared" si="82"/>
        <v>0.16842105263157894</v>
      </c>
      <c r="AA963" s="139">
        <v>0.94999999999999896</v>
      </c>
      <c r="AB963" s="9">
        <f t="shared" si="83"/>
        <v>0.21052631578947395</v>
      </c>
      <c r="AC963" s="136">
        <v>237.5</v>
      </c>
      <c r="AD963" s="9">
        <f t="shared" si="84"/>
        <v>0.26947368421052631</v>
      </c>
      <c r="AE963" s="136">
        <v>237.5</v>
      </c>
      <c r="AF963" s="137">
        <f t="shared" si="85"/>
        <v>0.16842105263157894</v>
      </c>
      <c r="AG963" s="136">
        <v>237.5</v>
      </c>
      <c r="AH963" s="137">
        <f t="shared" si="86"/>
        <v>0.16842105263157894</v>
      </c>
      <c r="AI963" s="136">
        <v>237.5</v>
      </c>
      <c r="AJ963" s="138">
        <f t="shared" si="87"/>
        <v>0.16842105263157894</v>
      </c>
    </row>
    <row r="964" spans="1:36">
      <c r="A964" s="136">
        <v>237.75</v>
      </c>
      <c r="B964" s="137">
        <f t="shared" si="67"/>
        <v>0.1682439537329127</v>
      </c>
      <c r="C964" s="137">
        <f t="shared" si="68"/>
        <v>1.682439537329127</v>
      </c>
      <c r="D964" s="9">
        <v>23.774999999999199</v>
      </c>
      <c r="E964" s="138">
        <f t="shared" si="69"/>
        <v>1.6824395373291838</v>
      </c>
      <c r="F964" s="136">
        <v>237.75</v>
      </c>
      <c r="G964" s="137">
        <f t="shared" si="70"/>
        <v>0.42060988433228175</v>
      </c>
      <c r="H964" s="137">
        <f t="shared" si="71"/>
        <v>4.2060988433228177</v>
      </c>
      <c r="I964" s="9">
        <v>23.774999999999199</v>
      </c>
      <c r="J964" s="138">
        <f t="shared" si="72"/>
        <v>1.6824395373291838</v>
      </c>
      <c r="K964" s="9">
        <v>948</v>
      </c>
      <c r="L964" s="137">
        <f t="shared" si="73"/>
        <v>0.4219409282700422</v>
      </c>
      <c r="M964" s="137">
        <f t="shared" si="74"/>
        <v>4.2194092827004219</v>
      </c>
      <c r="N964" s="136">
        <v>237.75</v>
      </c>
      <c r="O964" s="137">
        <f t="shared" si="75"/>
        <v>0.1682439537329127</v>
      </c>
      <c r="P964" s="137">
        <f t="shared" si="76"/>
        <v>1.682439537329127</v>
      </c>
      <c r="Q964" s="9">
        <v>23.774999999999199</v>
      </c>
      <c r="R964" s="138">
        <f t="shared" si="77"/>
        <v>1.6824395373291838</v>
      </c>
      <c r="S964" s="136">
        <v>9.5099999999998701</v>
      </c>
      <c r="T964" s="137">
        <f t="shared" si="78"/>
        <v>0.21030494216614379</v>
      </c>
      <c r="U964" s="137">
        <f t="shared" si="79"/>
        <v>2.1030494216614377</v>
      </c>
      <c r="V964" s="136">
        <v>95.100000000004997</v>
      </c>
      <c r="W964" s="137">
        <f t="shared" si="80"/>
        <v>0.21030494216612985</v>
      </c>
      <c r="X964" s="137">
        <f t="shared" si="81"/>
        <v>2.1030494216612987</v>
      </c>
      <c r="Y964" s="136">
        <v>237.75</v>
      </c>
      <c r="Z964" s="9">
        <f t="shared" si="82"/>
        <v>0.1682439537329127</v>
      </c>
      <c r="AA964" s="139">
        <v>0.95099999999999896</v>
      </c>
      <c r="AB964" s="9">
        <f t="shared" si="83"/>
        <v>0.21030494216614115</v>
      </c>
      <c r="AC964" s="136">
        <v>237.75</v>
      </c>
      <c r="AD964" s="9">
        <f t="shared" si="84"/>
        <v>0.26919032597266035</v>
      </c>
      <c r="AE964" s="136">
        <v>237.75</v>
      </c>
      <c r="AF964" s="137">
        <f t="shared" si="85"/>
        <v>0.1682439537329127</v>
      </c>
      <c r="AG964" s="136">
        <v>237.75</v>
      </c>
      <c r="AH964" s="137">
        <f t="shared" si="86"/>
        <v>0.1682439537329127</v>
      </c>
      <c r="AI964" s="136">
        <v>237.75</v>
      </c>
      <c r="AJ964" s="138">
        <f t="shared" si="87"/>
        <v>0.1682439537329127</v>
      </c>
    </row>
    <row r="965" spans="1:36">
      <c r="A965" s="136">
        <v>238</v>
      </c>
      <c r="B965" s="137">
        <f t="shared" si="67"/>
        <v>0.16806722689075632</v>
      </c>
      <c r="C965" s="137">
        <f t="shared" si="68"/>
        <v>1.6806722689075633</v>
      </c>
      <c r="D965" s="9">
        <v>23.799999999999201</v>
      </c>
      <c r="E965" s="138">
        <f t="shared" si="69"/>
        <v>1.6806722689076192</v>
      </c>
      <c r="F965" s="136">
        <v>238</v>
      </c>
      <c r="G965" s="137">
        <f t="shared" si="70"/>
        <v>0.42016806722689076</v>
      </c>
      <c r="H965" s="137">
        <f t="shared" si="71"/>
        <v>4.2016806722689077</v>
      </c>
      <c r="I965" s="9">
        <v>23.799999999999201</v>
      </c>
      <c r="J965" s="138">
        <f t="shared" si="72"/>
        <v>1.6806722689076192</v>
      </c>
      <c r="K965" s="136">
        <v>949</v>
      </c>
      <c r="L965" s="137">
        <f t="shared" si="73"/>
        <v>0.42149631190727083</v>
      </c>
      <c r="M965" s="137">
        <f t="shared" si="74"/>
        <v>4.2149631190727082</v>
      </c>
      <c r="N965" s="136">
        <v>238</v>
      </c>
      <c r="O965" s="137">
        <f t="shared" si="75"/>
        <v>0.16806722689075632</v>
      </c>
      <c r="P965" s="137">
        <f t="shared" si="76"/>
        <v>1.6806722689075633</v>
      </c>
      <c r="Q965" s="9">
        <v>23.799999999999201</v>
      </c>
      <c r="R965" s="138">
        <f t="shared" si="77"/>
        <v>1.6806722689076192</v>
      </c>
      <c r="S965" s="136">
        <v>9.5199999999998699</v>
      </c>
      <c r="T965" s="137">
        <f t="shared" si="78"/>
        <v>0.21008403361344824</v>
      </c>
      <c r="U965" s="137">
        <f t="shared" si="79"/>
        <v>2.1008403361344823</v>
      </c>
      <c r="V965" s="136">
        <v>95.200000000005005</v>
      </c>
      <c r="W965" s="137">
        <f t="shared" si="80"/>
        <v>0.21008403361343433</v>
      </c>
      <c r="X965" s="137">
        <f t="shared" si="81"/>
        <v>2.1008403361343433</v>
      </c>
      <c r="Y965" s="136">
        <v>238</v>
      </c>
      <c r="Z965" s="9">
        <f t="shared" si="82"/>
        <v>0.16806722689075632</v>
      </c>
      <c r="AA965" s="139">
        <v>0.95199999999999896</v>
      </c>
      <c r="AB965" s="9">
        <f t="shared" si="83"/>
        <v>0.21008403361344563</v>
      </c>
      <c r="AC965" s="136">
        <v>238</v>
      </c>
      <c r="AD965" s="9">
        <f t="shared" si="84"/>
        <v>0.26890756302521007</v>
      </c>
      <c r="AE965" s="136">
        <v>238</v>
      </c>
      <c r="AF965" s="137">
        <f t="shared" si="85"/>
        <v>0.16806722689075632</v>
      </c>
      <c r="AG965" s="136">
        <v>238</v>
      </c>
      <c r="AH965" s="137">
        <f t="shared" si="86"/>
        <v>0.16806722689075632</v>
      </c>
      <c r="AI965" s="136">
        <v>238</v>
      </c>
      <c r="AJ965" s="138">
        <f t="shared" si="87"/>
        <v>0.16806722689075632</v>
      </c>
    </row>
    <row r="966" spans="1:36">
      <c r="A966" s="136">
        <v>238.25</v>
      </c>
      <c r="B966" s="137">
        <f t="shared" si="67"/>
        <v>0.16789087093389299</v>
      </c>
      <c r="C966" s="137">
        <f t="shared" si="68"/>
        <v>1.6789087093389299</v>
      </c>
      <c r="D966" s="9">
        <v>23.8249999999992</v>
      </c>
      <c r="E966" s="138">
        <f t="shared" si="69"/>
        <v>1.6789087093389861</v>
      </c>
      <c r="F966" s="136">
        <v>238.25</v>
      </c>
      <c r="G966" s="137">
        <f t="shared" si="70"/>
        <v>0.41972717733473247</v>
      </c>
      <c r="H966" s="137">
        <f t="shared" si="71"/>
        <v>4.1972717733473246</v>
      </c>
      <c r="I966" s="9">
        <v>23.8249999999992</v>
      </c>
      <c r="J966" s="138">
        <f t="shared" si="72"/>
        <v>1.6789087093389861</v>
      </c>
      <c r="K966" s="9">
        <v>950</v>
      </c>
      <c r="L966" s="137">
        <f t="shared" si="73"/>
        <v>0.42105263157894735</v>
      </c>
      <c r="M966" s="137">
        <f t="shared" si="74"/>
        <v>4.2105263157894735</v>
      </c>
      <c r="N966" s="136">
        <v>238.25</v>
      </c>
      <c r="O966" s="137">
        <f t="shared" si="75"/>
        <v>0.16789087093389299</v>
      </c>
      <c r="P966" s="137">
        <f t="shared" si="76"/>
        <v>1.6789087093389299</v>
      </c>
      <c r="Q966" s="9">
        <v>23.8249999999992</v>
      </c>
      <c r="R966" s="138">
        <f t="shared" si="77"/>
        <v>1.6789087093389861</v>
      </c>
      <c r="S966" s="136">
        <v>9.5299999999998697</v>
      </c>
      <c r="T966" s="137">
        <f t="shared" si="78"/>
        <v>0.20986358866736907</v>
      </c>
      <c r="U966" s="137">
        <f t="shared" si="79"/>
        <v>2.0986358866736907</v>
      </c>
      <c r="V966" s="136">
        <v>95.300000000004999</v>
      </c>
      <c r="W966" s="137">
        <f t="shared" si="80"/>
        <v>0.20986358866735522</v>
      </c>
      <c r="X966" s="137">
        <f t="shared" si="81"/>
        <v>2.0986358866735522</v>
      </c>
      <c r="Y966" s="136">
        <v>238.25</v>
      </c>
      <c r="Z966" s="9">
        <f t="shared" si="82"/>
        <v>0.16789087093389299</v>
      </c>
      <c r="AA966" s="139">
        <v>0.95299999999999896</v>
      </c>
      <c r="AB966" s="9">
        <f t="shared" si="83"/>
        <v>0.20986358866736646</v>
      </c>
      <c r="AC966" s="136">
        <v>238.25</v>
      </c>
      <c r="AD966" s="9">
        <f t="shared" si="84"/>
        <v>0.26862539349422876</v>
      </c>
      <c r="AE966" s="136">
        <v>238.25</v>
      </c>
      <c r="AF966" s="137">
        <f t="shared" si="85"/>
        <v>0.16789087093389299</v>
      </c>
      <c r="AG966" s="136">
        <v>238.25</v>
      </c>
      <c r="AH966" s="137">
        <f t="shared" si="86"/>
        <v>0.16789087093389299</v>
      </c>
      <c r="AI966" s="136">
        <v>238.25</v>
      </c>
      <c r="AJ966" s="138">
        <f t="shared" si="87"/>
        <v>0.16789087093389299</v>
      </c>
    </row>
    <row r="967" spans="1:36">
      <c r="A967" s="136">
        <v>238.5</v>
      </c>
      <c r="B967" s="137">
        <f t="shared" si="67"/>
        <v>0.16771488469601678</v>
      </c>
      <c r="C967" s="137">
        <f t="shared" si="68"/>
        <v>1.6771488469601679</v>
      </c>
      <c r="D967" s="9">
        <v>23.849999999999199</v>
      </c>
      <c r="E967" s="138">
        <f t="shared" si="69"/>
        <v>1.677148846960224</v>
      </c>
      <c r="F967" s="136">
        <v>238.5</v>
      </c>
      <c r="G967" s="137">
        <f t="shared" si="70"/>
        <v>0.41928721174004197</v>
      </c>
      <c r="H967" s="137">
        <f t="shared" si="71"/>
        <v>4.1928721174004195</v>
      </c>
      <c r="I967" s="9">
        <v>23.849999999999199</v>
      </c>
      <c r="J967" s="138">
        <f t="shared" si="72"/>
        <v>1.677148846960224</v>
      </c>
      <c r="K967" s="136">
        <v>951</v>
      </c>
      <c r="L967" s="137">
        <f t="shared" si="73"/>
        <v>0.42060988433228175</v>
      </c>
      <c r="M967" s="137">
        <f t="shared" si="74"/>
        <v>4.2060988433228177</v>
      </c>
      <c r="N967" s="136">
        <v>238.5</v>
      </c>
      <c r="O967" s="137">
        <f t="shared" si="75"/>
        <v>0.16771488469601678</v>
      </c>
      <c r="P967" s="137">
        <f t="shared" si="76"/>
        <v>1.6771488469601679</v>
      </c>
      <c r="Q967" s="9">
        <v>23.849999999999199</v>
      </c>
      <c r="R967" s="138">
        <f t="shared" si="77"/>
        <v>1.677148846960224</v>
      </c>
      <c r="S967" s="136">
        <v>9.5399999999998695</v>
      </c>
      <c r="T967" s="137">
        <f t="shared" si="78"/>
        <v>0.20964360587002384</v>
      </c>
      <c r="U967" s="137">
        <f t="shared" si="79"/>
        <v>2.0964360587002382</v>
      </c>
      <c r="V967" s="136">
        <v>95.400000000004994</v>
      </c>
      <c r="W967" s="137">
        <f t="shared" si="80"/>
        <v>0.20964360587000999</v>
      </c>
      <c r="X967" s="137">
        <f t="shared" si="81"/>
        <v>2.0964360587001001</v>
      </c>
      <c r="Y967" s="136">
        <v>238.5</v>
      </c>
      <c r="Z967" s="9">
        <f t="shared" si="82"/>
        <v>0.16771488469601678</v>
      </c>
      <c r="AA967" s="139">
        <v>0.95399999999999896</v>
      </c>
      <c r="AB967" s="9">
        <f t="shared" si="83"/>
        <v>0.2096436058700212</v>
      </c>
      <c r="AC967" s="136">
        <v>238.5</v>
      </c>
      <c r="AD967" s="9">
        <f t="shared" si="84"/>
        <v>0.26834381551362685</v>
      </c>
      <c r="AE967" s="136">
        <v>238.5</v>
      </c>
      <c r="AF967" s="137">
        <f t="shared" si="85"/>
        <v>0.16771488469601678</v>
      </c>
      <c r="AG967" s="136">
        <v>238.5</v>
      </c>
      <c r="AH967" s="137">
        <f t="shared" si="86"/>
        <v>0.16771488469601678</v>
      </c>
      <c r="AI967" s="136">
        <v>238.5</v>
      </c>
      <c r="AJ967" s="138">
        <f t="shared" si="87"/>
        <v>0.16771488469601678</v>
      </c>
    </row>
    <row r="968" spans="1:36">
      <c r="A968" s="136">
        <v>238.75</v>
      </c>
      <c r="B968" s="137">
        <f t="shared" si="67"/>
        <v>0.16753926701570682</v>
      </c>
      <c r="C968" s="137">
        <f t="shared" si="68"/>
        <v>1.6753926701570681</v>
      </c>
      <c r="D968" s="9">
        <v>23.874999999999201</v>
      </c>
      <c r="E968" s="138">
        <f t="shared" si="69"/>
        <v>1.6753926701571242</v>
      </c>
      <c r="F968" s="136">
        <v>238.75</v>
      </c>
      <c r="G968" s="137">
        <f t="shared" si="70"/>
        <v>0.41884816753926701</v>
      </c>
      <c r="H968" s="137">
        <f t="shared" si="71"/>
        <v>4.1884816753926701</v>
      </c>
      <c r="I968" s="9">
        <v>23.874999999999201</v>
      </c>
      <c r="J968" s="138">
        <f t="shared" si="72"/>
        <v>1.6753926701571242</v>
      </c>
      <c r="K968" s="9">
        <v>952</v>
      </c>
      <c r="L968" s="137">
        <f t="shared" si="73"/>
        <v>0.42016806722689076</v>
      </c>
      <c r="M968" s="137">
        <f t="shared" si="74"/>
        <v>4.2016806722689077</v>
      </c>
      <c r="N968" s="136">
        <v>238.75</v>
      </c>
      <c r="O968" s="137">
        <f t="shared" si="75"/>
        <v>0.16753926701570682</v>
      </c>
      <c r="P968" s="137">
        <f t="shared" si="76"/>
        <v>1.6753926701570681</v>
      </c>
      <c r="Q968" s="9">
        <v>23.874999999999201</v>
      </c>
      <c r="R968" s="138">
        <f t="shared" si="77"/>
        <v>1.6753926701571242</v>
      </c>
      <c r="S968" s="136">
        <v>9.5499999999998693</v>
      </c>
      <c r="T968" s="137">
        <f t="shared" si="78"/>
        <v>0.20942408376963639</v>
      </c>
      <c r="U968" s="137">
        <f t="shared" si="79"/>
        <v>2.0942408376963639</v>
      </c>
      <c r="V968" s="136">
        <v>95.500000000005102</v>
      </c>
      <c r="W968" s="137">
        <f t="shared" si="80"/>
        <v>0.20942408376962229</v>
      </c>
      <c r="X968" s="137">
        <f t="shared" si="81"/>
        <v>2.0942408376962227</v>
      </c>
      <c r="Y968" s="136">
        <v>238.75</v>
      </c>
      <c r="Z968" s="9">
        <f t="shared" si="82"/>
        <v>0.16753926701570682</v>
      </c>
      <c r="AA968" s="139">
        <v>0.95499999999999896</v>
      </c>
      <c r="AB968" s="9">
        <f t="shared" si="83"/>
        <v>0.20942408376963373</v>
      </c>
      <c r="AC968" s="136">
        <v>238.75</v>
      </c>
      <c r="AD968" s="9">
        <f t="shared" si="84"/>
        <v>0.26806282722513086</v>
      </c>
      <c r="AE968" s="136">
        <v>238.75</v>
      </c>
      <c r="AF968" s="137">
        <f t="shared" si="85"/>
        <v>0.16753926701570682</v>
      </c>
      <c r="AG968" s="136">
        <v>238.75</v>
      </c>
      <c r="AH968" s="137">
        <f t="shared" si="86"/>
        <v>0.16753926701570682</v>
      </c>
      <c r="AI968" s="136">
        <v>238.75</v>
      </c>
      <c r="AJ968" s="138">
        <f t="shared" si="87"/>
        <v>0.16753926701570682</v>
      </c>
    </row>
    <row r="969" spans="1:36">
      <c r="A969" s="136">
        <v>239</v>
      </c>
      <c r="B969" s="137">
        <f t="shared" si="67"/>
        <v>0.16736401673640167</v>
      </c>
      <c r="C969" s="137">
        <f t="shared" si="68"/>
        <v>1.6736401673640167</v>
      </c>
      <c r="D969" s="9">
        <v>23.899999999999199</v>
      </c>
      <c r="E969" s="138">
        <f t="shared" si="69"/>
        <v>1.6736401673640728</v>
      </c>
      <c r="F969" s="136">
        <v>239</v>
      </c>
      <c r="G969" s="137">
        <f t="shared" si="70"/>
        <v>0.41841004184100417</v>
      </c>
      <c r="H969" s="137">
        <f t="shared" si="71"/>
        <v>4.1841004184100417</v>
      </c>
      <c r="I969" s="9">
        <v>23.899999999999199</v>
      </c>
      <c r="J969" s="138">
        <f t="shared" si="72"/>
        <v>1.6736401673640728</v>
      </c>
      <c r="K969" s="136">
        <v>953</v>
      </c>
      <c r="L969" s="137">
        <f t="shared" si="73"/>
        <v>0.41972717733473247</v>
      </c>
      <c r="M969" s="137">
        <f t="shared" si="74"/>
        <v>4.1972717733473246</v>
      </c>
      <c r="N969" s="136">
        <v>239</v>
      </c>
      <c r="O969" s="137">
        <f t="shared" si="75"/>
        <v>0.16736401673640167</v>
      </c>
      <c r="P969" s="137">
        <f t="shared" si="76"/>
        <v>1.6736401673640167</v>
      </c>
      <c r="Q969" s="9">
        <v>23.899999999999199</v>
      </c>
      <c r="R969" s="138">
        <f t="shared" si="77"/>
        <v>1.6736401673640728</v>
      </c>
      <c r="S969" s="136">
        <v>9.5599999999998708</v>
      </c>
      <c r="T969" s="137">
        <f t="shared" si="78"/>
        <v>0.20920502092050491</v>
      </c>
      <c r="U969" s="137">
        <f t="shared" si="79"/>
        <v>2.0920502092050492</v>
      </c>
      <c r="V969" s="136">
        <v>95.600000000005096</v>
      </c>
      <c r="W969" s="137">
        <f t="shared" si="80"/>
        <v>0.20920502092049095</v>
      </c>
      <c r="X969" s="137">
        <f t="shared" si="81"/>
        <v>2.0920502092049094</v>
      </c>
      <c r="Y969" s="136">
        <v>239</v>
      </c>
      <c r="Z969" s="9">
        <f t="shared" si="82"/>
        <v>0.16736401673640167</v>
      </c>
      <c r="AA969" s="139">
        <v>0.95599999999999896</v>
      </c>
      <c r="AB969" s="9">
        <f t="shared" si="83"/>
        <v>0.20920502092050233</v>
      </c>
      <c r="AC969" s="136">
        <v>239</v>
      </c>
      <c r="AD969" s="9">
        <f t="shared" si="84"/>
        <v>0.26778242677824265</v>
      </c>
      <c r="AE969" s="136">
        <v>239</v>
      </c>
      <c r="AF969" s="137">
        <f t="shared" si="85"/>
        <v>0.16736401673640167</v>
      </c>
      <c r="AG969" s="136">
        <v>239</v>
      </c>
      <c r="AH969" s="137">
        <f t="shared" si="86"/>
        <v>0.16736401673640167</v>
      </c>
      <c r="AI969" s="136">
        <v>239</v>
      </c>
      <c r="AJ969" s="138">
        <f t="shared" si="87"/>
        <v>0.16736401673640167</v>
      </c>
    </row>
    <row r="970" spans="1:36">
      <c r="A970" s="136">
        <v>239.25</v>
      </c>
      <c r="B970" s="137">
        <f t="shared" si="67"/>
        <v>0.16718913270637409</v>
      </c>
      <c r="C970" s="137">
        <f t="shared" si="68"/>
        <v>1.671891327063741</v>
      </c>
      <c r="D970" s="9">
        <v>23.924999999999201</v>
      </c>
      <c r="E970" s="138">
        <f t="shared" si="69"/>
        <v>1.6718913270637967</v>
      </c>
      <c r="F970" s="136">
        <v>239.25</v>
      </c>
      <c r="G970" s="137">
        <f t="shared" si="70"/>
        <v>0.41797283176593519</v>
      </c>
      <c r="H970" s="137">
        <f t="shared" si="71"/>
        <v>4.179728317659352</v>
      </c>
      <c r="I970" s="9">
        <v>23.924999999999201</v>
      </c>
      <c r="J970" s="138">
        <f t="shared" si="72"/>
        <v>1.6718913270637967</v>
      </c>
      <c r="K970" s="9">
        <v>954</v>
      </c>
      <c r="L970" s="137">
        <f t="shared" si="73"/>
        <v>0.41928721174004197</v>
      </c>
      <c r="M970" s="137">
        <f t="shared" si="74"/>
        <v>4.1928721174004195</v>
      </c>
      <c r="N970" s="136">
        <v>239.25</v>
      </c>
      <c r="O970" s="137">
        <f t="shared" si="75"/>
        <v>0.16718913270637409</v>
      </c>
      <c r="P970" s="137">
        <f t="shared" si="76"/>
        <v>1.671891327063741</v>
      </c>
      <c r="Q970" s="9">
        <v>23.924999999999201</v>
      </c>
      <c r="R970" s="138">
        <f t="shared" si="77"/>
        <v>1.6718913270637967</v>
      </c>
      <c r="S970" s="136">
        <v>9.5699999999998706</v>
      </c>
      <c r="T970" s="137">
        <f t="shared" si="78"/>
        <v>0.20898641588297043</v>
      </c>
      <c r="U970" s="137">
        <f t="shared" si="79"/>
        <v>2.0898641588297044</v>
      </c>
      <c r="V970" s="136">
        <v>95.700000000005105</v>
      </c>
      <c r="W970" s="137">
        <f t="shared" si="80"/>
        <v>0.20898641588295647</v>
      </c>
      <c r="X970" s="137">
        <f t="shared" si="81"/>
        <v>2.0898641588295646</v>
      </c>
      <c r="Y970" s="136">
        <v>239.25</v>
      </c>
      <c r="Z970" s="9">
        <f t="shared" si="82"/>
        <v>0.16718913270637409</v>
      </c>
      <c r="AA970" s="139">
        <v>0.95699999999999896</v>
      </c>
      <c r="AB970" s="9">
        <f t="shared" si="83"/>
        <v>0.20898641588296782</v>
      </c>
      <c r="AC970" s="136">
        <v>239.25</v>
      </c>
      <c r="AD970" s="9">
        <f t="shared" si="84"/>
        <v>0.26750261233019851</v>
      </c>
      <c r="AE970" s="136">
        <v>239.25</v>
      </c>
      <c r="AF970" s="137">
        <f t="shared" si="85"/>
        <v>0.16718913270637409</v>
      </c>
      <c r="AG970" s="136">
        <v>239.25</v>
      </c>
      <c r="AH970" s="137">
        <f t="shared" si="86"/>
        <v>0.16718913270637409</v>
      </c>
      <c r="AI970" s="136">
        <v>239.25</v>
      </c>
      <c r="AJ970" s="138">
        <f t="shared" si="87"/>
        <v>0.16718913270637409</v>
      </c>
    </row>
    <row r="971" spans="1:36">
      <c r="A971" s="136">
        <v>239.5</v>
      </c>
      <c r="B971" s="137">
        <f t="shared" si="67"/>
        <v>0.16701461377870566</v>
      </c>
      <c r="C971" s="137">
        <f t="shared" si="68"/>
        <v>1.6701461377870566</v>
      </c>
      <c r="D971" s="9">
        <v>23.9499999999992</v>
      </c>
      <c r="E971" s="138">
        <f t="shared" si="69"/>
        <v>1.6701461377871121</v>
      </c>
      <c r="F971" s="136">
        <v>239.5</v>
      </c>
      <c r="G971" s="137">
        <f t="shared" si="70"/>
        <v>0.41753653444676414</v>
      </c>
      <c r="H971" s="137">
        <f t="shared" si="71"/>
        <v>4.1753653444676413</v>
      </c>
      <c r="I971" s="9">
        <v>23.9499999999992</v>
      </c>
      <c r="J971" s="138">
        <f t="shared" si="72"/>
        <v>1.6701461377871121</v>
      </c>
      <c r="K971" s="136">
        <v>955</v>
      </c>
      <c r="L971" s="137">
        <f t="shared" si="73"/>
        <v>0.41884816753926701</v>
      </c>
      <c r="M971" s="137">
        <f t="shared" si="74"/>
        <v>4.1884816753926701</v>
      </c>
      <c r="N971" s="136">
        <v>239.5</v>
      </c>
      <c r="O971" s="137">
        <f t="shared" si="75"/>
        <v>0.16701461377870566</v>
      </c>
      <c r="P971" s="137">
        <f t="shared" si="76"/>
        <v>1.6701461377870566</v>
      </c>
      <c r="Q971" s="9">
        <v>23.9499999999992</v>
      </c>
      <c r="R971" s="138">
        <f t="shared" si="77"/>
        <v>1.6701461377871121</v>
      </c>
      <c r="S971" s="136">
        <v>9.5799999999998704</v>
      </c>
      <c r="T971" s="137">
        <f t="shared" si="78"/>
        <v>0.20876826722338487</v>
      </c>
      <c r="U971" s="137">
        <f t="shared" si="79"/>
        <v>2.0876826722338486</v>
      </c>
      <c r="V971" s="136">
        <v>95.800000000005099</v>
      </c>
      <c r="W971" s="137">
        <f t="shared" si="80"/>
        <v>0.20876826722337094</v>
      </c>
      <c r="X971" s="137">
        <f t="shared" si="81"/>
        <v>2.0876826722337096</v>
      </c>
      <c r="Y971" s="136">
        <v>239.5</v>
      </c>
      <c r="Z971" s="9">
        <f t="shared" si="82"/>
        <v>0.16701461377870566</v>
      </c>
      <c r="AA971" s="139">
        <v>0.95799999999999896</v>
      </c>
      <c r="AB971" s="9">
        <f t="shared" si="83"/>
        <v>0.20876826722338229</v>
      </c>
      <c r="AC971" s="136">
        <v>239.5</v>
      </c>
      <c r="AD971" s="9">
        <f t="shared" si="84"/>
        <v>0.26722338204592905</v>
      </c>
      <c r="AE971" s="136">
        <v>239.5</v>
      </c>
      <c r="AF971" s="137">
        <f t="shared" si="85"/>
        <v>0.16701461377870566</v>
      </c>
      <c r="AG971" s="136">
        <v>239.5</v>
      </c>
      <c r="AH971" s="137">
        <f t="shared" si="86"/>
        <v>0.16701461377870566</v>
      </c>
      <c r="AI971" s="136">
        <v>239.5</v>
      </c>
      <c r="AJ971" s="138">
        <f t="shared" si="87"/>
        <v>0.16701461377870566</v>
      </c>
    </row>
    <row r="972" spans="1:36">
      <c r="A972" s="136">
        <v>239.75</v>
      </c>
      <c r="B972" s="137">
        <f t="shared" si="67"/>
        <v>0.16684045881126175</v>
      </c>
      <c r="C972" s="137">
        <f t="shared" si="68"/>
        <v>1.6684045881126175</v>
      </c>
      <c r="D972" s="9">
        <v>23.974999999999199</v>
      </c>
      <c r="E972" s="138">
        <f t="shared" si="69"/>
        <v>1.668404588112673</v>
      </c>
      <c r="F972" s="136">
        <v>239.75</v>
      </c>
      <c r="G972" s="137">
        <f t="shared" si="70"/>
        <v>0.41710114702815437</v>
      </c>
      <c r="H972" s="137">
        <f t="shared" si="71"/>
        <v>4.1710114702815435</v>
      </c>
      <c r="I972" s="9">
        <v>23.974999999999199</v>
      </c>
      <c r="J972" s="138">
        <f t="shared" si="72"/>
        <v>1.668404588112673</v>
      </c>
      <c r="K972" s="9">
        <v>956</v>
      </c>
      <c r="L972" s="137">
        <f t="shared" si="73"/>
        <v>0.41841004184100417</v>
      </c>
      <c r="M972" s="137">
        <f t="shared" si="74"/>
        <v>4.1841004184100417</v>
      </c>
      <c r="N972" s="136">
        <v>239.75</v>
      </c>
      <c r="O972" s="137">
        <f t="shared" si="75"/>
        <v>0.16684045881126175</v>
      </c>
      <c r="P972" s="137">
        <f t="shared" si="76"/>
        <v>1.6684045881126175</v>
      </c>
      <c r="Q972" s="9">
        <v>23.974999999999199</v>
      </c>
      <c r="R972" s="138">
        <f t="shared" si="77"/>
        <v>1.668404588112673</v>
      </c>
      <c r="S972" s="136">
        <v>9.5899999999998702</v>
      </c>
      <c r="T972" s="137">
        <f t="shared" si="78"/>
        <v>0.20855057351407999</v>
      </c>
      <c r="U972" s="137">
        <f t="shared" si="79"/>
        <v>2.0855057351407997</v>
      </c>
      <c r="V972" s="136">
        <v>95.900000000005093</v>
      </c>
      <c r="W972" s="137">
        <f t="shared" si="80"/>
        <v>0.20855057351406608</v>
      </c>
      <c r="X972" s="137">
        <f t="shared" si="81"/>
        <v>2.0855057351406607</v>
      </c>
      <c r="Y972" s="136">
        <v>239.75</v>
      </c>
      <c r="Z972" s="9">
        <f t="shared" si="82"/>
        <v>0.16684045881126175</v>
      </c>
      <c r="AA972" s="139">
        <v>0.95899999999999896</v>
      </c>
      <c r="AB972" s="9">
        <f t="shared" si="83"/>
        <v>0.20855057351407741</v>
      </c>
      <c r="AC972" s="136">
        <v>239.75</v>
      </c>
      <c r="AD972" s="9">
        <f t="shared" si="84"/>
        <v>0.26694473409801878</v>
      </c>
      <c r="AE972" s="136">
        <v>239.75</v>
      </c>
      <c r="AF972" s="137">
        <f t="shared" si="85"/>
        <v>0.16684045881126175</v>
      </c>
      <c r="AG972" s="136">
        <v>239.75</v>
      </c>
      <c r="AH972" s="137">
        <f t="shared" si="86"/>
        <v>0.16684045881126175</v>
      </c>
      <c r="AI972" s="136">
        <v>239.75</v>
      </c>
      <c r="AJ972" s="138">
        <f t="shared" si="87"/>
        <v>0.16684045881126175</v>
      </c>
    </row>
    <row r="973" spans="1:36">
      <c r="A973" s="136">
        <v>240</v>
      </c>
      <c r="B973" s="137">
        <f t="shared" si="67"/>
        <v>0.16666666666666669</v>
      </c>
      <c r="C973" s="137">
        <f t="shared" si="68"/>
        <v>1.666666666666667</v>
      </c>
      <c r="D973" s="9">
        <v>23.999999999999201</v>
      </c>
      <c r="E973" s="138">
        <f t="shared" si="69"/>
        <v>1.6666666666667223</v>
      </c>
      <c r="F973" s="136">
        <v>240</v>
      </c>
      <c r="G973" s="137">
        <f t="shared" si="70"/>
        <v>0.41666666666666669</v>
      </c>
      <c r="H973" s="137">
        <f t="shared" si="71"/>
        <v>4.166666666666667</v>
      </c>
      <c r="I973" s="9">
        <v>23.999999999999201</v>
      </c>
      <c r="J973" s="138">
        <f t="shared" si="72"/>
        <v>1.6666666666667223</v>
      </c>
      <c r="K973" s="136">
        <v>957</v>
      </c>
      <c r="L973" s="137">
        <f t="shared" si="73"/>
        <v>0.41797283176593519</v>
      </c>
      <c r="M973" s="137">
        <f t="shared" si="74"/>
        <v>4.179728317659352</v>
      </c>
      <c r="N973" s="136">
        <v>240</v>
      </c>
      <c r="O973" s="137">
        <f t="shared" si="75"/>
        <v>0.16666666666666669</v>
      </c>
      <c r="P973" s="137">
        <f t="shared" si="76"/>
        <v>1.666666666666667</v>
      </c>
      <c r="Q973" s="9">
        <v>23.999999999999201</v>
      </c>
      <c r="R973" s="138">
        <f t="shared" si="77"/>
        <v>1.6666666666667223</v>
      </c>
      <c r="S973" s="136">
        <v>9.59999999999987</v>
      </c>
      <c r="T973" s="137">
        <f t="shared" si="78"/>
        <v>0.20833333333333615</v>
      </c>
      <c r="U973" s="137">
        <f t="shared" si="79"/>
        <v>2.0833333333333615</v>
      </c>
      <c r="V973" s="136">
        <v>96.000000000005102</v>
      </c>
      <c r="W973" s="137">
        <f t="shared" si="80"/>
        <v>0.20833333333332227</v>
      </c>
      <c r="X973" s="137">
        <f t="shared" si="81"/>
        <v>2.0833333333332229</v>
      </c>
      <c r="Y973" s="136">
        <v>240</v>
      </c>
      <c r="Z973" s="9">
        <f t="shared" si="82"/>
        <v>0.16666666666666669</v>
      </c>
      <c r="AA973" s="139">
        <v>0.95999999999999897</v>
      </c>
      <c r="AB973" s="9">
        <f t="shared" si="83"/>
        <v>0.20833333333333356</v>
      </c>
      <c r="AC973" s="136">
        <v>240</v>
      </c>
      <c r="AD973" s="9">
        <f t="shared" si="84"/>
        <v>0.26666666666666666</v>
      </c>
      <c r="AE973" s="136">
        <v>240</v>
      </c>
      <c r="AF973" s="137">
        <f t="shared" si="85"/>
        <v>0.16666666666666669</v>
      </c>
      <c r="AG973" s="136">
        <v>240</v>
      </c>
      <c r="AH973" s="137">
        <f t="shared" si="86"/>
        <v>0.16666666666666669</v>
      </c>
      <c r="AI973" s="136">
        <v>240</v>
      </c>
      <c r="AJ973" s="138">
        <f t="shared" si="87"/>
        <v>0.16666666666666669</v>
      </c>
    </row>
    <row r="974" spans="1:36">
      <c r="A974" s="136">
        <v>240.25</v>
      </c>
      <c r="B974" s="137">
        <f t="shared" si="67"/>
        <v>0.16649323621227885</v>
      </c>
      <c r="C974" s="137">
        <f t="shared" si="68"/>
        <v>1.6649323621227885</v>
      </c>
      <c r="D974" s="9">
        <v>24.024999999999199</v>
      </c>
      <c r="E974" s="138">
        <f t="shared" si="69"/>
        <v>1.6649323621228442</v>
      </c>
      <c r="F974" s="136">
        <v>240.25</v>
      </c>
      <c r="G974" s="137">
        <f t="shared" si="70"/>
        <v>0.41623309053069713</v>
      </c>
      <c r="H974" s="137">
        <f t="shared" si="71"/>
        <v>4.1623309053069715</v>
      </c>
      <c r="I974" s="9">
        <v>24.024999999999199</v>
      </c>
      <c r="J974" s="138">
        <f t="shared" si="72"/>
        <v>1.6649323621228442</v>
      </c>
      <c r="K974" s="9">
        <v>958</v>
      </c>
      <c r="L974" s="137">
        <f t="shared" si="73"/>
        <v>0.41753653444676414</v>
      </c>
      <c r="M974" s="137">
        <f t="shared" si="74"/>
        <v>4.1753653444676413</v>
      </c>
      <c r="N974" s="136">
        <v>240.25</v>
      </c>
      <c r="O974" s="137">
        <f t="shared" si="75"/>
        <v>0.16649323621227885</v>
      </c>
      <c r="P974" s="137">
        <f t="shared" si="76"/>
        <v>1.6649323621227885</v>
      </c>
      <c r="Q974" s="9">
        <v>24.024999999999199</v>
      </c>
      <c r="R974" s="138">
        <f t="shared" si="77"/>
        <v>1.6649323621228442</v>
      </c>
      <c r="S974" s="136">
        <v>9.6099999999998698</v>
      </c>
      <c r="T974" s="137">
        <f t="shared" si="78"/>
        <v>0.20811654526535142</v>
      </c>
      <c r="U974" s="137">
        <f t="shared" si="79"/>
        <v>2.0811654526535142</v>
      </c>
      <c r="V974" s="136">
        <v>96.100000000005096</v>
      </c>
      <c r="W974" s="137">
        <f t="shared" si="80"/>
        <v>0.20811654526533754</v>
      </c>
      <c r="X974" s="137">
        <f t="shared" si="81"/>
        <v>2.0811654526533756</v>
      </c>
      <c r="Y974" s="136">
        <v>240.25</v>
      </c>
      <c r="Z974" s="9">
        <f t="shared" si="82"/>
        <v>0.16649323621227885</v>
      </c>
      <c r="AA974" s="139">
        <v>0.96099999999999897</v>
      </c>
      <c r="AB974" s="9">
        <f t="shared" si="83"/>
        <v>0.20811654526534881</v>
      </c>
      <c r="AC974" s="136">
        <v>240.25</v>
      </c>
      <c r="AD974" s="9">
        <f t="shared" si="84"/>
        <v>0.26638917793964617</v>
      </c>
      <c r="AE974" s="136">
        <v>240.25</v>
      </c>
      <c r="AF974" s="137">
        <f t="shared" si="85"/>
        <v>0.16649323621227885</v>
      </c>
      <c r="AG974" s="136">
        <v>240.25</v>
      </c>
      <c r="AH974" s="137">
        <f t="shared" si="86"/>
        <v>0.16649323621227885</v>
      </c>
      <c r="AI974" s="136">
        <v>240.25</v>
      </c>
      <c r="AJ974" s="138">
        <f t="shared" si="87"/>
        <v>0.16649323621227885</v>
      </c>
    </row>
    <row r="975" spans="1:36">
      <c r="A975" s="136">
        <v>240.5</v>
      </c>
      <c r="B975" s="137">
        <f t="shared" si="67"/>
        <v>0.16632016632016633</v>
      </c>
      <c r="C975" s="137">
        <f t="shared" si="68"/>
        <v>1.6632016632016633</v>
      </c>
      <c r="D975" s="9">
        <v>24.049999999999201</v>
      </c>
      <c r="E975" s="138">
        <f t="shared" si="69"/>
        <v>1.6632016632017184</v>
      </c>
      <c r="F975" s="136">
        <v>240.5</v>
      </c>
      <c r="G975" s="137">
        <f t="shared" si="70"/>
        <v>0.41580041580041582</v>
      </c>
      <c r="H975" s="137">
        <f t="shared" si="71"/>
        <v>4.1580041580041582</v>
      </c>
      <c r="I975" s="9">
        <v>24.049999999999201</v>
      </c>
      <c r="J975" s="138">
        <f t="shared" si="72"/>
        <v>1.6632016632017184</v>
      </c>
      <c r="K975" s="136">
        <v>959</v>
      </c>
      <c r="L975" s="137">
        <f t="shared" si="73"/>
        <v>0.41710114702815437</v>
      </c>
      <c r="M975" s="137">
        <f t="shared" si="74"/>
        <v>4.1710114702815435</v>
      </c>
      <c r="N975" s="136">
        <v>240.5</v>
      </c>
      <c r="O975" s="137">
        <f t="shared" si="75"/>
        <v>0.16632016632016633</v>
      </c>
      <c r="P975" s="137">
        <f t="shared" si="76"/>
        <v>1.6632016632016633</v>
      </c>
      <c r="Q975" s="9">
        <v>24.049999999999201</v>
      </c>
      <c r="R975" s="138">
        <f t="shared" si="77"/>
        <v>1.6632016632017184</v>
      </c>
      <c r="S975" s="136">
        <v>9.6199999999998695</v>
      </c>
      <c r="T975" s="137">
        <f t="shared" si="78"/>
        <v>0.20790020790021072</v>
      </c>
      <c r="U975" s="137">
        <f t="shared" si="79"/>
        <v>2.0790020790021071</v>
      </c>
      <c r="V975" s="136">
        <v>96.200000000005105</v>
      </c>
      <c r="W975" s="137">
        <f t="shared" si="80"/>
        <v>0.20790020790019687</v>
      </c>
      <c r="X975" s="137">
        <f t="shared" si="81"/>
        <v>2.0790020790019685</v>
      </c>
      <c r="Y975" s="136">
        <v>240.5</v>
      </c>
      <c r="Z975" s="9">
        <f t="shared" si="82"/>
        <v>0.16632016632016633</v>
      </c>
      <c r="AA975" s="139">
        <v>0.96199999999999897</v>
      </c>
      <c r="AB975" s="9">
        <f t="shared" si="83"/>
        <v>0.20790020790020813</v>
      </c>
      <c r="AC975" s="136">
        <v>240.5</v>
      </c>
      <c r="AD975" s="9">
        <f t="shared" si="84"/>
        <v>0.26611226611226613</v>
      </c>
      <c r="AE975" s="136">
        <v>240.5</v>
      </c>
      <c r="AF975" s="137">
        <f t="shared" si="85"/>
        <v>0.16632016632016633</v>
      </c>
      <c r="AG975" s="136">
        <v>240.5</v>
      </c>
      <c r="AH975" s="137">
        <f t="shared" si="86"/>
        <v>0.16632016632016633</v>
      </c>
      <c r="AI975" s="136">
        <v>240.5</v>
      </c>
      <c r="AJ975" s="138">
        <f t="shared" si="87"/>
        <v>0.16632016632016633</v>
      </c>
    </row>
    <row r="976" spans="1:36">
      <c r="A976" s="136">
        <v>240.75</v>
      </c>
      <c r="B976" s="137">
        <f t="shared" si="67"/>
        <v>0.16614745586708202</v>
      </c>
      <c r="C976" s="137">
        <f t="shared" si="68"/>
        <v>1.6614745586708202</v>
      </c>
      <c r="D976" s="9">
        <v>24.0749999999992</v>
      </c>
      <c r="E976" s="138">
        <f t="shared" si="69"/>
        <v>1.6614745586708757</v>
      </c>
      <c r="F976" s="136">
        <v>240.75</v>
      </c>
      <c r="G976" s="137">
        <f t="shared" si="70"/>
        <v>0.4153686396677051</v>
      </c>
      <c r="H976" s="137">
        <f t="shared" si="71"/>
        <v>4.1536863966770508</v>
      </c>
      <c r="I976" s="9">
        <v>24.0749999999992</v>
      </c>
      <c r="J976" s="138">
        <f t="shared" si="72"/>
        <v>1.6614745586708757</v>
      </c>
      <c r="K976" s="9">
        <v>960</v>
      </c>
      <c r="L976" s="137">
        <f t="shared" si="73"/>
        <v>0.41666666666666669</v>
      </c>
      <c r="M976" s="137">
        <f t="shared" si="74"/>
        <v>4.166666666666667</v>
      </c>
      <c r="N976" s="136">
        <v>240.75</v>
      </c>
      <c r="O976" s="137">
        <f t="shared" si="75"/>
        <v>0.16614745586708202</v>
      </c>
      <c r="P976" s="137">
        <f t="shared" si="76"/>
        <v>1.6614745586708202</v>
      </c>
      <c r="Q976" s="9">
        <v>24.0749999999992</v>
      </c>
      <c r="R976" s="138">
        <f t="shared" si="77"/>
        <v>1.6614745586708757</v>
      </c>
      <c r="S976" s="136">
        <v>9.6299999999998693</v>
      </c>
      <c r="T976" s="137">
        <f t="shared" si="78"/>
        <v>0.20768431983385538</v>
      </c>
      <c r="U976" s="137">
        <f t="shared" si="79"/>
        <v>2.0768431983385538</v>
      </c>
      <c r="V976" s="136">
        <v>96.300000000005099</v>
      </c>
      <c r="W976" s="137">
        <f t="shared" si="80"/>
        <v>0.20768431983384153</v>
      </c>
      <c r="X976" s="137">
        <f t="shared" si="81"/>
        <v>2.0768431983384152</v>
      </c>
      <c r="Y976" s="136">
        <v>240.75</v>
      </c>
      <c r="Z976" s="9">
        <f t="shared" si="82"/>
        <v>0.16614745586708202</v>
      </c>
      <c r="AA976" s="139">
        <v>0.96299999999999897</v>
      </c>
      <c r="AB976" s="9">
        <f t="shared" si="83"/>
        <v>0.20768431983385277</v>
      </c>
      <c r="AC976" s="136">
        <v>240.75</v>
      </c>
      <c r="AD976" s="9">
        <f t="shared" si="84"/>
        <v>0.26583592938733125</v>
      </c>
      <c r="AE976" s="136">
        <v>240.75</v>
      </c>
      <c r="AF976" s="137">
        <f t="shared" si="85"/>
        <v>0.16614745586708202</v>
      </c>
      <c r="AG976" s="136">
        <v>240.75</v>
      </c>
      <c r="AH976" s="137">
        <f t="shared" si="86"/>
        <v>0.16614745586708202</v>
      </c>
      <c r="AI976" s="136">
        <v>240.75</v>
      </c>
      <c r="AJ976" s="138">
        <f t="shared" si="87"/>
        <v>0.16614745586708202</v>
      </c>
    </row>
    <row r="977" spans="1:36">
      <c r="A977" s="136">
        <v>241</v>
      </c>
      <c r="B977" s="137">
        <f t="shared" si="67"/>
        <v>0.16597510373443985</v>
      </c>
      <c r="C977" s="137">
        <f t="shared" si="68"/>
        <v>1.6597510373443987</v>
      </c>
      <c r="D977" s="9">
        <v>24.099999999999199</v>
      </c>
      <c r="E977" s="138">
        <f t="shared" si="69"/>
        <v>1.6597510373444535</v>
      </c>
      <c r="F977" s="136">
        <v>241</v>
      </c>
      <c r="G977" s="137">
        <f t="shared" si="70"/>
        <v>0.41493775933609961</v>
      </c>
      <c r="H977" s="137">
        <f t="shared" si="71"/>
        <v>4.1493775933609962</v>
      </c>
      <c r="I977" s="9">
        <v>24.099999999999199</v>
      </c>
      <c r="J977" s="138">
        <f t="shared" si="72"/>
        <v>1.6597510373444535</v>
      </c>
      <c r="K977" s="136">
        <v>961</v>
      </c>
      <c r="L977" s="137">
        <f t="shared" si="73"/>
        <v>0.41623309053069713</v>
      </c>
      <c r="M977" s="137">
        <f t="shared" si="74"/>
        <v>4.1623309053069715</v>
      </c>
      <c r="N977" s="136">
        <v>241</v>
      </c>
      <c r="O977" s="137">
        <f t="shared" si="75"/>
        <v>0.16597510373443985</v>
      </c>
      <c r="P977" s="137">
        <f t="shared" si="76"/>
        <v>1.6597510373443987</v>
      </c>
      <c r="Q977" s="9">
        <v>24.099999999999199</v>
      </c>
      <c r="R977" s="138">
        <f t="shared" si="77"/>
        <v>1.6597510373444535</v>
      </c>
      <c r="S977" s="136">
        <v>9.6399999999998691</v>
      </c>
      <c r="T977" s="137">
        <f t="shared" si="78"/>
        <v>0.20746887966805261</v>
      </c>
      <c r="U977" s="137">
        <f t="shared" si="79"/>
        <v>2.0746887966805261</v>
      </c>
      <c r="V977" s="136">
        <v>96.400000000005093</v>
      </c>
      <c r="W977" s="137">
        <f t="shared" si="80"/>
        <v>0.20746887966803881</v>
      </c>
      <c r="X977" s="137">
        <f t="shared" si="81"/>
        <v>2.074688796680388</v>
      </c>
      <c r="Y977" s="136">
        <v>241</v>
      </c>
      <c r="Z977" s="9">
        <f t="shared" si="82"/>
        <v>0.16597510373443985</v>
      </c>
      <c r="AA977" s="139">
        <v>0.96399999999999897</v>
      </c>
      <c r="AB977" s="9">
        <f t="shared" si="83"/>
        <v>0.20746887966805003</v>
      </c>
      <c r="AC977" s="136">
        <v>241</v>
      </c>
      <c r="AD977" s="9">
        <f t="shared" si="84"/>
        <v>0.26556016597510373</v>
      </c>
      <c r="AE977" s="136">
        <v>241</v>
      </c>
      <c r="AF977" s="137">
        <f t="shared" si="85"/>
        <v>0.16597510373443985</v>
      </c>
      <c r="AG977" s="136">
        <v>241</v>
      </c>
      <c r="AH977" s="137">
        <f t="shared" si="86"/>
        <v>0.16597510373443985</v>
      </c>
      <c r="AI977" s="136">
        <v>241</v>
      </c>
      <c r="AJ977" s="138">
        <f t="shared" si="87"/>
        <v>0.16597510373443985</v>
      </c>
    </row>
    <row r="978" spans="1:36">
      <c r="A978" s="136">
        <v>241.25</v>
      </c>
      <c r="B978" s="137">
        <f t="shared" si="67"/>
        <v>0.16580310880829013</v>
      </c>
      <c r="C978" s="137">
        <f t="shared" si="68"/>
        <v>1.6580310880829012</v>
      </c>
      <c r="D978" s="9">
        <v>24.124999999999201</v>
      </c>
      <c r="E978" s="138">
        <f t="shared" si="69"/>
        <v>1.6580310880829565</v>
      </c>
      <c r="F978" s="136">
        <v>241.25</v>
      </c>
      <c r="G978" s="137">
        <f t="shared" si="70"/>
        <v>0.41450777202072536</v>
      </c>
      <c r="H978" s="137">
        <f t="shared" si="71"/>
        <v>4.1450777202072535</v>
      </c>
      <c r="I978" s="9">
        <v>24.124999999999201</v>
      </c>
      <c r="J978" s="138">
        <f t="shared" si="72"/>
        <v>1.6580310880829565</v>
      </c>
      <c r="K978" s="9">
        <v>962</v>
      </c>
      <c r="L978" s="137">
        <f t="shared" si="73"/>
        <v>0.41580041580041582</v>
      </c>
      <c r="M978" s="137">
        <f t="shared" si="74"/>
        <v>4.1580041580041582</v>
      </c>
      <c r="N978" s="136">
        <v>241.25</v>
      </c>
      <c r="O978" s="137">
        <f t="shared" si="75"/>
        <v>0.16580310880829013</v>
      </c>
      <c r="P978" s="137">
        <f t="shared" si="76"/>
        <v>1.6580310880829012</v>
      </c>
      <c r="Q978" s="9">
        <v>24.124999999999201</v>
      </c>
      <c r="R978" s="138">
        <f t="shared" si="77"/>
        <v>1.6580310880829565</v>
      </c>
      <c r="S978" s="136">
        <v>9.6499999999998707</v>
      </c>
      <c r="T978" s="137">
        <f t="shared" si="78"/>
        <v>0.20725388601036548</v>
      </c>
      <c r="U978" s="137">
        <f t="shared" si="79"/>
        <v>2.0725388601036547</v>
      </c>
      <c r="V978" s="136">
        <v>96.500000000005201</v>
      </c>
      <c r="W978" s="137">
        <f t="shared" si="80"/>
        <v>0.20725388601035152</v>
      </c>
      <c r="X978" s="137">
        <f t="shared" si="81"/>
        <v>2.0725388601035153</v>
      </c>
      <c r="Y978" s="136">
        <v>241.25</v>
      </c>
      <c r="Z978" s="9">
        <f t="shared" si="82"/>
        <v>0.16580310880829013</v>
      </c>
      <c r="AA978" s="139">
        <v>0.96499999999999897</v>
      </c>
      <c r="AB978" s="9">
        <f t="shared" si="83"/>
        <v>0.20725388601036293</v>
      </c>
      <c r="AC978" s="136">
        <v>241.25</v>
      </c>
      <c r="AD978" s="9">
        <f t="shared" si="84"/>
        <v>0.26528497409326424</v>
      </c>
      <c r="AE978" s="136">
        <v>241.25</v>
      </c>
      <c r="AF978" s="137">
        <f t="shared" si="85"/>
        <v>0.16580310880829013</v>
      </c>
      <c r="AG978" s="136">
        <v>241.25</v>
      </c>
      <c r="AH978" s="137">
        <f t="shared" si="86"/>
        <v>0.16580310880829013</v>
      </c>
      <c r="AI978" s="136">
        <v>241.25</v>
      </c>
      <c r="AJ978" s="138">
        <f t="shared" si="87"/>
        <v>0.16580310880829013</v>
      </c>
    </row>
    <row r="979" spans="1:36">
      <c r="A979" s="136">
        <v>241.5</v>
      </c>
      <c r="B979" s="137">
        <f t="shared" si="67"/>
        <v>0.16563146997929606</v>
      </c>
      <c r="C979" s="137">
        <f t="shared" si="68"/>
        <v>1.6563146997929605</v>
      </c>
      <c r="D979" s="9">
        <v>24.149999999999199</v>
      </c>
      <c r="E979" s="138">
        <f t="shared" si="69"/>
        <v>1.6563146997930156</v>
      </c>
      <c r="F979" s="136">
        <v>241.5</v>
      </c>
      <c r="G979" s="137">
        <f t="shared" si="70"/>
        <v>0.41407867494824019</v>
      </c>
      <c r="H979" s="137">
        <f t="shared" si="71"/>
        <v>4.1407867494824018</v>
      </c>
      <c r="I979" s="9">
        <v>24.149999999999199</v>
      </c>
      <c r="J979" s="138">
        <f t="shared" si="72"/>
        <v>1.6563146997930156</v>
      </c>
      <c r="K979" s="136">
        <v>963</v>
      </c>
      <c r="L979" s="137">
        <f t="shared" si="73"/>
        <v>0.4153686396677051</v>
      </c>
      <c r="M979" s="137">
        <f t="shared" si="74"/>
        <v>4.1536863966770508</v>
      </c>
      <c r="N979" s="136">
        <v>241.5</v>
      </c>
      <c r="O979" s="137">
        <f t="shared" si="75"/>
        <v>0.16563146997929606</v>
      </c>
      <c r="P979" s="137">
        <f t="shared" si="76"/>
        <v>1.6563146997929605</v>
      </c>
      <c r="Q979" s="9">
        <v>24.149999999999199</v>
      </c>
      <c r="R979" s="138">
        <f t="shared" si="77"/>
        <v>1.6563146997930156</v>
      </c>
      <c r="S979" s="136">
        <v>9.6599999999998705</v>
      </c>
      <c r="T979" s="137">
        <f t="shared" si="78"/>
        <v>0.20703933747412284</v>
      </c>
      <c r="U979" s="137">
        <f t="shared" si="79"/>
        <v>2.0703933747412284</v>
      </c>
      <c r="V979" s="136">
        <v>96.600000000005096</v>
      </c>
      <c r="W979" s="137">
        <f t="shared" si="80"/>
        <v>0.20703933747410916</v>
      </c>
      <c r="X979" s="137">
        <f t="shared" si="81"/>
        <v>2.0703933747410916</v>
      </c>
      <c r="Y979" s="136">
        <v>241.5</v>
      </c>
      <c r="Z979" s="9">
        <f t="shared" si="82"/>
        <v>0.16563146997929606</v>
      </c>
      <c r="AA979" s="139">
        <v>0.96599999999999897</v>
      </c>
      <c r="AB979" s="9">
        <f t="shared" si="83"/>
        <v>0.20703933747412029</v>
      </c>
      <c r="AC979" s="136">
        <v>241.5</v>
      </c>
      <c r="AD979" s="9">
        <f t="shared" si="84"/>
        <v>0.26501035196687373</v>
      </c>
      <c r="AE979" s="136">
        <v>241.5</v>
      </c>
      <c r="AF979" s="137">
        <f t="shared" si="85"/>
        <v>0.16563146997929606</v>
      </c>
      <c r="AG979" s="136">
        <v>241.5</v>
      </c>
      <c r="AH979" s="137">
        <f t="shared" si="86"/>
        <v>0.16563146997929606</v>
      </c>
      <c r="AI979" s="136">
        <v>241.5</v>
      </c>
      <c r="AJ979" s="138">
        <f t="shared" si="87"/>
        <v>0.16563146997929606</v>
      </c>
    </row>
    <row r="980" spans="1:36">
      <c r="A980" s="136">
        <v>241.75</v>
      </c>
      <c r="B980" s="137">
        <f t="shared" si="67"/>
        <v>0.16546018614270941</v>
      </c>
      <c r="C980" s="137">
        <f t="shared" si="68"/>
        <v>1.6546018614270941</v>
      </c>
      <c r="D980" s="9">
        <v>24.174999999999201</v>
      </c>
      <c r="E980" s="138">
        <f t="shared" si="69"/>
        <v>1.6546018614271489</v>
      </c>
      <c r="F980" s="136">
        <v>241.75</v>
      </c>
      <c r="G980" s="137">
        <f t="shared" si="70"/>
        <v>0.41365046535677352</v>
      </c>
      <c r="H980" s="137">
        <f t="shared" si="71"/>
        <v>4.1365046535677354</v>
      </c>
      <c r="I980" s="9">
        <v>24.174999999999201</v>
      </c>
      <c r="J980" s="138">
        <f t="shared" si="72"/>
        <v>1.6546018614271489</v>
      </c>
      <c r="K980" s="9">
        <v>964</v>
      </c>
      <c r="L980" s="137">
        <f t="shared" si="73"/>
        <v>0.41493775933609961</v>
      </c>
      <c r="M980" s="137">
        <f t="shared" si="74"/>
        <v>4.1493775933609962</v>
      </c>
      <c r="N980" s="136">
        <v>241.75</v>
      </c>
      <c r="O980" s="137">
        <f t="shared" si="75"/>
        <v>0.16546018614270941</v>
      </c>
      <c r="P980" s="137">
        <f t="shared" si="76"/>
        <v>1.6546018614270941</v>
      </c>
      <c r="Q980" s="9">
        <v>24.174999999999201</v>
      </c>
      <c r="R980" s="138">
        <f t="shared" si="77"/>
        <v>1.6546018614271489</v>
      </c>
      <c r="S980" s="136">
        <v>9.6699999999998703</v>
      </c>
      <c r="T980" s="137">
        <f t="shared" si="78"/>
        <v>0.20682523267838954</v>
      </c>
      <c r="U980" s="137">
        <f t="shared" si="79"/>
        <v>2.0682523267838953</v>
      </c>
      <c r="V980" s="136">
        <v>96.700000000005204</v>
      </c>
      <c r="W980" s="137">
        <f t="shared" si="80"/>
        <v>0.20682523267837563</v>
      </c>
      <c r="X980" s="137">
        <f t="shared" si="81"/>
        <v>2.0682523267837563</v>
      </c>
      <c r="Y980" s="136">
        <v>241.75</v>
      </c>
      <c r="Z980" s="9">
        <f t="shared" si="82"/>
        <v>0.16546018614270941</v>
      </c>
      <c r="AA980" s="139">
        <v>0.96699999999999897</v>
      </c>
      <c r="AB980" s="9">
        <f t="shared" si="83"/>
        <v>0.20682523267838696</v>
      </c>
      <c r="AC980" s="136">
        <v>241.75</v>
      </c>
      <c r="AD980" s="9">
        <f t="shared" si="84"/>
        <v>0.26473629782833508</v>
      </c>
      <c r="AE980" s="136">
        <v>241.75</v>
      </c>
      <c r="AF980" s="137">
        <f t="shared" si="85"/>
        <v>0.16546018614270941</v>
      </c>
      <c r="AG980" s="136">
        <v>241.75</v>
      </c>
      <c r="AH980" s="137">
        <f t="shared" si="86"/>
        <v>0.16546018614270941</v>
      </c>
      <c r="AI980" s="136">
        <v>241.75</v>
      </c>
      <c r="AJ980" s="138">
        <f t="shared" si="87"/>
        <v>0.16546018614270941</v>
      </c>
    </row>
    <row r="981" spans="1:36">
      <c r="A981" s="136">
        <v>242</v>
      </c>
      <c r="B981" s="137">
        <f t="shared" si="67"/>
        <v>0.16528925619834708</v>
      </c>
      <c r="C981" s="137">
        <f t="shared" si="68"/>
        <v>1.6528925619834709</v>
      </c>
      <c r="D981" s="9">
        <v>24.1999999999992</v>
      </c>
      <c r="E981" s="138">
        <f t="shared" si="69"/>
        <v>1.6528925619835257</v>
      </c>
      <c r="F981" s="136">
        <v>242</v>
      </c>
      <c r="G981" s="137">
        <f t="shared" si="70"/>
        <v>0.41322314049586772</v>
      </c>
      <c r="H981" s="137">
        <f t="shared" si="71"/>
        <v>4.1322314049586772</v>
      </c>
      <c r="I981" s="9">
        <v>24.1999999999992</v>
      </c>
      <c r="J981" s="138">
        <f t="shared" si="72"/>
        <v>1.6528925619835257</v>
      </c>
      <c r="K981" s="136">
        <v>965</v>
      </c>
      <c r="L981" s="137">
        <f t="shared" si="73"/>
        <v>0.41450777202072536</v>
      </c>
      <c r="M981" s="137">
        <f t="shared" si="74"/>
        <v>4.1450777202072535</v>
      </c>
      <c r="N981" s="136">
        <v>242</v>
      </c>
      <c r="O981" s="137">
        <f t="shared" si="75"/>
        <v>0.16528925619834708</v>
      </c>
      <c r="P981" s="137">
        <f t="shared" si="76"/>
        <v>1.6528925619834709</v>
      </c>
      <c r="Q981" s="9">
        <v>24.1999999999992</v>
      </c>
      <c r="R981" s="138">
        <f t="shared" si="77"/>
        <v>1.6528925619835257</v>
      </c>
      <c r="S981" s="136">
        <v>9.67999999999987</v>
      </c>
      <c r="T981" s="137">
        <f t="shared" si="78"/>
        <v>0.20661157024793667</v>
      </c>
      <c r="U981" s="137">
        <f t="shared" si="79"/>
        <v>2.0661157024793666</v>
      </c>
      <c r="V981" s="136">
        <v>96.800000000005198</v>
      </c>
      <c r="W981" s="137">
        <f t="shared" si="80"/>
        <v>0.20661157024792279</v>
      </c>
      <c r="X981" s="137">
        <f t="shared" si="81"/>
        <v>2.066115702479228</v>
      </c>
      <c r="Y981" s="136">
        <v>242</v>
      </c>
      <c r="Z981" s="9">
        <f t="shared" si="82"/>
        <v>0.16528925619834708</v>
      </c>
      <c r="AA981" s="139">
        <v>0.96799999999999897</v>
      </c>
      <c r="AB981" s="9">
        <f t="shared" si="83"/>
        <v>0.20661157024793411</v>
      </c>
      <c r="AC981" s="136">
        <v>242</v>
      </c>
      <c r="AD981" s="9">
        <f t="shared" si="84"/>
        <v>0.26446280991735532</v>
      </c>
      <c r="AE981" s="136">
        <v>242</v>
      </c>
      <c r="AF981" s="137">
        <f t="shared" si="85"/>
        <v>0.16528925619834708</v>
      </c>
      <c r="AG981" s="136">
        <v>242</v>
      </c>
      <c r="AH981" s="137">
        <f t="shared" si="86"/>
        <v>0.16528925619834708</v>
      </c>
      <c r="AI981" s="136">
        <v>242</v>
      </c>
      <c r="AJ981" s="138">
        <f t="shared" si="87"/>
        <v>0.16528925619834708</v>
      </c>
    </row>
    <row r="982" spans="1:36">
      <c r="A982" s="136">
        <v>242.25</v>
      </c>
      <c r="B982" s="137">
        <f t="shared" si="67"/>
        <v>0.1651186790505676</v>
      </c>
      <c r="C982" s="137">
        <f t="shared" si="68"/>
        <v>1.6511867905056761</v>
      </c>
      <c r="D982" s="9">
        <v>24.224999999999199</v>
      </c>
      <c r="E982" s="138">
        <f t="shared" si="69"/>
        <v>1.6511867905057307</v>
      </c>
      <c r="F982" s="136">
        <v>242.25</v>
      </c>
      <c r="G982" s="137">
        <f t="shared" si="70"/>
        <v>0.41279669762641902</v>
      </c>
      <c r="H982" s="137">
        <f t="shared" si="71"/>
        <v>4.1279669762641902</v>
      </c>
      <c r="I982" s="9">
        <v>24.224999999999199</v>
      </c>
      <c r="J982" s="138">
        <f t="shared" si="72"/>
        <v>1.6511867905057307</v>
      </c>
      <c r="K982" s="9">
        <v>966</v>
      </c>
      <c r="L982" s="137">
        <f t="shared" si="73"/>
        <v>0.41407867494824019</v>
      </c>
      <c r="M982" s="137">
        <f t="shared" si="74"/>
        <v>4.1407867494824018</v>
      </c>
      <c r="N982" s="136">
        <v>242.25</v>
      </c>
      <c r="O982" s="137">
        <f t="shared" si="75"/>
        <v>0.1651186790505676</v>
      </c>
      <c r="P982" s="137">
        <f t="shared" si="76"/>
        <v>1.6511867905056761</v>
      </c>
      <c r="Q982" s="9">
        <v>24.224999999999199</v>
      </c>
      <c r="R982" s="138">
        <f t="shared" si="77"/>
        <v>1.6511867905057307</v>
      </c>
      <c r="S982" s="136">
        <v>9.6899999999998698</v>
      </c>
      <c r="T982" s="137">
        <f t="shared" si="78"/>
        <v>0.20639834881321226</v>
      </c>
      <c r="U982" s="137">
        <f t="shared" si="79"/>
        <v>2.0639834881321226</v>
      </c>
      <c r="V982" s="136">
        <v>96.900000000005207</v>
      </c>
      <c r="W982" s="137">
        <f t="shared" si="80"/>
        <v>0.20639834881319838</v>
      </c>
      <c r="X982" s="137">
        <f t="shared" si="81"/>
        <v>2.0639834881319836</v>
      </c>
      <c r="Y982" s="136">
        <v>242.25</v>
      </c>
      <c r="Z982" s="9">
        <f t="shared" si="82"/>
        <v>0.1651186790505676</v>
      </c>
      <c r="AA982" s="139">
        <v>0.96899999999999897</v>
      </c>
      <c r="AB982" s="9">
        <f t="shared" si="83"/>
        <v>0.2063983488132097</v>
      </c>
      <c r="AC982" s="136">
        <v>242.25</v>
      </c>
      <c r="AD982" s="9">
        <f t="shared" si="84"/>
        <v>0.26418988648090819</v>
      </c>
      <c r="AE982" s="136">
        <v>242.25</v>
      </c>
      <c r="AF982" s="137">
        <f t="shared" si="85"/>
        <v>0.1651186790505676</v>
      </c>
      <c r="AG982" s="136">
        <v>242.25</v>
      </c>
      <c r="AH982" s="137">
        <f t="shared" si="86"/>
        <v>0.1651186790505676</v>
      </c>
      <c r="AI982" s="136">
        <v>242.25</v>
      </c>
      <c r="AJ982" s="138">
        <f t="shared" si="87"/>
        <v>0.1651186790505676</v>
      </c>
    </row>
    <row r="983" spans="1:36">
      <c r="A983" s="136">
        <v>242.5</v>
      </c>
      <c r="B983" s="137">
        <f t="shared" si="67"/>
        <v>0.16494845360824739</v>
      </c>
      <c r="C983" s="137">
        <f t="shared" si="68"/>
        <v>1.6494845360824739</v>
      </c>
      <c r="D983" s="9">
        <v>24.249999999999201</v>
      </c>
      <c r="E983" s="138">
        <f t="shared" si="69"/>
        <v>1.6494845360825285</v>
      </c>
      <c r="F983" s="136">
        <v>242.5</v>
      </c>
      <c r="G983" s="137">
        <f t="shared" si="70"/>
        <v>0.41237113402061853</v>
      </c>
      <c r="H983" s="137">
        <f t="shared" si="71"/>
        <v>4.1237113402061851</v>
      </c>
      <c r="I983" s="9">
        <v>24.249999999999201</v>
      </c>
      <c r="J983" s="138">
        <f t="shared" si="72"/>
        <v>1.6494845360825285</v>
      </c>
      <c r="K983" s="136">
        <v>967</v>
      </c>
      <c r="L983" s="137">
        <f t="shared" si="73"/>
        <v>0.41365046535677352</v>
      </c>
      <c r="M983" s="137">
        <f t="shared" si="74"/>
        <v>4.1365046535677354</v>
      </c>
      <c r="N983" s="136">
        <v>242.5</v>
      </c>
      <c r="O983" s="137">
        <f t="shared" si="75"/>
        <v>0.16494845360824739</v>
      </c>
      <c r="P983" s="137">
        <f t="shared" si="76"/>
        <v>1.6494845360824739</v>
      </c>
      <c r="Q983" s="9">
        <v>24.249999999999201</v>
      </c>
      <c r="R983" s="138">
        <f t="shared" si="77"/>
        <v>1.6494845360825285</v>
      </c>
      <c r="S983" s="136">
        <v>9.6999999999998696</v>
      </c>
      <c r="T983" s="137">
        <f t="shared" si="78"/>
        <v>0.20618556701031204</v>
      </c>
      <c r="U983" s="137">
        <f t="shared" si="79"/>
        <v>2.0618556701031205</v>
      </c>
      <c r="V983" s="136">
        <v>97.000000000005201</v>
      </c>
      <c r="W983" s="137">
        <f t="shared" si="80"/>
        <v>0.20618556701029822</v>
      </c>
      <c r="X983" s="137">
        <f t="shared" si="81"/>
        <v>2.0618556701029824</v>
      </c>
      <c r="Y983" s="136">
        <v>242.5</v>
      </c>
      <c r="Z983" s="9">
        <f t="shared" si="82"/>
        <v>0.16494845360824739</v>
      </c>
      <c r="AA983" s="139">
        <v>0.96999999999999897</v>
      </c>
      <c r="AB983" s="9">
        <f t="shared" si="83"/>
        <v>0.20618556701030949</v>
      </c>
      <c r="AC983" s="136">
        <v>242.5</v>
      </c>
      <c r="AD983" s="9">
        <f t="shared" si="84"/>
        <v>0.26391752577319583</v>
      </c>
      <c r="AE983" s="136">
        <v>242.5</v>
      </c>
      <c r="AF983" s="137">
        <f t="shared" si="85"/>
        <v>0.16494845360824739</v>
      </c>
      <c r="AG983" s="136">
        <v>242.5</v>
      </c>
      <c r="AH983" s="137">
        <f t="shared" si="86"/>
        <v>0.16494845360824739</v>
      </c>
      <c r="AI983" s="136">
        <v>242.5</v>
      </c>
      <c r="AJ983" s="138">
        <f t="shared" si="87"/>
        <v>0.16494845360824739</v>
      </c>
    </row>
    <row r="984" spans="1:36">
      <c r="A984" s="136">
        <v>242.75</v>
      </c>
      <c r="B984" s="137">
        <f t="shared" si="67"/>
        <v>0.16477857878475799</v>
      </c>
      <c r="C984" s="137">
        <f t="shared" si="68"/>
        <v>1.6477857878475799</v>
      </c>
      <c r="D984" s="9">
        <v>24.274999999999199</v>
      </c>
      <c r="E984" s="138">
        <f t="shared" si="69"/>
        <v>1.6477857878476343</v>
      </c>
      <c r="F984" s="136">
        <v>242.75</v>
      </c>
      <c r="G984" s="137">
        <f t="shared" si="70"/>
        <v>0.41194644696189497</v>
      </c>
      <c r="H984" s="137">
        <f t="shared" si="71"/>
        <v>4.1194644696189497</v>
      </c>
      <c r="I984" s="9">
        <v>24.274999999999199</v>
      </c>
      <c r="J984" s="138">
        <f t="shared" si="72"/>
        <v>1.6477857878476343</v>
      </c>
      <c r="K984" s="9">
        <v>968</v>
      </c>
      <c r="L984" s="137">
        <f t="shared" si="73"/>
        <v>0.41322314049586772</v>
      </c>
      <c r="M984" s="137">
        <f t="shared" si="74"/>
        <v>4.1322314049586772</v>
      </c>
      <c r="N984" s="136">
        <v>242.75</v>
      </c>
      <c r="O984" s="137">
        <f t="shared" si="75"/>
        <v>0.16477857878475799</v>
      </c>
      <c r="P984" s="137">
        <f t="shared" si="76"/>
        <v>1.6477857878475799</v>
      </c>
      <c r="Q984" s="9">
        <v>24.274999999999199</v>
      </c>
      <c r="R984" s="138">
        <f t="shared" si="77"/>
        <v>1.6477857878476343</v>
      </c>
      <c r="S984" s="136">
        <v>9.7099999999998694</v>
      </c>
      <c r="T984" s="137">
        <f t="shared" si="78"/>
        <v>0.20597322348095026</v>
      </c>
      <c r="U984" s="137">
        <f t="shared" si="79"/>
        <v>2.0597322348095028</v>
      </c>
      <c r="V984" s="136">
        <v>97.100000000005195</v>
      </c>
      <c r="W984" s="137">
        <f t="shared" si="80"/>
        <v>0.20597322348093644</v>
      </c>
      <c r="X984" s="137">
        <f t="shared" si="81"/>
        <v>2.0597322348093643</v>
      </c>
      <c r="Y984" s="136">
        <v>242.75</v>
      </c>
      <c r="Z984" s="9">
        <f t="shared" si="82"/>
        <v>0.16477857878475799</v>
      </c>
      <c r="AA984" s="139">
        <v>0.97099999999999898</v>
      </c>
      <c r="AB984" s="9">
        <f t="shared" si="83"/>
        <v>0.20597322348094768</v>
      </c>
      <c r="AC984" s="136">
        <v>242.75</v>
      </c>
      <c r="AD984" s="9">
        <f t="shared" si="84"/>
        <v>0.26364572605561276</v>
      </c>
      <c r="AE984" s="136">
        <v>242.75</v>
      </c>
      <c r="AF984" s="137">
        <f t="shared" si="85"/>
        <v>0.16477857878475799</v>
      </c>
      <c r="AG984" s="136">
        <v>242.75</v>
      </c>
      <c r="AH984" s="137">
        <f t="shared" si="86"/>
        <v>0.16477857878475799</v>
      </c>
      <c r="AI984" s="136">
        <v>242.75</v>
      </c>
      <c r="AJ984" s="138">
        <f t="shared" si="87"/>
        <v>0.16477857878475799</v>
      </c>
    </row>
    <row r="985" spans="1:36">
      <c r="A985" s="136">
        <v>243</v>
      </c>
      <c r="B985" s="137">
        <f t="shared" si="67"/>
        <v>0.16460905349794239</v>
      </c>
      <c r="C985" s="137">
        <f t="shared" si="68"/>
        <v>1.6460905349794239</v>
      </c>
      <c r="D985" s="9">
        <v>24.299999999999201</v>
      </c>
      <c r="E985" s="138">
        <f t="shared" si="69"/>
        <v>1.6460905349794779</v>
      </c>
      <c r="F985" s="136">
        <v>243</v>
      </c>
      <c r="G985" s="137">
        <f t="shared" si="70"/>
        <v>0.41152263374485598</v>
      </c>
      <c r="H985" s="137">
        <f t="shared" si="71"/>
        <v>4.1152263374485596</v>
      </c>
      <c r="I985" s="9">
        <v>24.299999999999201</v>
      </c>
      <c r="J985" s="138">
        <f t="shared" si="72"/>
        <v>1.6460905349794779</v>
      </c>
      <c r="K985" s="136">
        <v>969</v>
      </c>
      <c r="L985" s="137">
        <f t="shared" si="73"/>
        <v>0.41279669762641902</v>
      </c>
      <c r="M985" s="137">
        <f t="shared" si="74"/>
        <v>4.1279669762641902</v>
      </c>
      <c r="N985" s="136">
        <v>243</v>
      </c>
      <c r="O985" s="137">
        <f t="shared" si="75"/>
        <v>0.16460905349794239</v>
      </c>
      <c r="P985" s="137">
        <f t="shared" si="76"/>
        <v>1.6460905349794239</v>
      </c>
      <c r="Q985" s="9">
        <v>24.299999999999201</v>
      </c>
      <c r="R985" s="138">
        <f t="shared" si="77"/>
        <v>1.6460905349794779</v>
      </c>
      <c r="S985" s="136">
        <v>9.7199999999998603</v>
      </c>
      <c r="T985" s="137">
        <f t="shared" si="78"/>
        <v>0.20576131687243093</v>
      </c>
      <c r="U985" s="137">
        <f t="shared" si="79"/>
        <v>2.0576131687243091</v>
      </c>
      <c r="V985" s="136">
        <v>97.200000000005204</v>
      </c>
      <c r="W985" s="137">
        <f t="shared" si="80"/>
        <v>0.20576131687241697</v>
      </c>
      <c r="X985" s="137">
        <f t="shared" si="81"/>
        <v>2.0576131687241697</v>
      </c>
      <c r="Y985" s="136">
        <v>243</v>
      </c>
      <c r="Z985" s="9">
        <f t="shared" si="82"/>
        <v>0.16460905349794239</v>
      </c>
      <c r="AA985" s="139">
        <v>0.97199999999999898</v>
      </c>
      <c r="AB985" s="9">
        <f t="shared" si="83"/>
        <v>0.20576131687242818</v>
      </c>
      <c r="AC985" s="136">
        <v>243</v>
      </c>
      <c r="AD985" s="9">
        <f t="shared" si="84"/>
        <v>0.26337448559670784</v>
      </c>
      <c r="AE985" s="136">
        <v>243</v>
      </c>
      <c r="AF985" s="137">
        <f t="shared" si="85"/>
        <v>0.16460905349794239</v>
      </c>
      <c r="AG985" s="136">
        <v>243</v>
      </c>
      <c r="AH985" s="137">
        <f t="shared" si="86"/>
        <v>0.16460905349794239</v>
      </c>
      <c r="AI985" s="136">
        <v>243</v>
      </c>
      <c r="AJ985" s="138">
        <f t="shared" si="87"/>
        <v>0.16460905349794239</v>
      </c>
    </row>
    <row r="986" spans="1:36">
      <c r="A986" s="136">
        <v>243.25</v>
      </c>
      <c r="B986" s="137">
        <f t="shared" si="67"/>
        <v>0.16443987667009249</v>
      </c>
      <c r="C986" s="137">
        <f t="shared" si="68"/>
        <v>1.644398766700925</v>
      </c>
      <c r="D986" s="9">
        <v>24.3249999999992</v>
      </c>
      <c r="E986" s="138">
        <f t="shared" si="69"/>
        <v>1.644398766700979</v>
      </c>
      <c r="F986" s="136">
        <v>243.25</v>
      </c>
      <c r="G986" s="137">
        <f t="shared" si="70"/>
        <v>0.41109969167523125</v>
      </c>
      <c r="H986" s="137">
        <f t="shared" si="71"/>
        <v>4.1109969167523124</v>
      </c>
      <c r="I986" s="9">
        <v>24.3249999999992</v>
      </c>
      <c r="J986" s="138">
        <f t="shared" si="72"/>
        <v>1.644398766700979</v>
      </c>
      <c r="K986" s="9">
        <v>970</v>
      </c>
      <c r="L986" s="137">
        <f t="shared" si="73"/>
        <v>0.41237113402061853</v>
      </c>
      <c r="M986" s="137">
        <f t="shared" si="74"/>
        <v>4.1237113402061851</v>
      </c>
      <c r="N986" s="136">
        <v>243.25</v>
      </c>
      <c r="O986" s="137">
        <f t="shared" si="75"/>
        <v>0.16443987667009249</v>
      </c>
      <c r="P986" s="137">
        <f t="shared" si="76"/>
        <v>1.644398766700925</v>
      </c>
      <c r="Q986" s="9">
        <v>24.3249999999992</v>
      </c>
      <c r="R986" s="138">
        <f t="shared" si="77"/>
        <v>1.644398766700979</v>
      </c>
      <c r="S986" s="136">
        <v>9.7299999999998708</v>
      </c>
      <c r="T986" s="137">
        <f t="shared" si="78"/>
        <v>0.20554984583761837</v>
      </c>
      <c r="U986" s="137">
        <f t="shared" si="79"/>
        <v>2.0554984583761837</v>
      </c>
      <c r="V986" s="136">
        <v>97.300000000005198</v>
      </c>
      <c r="W986" s="137">
        <f t="shared" si="80"/>
        <v>0.20554984583760466</v>
      </c>
      <c r="X986" s="137">
        <f t="shared" si="81"/>
        <v>2.0554984583760465</v>
      </c>
      <c r="Y986" s="136">
        <v>243.25</v>
      </c>
      <c r="Z986" s="9">
        <f t="shared" si="82"/>
        <v>0.16443987667009249</v>
      </c>
      <c r="AA986" s="139">
        <v>0.97299999999999898</v>
      </c>
      <c r="AB986" s="9">
        <f t="shared" si="83"/>
        <v>0.20554984583761585</v>
      </c>
      <c r="AC986" s="136">
        <v>243.25</v>
      </c>
      <c r="AD986" s="9">
        <f t="shared" si="84"/>
        <v>0.263103802672148</v>
      </c>
      <c r="AE986" s="136">
        <v>243.25</v>
      </c>
      <c r="AF986" s="137">
        <f t="shared" si="85"/>
        <v>0.16443987667009249</v>
      </c>
      <c r="AG986" s="136">
        <v>243.25</v>
      </c>
      <c r="AH986" s="137">
        <f t="shared" si="86"/>
        <v>0.16443987667009249</v>
      </c>
      <c r="AI986" s="136">
        <v>243.25</v>
      </c>
      <c r="AJ986" s="138">
        <f t="shared" si="87"/>
        <v>0.16443987667009249</v>
      </c>
    </row>
    <row r="987" spans="1:36">
      <c r="A987" s="136">
        <v>243.5</v>
      </c>
      <c r="B987" s="137">
        <f t="shared" si="67"/>
        <v>0.16427104722792607</v>
      </c>
      <c r="C987" s="137">
        <f t="shared" si="68"/>
        <v>1.6427104722792607</v>
      </c>
      <c r="D987" s="9">
        <v>24.349999999999199</v>
      </c>
      <c r="E987" s="138">
        <f t="shared" si="69"/>
        <v>1.6427104722793149</v>
      </c>
      <c r="F987" s="136">
        <v>243.5</v>
      </c>
      <c r="G987" s="137">
        <f t="shared" si="70"/>
        <v>0.41067761806981518</v>
      </c>
      <c r="H987" s="137">
        <f t="shared" si="71"/>
        <v>4.1067761806981515</v>
      </c>
      <c r="I987" s="9">
        <v>24.349999999999199</v>
      </c>
      <c r="J987" s="138">
        <f t="shared" si="72"/>
        <v>1.6427104722793149</v>
      </c>
      <c r="K987" s="136">
        <v>971</v>
      </c>
      <c r="L987" s="137">
        <f t="shared" si="73"/>
        <v>0.41194644696189497</v>
      </c>
      <c r="M987" s="137">
        <f t="shared" si="74"/>
        <v>4.1194644696189497</v>
      </c>
      <c r="N987" s="136">
        <v>243.5</v>
      </c>
      <c r="O987" s="137">
        <f t="shared" si="75"/>
        <v>0.16427104722792607</v>
      </c>
      <c r="P987" s="137">
        <f t="shared" si="76"/>
        <v>1.6427104722792607</v>
      </c>
      <c r="Q987" s="9">
        <v>24.349999999999199</v>
      </c>
      <c r="R987" s="138">
        <f t="shared" si="77"/>
        <v>1.6427104722793149</v>
      </c>
      <c r="S987" s="136">
        <v>9.7399999999998599</v>
      </c>
      <c r="T987" s="137">
        <f t="shared" si="78"/>
        <v>0.20533880903491056</v>
      </c>
      <c r="U987" s="137">
        <f t="shared" si="79"/>
        <v>2.0533880903491055</v>
      </c>
      <c r="V987" s="136">
        <v>97.400000000005207</v>
      </c>
      <c r="W987" s="137">
        <f t="shared" si="80"/>
        <v>0.20533880903489662</v>
      </c>
      <c r="X987" s="137">
        <f t="shared" si="81"/>
        <v>2.0533880903489661</v>
      </c>
      <c r="Y987" s="136">
        <v>243.5</v>
      </c>
      <c r="Z987" s="9">
        <f t="shared" si="82"/>
        <v>0.16427104722792607</v>
      </c>
      <c r="AA987" s="139">
        <v>0.97399999999999898</v>
      </c>
      <c r="AB987" s="9">
        <f t="shared" si="83"/>
        <v>0.20533880903490781</v>
      </c>
      <c r="AC987" s="136">
        <v>243.5</v>
      </c>
      <c r="AD987" s="9">
        <f t="shared" si="84"/>
        <v>0.26283367556468168</v>
      </c>
      <c r="AE987" s="136">
        <v>243.5</v>
      </c>
      <c r="AF987" s="137">
        <f t="shared" si="85"/>
        <v>0.16427104722792607</v>
      </c>
      <c r="AG987" s="136">
        <v>243.5</v>
      </c>
      <c r="AH987" s="137">
        <f t="shared" si="86"/>
        <v>0.16427104722792607</v>
      </c>
      <c r="AI987" s="136">
        <v>243.5</v>
      </c>
      <c r="AJ987" s="138">
        <f t="shared" si="87"/>
        <v>0.16427104722792607</v>
      </c>
    </row>
    <row r="988" spans="1:36">
      <c r="A988" s="136">
        <v>243.75</v>
      </c>
      <c r="B988" s="137">
        <f t="shared" si="67"/>
        <v>0.16410256410256407</v>
      </c>
      <c r="C988" s="137">
        <f t="shared" si="68"/>
        <v>1.6410256410256407</v>
      </c>
      <c r="D988" s="9">
        <v>24.374999999999101</v>
      </c>
      <c r="E988" s="138">
        <f t="shared" si="69"/>
        <v>1.6410256410257014</v>
      </c>
      <c r="F988" s="136">
        <v>243.75</v>
      </c>
      <c r="G988" s="137">
        <f t="shared" si="70"/>
        <v>0.41025641025641024</v>
      </c>
      <c r="H988" s="137">
        <f t="shared" si="71"/>
        <v>4.1025641025641022</v>
      </c>
      <c r="I988" s="9">
        <v>24.374999999999101</v>
      </c>
      <c r="J988" s="138">
        <f t="shared" si="72"/>
        <v>1.6410256410257014</v>
      </c>
      <c r="K988" s="9">
        <v>972</v>
      </c>
      <c r="L988" s="137">
        <f t="shared" si="73"/>
        <v>0.41152263374485598</v>
      </c>
      <c r="M988" s="137">
        <f t="shared" si="74"/>
        <v>4.1152263374485596</v>
      </c>
      <c r="N988" s="136">
        <v>243.75</v>
      </c>
      <c r="O988" s="137">
        <f t="shared" si="75"/>
        <v>0.16410256410256407</v>
      </c>
      <c r="P988" s="137">
        <f t="shared" si="76"/>
        <v>1.6410256410256407</v>
      </c>
      <c r="Q988" s="9">
        <v>24.374999999999101</v>
      </c>
      <c r="R988" s="138">
        <f t="shared" si="77"/>
        <v>1.6410256410257014</v>
      </c>
      <c r="S988" s="136">
        <v>9.7499999999998703</v>
      </c>
      <c r="T988" s="137">
        <f t="shared" si="78"/>
        <v>0.20512820512820787</v>
      </c>
      <c r="U988" s="137">
        <f t="shared" si="79"/>
        <v>2.0512820512820786</v>
      </c>
      <c r="V988" s="136">
        <v>97.500000000005201</v>
      </c>
      <c r="W988" s="137">
        <f t="shared" si="80"/>
        <v>0.20512820512819421</v>
      </c>
      <c r="X988" s="137">
        <f t="shared" si="81"/>
        <v>2.0512820512819423</v>
      </c>
      <c r="Y988" s="136">
        <v>243.75</v>
      </c>
      <c r="Z988" s="9">
        <f t="shared" si="82"/>
        <v>0.16410256410256407</v>
      </c>
      <c r="AA988" s="139">
        <v>0.97499999999999898</v>
      </c>
      <c r="AB988" s="9">
        <f t="shared" si="83"/>
        <v>0.20512820512820534</v>
      </c>
      <c r="AC988" s="136">
        <v>243.75</v>
      </c>
      <c r="AD988" s="9">
        <f t="shared" si="84"/>
        <v>0.26256410256410256</v>
      </c>
      <c r="AE988" s="136">
        <v>243.75</v>
      </c>
      <c r="AF988" s="137">
        <f t="shared" si="85"/>
        <v>0.16410256410256407</v>
      </c>
      <c r="AG988" s="136">
        <v>243.75</v>
      </c>
      <c r="AH988" s="137">
        <f t="shared" si="86"/>
        <v>0.16410256410256407</v>
      </c>
      <c r="AI988" s="136">
        <v>243.75</v>
      </c>
      <c r="AJ988" s="138">
        <f t="shared" si="87"/>
        <v>0.16410256410256407</v>
      </c>
    </row>
    <row r="989" spans="1:36">
      <c r="A989" s="136">
        <v>244</v>
      </c>
      <c r="B989" s="137">
        <f t="shared" si="67"/>
        <v>0.16393442622950818</v>
      </c>
      <c r="C989" s="137">
        <f t="shared" si="68"/>
        <v>1.6393442622950818</v>
      </c>
      <c r="D989" s="9">
        <v>24.3999999999991</v>
      </c>
      <c r="E989" s="138">
        <f t="shared" si="69"/>
        <v>1.6393442622951426</v>
      </c>
      <c r="F989" s="136">
        <v>244</v>
      </c>
      <c r="G989" s="137">
        <f t="shared" si="70"/>
        <v>0.40983606557377045</v>
      </c>
      <c r="H989" s="137">
        <f t="shared" si="71"/>
        <v>4.0983606557377046</v>
      </c>
      <c r="I989" s="9">
        <v>24.3999999999991</v>
      </c>
      <c r="J989" s="138">
        <f t="shared" si="72"/>
        <v>1.6393442622951426</v>
      </c>
      <c r="K989" s="136">
        <v>973</v>
      </c>
      <c r="L989" s="137">
        <f t="shared" si="73"/>
        <v>0.41109969167523125</v>
      </c>
      <c r="M989" s="137">
        <f t="shared" si="74"/>
        <v>4.1109969167523124</v>
      </c>
      <c r="N989" s="136">
        <v>244</v>
      </c>
      <c r="O989" s="137">
        <f t="shared" si="75"/>
        <v>0.16393442622950818</v>
      </c>
      <c r="P989" s="137">
        <f t="shared" si="76"/>
        <v>1.6393442622950818</v>
      </c>
      <c r="Q989" s="9">
        <v>24.3999999999991</v>
      </c>
      <c r="R989" s="138">
        <f t="shared" si="77"/>
        <v>1.6393442622951426</v>
      </c>
      <c r="S989" s="136">
        <v>9.7599999999998595</v>
      </c>
      <c r="T989" s="137">
        <f t="shared" si="78"/>
        <v>0.20491803278688819</v>
      </c>
      <c r="U989" s="137">
        <f t="shared" si="79"/>
        <v>2.049180327868882</v>
      </c>
      <c r="V989" s="136">
        <v>97.600000000005195</v>
      </c>
      <c r="W989" s="137">
        <f t="shared" si="80"/>
        <v>0.20491803278687434</v>
      </c>
      <c r="X989" s="137">
        <f t="shared" si="81"/>
        <v>2.0491803278687435</v>
      </c>
      <c r="Y989" s="136">
        <v>244</v>
      </c>
      <c r="Z989" s="9">
        <f t="shared" si="82"/>
        <v>0.16393442622950818</v>
      </c>
      <c r="AA989" s="139">
        <v>0.97599999999999898</v>
      </c>
      <c r="AB989" s="9">
        <f t="shared" si="83"/>
        <v>0.20491803278688545</v>
      </c>
      <c r="AC989" s="136">
        <v>244</v>
      </c>
      <c r="AD989" s="9">
        <f t="shared" si="84"/>
        <v>0.26229508196721307</v>
      </c>
      <c r="AE989" s="136">
        <v>244</v>
      </c>
      <c r="AF989" s="137">
        <f t="shared" si="85"/>
        <v>0.16393442622950818</v>
      </c>
      <c r="AG989" s="136">
        <v>244</v>
      </c>
      <c r="AH989" s="137">
        <f t="shared" si="86"/>
        <v>0.16393442622950818</v>
      </c>
      <c r="AI989" s="136">
        <v>244</v>
      </c>
      <c r="AJ989" s="138">
        <f t="shared" si="87"/>
        <v>0.16393442622950818</v>
      </c>
    </row>
    <row r="990" spans="1:36">
      <c r="A990" s="136">
        <v>244.25</v>
      </c>
      <c r="B990" s="137">
        <f t="shared" si="67"/>
        <v>0.1637666325486182</v>
      </c>
      <c r="C990" s="137">
        <f t="shared" si="68"/>
        <v>1.6376663254861821</v>
      </c>
      <c r="D990" s="9">
        <v>24.424999999999098</v>
      </c>
      <c r="E990" s="138">
        <f t="shared" si="69"/>
        <v>1.6376663254862427</v>
      </c>
      <c r="F990" s="136">
        <v>244.25</v>
      </c>
      <c r="G990" s="137">
        <f t="shared" si="70"/>
        <v>0.40941658137154552</v>
      </c>
      <c r="H990" s="137">
        <f t="shared" si="71"/>
        <v>4.0941658137154553</v>
      </c>
      <c r="I990" s="9">
        <v>24.424999999999098</v>
      </c>
      <c r="J990" s="138">
        <f t="shared" si="72"/>
        <v>1.6376663254862427</v>
      </c>
      <c r="K990" s="9">
        <v>974</v>
      </c>
      <c r="L990" s="137">
        <f t="shared" si="73"/>
        <v>0.41067761806981518</v>
      </c>
      <c r="M990" s="137">
        <f t="shared" si="74"/>
        <v>4.1067761806981515</v>
      </c>
      <c r="N990" s="136">
        <v>244.25</v>
      </c>
      <c r="O990" s="137">
        <f t="shared" si="75"/>
        <v>0.1637666325486182</v>
      </c>
      <c r="P990" s="137">
        <f t="shared" si="76"/>
        <v>1.6376663254861821</v>
      </c>
      <c r="Q990" s="9">
        <v>24.424999999999098</v>
      </c>
      <c r="R990" s="138">
        <f t="shared" si="77"/>
        <v>1.6376663254862427</v>
      </c>
      <c r="S990" s="136">
        <v>9.7699999999998699</v>
      </c>
      <c r="T990" s="137">
        <f t="shared" si="78"/>
        <v>0.20470829068577551</v>
      </c>
      <c r="U990" s="137">
        <f t="shared" si="79"/>
        <v>2.0470829068577552</v>
      </c>
      <c r="V990" s="136">
        <v>97.700000000005303</v>
      </c>
      <c r="W990" s="137">
        <f t="shared" si="80"/>
        <v>0.20470829068576166</v>
      </c>
      <c r="X990" s="137">
        <f t="shared" si="81"/>
        <v>2.0470829068576166</v>
      </c>
      <c r="Y990" s="136">
        <v>244.25</v>
      </c>
      <c r="Z990" s="9">
        <f t="shared" si="82"/>
        <v>0.1637666325486182</v>
      </c>
      <c r="AA990" s="139">
        <v>0.97699999999999898</v>
      </c>
      <c r="AB990" s="9">
        <f t="shared" si="83"/>
        <v>0.20470829068577298</v>
      </c>
      <c r="AC990" s="136">
        <v>244.25</v>
      </c>
      <c r="AD990" s="9">
        <f t="shared" si="84"/>
        <v>0.26202661207778916</v>
      </c>
      <c r="AE990" s="136">
        <v>244.25</v>
      </c>
      <c r="AF990" s="137">
        <f t="shared" si="85"/>
        <v>0.1637666325486182</v>
      </c>
      <c r="AG990" s="136">
        <v>244.25</v>
      </c>
      <c r="AH990" s="137">
        <f t="shared" si="86"/>
        <v>0.1637666325486182</v>
      </c>
      <c r="AI990" s="136">
        <v>244.25</v>
      </c>
      <c r="AJ990" s="138">
        <f t="shared" si="87"/>
        <v>0.1637666325486182</v>
      </c>
    </row>
    <row r="991" spans="1:36">
      <c r="A991" s="136">
        <v>244.5</v>
      </c>
      <c r="B991" s="137">
        <f t="shared" si="67"/>
        <v>0.16359918200408999</v>
      </c>
      <c r="C991" s="137">
        <f t="shared" si="68"/>
        <v>1.6359918200408998</v>
      </c>
      <c r="D991" s="9">
        <v>24.4499999999991</v>
      </c>
      <c r="E991" s="138">
        <f t="shared" si="69"/>
        <v>1.63599182004096</v>
      </c>
      <c r="F991" s="136">
        <v>244.5</v>
      </c>
      <c r="G991" s="137">
        <f t="shared" si="70"/>
        <v>0.40899795501022496</v>
      </c>
      <c r="H991" s="137">
        <f t="shared" si="71"/>
        <v>4.0899795501022496</v>
      </c>
      <c r="I991" s="9">
        <v>24.4499999999991</v>
      </c>
      <c r="J991" s="138">
        <f t="shared" si="72"/>
        <v>1.63599182004096</v>
      </c>
      <c r="K991" s="136">
        <v>975</v>
      </c>
      <c r="L991" s="137">
        <f t="shared" si="73"/>
        <v>0.41025641025641024</v>
      </c>
      <c r="M991" s="137">
        <f t="shared" si="74"/>
        <v>4.1025641025641022</v>
      </c>
      <c r="N991" s="136">
        <v>244.5</v>
      </c>
      <c r="O991" s="137">
        <f t="shared" si="75"/>
        <v>0.16359918200408999</v>
      </c>
      <c r="P991" s="137">
        <f t="shared" si="76"/>
        <v>1.6359918200408998</v>
      </c>
      <c r="Q991" s="9">
        <v>24.4499999999991</v>
      </c>
      <c r="R991" s="138">
        <f t="shared" si="77"/>
        <v>1.63599182004096</v>
      </c>
      <c r="S991" s="136">
        <v>9.7799999999998608</v>
      </c>
      <c r="T991" s="137">
        <f t="shared" si="78"/>
        <v>0.20449897750511539</v>
      </c>
      <c r="U991" s="137">
        <f t="shared" si="79"/>
        <v>2.0449897750511541</v>
      </c>
      <c r="V991" s="136">
        <v>97.800000000005298</v>
      </c>
      <c r="W991" s="137">
        <f t="shared" si="80"/>
        <v>0.2044989775051014</v>
      </c>
      <c r="X991" s="137">
        <f t="shared" si="81"/>
        <v>2.0449897750510142</v>
      </c>
      <c r="Y991" s="136">
        <v>244.5</v>
      </c>
      <c r="Z991" s="9">
        <f t="shared" si="82"/>
        <v>0.16359918200408999</v>
      </c>
      <c r="AA991" s="139">
        <v>0.97799999999999898</v>
      </c>
      <c r="AB991" s="9">
        <f t="shared" si="83"/>
        <v>0.20449897750511267</v>
      </c>
      <c r="AC991" s="136">
        <v>244.5</v>
      </c>
      <c r="AD991" s="9">
        <f t="shared" si="84"/>
        <v>0.26175869120654399</v>
      </c>
      <c r="AE991" s="136">
        <v>244.5</v>
      </c>
      <c r="AF991" s="137">
        <f t="shared" si="85"/>
        <v>0.16359918200408999</v>
      </c>
      <c r="AG991" s="136">
        <v>244.5</v>
      </c>
      <c r="AH991" s="137">
        <f t="shared" si="86"/>
        <v>0.16359918200408999</v>
      </c>
      <c r="AI991" s="136">
        <v>244.5</v>
      </c>
      <c r="AJ991" s="138">
        <f t="shared" si="87"/>
        <v>0.16359918200408999</v>
      </c>
    </row>
    <row r="992" spans="1:36">
      <c r="A992" s="136">
        <v>244.75</v>
      </c>
      <c r="B992" s="137">
        <f t="shared" si="67"/>
        <v>0.16343207354443309</v>
      </c>
      <c r="C992" s="137">
        <f t="shared" si="68"/>
        <v>1.634320735444331</v>
      </c>
      <c r="D992" s="9">
        <v>24.474999999999099</v>
      </c>
      <c r="E992" s="138">
        <f t="shared" si="69"/>
        <v>1.6343207354443912</v>
      </c>
      <c r="F992" s="136">
        <v>244.75</v>
      </c>
      <c r="G992" s="137">
        <f t="shared" si="70"/>
        <v>0.40858018386108269</v>
      </c>
      <c r="H992" s="137">
        <f t="shared" si="71"/>
        <v>4.085801838610827</v>
      </c>
      <c r="I992" s="9">
        <v>24.474999999999099</v>
      </c>
      <c r="J992" s="138">
        <f t="shared" si="72"/>
        <v>1.6343207354443912</v>
      </c>
      <c r="K992" s="9">
        <v>976</v>
      </c>
      <c r="L992" s="137">
        <f t="shared" si="73"/>
        <v>0.40983606557377045</v>
      </c>
      <c r="M992" s="137">
        <f t="shared" si="74"/>
        <v>4.0983606557377046</v>
      </c>
      <c r="N992" s="136">
        <v>244.75</v>
      </c>
      <c r="O992" s="137">
        <f t="shared" si="75"/>
        <v>0.16343207354443309</v>
      </c>
      <c r="P992" s="137">
        <f t="shared" si="76"/>
        <v>1.634320735444331</v>
      </c>
      <c r="Q992" s="9">
        <v>24.474999999999099</v>
      </c>
      <c r="R992" s="138">
        <f t="shared" si="77"/>
        <v>1.6343207354443912</v>
      </c>
      <c r="S992" s="136">
        <v>9.7899999999998606</v>
      </c>
      <c r="T992" s="137">
        <f t="shared" si="78"/>
        <v>0.20429009193054426</v>
      </c>
      <c r="U992" s="137">
        <f t="shared" si="79"/>
        <v>2.0429009193054428</v>
      </c>
      <c r="V992" s="136">
        <v>97.900000000005306</v>
      </c>
      <c r="W992" s="137">
        <f t="shared" si="80"/>
        <v>0.2042900919305303</v>
      </c>
      <c r="X992" s="137">
        <f t="shared" si="81"/>
        <v>2.0429009193053029</v>
      </c>
      <c r="Y992" s="136">
        <v>244.75</v>
      </c>
      <c r="Z992" s="9">
        <f t="shared" si="82"/>
        <v>0.16343207354443309</v>
      </c>
      <c r="AA992" s="139">
        <v>0.97899999999999898</v>
      </c>
      <c r="AB992" s="9">
        <f t="shared" si="83"/>
        <v>0.20429009193054157</v>
      </c>
      <c r="AC992" s="136">
        <v>244.75</v>
      </c>
      <c r="AD992" s="9">
        <f t="shared" si="84"/>
        <v>0.2614913176710929</v>
      </c>
      <c r="AE992" s="136">
        <v>244.75</v>
      </c>
      <c r="AF992" s="137">
        <f t="shared" si="85"/>
        <v>0.16343207354443309</v>
      </c>
      <c r="AG992" s="136">
        <v>244.75</v>
      </c>
      <c r="AH992" s="137">
        <f t="shared" si="86"/>
        <v>0.16343207354443309</v>
      </c>
      <c r="AI992" s="136">
        <v>244.75</v>
      </c>
      <c r="AJ992" s="138">
        <f t="shared" si="87"/>
        <v>0.16343207354443309</v>
      </c>
    </row>
    <row r="993" spans="1:36">
      <c r="A993" s="136">
        <v>245</v>
      </c>
      <c r="B993" s="137">
        <f t="shared" si="67"/>
        <v>0.16326530612244899</v>
      </c>
      <c r="C993" s="137">
        <f t="shared" si="68"/>
        <v>1.6326530612244898</v>
      </c>
      <c r="D993" s="9">
        <v>24.499999999999101</v>
      </c>
      <c r="E993" s="138">
        <f t="shared" si="69"/>
        <v>1.6326530612245498</v>
      </c>
      <c r="F993" s="136">
        <v>245</v>
      </c>
      <c r="G993" s="137">
        <f t="shared" si="70"/>
        <v>0.40816326530612246</v>
      </c>
      <c r="H993" s="137">
        <f t="shared" si="71"/>
        <v>4.0816326530612246</v>
      </c>
      <c r="I993" s="9">
        <v>24.499999999999101</v>
      </c>
      <c r="J993" s="138">
        <f t="shared" si="72"/>
        <v>1.6326530612245498</v>
      </c>
      <c r="K993" s="136">
        <v>977</v>
      </c>
      <c r="L993" s="137">
        <f t="shared" si="73"/>
        <v>0.40941658137154552</v>
      </c>
      <c r="M993" s="137">
        <f t="shared" si="74"/>
        <v>4.0941658137154553</v>
      </c>
      <c r="N993" s="136">
        <v>245</v>
      </c>
      <c r="O993" s="137">
        <f t="shared" si="75"/>
        <v>0.16326530612244899</v>
      </c>
      <c r="P993" s="137">
        <f t="shared" si="76"/>
        <v>1.6326530612244898</v>
      </c>
      <c r="Q993" s="9">
        <v>24.499999999999101</v>
      </c>
      <c r="R993" s="138">
        <f t="shared" si="77"/>
        <v>1.6326530612245498</v>
      </c>
      <c r="S993" s="136">
        <v>9.7999999999998604</v>
      </c>
      <c r="T993" s="137">
        <f t="shared" si="78"/>
        <v>0.20408163265306414</v>
      </c>
      <c r="U993" s="137">
        <f t="shared" si="79"/>
        <v>2.0408163265306416</v>
      </c>
      <c r="V993" s="136">
        <v>98.000000000005301</v>
      </c>
      <c r="W993" s="137">
        <f t="shared" si="80"/>
        <v>0.20408163265305018</v>
      </c>
      <c r="X993" s="137">
        <f t="shared" si="81"/>
        <v>2.0408163265305017</v>
      </c>
      <c r="Y993" s="136">
        <v>245</v>
      </c>
      <c r="Z993" s="9">
        <f t="shared" si="82"/>
        <v>0.16326530612244899</v>
      </c>
      <c r="AA993" s="139">
        <v>0.97999999999999898</v>
      </c>
      <c r="AB993" s="9">
        <f t="shared" si="83"/>
        <v>0.20408163265306142</v>
      </c>
      <c r="AC993" s="136">
        <v>245</v>
      </c>
      <c r="AD993" s="9">
        <f t="shared" si="84"/>
        <v>0.26122448979591839</v>
      </c>
      <c r="AE993" s="136">
        <v>245</v>
      </c>
      <c r="AF993" s="137">
        <f t="shared" si="85"/>
        <v>0.16326530612244899</v>
      </c>
      <c r="AG993" s="136">
        <v>245</v>
      </c>
      <c r="AH993" s="137">
        <f t="shared" si="86"/>
        <v>0.16326530612244899</v>
      </c>
      <c r="AI993" s="136">
        <v>245</v>
      </c>
      <c r="AJ993" s="138">
        <f t="shared" si="87"/>
        <v>0.16326530612244899</v>
      </c>
    </row>
    <row r="994" spans="1:36">
      <c r="A994" s="136">
        <v>245.25</v>
      </c>
      <c r="B994" s="137">
        <f t="shared" si="67"/>
        <v>0.16309887869520895</v>
      </c>
      <c r="C994" s="137">
        <f t="shared" si="68"/>
        <v>1.6309887869520896</v>
      </c>
      <c r="D994" s="9">
        <v>24.5249999999991</v>
      </c>
      <c r="E994" s="138">
        <f t="shared" si="69"/>
        <v>1.6309887869521495</v>
      </c>
      <c r="F994" s="136">
        <v>245.25</v>
      </c>
      <c r="G994" s="137">
        <f t="shared" si="70"/>
        <v>0.4077471967380224</v>
      </c>
      <c r="H994" s="137">
        <f t="shared" si="71"/>
        <v>4.077471967380224</v>
      </c>
      <c r="I994" s="9">
        <v>24.5249999999991</v>
      </c>
      <c r="J994" s="138">
        <f t="shared" si="72"/>
        <v>1.6309887869521495</v>
      </c>
      <c r="K994" s="9">
        <v>978</v>
      </c>
      <c r="L994" s="137">
        <f t="shared" si="73"/>
        <v>0.40899795501022496</v>
      </c>
      <c r="M994" s="137">
        <f t="shared" si="74"/>
        <v>4.0899795501022496</v>
      </c>
      <c r="N994" s="136">
        <v>245.25</v>
      </c>
      <c r="O994" s="137">
        <f t="shared" si="75"/>
        <v>0.16309887869520895</v>
      </c>
      <c r="P994" s="137">
        <f t="shared" si="76"/>
        <v>1.6309887869520896</v>
      </c>
      <c r="Q994" s="9">
        <v>24.5249999999991</v>
      </c>
      <c r="R994" s="138">
        <f t="shared" si="77"/>
        <v>1.6309887869521495</v>
      </c>
      <c r="S994" s="136">
        <v>9.8099999999998602</v>
      </c>
      <c r="T994" s="137">
        <f t="shared" si="78"/>
        <v>0.20387359836901414</v>
      </c>
      <c r="U994" s="137">
        <f t="shared" si="79"/>
        <v>2.0387359836901413</v>
      </c>
      <c r="V994" s="136">
        <v>98.100000000005295</v>
      </c>
      <c r="W994" s="137">
        <f t="shared" si="80"/>
        <v>0.20387359836900021</v>
      </c>
      <c r="X994" s="137">
        <f t="shared" si="81"/>
        <v>2.0387359836900023</v>
      </c>
      <c r="Y994" s="136">
        <v>245.25</v>
      </c>
      <c r="Z994" s="9">
        <f t="shared" si="82"/>
        <v>0.16309887869520895</v>
      </c>
      <c r="AA994" s="139">
        <v>0.98099999999999898</v>
      </c>
      <c r="AB994" s="9">
        <f t="shared" si="83"/>
        <v>0.20387359836901142</v>
      </c>
      <c r="AC994" s="136">
        <v>245.25</v>
      </c>
      <c r="AD994" s="9">
        <f t="shared" si="84"/>
        <v>0.26095820591233432</v>
      </c>
      <c r="AE994" s="136">
        <v>245.25</v>
      </c>
      <c r="AF994" s="137">
        <f t="shared" si="85"/>
        <v>0.16309887869520895</v>
      </c>
      <c r="AG994" s="136">
        <v>245.25</v>
      </c>
      <c r="AH994" s="137">
        <f t="shared" si="86"/>
        <v>0.16309887869520895</v>
      </c>
      <c r="AI994" s="136">
        <v>245.25</v>
      </c>
      <c r="AJ994" s="138">
        <f t="shared" si="87"/>
        <v>0.16309887869520895</v>
      </c>
    </row>
    <row r="995" spans="1:36">
      <c r="A995" s="136">
        <v>245.5</v>
      </c>
      <c r="B995" s="137">
        <f t="shared" si="67"/>
        <v>0.16293279022403259</v>
      </c>
      <c r="C995" s="137">
        <f t="shared" si="68"/>
        <v>1.629327902240326</v>
      </c>
      <c r="D995" s="9">
        <v>24.549999999999098</v>
      </c>
      <c r="E995" s="138">
        <f t="shared" si="69"/>
        <v>1.6293279022403857</v>
      </c>
      <c r="F995" s="136">
        <v>245.5</v>
      </c>
      <c r="G995" s="137">
        <f t="shared" si="70"/>
        <v>0.40733197556008144</v>
      </c>
      <c r="H995" s="137">
        <f t="shared" si="71"/>
        <v>4.0733197556008145</v>
      </c>
      <c r="I995" s="9">
        <v>24.549999999999098</v>
      </c>
      <c r="J995" s="138">
        <f t="shared" si="72"/>
        <v>1.6293279022403857</v>
      </c>
      <c r="K995" s="136">
        <v>979</v>
      </c>
      <c r="L995" s="137">
        <f t="shared" si="73"/>
        <v>0.40858018386108269</v>
      </c>
      <c r="M995" s="137">
        <f t="shared" si="74"/>
        <v>4.085801838610827</v>
      </c>
      <c r="N995" s="136">
        <v>245.5</v>
      </c>
      <c r="O995" s="137">
        <f t="shared" si="75"/>
        <v>0.16293279022403259</v>
      </c>
      <c r="P995" s="137">
        <f t="shared" si="76"/>
        <v>1.629327902240326</v>
      </c>
      <c r="Q995" s="9">
        <v>24.549999999999098</v>
      </c>
      <c r="R995" s="138">
        <f t="shared" si="77"/>
        <v>1.6293279022403857</v>
      </c>
      <c r="S995" s="136">
        <v>9.81999999999986</v>
      </c>
      <c r="T995" s="137">
        <f t="shared" si="78"/>
        <v>0.20366598778004366</v>
      </c>
      <c r="U995" s="137">
        <f t="shared" si="79"/>
        <v>2.0366598778004366</v>
      </c>
      <c r="V995" s="136">
        <v>98.200000000005303</v>
      </c>
      <c r="W995" s="137">
        <f t="shared" si="80"/>
        <v>0.20366598778002973</v>
      </c>
      <c r="X995" s="137">
        <f t="shared" si="81"/>
        <v>2.0366598778002971</v>
      </c>
      <c r="Y995" s="136">
        <v>245.5</v>
      </c>
      <c r="Z995" s="9">
        <f t="shared" si="82"/>
        <v>0.16293279022403259</v>
      </c>
      <c r="AA995" s="139">
        <v>0.98199999999999898</v>
      </c>
      <c r="AB995" s="9">
        <f t="shared" si="83"/>
        <v>0.20366598778004094</v>
      </c>
      <c r="AC995" s="136">
        <v>245.5</v>
      </c>
      <c r="AD995" s="9">
        <f t="shared" si="84"/>
        <v>0.26069246435845211</v>
      </c>
      <c r="AE995" s="136">
        <v>245.5</v>
      </c>
      <c r="AF995" s="137">
        <f t="shared" si="85"/>
        <v>0.16293279022403259</v>
      </c>
      <c r="AG995" s="136">
        <v>245.5</v>
      </c>
      <c r="AH995" s="137">
        <f t="shared" si="86"/>
        <v>0.16293279022403259</v>
      </c>
      <c r="AI995" s="136">
        <v>245.5</v>
      </c>
      <c r="AJ995" s="138">
        <f t="shared" si="87"/>
        <v>0.16293279022403259</v>
      </c>
    </row>
    <row r="996" spans="1:36">
      <c r="A996" s="136">
        <v>245.75</v>
      </c>
      <c r="B996" s="137">
        <f t="shared" si="67"/>
        <v>0.16276703967446593</v>
      </c>
      <c r="C996" s="137">
        <f t="shared" si="68"/>
        <v>1.6276703967446593</v>
      </c>
      <c r="D996" s="9">
        <v>24.5749999999991</v>
      </c>
      <c r="E996" s="138">
        <f t="shared" si="69"/>
        <v>1.6276703967447188</v>
      </c>
      <c r="F996" s="136">
        <v>245.75</v>
      </c>
      <c r="G996" s="137">
        <f t="shared" si="70"/>
        <v>0.40691759918616482</v>
      </c>
      <c r="H996" s="137">
        <f t="shared" si="71"/>
        <v>4.0691759918616484</v>
      </c>
      <c r="I996" s="9">
        <v>24.5749999999991</v>
      </c>
      <c r="J996" s="138">
        <f t="shared" si="72"/>
        <v>1.6276703967447188</v>
      </c>
      <c r="K996" s="9">
        <v>980</v>
      </c>
      <c r="L996" s="137">
        <f t="shared" si="73"/>
        <v>0.40816326530612246</v>
      </c>
      <c r="M996" s="137">
        <f t="shared" si="74"/>
        <v>4.0816326530612246</v>
      </c>
      <c r="N996" s="136">
        <v>245.75</v>
      </c>
      <c r="O996" s="137">
        <f t="shared" si="75"/>
        <v>0.16276703967446593</v>
      </c>
      <c r="P996" s="137">
        <f t="shared" si="76"/>
        <v>1.6276703967446593</v>
      </c>
      <c r="Q996" s="9">
        <v>24.5749999999991</v>
      </c>
      <c r="R996" s="138">
        <f t="shared" si="77"/>
        <v>1.6276703967447188</v>
      </c>
      <c r="S996" s="136">
        <v>9.8299999999998597</v>
      </c>
      <c r="T996" s="137">
        <f t="shared" si="78"/>
        <v>0.2034587995930853</v>
      </c>
      <c r="U996" s="137">
        <f t="shared" si="79"/>
        <v>2.034587995930853</v>
      </c>
      <c r="V996" s="136">
        <v>98.300000000005298</v>
      </c>
      <c r="W996" s="137">
        <f t="shared" si="80"/>
        <v>0.20345879959307145</v>
      </c>
      <c r="X996" s="137">
        <f t="shared" si="81"/>
        <v>2.0345879959307145</v>
      </c>
      <c r="Y996" s="136">
        <v>245.75</v>
      </c>
      <c r="Z996" s="9">
        <f t="shared" si="82"/>
        <v>0.16276703967446593</v>
      </c>
      <c r="AA996" s="139">
        <v>0.98299999999999899</v>
      </c>
      <c r="AB996" s="9">
        <f t="shared" si="83"/>
        <v>0.20345879959308261</v>
      </c>
      <c r="AC996" s="136">
        <v>245.75</v>
      </c>
      <c r="AD996" s="9">
        <f t="shared" si="84"/>
        <v>0.26042726347914552</v>
      </c>
      <c r="AE996" s="136">
        <v>245.75</v>
      </c>
      <c r="AF996" s="137">
        <f t="shared" si="85"/>
        <v>0.16276703967446593</v>
      </c>
      <c r="AG996" s="136">
        <v>245.75</v>
      </c>
      <c r="AH996" s="137">
        <f t="shared" si="86"/>
        <v>0.16276703967446593</v>
      </c>
      <c r="AI996" s="136">
        <v>245.75</v>
      </c>
      <c r="AJ996" s="138">
        <f t="shared" si="87"/>
        <v>0.16276703967446593</v>
      </c>
    </row>
    <row r="997" spans="1:36">
      <c r="A997" s="136">
        <v>246</v>
      </c>
      <c r="B997" s="137">
        <f t="shared" si="67"/>
        <v>0.16260162601626019</v>
      </c>
      <c r="C997" s="137">
        <f t="shared" si="68"/>
        <v>1.6260162601626018</v>
      </c>
      <c r="D997" s="9">
        <v>24.599999999999099</v>
      </c>
      <c r="E997" s="138">
        <f t="shared" si="69"/>
        <v>1.6260162601626613</v>
      </c>
      <c r="F997" s="136">
        <v>246</v>
      </c>
      <c r="G997" s="137">
        <f t="shared" si="70"/>
        <v>0.40650406504065045</v>
      </c>
      <c r="H997" s="137">
        <f t="shared" si="71"/>
        <v>4.0650406504065044</v>
      </c>
      <c r="I997" s="9">
        <v>24.599999999999099</v>
      </c>
      <c r="J997" s="138">
        <f t="shared" si="72"/>
        <v>1.6260162601626613</v>
      </c>
      <c r="K997" s="136">
        <v>981</v>
      </c>
      <c r="L997" s="137">
        <f t="shared" si="73"/>
        <v>0.4077471967380224</v>
      </c>
      <c r="M997" s="137">
        <f t="shared" si="74"/>
        <v>4.077471967380224</v>
      </c>
      <c r="N997" s="136">
        <v>246</v>
      </c>
      <c r="O997" s="137">
        <f t="shared" si="75"/>
        <v>0.16260162601626019</v>
      </c>
      <c r="P997" s="137">
        <f t="shared" si="76"/>
        <v>1.6260162601626018</v>
      </c>
      <c r="Q997" s="9">
        <v>24.599999999999099</v>
      </c>
      <c r="R997" s="138">
        <f t="shared" si="77"/>
        <v>1.6260162601626613</v>
      </c>
      <c r="S997" s="136">
        <v>9.8399999999998595</v>
      </c>
      <c r="T997" s="137">
        <f t="shared" si="78"/>
        <v>0.20325203252032811</v>
      </c>
      <c r="U997" s="137">
        <f t="shared" si="79"/>
        <v>2.0325203252032811</v>
      </c>
      <c r="V997" s="136">
        <v>98.400000000005306</v>
      </c>
      <c r="W997" s="137">
        <f t="shared" si="80"/>
        <v>0.20325203252031426</v>
      </c>
      <c r="X997" s="137">
        <f t="shared" si="81"/>
        <v>2.0325203252031425</v>
      </c>
      <c r="Y997" s="136">
        <v>246</v>
      </c>
      <c r="Z997" s="9">
        <f t="shared" si="82"/>
        <v>0.16260162601626019</v>
      </c>
      <c r="AA997" s="139">
        <v>0.98399999999999899</v>
      </c>
      <c r="AB997" s="9">
        <f t="shared" si="83"/>
        <v>0.20325203252032539</v>
      </c>
      <c r="AC997" s="136">
        <v>246</v>
      </c>
      <c r="AD997" s="9">
        <f t="shared" si="84"/>
        <v>0.26016260162601629</v>
      </c>
      <c r="AE997" s="136">
        <v>246</v>
      </c>
      <c r="AF997" s="137">
        <f t="shared" si="85"/>
        <v>0.16260162601626019</v>
      </c>
      <c r="AG997" s="136">
        <v>246</v>
      </c>
      <c r="AH997" s="137">
        <f t="shared" si="86"/>
        <v>0.16260162601626019</v>
      </c>
      <c r="AI997" s="136">
        <v>246</v>
      </c>
      <c r="AJ997" s="138">
        <f t="shared" si="87"/>
        <v>0.16260162601626019</v>
      </c>
    </row>
    <row r="998" spans="1:36">
      <c r="A998" s="136">
        <v>246.25</v>
      </c>
      <c r="B998" s="137">
        <f t="shared" si="67"/>
        <v>0.16243654822335024</v>
      </c>
      <c r="C998" s="137">
        <f t="shared" si="68"/>
        <v>1.6243654822335025</v>
      </c>
      <c r="D998" s="9">
        <v>24.624999999999101</v>
      </c>
      <c r="E998" s="138">
        <f t="shared" si="69"/>
        <v>1.6243654822335616</v>
      </c>
      <c r="F998" s="136">
        <v>246.25</v>
      </c>
      <c r="G998" s="137">
        <f t="shared" si="70"/>
        <v>0.40609137055837563</v>
      </c>
      <c r="H998" s="137">
        <f t="shared" si="71"/>
        <v>4.0609137055837561</v>
      </c>
      <c r="I998" s="9">
        <v>24.624999999999101</v>
      </c>
      <c r="J998" s="138">
        <f t="shared" si="72"/>
        <v>1.6243654822335616</v>
      </c>
      <c r="K998" s="9">
        <v>982</v>
      </c>
      <c r="L998" s="137">
        <f t="shared" si="73"/>
        <v>0.40733197556008144</v>
      </c>
      <c r="M998" s="137">
        <f t="shared" si="74"/>
        <v>4.0733197556008145</v>
      </c>
      <c r="N998" s="136">
        <v>246.25</v>
      </c>
      <c r="O998" s="137">
        <f t="shared" si="75"/>
        <v>0.16243654822335024</v>
      </c>
      <c r="P998" s="137">
        <f t="shared" si="76"/>
        <v>1.6243654822335025</v>
      </c>
      <c r="Q998" s="9">
        <v>24.624999999999101</v>
      </c>
      <c r="R998" s="138">
        <f t="shared" si="77"/>
        <v>1.6243654822335616</v>
      </c>
      <c r="S998" s="136">
        <v>9.8499999999998593</v>
      </c>
      <c r="T998" s="137">
        <f t="shared" si="78"/>
        <v>0.2030456852791907</v>
      </c>
      <c r="U998" s="137">
        <f t="shared" si="79"/>
        <v>2.0304568527919069</v>
      </c>
      <c r="V998" s="136">
        <v>98.500000000005301</v>
      </c>
      <c r="W998" s="137">
        <f t="shared" si="80"/>
        <v>0.20304568527917688</v>
      </c>
      <c r="X998" s="137">
        <f t="shared" si="81"/>
        <v>2.0304568527917688</v>
      </c>
      <c r="Y998" s="136">
        <v>246.25</v>
      </c>
      <c r="Z998" s="9">
        <f t="shared" si="82"/>
        <v>0.16243654822335024</v>
      </c>
      <c r="AA998" s="139">
        <v>0.98499999999999899</v>
      </c>
      <c r="AB998" s="9">
        <f t="shared" si="83"/>
        <v>0.20304568527918804</v>
      </c>
      <c r="AC998" s="136">
        <v>246.25</v>
      </c>
      <c r="AD998" s="9">
        <f t="shared" si="84"/>
        <v>0.25989847715736036</v>
      </c>
      <c r="AE998" s="136">
        <v>246.25</v>
      </c>
      <c r="AF998" s="137">
        <f t="shared" si="85"/>
        <v>0.16243654822335024</v>
      </c>
      <c r="AG998" s="136">
        <v>246.25</v>
      </c>
      <c r="AH998" s="137">
        <f t="shared" si="86"/>
        <v>0.16243654822335024</v>
      </c>
      <c r="AI998" s="136">
        <v>246.25</v>
      </c>
      <c r="AJ998" s="138">
        <f t="shared" si="87"/>
        <v>0.16243654822335024</v>
      </c>
    </row>
    <row r="999" spans="1:36">
      <c r="A999" s="136">
        <v>246.5</v>
      </c>
      <c r="B999" s="137">
        <f t="shared" si="67"/>
        <v>0.16227180527383367</v>
      </c>
      <c r="C999" s="137">
        <f t="shared" si="68"/>
        <v>1.6227180527383367</v>
      </c>
      <c r="D999" s="9">
        <v>24.6499999999991</v>
      </c>
      <c r="E999" s="138">
        <f t="shared" si="69"/>
        <v>1.622718052738396</v>
      </c>
      <c r="F999" s="136">
        <v>246.5</v>
      </c>
      <c r="G999" s="137">
        <f t="shared" si="70"/>
        <v>0.40567951318458417</v>
      </c>
      <c r="H999" s="137">
        <f t="shared" si="71"/>
        <v>4.056795131845842</v>
      </c>
      <c r="I999" s="9">
        <v>24.6499999999991</v>
      </c>
      <c r="J999" s="138">
        <f t="shared" si="72"/>
        <v>1.622718052738396</v>
      </c>
      <c r="K999" s="136">
        <v>983</v>
      </c>
      <c r="L999" s="137">
        <f t="shared" si="73"/>
        <v>0.40691759918616482</v>
      </c>
      <c r="M999" s="137">
        <f t="shared" si="74"/>
        <v>4.0691759918616484</v>
      </c>
      <c r="N999" s="136">
        <v>246.5</v>
      </c>
      <c r="O999" s="137">
        <f t="shared" si="75"/>
        <v>0.16227180527383367</v>
      </c>
      <c r="P999" s="137">
        <f t="shared" si="76"/>
        <v>1.6227180527383367</v>
      </c>
      <c r="Q999" s="9">
        <v>24.6499999999991</v>
      </c>
      <c r="R999" s="138">
        <f t="shared" si="77"/>
        <v>1.622718052738396</v>
      </c>
      <c r="S999" s="136">
        <v>9.8599999999998609</v>
      </c>
      <c r="T999" s="137">
        <f t="shared" si="78"/>
        <v>0.20283975659229495</v>
      </c>
      <c r="U999" s="137">
        <f t="shared" si="79"/>
        <v>2.0283975659229494</v>
      </c>
      <c r="V999" s="136">
        <v>98.600000000005295</v>
      </c>
      <c r="W999" s="137">
        <f t="shared" si="80"/>
        <v>0.20283975659228118</v>
      </c>
      <c r="X999" s="137">
        <f t="shared" si="81"/>
        <v>2.0283975659228117</v>
      </c>
      <c r="Y999" s="136">
        <v>246.5</v>
      </c>
      <c r="Z999" s="9">
        <f t="shared" si="82"/>
        <v>0.16227180527383367</v>
      </c>
      <c r="AA999" s="139">
        <v>0.98599999999999899</v>
      </c>
      <c r="AB999" s="9">
        <f t="shared" si="83"/>
        <v>0.20283975659229228</v>
      </c>
      <c r="AC999" s="136">
        <v>246.5</v>
      </c>
      <c r="AD999" s="9">
        <f t="shared" si="84"/>
        <v>0.25963488843813387</v>
      </c>
      <c r="AE999" s="136">
        <v>246.5</v>
      </c>
      <c r="AF999" s="137">
        <f t="shared" si="85"/>
        <v>0.16227180527383367</v>
      </c>
      <c r="AG999" s="136">
        <v>246.5</v>
      </c>
      <c r="AH999" s="137">
        <f t="shared" si="86"/>
        <v>0.16227180527383367</v>
      </c>
      <c r="AI999" s="136">
        <v>246.5</v>
      </c>
      <c r="AJ999" s="138">
        <f t="shared" si="87"/>
        <v>0.16227180527383367</v>
      </c>
    </row>
    <row r="1000" spans="1:36">
      <c r="A1000" s="136">
        <v>246.75</v>
      </c>
      <c r="B1000" s="137">
        <f t="shared" si="67"/>
        <v>0.16210739614994935</v>
      </c>
      <c r="C1000" s="137">
        <f t="shared" si="68"/>
        <v>1.6210739614994933</v>
      </c>
      <c r="D1000" s="9">
        <v>24.674999999999098</v>
      </c>
      <c r="E1000" s="138">
        <f t="shared" si="69"/>
        <v>1.6210739614995526</v>
      </c>
      <c r="F1000" s="136">
        <v>246.75</v>
      </c>
      <c r="G1000" s="137">
        <f t="shared" si="70"/>
        <v>0.40526849037487339</v>
      </c>
      <c r="H1000" s="137">
        <f t="shared" si="71"/>
        <v>4.0526849037487338</v>
      </c>
      <c r="I1000" s="9">
        <v>24.674999999999098</v>
      </c>
      <c r="J1000" s="138">
        <f t="shared" si="72"/>
        <v>1.6210739614995526</v>
      </c>
      <c r="K1000" s="9">
        <v>984</v>
      </c>
      <c r="L1000" s="137">
        <f t="shared" si="73"/>
        <v>0.40650406504065045</v>
      </c>
      <c r="M1000" s="137">
        <f t="shared" si="74"/>
        <v>4.0650406504065044</v>
      </c>
      <c r="N1000" s="136">
        <v>246.75</v>
      </c>
      <c r="O1000" s="137">
        <f t="shared" si="75"/>
        <v>0.16210739614994935</v>
      </c>
      <c r="P1000" s="137">
        <f t="shared" si="76"/>
        <v>1.6210739614994933</v>
      </c>
      <c r="Q1000" s="9">
        <v>24.674999999999098</v>
      </c>
      <c r="R1000" s="138">
        <f t="shared" si="77"/>
        <v>1.6210739614995526</v>
      </c>
      <c r="S1000" s="136">
        <v>9.8699999999998607</v>
      </c>
      <c r="T1000" s="137">
        <f t="shared" si="78"/>
        <v>0.20263424518743955</v>
      </c>
      <c r="U1000" s="137">
        <f t="shared" si="79"/>
        <v>2.0263424518743953</v>
      </c>
      <c r="V1000" s="136">
        <v>98.700000000005303</v>
      </c>
      <c r="W1000" s="137">
        <f t="shared" si="80"/>
        <v>0.20263424518742579</v>
      </c>
      <c r="X1000" s="137">
        <f t="shared" si="81"/>
        <v>2.0263424518742577</v>
      </c>
      <c r="Y1000" s="136">
        <v>246.75</v>
      </c>
      <c r="Z1000" s="9">
        <f t="shared" si="82"/>
        <v>0.16210739614994935</v>
      </c>
      <c r="AA1000" s="139">
        <v>0.98699999999999899</v>
      </c>
      <c r="AB1000" s="9">
        <f t="shared" si="83"/>
        <v>0.20263424518743689</v>
      </c>
      <c r="AC1000" s="136">
        <v>246.75</v>
      </c>
      <c r="AD1000" s="9">
        <f t="shared" si="84"/>
        <v>0.25937183383991896</v>
      </c>
      <c r="AE1000" s="136">
        <v>246.75</v>
      </c>
      <c r="AF1000" s="137">
        <f t="shared" si="85"/>
        <v>0.16210739614994935</v>
      </c>
      <c r="AG1000" s="136">
        <v>246.75</v>
      </c>
      <c r="AH1000" s="137">
        <f t="shared" si="86"/>
        <v>0.16210739614994935</v>
      </c>
      <c r="AI1000" s="136">
        <v>246.75</v>
      </c>
      <c r="AJ1000" s="138">
        <f t="shared" si="87"/>
        <v>0.16210739614994935</v>
      </c>
    </row>
    <row r="1001" spans="1:36">
      <c r="A1001" s="136">
        <v>247</v>
      </c>
      <c r="B1001" s="137">
        <f t="shared" si="67"/>
        <v>0.16194331983805668</v>
      </c>
      <c r="C1001" s="137">
        <f t="shared" si="68"/>
        <v>1.6194331983805668</v>
      </c>
      <c r="D1001" s="9">
        <v>24.6999999999991</v>
      </c>
      <c r="E1001" s="138">
        <f t="shared" si="69"/>
        <v>1.6194331983806256</v>
      </c>
      <c r="F1001" s="136">
        <v>247</v>
      </c>
      <c r="G1001" s="137">
        <f t="shared" si="70"/>
        <v>0.40485829959514169</v>
      </c>
      <c r="H1001" s="137">
        <f t="shared" si="71"/>
        <v>4.048582995951417</v>
      </c>
      <c r="I1001" s="9">
        <v>24.6999999999991</v>
      </c>
      <c r="J1001" s="138">
        <f t="shared" si="72"/>
        <v>1.6194331983806256</v>
      </c>
      <c r="K1001" s="136">
        <v>985</v>
      </c>
      <c r="L1001" s="137">
        <f t="shared" si="73"/>
        <v>0.40609137055837563</v>
      </c>
      <c r="M1001" s="137">
        <f t="shared" si="74"/>
        <v>4.0609137055837561</v>
      </c>
      <c r="N1001" s="136">
        <v>247</v>
      </c>
      <c r="O1001" s="137">
        <f t="shared" si="75"/>
        <v>0.16194331983805668</v>
      </c>
      <c r="P1001" s="137">
        <f t="shared" si="76"/>
        <v>1.6194331983805668</v>
      </c>
      <c r="Q1001" s="9">
        <v>24.6999999999991</v>
      </c>
      <c r="R1001" s="138">
        <f t="shared" si="77"/>
        <v>1.6194331983806256</v>
      </c>
      <c r="S1001" s="136">
        <v>9.8799999999998604</v>
      </c>
      <c r="T1001" s="137">
        <f t="shared" si="78"/>
        <v>0.2024291497975737</v>
      </c>
      <c r="U1001" s="137">
        <f t="shared" si="79"/>
        <v>2.0242914979757369</v>
      </c>
      <c r="V1001" s="136">
        <v>98.800000000005298</v>
      </c>
      <c r="W1001" s="137">
        <f t="shared" si="80"/>
        <v>0.20242914979755999</v>
      </c>
      <c r="X1001" s="137">
        <f t="shared" si="81"/>
        <v>2.0242914979756002</v>
      </c>
      <c r="Y1001" s="136">
        <v>247</v>
      </c>
      <c r="Z1001" s="9">
        <f t="shared" si="82"/>
        <v>0.16194331983805668</v>
      </c>
      <c r="AA1001" s="139">
        <v>0.98799999999999899</v>
      </c>
      <c r="AB1001" s="9">
        <f t="shared" si="83"/>
        <v>0.20242914979757107</v>
      </c>
      <c r="AC1001" s="136">
        <v>247</v>
      </c>
      <c r="AD1001" s="9">
        <f t="shared" si="84"/>
        <v>0.25910931174089069</v>
      </c>
      <c r="AE1001" s="136">
        <v>247</v>
      </c>
      <c r="AF1001" s="137">
        <f t="shared" si="85"/>
        <v>0.16194331983805668</v>
      </c>
      <c r="AG1001" s="136">
        <v>247</v>
      </c>
      <c r="AH1001" s="137">
        <f t="shared" si="86"/>
        <v>0.16194331983805668</v>
      </c>
      <c r="AI1001" s="136">
        <v>247</v>
      </c>
      <c r="AJ1001" s="138">
        <f t="shared" si="87"/>
        <v>0.16194331983805668</v>
      </c>
    </row>
    <row r="1002" spans="1:36">
      <c r="A1002" s="136">
        <v>247.25</v>
      </c>
      <c r="B1002" s="137">
        <f t="shared" si="67"/>
        <v>0.16177957532861476</v>
      </c>
      <c r="C1002" s="137">
        <f t="shared" si="68"/>
        <v>1.6177957532861476</v>
      </c>
      <c r="D1002" s="9">
        <v>24.724999999999099</v>
      </c>
      <c r="E1002" s="138">
        <f t="shared" si="69"/>
        <v>1.6177957532862066</v>
      </c>
      <c r="F1002" s="136">
        <v>247.25</v>
      </c>
      <c r="G1002" s="137">
        <f t="shared" si="70"/>
        <v>0.40444893832153694</v>
      </c>
      <c r="H1002" s="137">
        <f t="shared" si="71"/>
        <v>4.0444893832153692</v>
      </c>
      <c r="I1002" s="9">
        <v>24.724999999999099</v>
      </c>
      <c r="J1002" s="138">
        <f t="shared" si="72"/>
        <v>1.6177957532862066</v>
      </c>
      <c r="K1002" s="9">
        <v>986</v>
      </c>
      <c r="L1002" s="137">
        <f t="shared" si="73"/>
        <v>0.40567951318458417</v>
      </c>
      <c r="M1002" s="137">
        <f t="shared" si="74"/>
        <v>4.056795131845842</v>
      </c>
      <c r="N1002" s="136">
        <v>247.25</v>
      </c>
      <c r="O1002" s="137">
        <f t="shared" si="75"/>
        <v>0.16177957532861476</v>
      </c>
      <c r="P1002" s="137">
        <f t="shared" si="76"/>
        <v>1.6177957532861476</v>
      </c>
      <c r="Q1002" s="9">
        <v>24.724999999999099</v>
      </c>
      <c r="R1002" s="138">
        <f t="shared" si="77"/>
        <v>1.6177957532862066</v>
      </c>
      <c r="S1002" s="136">
        <v>9.8899999999998602</v>
      </c>
      <c r="T1002" s="137">
        <f t="shared" si="78"/>
        <v>0.20222446916077133</v>
      </c>
      <c r="U1002" s="137">
        <f t="shared" si="79"/>
        <v>2.0222446916077135</v>
      </c>
      <c r="V1002" s="136">
        <v>98.900000000005406</v>
      </c>
      <c r="W1002" s="137">
        <f t="shared" si="80"/>
        <v>0.2022244691607574</v>
      </c>
      <c r="X1002" s="137">
        <f t="shared" si="81"/>
        <v>2.022244691607574</v>
      </c>
      <c r="Y1002" s="136">
        <v>247.25</v>
      </c>
      <c r="Z1002" s="9">
        <f t="shared" si="82"/>
        <v>0.16177957532861476</v>
      </c>
      <c r="AA1002" s="139">
        <v>0.98899999999999899</v>
      </c>
      <c r="AB1002" s="9">
        <f t="shared" si="83"/>
        <v>0.20222446916076864</v>
      </c>
      <c r="AC1002" s="136">
        <v>247.25</v>
      </c>
      <c r="AD1002" s="9">
        <f t="shared" si="84"/>
        <v>0.25884732052578363</v>
      </c>
      <c r="AE1002" s="136">
        <v>247.25</v>
      </c>
      <c r="AF1002" s="137">
        <f t="shared" si="85"/>
        <v>0.16177957532861476</v>
      </c>
      <c r="AG1002" s="136">
        <v>247.25</v>
      </c>
      <c r="AH1002" s="137">
        <f t="shared" si="86"/>
        <v>0.16177957532861476</v>
      </c>
      <c r="AI1002" s="136">
        <v>247.25</v>
      </c>
      <c r="AJ1002" s="138">
        <f t="shared" si="87"/>
        <v>0.16177957532861476</v>
      </c>
    </row>
    <row r="1003" spans="1:36">
      <c r="A1003" s="136">
        <v>247.5</v>
      </c>
      <c r="B1003" s="137">
        <f t="shared" si="67"/>
        <v>0.16161616161616163</v>
      </c>
      <c r="C1003" s="137">
        <f t="shared" si="68"/>
        <v>1.6161616161616164</v>
      </c>
      <c r="D1003" s="9">
        <v>24.749999999999101</v>
      </c>
      <c r="E1003" s="138">
        <f t="shared" si="69"/>
        <v>1.616161616161675</v>
      </c>
      <c r="F1003" s="136">
        <v>247.5</v>
      </c>
      <c r="G1003" s="137">
        <f t="shared" si="70"/>
        <v>0.40404040404040409</v>
      </c>
      <c r="H1003" s="137">
        <f t="shared" si="71"/>
        <v>4.0404040404040407</v>
      </c>
      <c r="I1003" s="9">
        <v>24.749999999999101</v>
      </c>
      <c r="J1003" s="138">
        <f t="shared" si="72"/>
        <v>1.616161616161675</v>
      </c>
      <c r="K1003" s="136">
        <v>987</v>
      </c>
      <c r="L1003" s="137">
        <f t="shared" si="73"/>
        <v>0.40526849037487339</v>
      </c>
      <c r="M1003" s="137">
        <f t="shared" si="74"/>
        <v>4.0526849037487338</v>
      </c>
      <c r="N1003" s="136">
        <v>247.5</v>
      </c>
      <c r="O1003" s="137">
        <f t="shared" si="75"/>
        <v>0.16161616161616163</v>
      </c>
      <c r="P1003" s="137">
        <f t="shared" si="76"/>
        <v>1.6161616161616164</v>
      </c>
      <c r="Q1003" s="9">
        <v>24.749999999999101</v>
      </c>
      <c r="R1003" s="138">
        <f t="shared" si="77"/>
        <v>1.616161616161675</v>
      </c>
      <c r="S1003" s="136">
        <v>9.89999999999986</v>
      </c>
      <c r="T1003" s="137">
        <f t="shared" si="78"/>
        <v>0.20202020202020488</v>
      </c>
      <c r="U1003" s="137">
        <f t="shared" si="79"/>
        <v>2.0202020202020488</v>
      </c>
      <c r="V1003" s="136">
        <v>99.0000000000055</v>
      </c>
      <c r="W1003" s="137">
        <f t="shared" si="80"/>
        <v>0.20202020202019078</v>
      </c>
      <c r="X1003" s="137">
        <f t="shared" si="81"/>
        <v>2.020202020201908</v>
      </c>
      <c r="Y1003" s="136">
        <v>247.5</v>
      </c>
      <c r="Z1003" s="9">
        <f t="shared" si="82"/>
        <v>0.16161616161616163</v>
      </c>
      <c r="AA1003" s="139">
        <v>0.98999999999999899</v>
      </c>
      <c r="AB1003" s="9">
        <f t="shared" si="83"/>
        <v>0.20202020202020224</v>
      </c>
      <c r="AC1003" s="136">
        <v>247.5</v>
      </c>
      <c r="AD1003" s="9">
        <f t="shared" si="84"/>
        <v>0.25858585858585859</v>
      </c>
      <c r="AE1003" s="136">
        <v>247.5</v>
      </c>
      <c r="AF1003" s="137">
        <f t="shared" si="85"/>
        <v>0.16161616161616163</v>
      </c>
      <c r="AG1003" s="136">
        <v>247.5</v>
      </c>
      <c r="AH1003" s="137">
        <f t="shared" si="86"/>
        <v>0.16161616161616163</v>
      </c>
      <c r="AI1003" s="136">
        <v>247.5</v>
      </c>
      <c r="AJ1003" s="138">
        <f t="shared" si="87"/>
        <v>0.16161616161616163</v>
      </c>
    </row>
    <row r="1004" spans="1:36">
      <c r="A1004" s="136">
        <v>247.75</v>
      </c>
      <c r="B1004" s="137">
        <f t="shared" si="67"/>
        <v>0.16145307769929362</v>
      </c>
      <c r="C1004" s="137">
        <f t="shared" si="68"/>
        <v>1.6145307769929362</v>
      </c>
      <c r="D1004" s="9">
        <v>24.7749999999991</v>
      </c>
      <c r="E1004" s="138">
        <f t="shared" si="69"/>
        <v>1.6145307769929951</v>
      </c>
      <c r="F1004" s="136">
        <v>247.75</v>
      </c>
      <c r="G1004" s="137">
        <f t="shared" si="70"/>
        <v>0.40363269424823411</v>
      </c>
      <c r="H1004" s="137">
        <f t="shared" si="71"/>
        <v>4.0363269424823409</v>
      </c>
      <c r="I1004" s="9">
        <v>24.7749999999991</v>
      </c>
      <c r="J1004" s="138">
        <f t="shared" si="72"/>
        <v>1.6145307769929951</v>
      </c>
      <c r="K1004" s="9">
        <v>988</v>
      </c>
      <c r="L1004" s="137">
        <f t="shared" si="73"/>
        <v>0.40485829959514169</v>
      </c>
      <c r="M1004" s="137">
        <f t="shared" si="74"/>
        <v>4.048582995951417</v>
      </c>
      <c r="N1004" s="136">
        <v>247.75</v>
      </c>
      <c r="O1004" s="137">
        <f t="shared" si="75"/>
        <v>0.16145307769929362</v>
      </c>
      <c r="P1004" s="137">
        <f t="shared" si="76"/>
        <v>1.6145307769929362</v>
      </c>
      <c r="Q1004" s="9">
        <v>24.7749999999991</v>
      </c>
      <c r="R1004" s="138">
        <f t="shared" si="77"/>
        <v>1.6145307769929951</v>
      </c>
      <c r="S1004" s="136">
        <v>9.9099999999998705</v>
      </c>
      <c r="T1004" s="137">
        <f t="shared" si="78"/>
        <v>0.20181634712411969</v>
      </c>
      <c r="U1004" s="137">
        <f t="shared" si="79"/>
        <v>2.0181634712411971</v>
      </c>
      <c r="V1004" s="136">
        <v>99.100000000005593</v>
      </c>
      <c r="W1004" s="137">
        <f t="shared" si="80"/>
        <v>0.20181634712410568</v>
      </c>
      <c r="X1004" s="137">
        <f t="shared" si="81"/>
        <v>2.0181634712410568</v>
      </c>
      <c r="Y1004" s="136">
        <v>247.75</v>
      </c>
      <c r="Z1004" s="9">
        <f t="shared" si="82"/>
        <v>0.16145307769929362</v>
      </c>
      <c r="AA1004" s="139">
        <v>0.99099999999999899</v>
      </c>
      <c r="AB1004" s="9">
        <f t="shared" si="83"/>
        <v>0.20181634712411725</v>
      </c>
      <c r="AC1004" s="136">
        <v>247.75</v>
      </c>
      <c r="AD1004" s="9">
        <f t="shared" si="84"/>
        <v>0.25832492431886983</v>
      </c>
      <c r="AE1004" s="136">
        <v>247.75</v>
      </c>
      <c r="AF1004" s="137">
        <f t="shared" si="85"/>
        <v>0.16145307769929362</v>
      </c>
      <c r="AG1004" s="136">
        <v>247.75</v>
      </c>
      <c r="AH1004" s="137">
        <f t="shared" si="86"/>
        <v>0.16145307769929362</v>
      </c>
      <c r="AI1004" s="136">
        <v>247.75</v>
      </c>
      <c r="AJ1004" s="138">
        <f t="shared" si="87"/>
        <v>0.16145307769929362</v>
      </c>
    </row>
    <row r="1005" spans="1:36">
      <c r="A1005" s="136">
        <v>248</v>
      </c>
      <c r="B1005" s="137">
        <f t="shared" si="67"/>
        <v>0.16129032258064516</v>
      </c>
      <c r="C1005" s="137">
        <f t="shared" si="68"/>
        <v>1.6129032258064515</v>
      </c>
      <c r="D1005" s="9">
        <v>24.799999999999098</v>
      </c>
      <c r="E1005" s="138">
        <f t="shared" si="69"/>
        <v>1.6129032258065104</v>
      </c>
      <c r="F1005" s="136">
        <v>248</v>
      </c>
      <c r="G1005" s="137">
        <f t="shared" si="70"/>
        <v>0.40322580645161288</v>
      </c>
      <c r="H1005" s="137">
        <f t="shared" si="71"/>
        <v>4.032258064516129</v>
      </c>
      <c r="I1005" s="9">
        <v>24.799999999999098</v>
      </c>
      <c r="J1005" s="138">
        <f t="shared" si="72"/>
        <v>1.6129032258065104</v>
      </c>
      <c r="K1005" s="136">
        <v>989</v>
      </c>
      <c r="L1005" s="137">
        <f t="shared" si="73"/>
        <v>0.40444893832153694</v>
      </c>
      <c r="M1005" s="137">
        <f t="shared" si="74"/>
        <v>4.0444893832153692</v>
      </c>
      <c r="N1005" s="136">
        <v>248</v>
      </c>
      <c r="O1005" s="137">
        <f t="shared" si="75"/>
        <v>0.16129032258064516</v>
      </c>
      <c r="P1005" s="137">
        <f t="shared" si="76"/>
        <v>1.6129032258064515</v>
      </c>
      <c r="Q1005" s="9">
        <v>24.799999999999098</v>
      </c>
      <c r="R1005" s="138">
        <f t="shared" si="77"/>
        <v>1.6129032258065104</v>
      </c>
      <c r="S1005" s="136">
        <v>9.9199999999998703</v>
      </c>
      <c r="T1005" s="137">
        <f t="shared" si="78"/>
        <v>0.20161290322580908</v>
      </c>
      <c r="U1005" s="137">
        <f t="shared" si="79"/>
        <v>2.0161290322580907</v>
      </c>
      <c r="V1005" s="136">
        <v>99.200000000005701</v>
      </c>
      <c r="W1005" s="137">
        <f t="shared" si="80"/>
        <v>0.20161290322579487</v>
      </c>
      <c r="X1005" s="137">
        <f t="shared" si="81"/>
        <v>2.0161290322579486</v>
      </c>
      <c r="Y1005" s="136">
        <v>248</v>
      </c>
      <c r="Z1005" s="9">
        <f t="shared" si="82"/>
        <v>0.16129032258064516</v>
      </c>
      <c r="AA1005" s="139">
        <v>0.99199999999999899</v>
      </c>
      <c r="AB1005" s="9">
        <f t="shared" si="83"/>
        <v>0.20161290322580666</v>
      </c>
      <c r="AC1005" s="136">
        <v>248</v>
      </c>
      <c r="AD1005" s="9">
        <f t="shared" si="84"/>
        <v>0.25806451612903225</v>
      </c>
      <c r="AE1005" s="136">
        <v>248</v>
      </c>
      <c r="AF1005" s="137">
        <f t="shared" si="85"/>
        <v>0.16129032258064516</v>
      </c>
      <c r="AG1005" s="136">
        <v>248</v>
      </c>
      <c r="AH1005" s="137">
        <f t="shared" si="86"/>
        <v>0.16129032258064516</v>
      </c>
      <c r="AI1005" s="136">
        <v>248</v>
      </c>
      <c r="AJ1005" s="138">
        <f t="shared" si="87"/>
        <v>0.16129032258064516</v>
      </c>
    </row>
    <row r="1006" spans="1:36">
      <c r="A1006" s="136">
        <v>248.25</v>
      </c>
      <c r="B1006" s="137">
        <f t="shared" si="67"/>
        <v>0.16112789526686808</v>
      </c>
      <c r="C1006" s="137">
        <f t="shared" si="68"/>
        <v>1.6112789526686808</v>
      </c>
      <c r="D1006" s="9">
        <v>24.8249999999991</v>
      </c>
      <c r="E1006" s="138">
        <f t="shared" si="69"/>
        <v>1.611278952668739</v>
      </c>
      <c r="F1006" s="136">
        <v>248.25</v>
      </c>
      <c r="G1006" s="137">
        <f t="shared" si="70"/>
        <v>0.4028197381671702</v>
      </c>
      <c r="H1006" s="137">
        <f t="shared" si="71"/>
        <v>4.0281973816717018</v>
      </c>
      <c r="I1006" s="9">
        <v>24.8249999999991</v>
      </c>
      <c r="J1006" s="138">
        <f t="shared" si="72"/>
        <v>1.611278952668739</v>
      </c>
      <c r="K1006" s="9">
        <v>990</v>
      </c>
      <c r="L1006" s="137">
        <f t="shared" si="73"/>
        <v>0.40404040404040409</v>
      </c>
      <c r="M1006" s="137">
        <f t="shared" si="74"/>
        <v>4.0404040404040407</v>
      </c>
      <c r="N1006" s="136">
        <v>248.25</v>
      </c>
      <c r="O1006" s="137">
        <f t="shared" si="75"/>
        <v>0.16112789526686808</v>
      </c>
      <c r="P1006" s="137">
        <f t="shared" si="76"/>
        <v>1.6112789526686808</v>
      </c>
      <c r="Q1006" s="9">
        <v>24.8249999999991</v>
      </c>
      <c r="R1006" s="138">
        <f t="shared" si="77"/>
        <v>1.611278952668739</v>
      </c>
      <c r="S1006" s="136">
        <v>9.92999999999987</v>
      </c>
      <c r="T1006" s="137">
        <f t="shared" si="78"/>
        <v>0.20140986908358771</v>
      </c>
      <c r="U1006" s="137">
        <f t="shared" si="79"/>
        <v>2.0140986908358771</v>
      </c>
      <c r="V1006" s="136">
        <v>99.300000000005795</v>
      </c>
      <c r="W1006" s="137">
        <f t="shared" si="80"/>
        <v>0.20140986908357333</v>
      </c>
      <c r="X1006" s="137">
        <f t="shared" si="81"/>
        <v>2.0140986908357332</v>
      </c>
      <c r="Y1006" s="136">
        <v>248.25</v>
      </c>
      <c r="Z1006" s="9">
        <f t="shared" si="82"/>
        <v>0.16112789526686808</v>
      </c>
      <c r="AA1006" s="139">
        <v>0.99299999999999899</v>
      </c>
      <c r="AB1006" s="9">
        <f t="shared" si="83"/>
        <v>0.2014098690835853</v>
      </c>
      <c r="AC1006" s="136">
        <v>248.25</v>
      </c>
      <c r="AD1006" s="9">
        <f t="shared" si="84"/>
        <v>0.25780463242698892</v>
      </c>
      <c r="AE1006" s="136">
        <v>248.25</v>
      </c>
      <c r="AF1006" s="137">
        <f t="shared" si="85"/>
        <v>0.16112789526686808</v>
      </c>
      <c r="AG1006" s="136">
        <v>248.25</v>
      </c>
      <c r="AH1006" s="137">
        <f t="shared" si="86"/>
        <v>0.16112789526686808</v>
      </c>
      <c r="AI1006" s="136">
        <v>248.25</v>
      </c>
      <c r="AJ1006" s="138">
        <f t="shared" si="87"/>
        <v>0.16112789526686808</v>
      </c>
    </row>
    <row r="1007" spans="1:36">
      <c r="A1007" s="136">
        <v>248.5</v>
      </c>
      <c r="B1007" s="137">
        <f t="shared" si="67"/>
        <v>0.16096579476861167</v>
      </c>
      <c r="C1007" s="137">
        <f t="shared" si="68"/>
        <v>1.6096579476861166</v>
      </c>
      <c r="D1007" s="9">
        <v>24.849999999999099</v>
      </c>
      <c r="E1007" s="138">
        <f t="shared" si="69"/>
        <v>1.6096579476861752</v>
      </c>
      <c r="F1007" s="136">
        <v>248.5</v>
      </c>
      <c r="G1007" s="137">
        <f t="shared" si="70"/>
        <v>0.40241448692152915</v>
      </c>
      <c r="H1007" s="137">
        <f t="shared" si="71"/>
        <v>4.0241448692152915</v>
      </c>
      <c r="I1007" s="9">
        <v>24.849999999999099</v>
      </c>
      <c r="J1007" s="138">
        <f t="shared" si="72"/>
        <v>1.6096579476861752</v>
      </c>
      <c r="K1007" s="136">
        <v>991</v>
      </c>
      <c r="L1007" s="137">
        <f t="shared" si="73"/>
        <v>0.40363269424823411</v>
      </c>
      <c r="M1007" s="137">
        <f t="shared" si="74"/>
        <v>4.0363269424823409</v>
      </c>
      <c r="N1007" s="136">
        <v>248.5</v>
      </c>
      <c r="O1007" s="137">
        <f t="shared" si="75"/>
        <v>0.16096579476861167</v>
      </c>
      <c r="P1007" s="137">
        <f t="shared" si="76"/>
        <v>1.6096579476861166</v>
      </c>
      <c r="Q1007" s="9">
        <v>24.849999999999099</v>
      </c>
      <c r="R1007" s="138">
        <f t="shared" si="77"/>
        <v>1.6096579476861752</v>
      </c>
      <c r="S1007" s="136">
        <v>9.9399999999998698</v>
      </c>
      <c r="T1007" s="137">
        <f t="shared" si="78"/>
        <v>0.20120724346076721</v>
      </c>
      <c r="U1007" s="137">
        <f t="shared" si="79"/>
        <v>2.0120724346076719</v>
      </c>
      <c r="V1007" s="136">
        <v>99.400000000006003</v>
      </c>
      <c r="W1007" s="137">
        <f t="shared" si="80"/>
        <v>0.20120724346075242</v>
      </c>
      <c r="X1007" s="137">
        <f t="shared" si="81"/>
        <v>2.0120724346075241</v>
      </c>
      <c r="Y1007" s="136">
        <v>248.5</v>
      </c>
      <c r="Z1007" s="9">
        <f t="shared" si="82"/>
        <v>0.16096579476861167</v>
      </c>
      <c r="AA1007" s="139">
        <v>0.993999999999999</v>
      </c>
      <c r="AB1007" s="9">
        <f t="shared" si="83"/>
        <v>0.2012072434607648</v>
      </c>
      <c r="AC1007" s="136">
        <v>248.5</v>
      </c>
      <c r="AD1007" s="9">
        <f t="shared" si="84"/>
        <v>0.25754527162977864</v>
      </c>
      <c r="AE1007" s="136">
        <v>248.5</v>
      </c>
      <c r="AF1007" s="137">
        <f t="shared" si="85"/>
        <v>0.16096579476861167</v>
      </c>
      <c r="AG1007" s="136">
        <v>248.5</v>
      </c>
      <c r="AH1007" s="137">
        <f t="shared" si="86"/>
        <v>0.16096579476861167</v>
      </c>
      <c r="AI1007" s="136">
        <v>248.5</v>
      </c>
      <c r="AJ1007" s="138">
        <f t="shared" si="87"/>
        <v>0.16096579476861167</v>
      </c>
    </row>
    <row r="1008" spans="1:36">
      <c r="A1008" s="136">
        <v>248.75</v>
      </c>
      <c r="B1008" s="137">
        <f t="shared" si="67"/>
        <v>0.16080402010050249</v>
      </c>
      <c r="C1008" s="137">
        <f t="shared" si="68"/>
        <v>1.608040201005025</v>
      </c>
      <c r="D1008" s="9">
        <v>24.874999999999101</v>
      </c>
      <c r="E1008" s="138">
        <f t="shared" si="69"/>
        <v>1.6080402010050832</v>
      </c>
      <c r="F1008" s="136">
        <v>248.75</v>
      </c>
      <c r="G1008" s="137">
        <f t="shared" si="70"/>
        <v>0.40201005025125625</v>
      </c>
      <c r="H1008" s="137">
        <f t="shared" si="71"/>
        <v>4.0201005025125625</v>
      </c>
      <c r="I1008" s="9">
        <v>24.874999999999101</v>
      </c>
      <c r="J1008" s="138">
        <f t="shared" si="72"/>
        <v>1.6080402010050832</v>
      </c>
      <c r="K1008" s="9">
        <v>992</v>
      </c>
      <c r="L1008" s="137">
        <f t="shared" si="73"/>
        <v>0.40322580645161288</v>
      </c>
      <c r="M1008" s="137">
        <f t="shared" si="74"/>
        <v>4.032258064516129</v>
      </c>
      <c r="N1008" s="136">
        <v>248.75</v>
      </c>
      <c r="O1008" s="137">
        <f t="shared" si="75"/>
        <v>0.16080402010050249</v>
      </c>
      <c r="P1008" s="137">
        <f t="shared" si="76"/>
        <v>1.608040201005025</v>
      </c>
      <c r="Q1008" s="9">
        <v>24.874999999999101</v>
      </c>
      <c r="R1008" s="138">
        <f t="shared" si="77"/>
        <v>1.6080402010050832</v>
      </c>
      <c r="S1008" s="136">
        <v>9.9499999999998696</v>
      </c>
      <c r="T1008" s="137">
        <f t="shared" si="78"/>
        <v>0.20100502512563076</v>
      </c>
      <c r="U1008" s="137">
        <f t="shared" si="79"/>
        <v>2.0100502512563074</v>
      </c>
      <c r="V1008" s="136">
        <v>99.500000000006096</v>
      </c>
      <c r="W1008" s="137">
        <f t="shared" si="80"/>
        <v>0.20100502512561583</v>
      </c>
      <c r="X1008" s="137">
        <f t="shared" si="81"/>
        <v>2.0100502512561582</v>
      </c>
      <c r="Y1008" s="136">
        <v>248.75</v>
      </c>
      <c r="Z1008" s="9">
        <f t="shared" si="82"/>
        <v>0.16080402010050249</v>
      </c>
      <c r="AA1008" s="139">
        <v>0.994999999999999</v>
      </c>
      <c r="AB1008" s="9">
        <f t="shared" si="83"/>
        <v>0.20100502512562834</v>
      </c>
      <c r="AC1008" s="136">
        <v>248.75</v>
      </c>
      <c r="AD1008" s="9">
        <f t="shared" si="84"/>
        <v>0.25728643216080399</v>
      </c>
      <c r="AE1008" s="136">
        <v>248.75</v>
      </c>
      <c r="AF1008" s="137">
        <f t="shared" si="85"/>
        <v>0.16080402010050249</v>
      </c>
      <c r="AG1008" s="136">
        <v>248.75</v>
      </c>
      <c r="AH1008" s="137">
        <f t="shared" si="86"/>
        <v>0.16080402010050249</v>
      </c>
      <c r="AI1008" s="136">
        <v>248.75</v>
      </c>
      <c r="AJ1008" s="138">
        <f t="shared" si="87"/>
        <v>0.16080402010050249</v>
      </c>
    </row>
    <row r="1009" spans="1:36">
      <c r="A1009" s="136">
        <v>249</v>
      </c>
      <c r="B1009" s="137">
        <f t="shared" si="67"/>
        <v>0.1606425702811245</v>
      </c>
      <c r="C1009" s="137">
        <f t="shared" si="68"/>
        <v>1.606425702811245</v>
      </c>
      <c r="D1009" s="9">
        <v>24.8999999999991</v>
      </c>
      <c r="E1009" s="138">
        <f t="shared" si="69"/>
        <v>1.6064257028113031</v>
      </c>
      <c r="F1009" s="136">
        <v>249</v>
      </c>
      <c r="G1009" s="137">
        <f t="shared" si="70"/>
        <v>0.40160642570281124</v>
      </c>
      <c r="H1009" s="137">
        <f t="shared" si="71"/>
        <v>4.0160642570281126</v>
      </c>
      <c r="I1009" s="9">
        <v>24.8999999999991</v>
      </c>
      <c r="J1009" s="138">
        <f t="shared" si="72"/>
        <v>1.6064257028113031</v>
      </c>
      <c r="K1009" s="136">
        <v>993</v>
      </c>
      <c r="L1009" s="137">
        <f t="shared" si="73"/>
        <v>0.4028197381671702</v>
      </c>
      <c r="M1009" s="137">
        <f t="shared" si="74"/>
        <v>4.0281973816717018</v>
      </c>
      <c r="N1009" s="136">
        <v>249</v>
      </c>
      <c r="O1009" s="137">
        <f t="shared" si="75"/>
        <v>0.1606425702811245</v>
      </c>
      <c r="P1009" s="137">
        <f t="shared" si="76"/>
        <v>1.606425702811245</v>
      </c>
      <c r="Q1009" s="9">
        <v>24.8999999999991</v>
      </c>
      <c r="R1009" s="138">
        <f t="shared" si="77"/>
        <v>1.6064257028113031</v>
      </c>
      <c r="S1009" s="136">
        <v>9.9599999999998694</v>
      </c>
      <c r="T1009" s="137">
        <f t="shared" si="78"/>
        <v>0.20080321285140826</v>
      </c>
      <c r="U1009" s="137">
        <f t="shared" si="79"/>
        <v>2.0080321285140825</v>
      </c>
      <c r="V1009" s="136">
        <v>99.600000000006204</v>
      </c>
      <c r="W1009" s="137">
        <f t="shared" si="80"/>
        <v>0.20080321285139313</v>
      </c>
      <c r="X1009" s="137">
        <f t="shared" si="81"/>
        <v>2.0080321285139311</v>
      </c>
      <c r="Y1009" s="136">
        <v>249</v>
      </c>
      <c r="Z1009" s="9">
        <f t="shared" si="82"/>
        <v>0.1606425702811245</v>
      </c>
      <c r="AA1009" s="139">
        <v>0.995999999999999</v>
      </c>
      <c r="AB1009" s="9">
        <f t="shared" si="83"/>
        <v>0.20080321285140582</v>
      </c>
      <c r="AC1009" s="136">
        <v>249</v>
      </c>
      <c r="AD1009" s="9">
        <f t="shared" si="84"/>
        <v>0.25702811244979923</v>
      </c>
      <c r="AE1009" s="136">
        <v>249</v>
      </c>
      <c r="AF1009" s="137">
        <f t="shared" si="85"/>
        <v>0.1606425702811245</v>
      </c>
      <c r="AG1009" s="136">
        <v>249</v>
      </c>
      <c r="AH1009" s="137">
        <f t="shared" si="86"/>
        <v>0.1606425702811245</v>
      </c>
      <c r="AI1009" s="136">
        <v>249</v>
      </c>
      <c r="AJ1009" s="138">
        <f t="shared" si="87"/>
        <v>0.1606425702811245</v>
      </c>
    </row>
    <row r="1010" spans="1:36">
      <c r="A1010" s="136">
        <v>249.25</v>
      </c>
      <c r="B1010" s="137">
        <f t="shared" si="67"/>
        <v>0.16048144433299899</v>
      </c>
      <c r="C1010" s="137">
        <f t="shared" si="68"/>
        <v>1.6048144433299898</v>
      </c>
      <c r="D1010" s="9">
        <v>24.924999999999098</v>
      </c>
      <c r="E1010" s="138">
        <f t="shared" si="69"/>
        <v>1.6048144433300482</v>
      </c>
      <c r="F1010" s="136">
        <v>249.25</v>
      </c>
      <c r="G1010" s="137">
        <f t="shared" si="70"/>
        <v>0.4012036108324975</v>
      </c>
      <c r="H1010" s="137">
        <f t="shared" si="71"/>
        <v>4.0120361083249749</v>
      </c>
      <c r="I1010" s="9">
        <v>24.924999999999098</v>
      </c>
      <c r="J1010" s="138">
        <f t="shared" si="72"/>
        <v>1.6048144433300482</v>
      </c>
      <c r="K1010" s="9">
        <v>994</v>
      </c>
      <c r="L1010" s="137">
        <f t="shared" si="73"/>
        <v>0.40241448692152915</v>
      </c>
      <c r="M1010" s="137">
        <f t="shared" si="74"/>
        <v>4.0241448692152915</v>
      </c>
      <c r="N1010" s="136">
        <v>249.25</v>
      </c>
      <c r="O1010" s="137">
        <f t="shared" si="75"/>
        <v>0.16048144433299899</v>
      </c>
      <c r="P1010" s="137">
        <f t="shared" si="76"/>
        <v>1.6048144433299898</v>
      </c>
      <c r="Q1010" s="9">
        <v>24.924999999999098</v>
      </c>
      <c r="R1010" s="138">
        <f t="shared" si="77"/>
        <v>1.6048144433300482</v>
      </c>
      <c r="S1010" s="136">
        <v>9.9699999999998798</v>
      </c>
      <c r="T1010" s="137">
        <f t="shared" si="78"/>
        <v>0.20060180541625117</v>
      </c>
      <c r="U1010" s="137">
        <f t="shared" si="79"/>
        <v>2.0060180541625119</v>
      </c>
      <c r="V1010" s="136">
        <v>99.700000000006298</v>
      </c>
      <c r="W1010" s="137">
        <f t="shared" si="80"/>
        <v>0.2006018054162361</v>
      </c>
      <c r="X1010" s="137">
        <f t="shared" si="81"/>
        <v>2.0060180541623609</v>
      </c>
      <c r="Y1010" s="136">
        <v>249.25</v>
      </c>
      <c r="Z1010" s="9">
        <f t="shared" si="82"/>
        <v>0.16048144433299899</v>
      </c>
      <c r="AA1010" s="139">
        <v>0.996999999999999</v>
      </c>
      <c r="AB1010" s="9">
        <f t="shared" si="83"/>
        <v>0.20060180541624895</v>
      </c>
      <c r="AC1010" s="136">
        <v>249.25</v>
      </c>
      <c r="AD1010" s="9">
        <f t="shared" si="84"/>
        <v>0.2567703109327984</v>
      </c>
      <c r="AE1010" s="136">
        <v>249.25</v>
      </c>
      <c r="AF1010" s="137">
        <f t="shared" si="85"/>
        <v>0.16048144433299899</v>
      </c>
      <c r="AG1010" s="136">
        <v>249.25</v>
      </c>
      <c r="AH1010" s="137">
        <f t="shared" si="86"/>
        <v>0.16048144433299899</v>
      </c>
      <c r="AI1010" s="136">
        <v>249.25</v>
      </c>
      <c r="AJ1010" s="138">
        <f t="shared" si="87"/>
        <v>0.16048144433299899</v>
      </c>
    </row>
    <row r="1011" spans="1:36">
      <c r="A1011" s="136">
        <v>249.5</v>
      </c>
      <c r="B1011" s="137">
        <f t="shared" si="67"/>
        <v>0.16032064128256512</v>
      </c>
      <c r="C1011" s="137">
        <f t="shared" si="68"/>
        <v>1.6032064128256511</v>
      </c>
      <c r="D1011" s="9">
        <v>24.9499999999991</v>
      </c>
      <c r="E1011" s="138">
        <f t="shared" si="69"/>
        <v>1.6032064128257091</v>
      </c>
      <c r="F1011" s="136">
        <v>249.5</v>
      </c>
      <c r="G1011" s="137">
        <f t="shared" si="70"/>
        <v>0.40080160320641278</v>
      </c>
      <c r="H1011" s="137">
        <f t="shared" si="71"/>
        <v>4.0080160320641278</v>
      </c>
      <c r="I1011" s="9">
        <v>24.9499999999991</v>
      </c>
      <c r="J1011" s="138">
        <f t="shared" si="72"/>
        <v>1.6032064128257091</v>
      </c>
      <c r="K1011" s="136">
        <v>995</v>
      </c>
      <c r="L1011" s="137">
        <f t="shared" si="73"/>
        <v>0.40201005025125625</v>
      </c>
      <c r="M1011" s="137">
        <f t="shared" si="74"/>
        <v>4.0201005025125625</v>
      </c>
      <c r="N1011" s="136">
        <v>249.5</v>
      </c>
      <c r="O1011" s="137">
        <f t="shared" si="75"/>
        <v>0.16032064128256512</v>
      </c>
      <c r="P1011" s="137">
        <f t="shared" si="76"/>
        <v>1.6032064128256511</v>
      </c>
      <c r="Q1011" s="9">
        <v>24.9499999999991</v>
      </c>
      <c r="R1011" s="138">
        <f t="shared" si="77"/>
        <v>1.6032064128257091</v>
      </c>
      <c r="S1011" s="136">
        <v>9.9799999999998796</v>
      </c>
      <c r="T1011" s="137">
        <f t="shared" si="78"/>
        <v>0.20040080160320883</v>
      </c>
      <c r="U1011" s="137">
        <f t="shared" si="79"/>
        <v>2.0040080160320883</v>
      </c>
      <c r="V1011" s="136">
        <v>99.800000000006406</v>
      </c>
      <c r="W1011" s="137">
        <f t="shared" si="80"/>
        <v>0.20040080160319357</v>
      </c>
      <c r="X1011" s="137">
        <f t="shared" si="81"/>
        <v>2.0040080160319356</v>
      </c>
      <c r="Y1011" s="136">
        <v>249.5</v>
      </c>
      <c r="Z1011" s="9">
        <f t="shared" si="82"/>
        <v>0.16032064128256512</v>
      </c>
      <c r="AA1011" s="139">
        <v>0.997999999999999</v>
      </c>
      <c r="AB1011" s="9">
        <f t="shared" si="83"/>
        <v>0.20040080160320661</v>
      </c>
      <c r="AC1011" s="136">
        <v>249.5</v>
      </c>
      <c r="AD1011" s="9">
        <f t="shared" si="84"/>
        <v>0.25651302605210419</v>
      </c>
      <c r="AE1011" s="136">
        <v>249.5</v>
      </c>
      <c r="AF1011" s="137">
        <f t="shared" si="85"/>
        <v>0.16032064128256512</v>
      </c>
      <c r="AG1011" s="136">
        <v>249.5</v>
      </c>
      <c r="AH1011" s="137">
        <f t="shared" si="86"/>
        <v>0.16032064128256512</v>
      </c>
      <c r="AI1011" s="136">
        <v>249.5</v>
      </c>
      <c r="AJ1011" s="138">
        <f t="shared" si="87"/>
        <v>0.16032064128256512</v>
      </c>
    </row>
    <row r="1012" spans="1:36">
      <c r="A1012" s="136">
        <v>249.75</v>
      </c>
      <c r="B1012" s="137">
        <f t="shared" si="67"/>
        <v>0.16016016016016019</v>
      </c>
      <c r="C1012" s="137">
        <f t="shared" si="68"/>
        <v>1.6016016016016019</v>
      </c>
      <c r="D1012" s="9">
        <v>24.974999999999099</v>
      </c>
      <c r="E1012" s="138">
        <f t="shared" si="69"/>
        <v>1.6016016016016592</v>
      </c>
      <c r="F1012" s="136">
        <v>249.75</v>
      </c>
      <c r="G1012" s="137">
        <f t="shared" si="70"/>
        <v>0.40040040040040042</v>
      </c>
      <c r="H1012" s="137">
        <f t="shared" si="71"/>
        <v>4.0040040040040044</v>
      </c>
      <c r="I1012" s="9">
        <v>24.974999999999099</v>
      </c>
      <c r="J1012" s="138">
        <f t="shared" si="72"/>
        <v>1.6016016016016592</v>
      </c>
      <c r="K1012" s="9">
        <v>996</v>
      </c>
      <c r="L1012" s="137">
        <f t="shared" si="73"/>
        <v>0.40160642570281124</v>
      </c>
      <c r="M1012" s="137">
        <f t="shared" si="74"/>
        <v>4.0160642570281126</v>
      </c>
      <c r="N1012" s="136">
        <v>249.75</v>
      </c>
      <c r="O1012" s="137">
        <f t="shared" si="75"/>
        <v>0.16016016016016019</v>
      </c>
      <c r="P1012" s="137">
        <f t="shared" si="76"/>
        <v>1.6016016016016019</v>
      </c>
      <c r="Q1012" s="9">
        <v>24.974999999999099</v>
      </c>
      <c r="R1012" s="138">
        <f t="shared" si="77"/>
        <v>1.6016016016016592</v>
      </c>
      <c r="S1012" s="136">
        <v>9.9899999999998794</v>
      </c>
      <c r="T1012" s="137">
        <f t="shared" si="78"/>
        <v>0.20020020020020263</v>
      </c>
      <c r="U1012" s="137">
        <f t="shared" si="79"/>
        <v>2.0020020020020262</v>
      </c>
      <c r="V1012" s="136">
        <v>99.9000000000065</v>
      </c>
      <c r="W1012" s="137">
        <f t="shared" si="80"/>
        <v>0.20020020020018717</v>
      </c>
      <c r="X1012" s="137">
        <f t="shared" si="81"/>
        <v>2.0020020020018716</v>
      </c>
      <c r="Y1012" s="136">
        <v>249.75</v>
      </c>
      <c r="Z1012" s="9">
        <f t="shared" si="82"/>
        <v>0.16016016016016019</v>
      </c>
      <c r="AA1012" s="139">
        <v>0.998999999999999</v>
      </c>
      <c r="AB1012" s="9">
        <f t="shared" si="83"/>
        <v>0.20020020020020041</v>
      </c>
      <c r="AC1012" s="136">
        <v>249.75</v>
      </c>
      <c r="AD1012" s="9">
        <f t="shared" si="84"/>
        <v>0.25625625625625625</v>
      </c>
      <c r="AE1012" s="136">
        <v>249.75</v>
      </c>
      <c r="AF1012" s="137">
        <f t="shared" si="85"/>
        <v>0.16016016016016019</v>
      </c>
      <c r="AG1012" s="136">
        <v>249.75</v>
      </c>
      <c r="AH1012" s="137">
        <f t="shared" si="86"/>
        <v>0.16016016016016019</v>
      </c>
      <c r="AI1012" s="136">
        <v>249.75</v>
      </c>
      <c r="AJ1012" s="138">
        <f t="shared" si="87"/>
        <v>0.16016016016016019</v>
      </c>
    </row>
    <row r="1013" spans="1:36">
      <c r="A1013" s="136">
        <v>250</v>
      </c>
      <c r="B1013" s="137">
        <f t="shared" si="67"/>
        <v>0.16</v>
      </c>
      <c r="C1013" s="137">
        <f t="shared" si="68"/>
        <v>1.6</v>
      </c>
      <c r="D1013" s="9">
        <v>24.999999999999101</v>
      </c>
      <c r="E1013" s="138">
        <f t="shared" si="69"/>
        <v>1.6000000000000574</v>
      </c>
      <c r="F1013" s="136">
        <v>250</v>
      </c>
      <c r="G1013" s="137">
        <f t="shared" si="70"/>
        <v>0.4</v>
      </c>
      <c r="H1013" s="137">
        <f t="shared" si="71"/>
        <v>4</v>
      </c>
      <c r="I1013" s="9">
        <v>24.999999999999101</v>
      </c>
      <c r="J1013" s="138">
        <f t="shared" si="72"/>
        <v>1.6000000000000574</v>
      </c>
      <c r="K1013" s="136">
        <v>997</v>
      </c>
      <c r="L1013" s="137">
        <f t="shared" si="73"/>
        <v>0.4012036108324975</v>
      </c>
      <c r="M1013" s="137">
        <f t="shared" si="74"/>
        <v>4.0120361083249749</v>
      </c>
      <c r="N1013" s="136">
        <v>250</v>
      </c>
      <c r="O1013" s="137">
        <f t="shared" si="75"/>
        <v>0.16</v>
      </c>
      <c r="P1013" s="137">
        <f t="shared" si="76"/>
        <v>1.6</v>
      </c>
      <c r="Q1013" s="9">
        <v>24.999999999999101</v>
      </c>
      <c r="R1013" s="138">
        <f t="shared" si="77"/>
        <v>1.6000000000000574</v>
      </c>
      <c r="S1013" s="136">
        <v>9.9999999999998792</v>
      </c>
      <c r="T1013" s="137">
        <f t="shared" si="78"/>
        <v>0.20000000000000243</v>
      </c>
      <c r="U1013" s="137">
        <f t="shared" si="79"/>
        <v>2.0000000000000244</v>
      </c>
      <c r="V1013" s="136">
        <v>100.00000000000701</v>
      </c>
      <c r="W1013" s="137">
        <f t="shared" si="80"/>
        <v>0.19999999999998599</v>
      </c>
      <c r="X1013" s="137">
        <f t="shared" si="81"/>
        <v>1.9999999999998599</v>
      </c>
      <c r="Y1013" s="136">
        <v>250</v>
      </c>
      <c r="Z1013" s="9">
        <f t="shared" si="82"/>
        <v>0.16</v>
      </c>
      <c r="AA1013" s="139">
        <v>0.999999999999999</v>
      </c>
      <c r="AB1013" s="9">
        <f t="shared" si="83"/>
        <v>0.20000000000000021</v>
      </c>
      <c r="AC1013" s="136">
        <v>250</v>
      </c>
      <c r="AD1013" s="9">
        <f t="shared" si="84"/>
        <v>0.25600000000000001</v>
      </c>
      <c r="AE1013" s="136">
        <v>250</v>
      </c>
      <c r="AF1013" s="137">
        <f t="shared" si="85"/>
        <v>0.16</v>
      </c>
      <c r="AG1013" s="136">
        <v>250</v>
      </c>
      <c r="AH1013" s="137">
        <f t="shared" si="86"/>
        <v>0.16</v>
      </c>
      <c r="AI1013" s="136">
        <v>250</v>
      </c>
      <c r="AJ1013" s="138">
        <f t="shared" si="87"/>
        <v>0.16</v>
      </c>
    </row>
    <row r="1014" spans="1:36">
      <c r="A1014" s="136">
        <v>250.25</v>
      </c>
      <c r="B1014" s="137">
        <f t="shared" si="67"/>
        <v>0.15984015984015984</v>
      </c>
      <c r="C1014" s="137">
        <f t="shared" si="68"/>
        <v>1.5984015984015985</v>
      </c>
      <c r="D1014" s="9">
        <v>25.0249999999991</v>
      </c>
      <c r="E1014" s="138">
        <f t="shared" si="69"/>
        <v>1.598401598401656</v>
      </c>
      <c r="F1014" s="136">
        <v>250.25</v>
      </c>
      <c r="G1014" s="137">
        <f t="shared" si="70"/>
        <v>0.39960039960039961</v>
      </c>
      <c r="H1014" s="137">
        <f t="shared" si="71"/>
        <v>3.9960039960039961</v>
      </c>
      <c r="I1014" s="9">
        <v>25.0249999999991</v>
      </c>
      <c r="J1014" s="138">
        <f t="shared" si="72"/>
        <v>1.598401598401656</v>
      </c>
      <c r="K1014" s="9">
        <v>998</v>
      </c>
      <c r="L1014" s="137">
        <f t="shared" si="73"/>
        <v>0.40080160320641278</v>
      </c>
      <c r="M1014" s="137">
        <f t="shared" si="74"/>
        <v>4.0080160320641278</v>
      </c>
      <c r="N1014" s="136">
        <v>250.25</v>
      </c>
      <c r="O1014" s="137">
        <f t="shared" si="75"/>
        <v>0.15984015984015984</v>
      </c>
      <c r="P1014" s="137">
        <f t="shared" si="76"/>
        <v>1.5984015984015985</v>
      </c>
      <c r="Q1014" s="9">
        <v>25.0249999999991</v>
      </c>
      <c r="R1014" s="138">
        <f t="shared" si="77"/>
        <v>1.598401598401656</v>
      </c>
      <c r="S1014" s="136">
        <v>10.0099999999999</v>
      </c>
      <c r="T1014" s="137">
        <f t="shared" si="78"/>
        <v>0.19980019980020181</v>
      </c>
      <c r="U1014" s="137">
        <f t="shared" si="79"/>
        <v>1.9980019980020181</v>
      </c>
      <c r="V1014" s="136">
        <v>100.100000000007</v>
      </c>
      <c r="W1014" s="137">
        <f t="shared" si="80"/>
        <v>0.19980019980018582</v>
      </c>
      <c r="X1014" s="137">
        <f t="shared" si="81"/>
        <v>1.9980019980018582</v>
      </c>
      <c r="Y1014" s="136">
        <v>250.25</v>
      </c>
      <c r="Z1014" s="9">
        <f t="shared" si="82"/>
        <v>0.15984015984015984</v>
      </c>
      <c r="AA1014" s="139">
        <v>1.0009999999999999</v>
      </c>
      <c r="AB1014" s="9">
        <f t="shared" si="83"/>
        <v>0.19980019980019981</v>
      </c>
      <c r="AC1014" s="136">
        <v>250.25</v>
      </c>
      <c r="AD1014" s="9">
        <f t="shared" si="84"/>
        <v>0.25574425574425574</v>
      </c>
      <c r="AE1014" s="136">
        <v>250.25</v>
      </c>
      <c r="AF1014" s="137">
        <f t="shared" si="85"/>
        <v>0.15984015984015984</v>
      </c>
      <c r="AG1014" s="136">
        <v>250.25</v>
      </c>
      <c r="AH1014" s="137">
        <f t="shared" si="86"/>
        <v>0.15984015984015984</v>
      </c>
      <c r="AI1014" s="136">
        <v>250.25</v>
      </c>
      <c r="AJ1014" s="138">
        <f t="shared" si="87"/>
        <v>0.15984015984015984</v>
      </c>
    </row>
    <row r="1015" spans="1:36">
      <c r="A1015" s="136">
        <v>250.5</v>
      </c>
      <c r="B1015" s="137">
        <f t="shared" si="67"/>
        <v>0.15968063872255489</v>
      </c>
      <c r="C1015" s="137">
        <f t="shared" si="68"/>
        <v>1.5968063872255489</v>
      </c>
      <c r="D1015" s="9">
        <v>25.049999999999098</v>
      </c>
      <c r="E1015" s="138">
        <f t="shared" si="69"/>
        <v>1.5968063872256064</v>
      </c>
      <c r="F1015" s="136">
        <v>250.5</v>
      </c>
      <c r="G1015" s="137">
        <f t="shared" si="70"/>
        <v>0.39920159680638723</v>
      </c>
      <c r="H1015" s="137">
        <f t="shared" si="71"/>
        <v>3.992015968063872</v>
      </c>
      <c r="I1015" s="9">
        <v>25.049999999999098</v>
      </c>
      <c r="J1015" s="138">
        <f t="shared" si="72"/>
        <v>1.5968063872256064</v>
      </c>
      <c r="K1015" s="136">
        <v>999</v>
      </c>
      <c r="L1015" s="137">
        <f t="shared" si="73"/>
        <v>0.40040040040040042</v>
      </c>
      <c r="M1015" s="137">
        <f t="shared" si="74"/>
        <v>4.0040040040040044</v>
      </c>
      <c r="N1015" s="136">
        <v>250.5</v>
      </c>
      <c r="O1015" s="137">
        <f t="shared" si="75"/>
        <v>0.15968063872255489</v>
      </c>
      <c r="P1015" s="137">
        <f t="shared" si="76"/>
        <v>1.5968063872255489</v>
      </c>
      <c r="Q1015" s="9">
        <v>25.049999999999098</v>
      </c>
      <c r="R1015" s="138">
        <f t="shared" si="77"/>
        <v>1.5968063872256064</v>
      </c>
      <c r="S1015" s="136">
        <v>10.0199999999999</v>
      </c>
      <c r="T1015" s="137">
        <f t="shared" si="78"/>
        <v>0.19960079840319558</v>
      </c>
      <c r="U1015" s="137">
        <f t="shared" si="79"/>
        <v>1.9960079840319558</v>
      </c>
      <c r="V1015" s="136">
        <v>100.20000000000699</v>
      </c>
      <c r="W1015" s="137">
        <f t="shared" si="80"/>
        <v>0.19960079840317968</v>
      </c>
      <c r="X1015" s="137">
        <f t="shared" si="81"/>
        <v>1.9960079840317968</v>
      </c>
      <c r="Y1015" s="136">
        <v>250.5</v>
      </c>
      <c r="Z1015" s="9">
        <f t="shared" si="82"/>
        <v>0.15968063872255489</v>
      </c>
      <c r="AA1015" s="139">
        <v>1.002</v>
      </c>
      <c r="AB1015" s="9">
        <f t="shared" si="83"/>
        <v>0.19960079840319361</v>
      </c>
      <c r="AC1015" s="136">
        <v>250.5</v>
      </c>
      <c r="AD1015" s="9">
        <f t="shared" si="84"/>
        <v>0.2554890219560878</v>
      </c>
      <c r="AE1015" s="136">
        <v>250.5</v>
      </c>
      <c r="AF1015" s="137">
        <f t="shared" si="85"/>
        <v>0.15968063872255489</v>
      </c>
      <c r="AG1015" s="136">
        <v>250.5</v>
      </c>
      <c r="AH1015" s="137">
        <f t="shared" si="86"/>
        <v>0.15968063872255489</v>
      </c>
      <c r="AI1015" s="136">
        <v>250.5</v>
      </c>
      <c r="AJ1015" s="138">
        <f t="shared" si="87"/>
        <v>0.15968063872255489</v>
      </c>
    </row>
    <row r="1016" spans="1:36">
      <c r="A1016" s="136">
        <v>250.75</v>
      </c>
      <c r="B1016" s="137">
        <f t="shared" si="67"/>
        <v>0.15952143569292124</v>
      </c>
      <c r="C1016" s="137">
        <f t="shared" si="68"/>
        <v>1.5952143569292123</v>
      </c>
      <c r="D1016" s="9">
        <v>25.0749999999991</v>
      </c>
      <c r="E1016" s="138">
        <f t="shared" si="69"/>
        <v>1.5952143569292696</v>
      </c>
      <c r="F1016" s="136">
        <v>250.75</v>
      </c>
      <c r="G1016" s="137">
        <f t="shared" si="70"/>
        <v>0.39880358923230308</v>
      </c>
      <c r="H1016" s="137">
        <f t="shared" si="71"/>
        <v>3.9880358923230306</v>
      </c>
      <c r="I1016" s="9">
        <v>25.0749999999991</v>
      </c>
      <c r="J1016" s="138">
        <f t="shared" si="72"/>
        <v>1.5952143569292696</v>
      </c>
      <c r="K1016" s="9">
        <v>1000</v>
      </c>
      <c r="L1016" s="137">
        <f t="shared" si="73"/>
        <v>0.4</v>
      </c>
      <c r="M1016" s="137">
        <f t="shared" si="74"/>
        <v>4</v>
      </c>
      <c r="N1016" s="136">
        <v>250.75</v>
      </c>
      <c r="O1016" s="137">
        <f t="shared" si="75"/>
        <v>0.15952143569292124</v>
      </c>
      <c r="P1016" s="137">
        <f t="shared" si="76"/>
        <v>1.5952143569292123</v>
      </c>
      <c r="Q1016" s="9">
        <v>25.0749999999991</v>
      </c>
      <c r="R1016" s="138">
        <f t="shared" si="77"/>
        <v>1.5952143569292696</v>
      </c>
      <c r="S1016" s="136">
        <v>10.0299999999999</v>
      </c>
      <c r="T1016" s="137">
        <f t="shared" si="78"/>
        <v>0.19940179461615351</v>
      </c>
      <c r="U1016" s="137">
        <f t="shared" si="79"/>
        <v>1.994017946161535</v>
      </c>
      <c r="V1016" s="136">
        <v>100.300000000007</v>
      </c>
      <c r="W1016" s="137">
        <f t="shared" si="80"/>
        <v>0.19940179461613763</v>
      </c>
      <c r="X1016" s="137">
        <f t="shared" si="81"/>
        <v>1.9940179461613763</v>
      </c>
      <c r="Y1016" s="136">
        <v>250.75</v>
      </c>
      <c r="Z1016" s="9">
        <f t="shared" si="82"/>
        <v>0.15952143569292124</v>
      </c>
      <c r="AA1016" s="139">
        <v>1.0029999999999999</v>
      </c>
      <c r="AB1016" s="9">
        <f t="shared" si="83"/>
        <v>0.19940179461615157</v>
      </c>
      <c r="AC1016" s="136">
        <v>250.75</v>
      </c>
      <c r="AD1016" s="9">
        <f t="shared" si="84"/>
        <v>0.25523429710867396</v>
      </c>
      <c r="AE1016" s="136">
        <v>250.75</v>
      </c>
      <c r="AF1016" s="137">
        <f t="shared" si="85"/>
        <v>0.15952143569292124</v>
      </c>
      <c r="AG1016" s="136">
        <v>250.75</v>
      </c>
      <c r="AH1016" s="137">
        <f t="shared" si="86"/>
        <v>0.15952143569292124</v>
      </c>
      <c r="AI1016" s="136">
        <v>250.75</v>
      </c>
      <c r="AJ1016" s="138">
        <f t="shared" si="87"/>
        <v>0.15952143569292124</v>
      </c>
    </row>
    <row r="1017" spans="1:36">
      <c r="A1017" s="136">
        <v>251</v>
      </c>
      <c r="B1017" s="137">
        <f t="shared" si="67"/>
        <v>0.15936254980079681</v>
      </c>
      <c r="C1017" s="137">
        <f t="shared" si="68"/>
        <v>1.593625498007968</v>
      </c>
      <c r="D1017" s="9">
        <v>25.099999999999099</v>
      </c>
      <c r="E1017" s="138">
        <f t="shared" si="69"/>
        <v>1.5936254980080253</v>
      </c>
      <c r="F1017" s="136">
        <v>251</v>
      </c>
      <c r="G1017" s="137">
        <f t="shared" si="70"/>
        <v>0.39840637450199201</v>
      </c>
      <c r="H1017" s="137">
        <f t="shared" si="71"/>
        <v>3.9840637450199203</v>
      </c>
      <c r="I1017" s="9">
        <v>25.099999999999099</v>
      </c>
      <c r="J1017" s="138">
        <f t="shared" si="72"/>
        <v>1.5936254980080253</v>
      </c>
      <c r="K1017" s="136">
        <v>1001</v>
      </c>
      <c r="L1017" s="137">
        <f t="shared" si="73"/>
        <v>0.39960039960039961</v>
      </c>
      <c r="M1017" s="137">
        <f t="shared" si="74"/>
        <v>3.9960039960039961</v>
      </c>
      <c r="N1017" s="136">
        <v>251</v>
      </c>
      <c r="O1017" s="137">
        <f t="shared" si="75"/>
        <v>0.15936254980079681</v>
      </c>
      <c r="P1017" s="137">
        <f t="shared" si="76"/>
        <v>1.593625498007968</v>
      </c>
      <c r="Q1017" s="9">
        <v>25.099999999999099</v>
      </c>
      <c r="R1017" s="138">
        <f t="shared" si="77"/>
        <v>1.5936254980080253</v>
      </c>
      <c r="S1017" s="136">
        <v>10.0399999999999</v>
      </c>
      <c r="T1017" s="137">
        <f t="shared" si="78"/>
        <v>0.199203187250998</v>
      </c>
      <c r="U1017" s="137">
        <f t="shared" si="79"/>
        <v>1.9920318725099802</v>
      </c>
      <c r="V1017" s="136">
        <v>100.400000000007</v>
      </c>
      <c r="W1017" s="137">
        <f t="shared" si="80"/>
        <v>0.19920318725098213</v>
      </c>
      <c r="X1017" s="137">
        <f t="shared" si="81"/>
        <v>1.9920318725098212</v>
      </c>
      <c r="Y1017" s="136">
        <v>251</v>
      </c>
      <c r="Z1017" s="9">
        <f t="shared" si="82"/>
        <v>0.15936254980079681</v>
      </c>
      <c r="AA1017" s="139">
        <v>1.004</v>
      </c>
      <c r="AB1017" s="9">
        <f t="shared" si="83"/>
        <v>0.19920318725099601</v>
      </c>
      <c r="AC1017" s="136">
        <v>251</v>
      </c>
      <c r="AD1017" s="9">
        <f t="shared" si="84"/>
        <v>0.2549800796812749</v>
      </c>
      <c r="AE1017" s="136">
        <v>251</v>
      </c>
      <c r="AF1017" s="137">
        <f t="shared" si="85"/>
        <v>0.15936254980079681</v>
      </c>
      <c r="AG1017" s="136">
        <v>251</v>
      </c>
      <c r="AH1017" s="137">
        <f t="shared" si="86"/>
        <v>0.15936254980079681</v>
      </c>
      <c r="AI1017" s="136">
        <v>251</v>
      </c>
      <c r="AJ1017" s="138">
        <f t="shared" si="87"/>
        <v>0.15936254980079681</v>
      </c>
    </row>
    <row r="1018" spans="1:36">
      <c r="A1018" s="136">
        <v>251.25</v>
      </c>
      <c r="B1018" s="137">
        <f t="shared" si="67"/>
        <v>0.15920398009950248</v>
      </c>
      <c r="C1018" s="137">
        <f t="shared" si="68"/>
        <v>1.5920398009950247</v>
      </c>
      <c r="D1018" s="9">
        <v>25.124999999999101</v>
      </c>
      <c r="E1018" s="138">
        <f t="shared" si="69"/>
        <v>1.5920398009950818</v>
      </c>
      <c r="F1018" s="136">
        <v>251.25</v>
      </c>
      <c r="G1018" s="137">
        <f t="shared" si="70"/>
        <v>0.39800995024875624</v>
      </c>
      <c r="H1018" s="137">
        <f t="shared" si="71"/>
        <v>3.9800995024875623</v>
      </c>
      <c r="I1018" s="9">
        <v>25.124999999999101</v>
      </c>
      <c r="J1018" s="138">
        <f t="shared" si="72"/>
        <v>1.5920398009950818</v>
      </c>
      <c r="K1018" s="9">
        <v>1002</v>
      </c>
      <c r="L1018" s="137">
        <f t="shared" si="73"/>
        <v>0.39920159680638723</v>
      </c>
      <c r="M1018" s="137">
        <f t="shared" si="74"/>
        <v>3.992015968063872</v>
      </c>
      <c r="N1018" s="136">
        <v>251.25</v>
      </c>
      <c r="O1018" s="137">
        <f t="shared" si="75"/>
        <v>0.15920398009950248</v>
      </c>
      <c r="P1018" s="137">
        <f t="shared" si="76"/>
        <v>1.5920398009950247</v>
      </c>
      <c r="Q1018" s="9">
        <v>25.124999999999101</v>
      </c>
      <c r="R1018" s="138">
        <f t="shared" si="77"/>
        <v>1.5920398009950818</v>
      </c>
      <c r="S1018" s="136">
        <v>10.049999999999899</v>
      </c>
      <c r="T1018" s="137">
        <f t="shared" si="78"/>
        <v>0.19900497512438012</v>
      </c>
      <c r="U1018" s="137">
        <f t="shared" si="79"/>
        <v>1.9900497512438011</v>
      </c>
      <c r="V1018" s="136">
        <v>100.50000000000701</v>
      </c>
      <c r="W1018" s="137">
        <f t="shared" si="80"/>
        <v>0.19900497512436424</v>
      </c>
      <c r="X1018" s="137">
        <f t="shared" si="81"/>
        <v>1.9900497512436424</v>
      </c>
      <c r="Y1018" s="136">
        <v>251.25</v>
      </c>
      <c r="Z1018" s="9">
        <f t="shared" si="82"/>
        <v>0.15920398009950248</v>
      </c>
      <c r="AA1018" s="139">
        <v>1.0049999999999999</v>
      </c>
      <c r="AB1018" s="9">
        <f t="shared" si="83"/>
        <v>0.19900497512437812</v>
      </c>
      <c r="AC1018" s="136">
        <v>251.25</v>
      </c>
      <c r="AD1018" s="9">
        <f t="shared" si="84"/>
        <v>0.25472636815920396</v>
      </c>
      <c r="AE1018" s="136">
        <v>251.25</v>
      </c>
      <c r="AF1018" s="137">
        <f t="shared" si="85"/>
        <v>0.15920398009950248</v>
      </c>
      <c r="AG1018" s="136">
        <v>251.25</v>
      </c>
      <c r="AH1018" s="137">
        <f t="shared" si="86"/>
        <v>0.15920398009950248</v>
      </c>
      <c r="AI1018" s="136">
        <v>251.25</v>
      </c>
      <c r="AJ1018" s="138">
        <f t="shared" si="87"/>
        <v>0.15920398009950248</v>
      </c>
    </row>
    <row r="1019" spans="1:36">
      <c r="A1019" s="136">
        <v>251.5</v>
      </c>
      <c r="B1019" s="137">
        <f t="shared" si="67"/>
        <v>0.15904572564612326</v>
      </c>
      <c r="C1019" s="137">
        <f t="shared" si="68"/>
        <v>1.5904572564612327</v>
      </c>
      <c r="D1019" s="9">
        <v>25.1499999999991</v>
      </c>
      <c r="E1019" s="138">
        <f t="shared" si="69"/>
        <v>1.5904572564612893</v>
      </c>
      <c r="F1019" s="136">
        <v>251.5</v>
      </c>
      <c r="G1019" s="137">
        <f t="shared" si="70"/>
        <v>0.39761431411530818</v>
      </c>
      <c r="H1019" s="137">
        <f t="shared" si="71"/>
        <v>3.9761431411530817</v>
      </c>
      <c r="I1019" s="9">
        <v>25.1499999999991</v>
      </c>
      <c r="J1019" s="138">
        <f t="shared" si="72"/>
        <v>1.5904572564612893</v>
      </c>
      <c r="K1019" s="136">
        <v>1003</v>
      </c>
      <c r="L1019" s="137">
        <f t="shared" si="73"/>
        <v>0.39880358923230308</v>
      </c>
      <c r="M1019" s="137">
        <f t="shared" si="74"/>
        <v>3.9880358923230306</v>
      </c>
      <c r="N1019" s="136">
        <v>251.5</v>
      </c>
      <c r="O1019" s="137">
        <f t="shared" si="75"/>
        <v>0.15904572564612326</v>
      </c>
      <c r="P1019" s="137">
        <f t="shared" si="76"/>
        <v>1.5904572564612327</v>
      </c>
      <c r="Q1019" s="9">
        <v>25.1499999999991</v>
      </c>
      <c r="R1019" s="138">
        <f t="shared" si="77"/>
        <v>1.5904572564612893</v>
      </c>
      <c r="S1019" s="136">
        <v>10.059999999999899</v>
      </c>
      <c r="T1019" s="137">
        <f t="shared" si="78"/>
        <v>0.19880715705765606</v>
      </c>
      <c r="U1019" s="137">
        <f t="shared" si="79"/>
        <v>1.9880715705765606</v>
      </c>
      <c r="V1019" s="136">
        <v>100.600000000007</v>
      </c>
      <c r="W1019" s="137">
        <f t="shared" si="80"/>
        <v>0.19880715705764027</v>
      </c>
      <c r="X1019" s="137">
        <f t="shared" si="81"/>
        <v>1.9880715705764027</v>
      </c>
      <c r="Y1019" s="136">
        <v>251.5</v>
      </c>
      <c r="Z1019" s="9">
        <f t="shared" si="82"/>
        <v>0.15904572564612326</v>
      </c>
      <c r="AA1019" s="139">
        <v>1.006</v>
      </c>
      <c r="AB1019" s="9">
        <f t="shared" si="83"/>
        <v>0.19880715705765409</v>
      </c>
      <c r="AC1019" s="136">
        <v>251.5</v>
      </c>
      <c r="AD1019" s="9">
        <f t="shared" si="84"/>
        <v>0.25447316103379725</v>
      </c>
      <c r="AE1019" s="136">
        <v>251.5</v>
      </c>
      <c r="AF1019" s="137">
        <f t="shared" si="85"/>
        <v>0.15904572564612326</v>
      </c>
      <c r="AG1019" s="136">
        <v>251.5</v>
      </c>
      <c r="AH1019" s="137">
        <f t="shared" si="86"/>
        <v>0.15904572564612326</v>
      </c>
      <c r="AI1019" s="136">
        <v>251.5</v>
      </c>
      <c r="AJ1019" s="138">
        <f t="shared" si="87"/>
        <v>0.15904572564612326</v>
      </c>
    </row>
    <row r="1020" spans="1:36">
      <c r="A1020" s="136">
        <v>251.75</v>
      </c>
      <c r="B1020" s="137">
        <f t="shared" si="67"/>
        <v>0.15888778550148958</v>
      </c>
      <c r="C1020" s="137">
        <f t="shared" si="68"/>
        <v>1.5888778550148959</v>
      </c>
      <c r="D1020" s="9">
        <v>25.174999999999098</v>
      </c>
      <c r="E1020" s="138">
        <f t="shared" si="69"/>
        <v>1.5888778550149527</v>
      </c>
      <c r="F1020" s="136">
        <v>251.75</v>
      </c>
      <c r="G1020" s="137">
        <f t="shared" si="70"/>
        <v>0.39721946375372397</v>
      </c>
      <c r="H1020" s="137">
        <f t="shared" si="71"/>
        <v>3.9721946375372399</v>
      </c>
      <c r="I1020" s="9">
        <v>25.174999999999098</v>
      </c>
      <c r="J1020" s="138">
        <f t="shared" si="72"/>
        <v>1.5888778550149527</v>
      </c>
      <c r="K1020" s="9">
        <v>1004</v>
      </c>
      <c r="L1020" s="137">
        <f t="shared" si="73"/>
        <v>0.39840637450199201</v>
      </c>
      <c r="M1020" s="137">
        <f t="shared" si="74"/>
        <v>3.9840637450199203</v>
      </c>
      <c r="N1020" s="136">
        <v>251.75</v>
      </c>
      <c r="O1020" s="137">
        <f t="shared" si="75"/>
        <v>0.15888778550148958</v>
      </c>
      <c r="P1020" s="137">
        <f t="shared" si="76"/>
        <v>1.5888778550148959</v>
      </c>
      <c r="Q1020" s="9">
        <v>25.174999999999098</v>
      </c>
      <c r="R1020" s="138">
        <f t="shared" si="77"/>
        <v>1.5888778550149527</v>
      </c>
      <c r="S1020" s="136">
        <v>10.069999999999901</v>
      </c>
      <c r="T1020" s="137">
        <f t="shared" si="78"/>
        <v>0.19860973187686393</v>
      </c>
      <c r="U1020" s="137">
        <f t="shared" si="79"/>
        <v>1.9860973187686393</v>
      </c>
      <c r="V1020" s="136">
        <v>100.70000000000699</v>
      </c>
      <c r="W1020" s="137">
        <f t="shared" si="80"/>
        <v>0.19860973187684816</v>
      </c>
      <c r="X1020" s="137">
        <f t="shared" si="81"/>
        <v>1.9860973187684816</v>
      </c>
      <c r="Y1020" s="136">
        <v>251.75</v>
      </c>
      <c r="Z1020" s="9">
        <f t="shared" si="82"/>
        <v>0.15888778550148958</v>
      </c>
      <c r="AA1020" s="139">
        <v>1.0069999999999999</v>
      </c>
      <c r="AB1020" s="9">
        <f t="shared" si="83"/>
        <v>0.19860973187686198</v>
      </c>
      <c r="AC1020" s="136">
        <v>251.75</v>
      </c>
      <c r="AD1020" s="9">
        <f t="shared" si="84"/>
        <v>0.25422045680238331</v>
      </c>
      <c r="AE1020" s="136">
        <v>251.75</v>
      </c>
      <c r="AF1020" s="137">
        <f t="shared" si="85"/>
        <v>0.15888778550148958</v>
      </c>
      <c r="AG1020" s="136">
        <v>251.75</v>
      </c>
      <c r="AH1020" s="137">
        <f t="shared" si="86"/>
        <v>0.15888778550148958</v>
      </c>
      <c r="AI1020" s="136">
        <v>251.75</v>
      </c>
      <c r="AJ1020" s="138">
        <f t="shared" si="87"/>
        <v>0.15888778550148958</v>
      </c>
    </row>
    <row r="1021" spans="1:36">
      <c r="A1021" s="136">
        <v>252</v>
      </c>
      <c r="B1021" s="137">
        <f t="shared" si="67"/>
        <v>0.15873015873015872</v>
      </c>
      <c r="C1021" s="137">
        <f t="shared" si="68"/>
        <v>1.5873015873015872</v>
      </c>
      <c r="D1021" s="9">
        <v>25.1999999999991</v>
      </c>
      <c r="E1021" s="138">
        <f t="shared" si="69"/>
        <v>1.5873015873016438</v>
      </c>
      <c r="F1021" s="136">
        <v>252</v>
      </c>
      <c r="G1021" s="137">
        <f t="shared" si="70"/>
        <v>0.39682539682539686</v>
      </c>
      <c r="H1021" s="137">
        <f t="shared" si="71"/>
        <v>3.9682539682539684</v>
      </c>
      <c r="I1021" s="9">
        <v>25.1999999999991</v>
      </c>
      <c r="J1021" s="138">
        <f t="shared" si="72"/>
        <v>1.5873015873016438</v>
      </c>
      <c r="K1021" s="136">
        <v>1005</v>
      </c>
      <c r="L1021" s="137">
        <f t="shared" si="73"/>
        <v>0.39800995024875624</v>
      </c>
      <c r="M1021" s="137">
        <f t="shared" si="74"/>
        <v>3.9800995024875623</v>
      </c>
      <c r="N1021" s="136">
        <v>252</v>
      </c>
      <c r="O1021" s="137">
        <f t="shared" si="75"/>
        <v>0.15873015873015872</v>
      </c>
      <c r="P1021" s="137">
        <f t="shared" si="76"/>
        <v>1.5873015873015872</v>
      </c>
      <c r="Q1021" s="9">
        <v>25.1999999999991</v>
      </c>
      <c r="R1021" s="138">
        <f t="shared" si="77"/>
        <v>1.5873015873016438</v>
      </c>
      <c r="S1021" s="136">
        <v>10.079999999999901</v>
      </c>
      <c r="T1021" s="137">
        <f t="shared" si="78"/>
        <v>0.19841269841270037</v>
      </c>
      <c r="U1021" s="137">
        <f t="shared" si="79"/>
        <v>1.9841269841270037</v>
      </c>
      <c r="V1021" s="136">
        <v>100.800000000007</v>
      </c>
      <c r="W1021" s="137">
        <f t="shared" si="80"/>
        <v>0.19841269841268463</v>
      </c>
      <c r="X1021" s="137">
        <f t="shared" si="81"/>
        <v>1.9841269841268463</v>
      </c>
      <c r="Y1021" s="136">
        <v>252</v>
      </c>
      <c r="Z1021" s="9">
        <f t="shared" si="82"/>
        <v>0.15873015873015872</v>
      </c>
      <c r="AA1021" s="139">
        <v>1.008</v>
      </c>
      <c r="AB1021" s="9">
        <f t="shared" si="83"/>
        <v>0.1984126984126984</v>
      </c>
      <c r="AC1021" s="136">
        <v>252</v>
      </c>
      <c r="AD1021" s="9">
        <f t="shared" si="84"/>
        <v>0.25396825396825395</v>
      </c>
      <c r="AE1021" s="136">
        <v>252</v>
      </c>
      <c r="AF1021" s="137">
        <f t="shared" si="85"/>
        <v>0.15873015873015872</v>
      </c>
      <c r="AG1021" s="136">
        <v>252</v>
      </c>
      <c r="AH1021" s="137">
        <f t="shared" si="86"/>
        <v>0.15873015873015872</v>
      </c>
      <c r="AI1021" s="136">
        <v>252</v>
      </c>
      <c r="AJ1021" s="138">
        <f t="shared" si="87"/>
        <v>0.15873015873015872</v>
      </c>
    </row>
    <row r="1022" spans="1:36">
      <c r="A1022" s="136">
        <v>252.25</v>
      </c>
      <c r="B1022" s="137">
        <f t="shared" si="67"/>
        <v>0.15857284440039643</v>
      </c>
      <c r="C1022" s="137">
        <f t="shared" si="68"/>
        <v>1.5857284440039643</v>
      </c>
      <c r="D1022" s="9">
        <v>25.224999999999099</v>
      </c>
      <c r="E1022" s="138">
        <f t="shared" si="69"/>
        <v>1.5857284440040209</v>
      </c>
      <c r="F1022" s="136">
        <v>252.25</v>
      </c>
      <c r="G1022" s="137">
        <f t="shared" si="70"/>
        <v>0.39643211100099107</v>
      </c>
      <c r="H1022" s="137">
        <f t="shared" si="71"/>
        <v>3.9643211100099105</v>
      </c>
      <c r="I1022" s="9">
        <v>25.224999999999099</v>
      </c>
      <c r="J1022" s="138">
        <f t="shared" si="72"/>
        <v>1.5857284440040209</v>
      </c>
      <c r="K1022" s="9">
        <v>1006</v>
      </c>
      <c r="L1022" s="137">
        <f t="shared" si="73"/>
        <v>0.39761431411530818</v>
      </c>
      <c r="M1022" s="137">
        <f t="shared" si="74"/>
        <v>3.9761431411530817</v>
      </c>
      <c r="N1022" s="136">
        <v>252.25</v>
      </c>
      <c r="O1022" s="137">
        <f t="shared" si="75"/>
        <v>0.15857284440039643</v>
      </c>
      <c r="P1022" s="137">
        <f t="shared" si="76"/>
        <v>1.5857284440039643</v>
      </c>
      <c r="Q1022" s="9">
        <v>25.224999999999099</v>
      </c>
      <c r="R1022" s="138">
        <f t="shared" si="77"/>
        <v>1.5857284440040209</v>
      </c>
      <c r="S1022" s="136">
        <v>10.0899999999999</v>
      </c>
      <c r="T1022" s="137">
        <f t="shared" si="78"/>
        <v>0.19821605550049751</v>
      </c>
      <c r="U1022" s="137">
        <f t="shared" si="79"/>
        <v>1.982160555004975</v>
      </c>
      <c r="V1022" s="136">
        <v>100.90000000000801</v>
      </c>
      <c r="W1022" s="137">
        <f t="shared" si="80"/>
        <v>0.1982160555004798</v>
      </c>
      <c r="X1022" s="137">
        <f t="shared" si="81"/>
        <v>1.982160555004798</v>
      </c>
      <c r="Y1022" s="136">
        <v>252.25</v>
      </c>
      <c r="Z1022" s="9">
        <f t="shared" si="82"/>
        <v>0.15857284440039643</v>
      </c>
      <c r="AA1022" s="139">
        <v>1.0089999999999999</v>
      </c>
      <c r="AB1022" s="9">
        <f t="shared" si="83"/>
        <v>0.19821605550049556</v>
      </c>
      <c r="AC1022" s="136">
        <v>252.25</v>
      </c>
      <c r="AD1022" s="9">
        <f t="shared" si="84"/>
        <v>0.25371655104063429</v>
      </c>
      <c r="AE1022" s="136">
        <v>252.25</v>
      </c>
      <c r="AF1022" s="137">
        <f t="shared" si="85"/>
        <v>0.15857284440039643</v>
      </c>
      <c r="AG1022" s="136">
        <v>252.25</v>
      </c>
      <c r="AH1022" s="137">
        <f t="shared" si="86"/>
        <v>0.15857284440039643</v>
      </c>
      <c r="AI1022" s="136">
        <v>252.25</v>
      </c>
      <c r="AJ1022" s="138">
        <f t="shared" si="87"/>
        <v>0.15857284440039643</v>
      </c>
    </row>
    <row r="1023" spans="1:36">
      <c r="A1023" s="136">
        <v>252.5</v>
      </c>
      <c r="B1023" s="137">
        <f t="shared" si="67"/>
        <v>0.15841584158415842</v>
      </c>
      <c r="C1023" s="137">
        <f t="shared" si="68"/>
        <v>1.5841584158415842</v>
      </c>
      <c r="D1023" s="9">
        <v>25.249999999999101</v>
      </c>
      <c r="E1023" s="138">
        <f t="shared" si="69"/>
        <v>1.5841584158416404</v>
      </c>
      <c r="F1023" s="136">
        <v>252.5</v>
      </c>
      <c r="G1023" s="137">
        <f t="shared" si="70"/>
        <v>0.39603960396039606</v>
      </c>
      <c r="H1023" s="137">
        <f t="shared" si="71"/>
        <v>3.9603960396039604</v>
      </c>
      <c r="I1023" s="9">
        <v>25.249999999999101</v>
      </c>
      <c r="J1023" s="138">
        <f t="shared" si="72"/>
        <v>1.5841584158416404</v>
      </c>
      <c r="K1023" s="136">
        <v>1007</v>
      </c>
      <c r="L1023" s="137">
        <f t="shared" si="73"/>
        <v>0.39721946375372397</v>
      </c>
      <c r="M1023" s="137">
        <f t="shared" si="74"/>
        <v>3.9721946375372399</v>
      </c>
      <c r="N1023" s="136">
        <v>252.5</v>
      </c>
      <c r="O1023" s="137">
        <f t="shared" si="75"/>
        <v>0.15841584158415842</v>
      </c>
      <c r="P1023" s="137">
        <f t="shared" si="76"/>
        <v>1.5841584158415842</v>
      </c>
      <c r="Q1023" s="9">
        <v>25.249999999999101</v>
      </c>
      <c r="R1023" s="138">
        <f t="shared" si="77"/>
        <v>1.5841584158416404</v>
      </c>
      <c r="S1023" s="136">
        <v>10.0999999999999</v>
      </c>
      <c r="T1023" s="137">
        <f t="shared" si="78"/>
        <v>0.1980198019802</v>
      </c>
      <c r="U1023" s="137">
        <f t="shared" si="79"/>
        <v>1.9801980198019999</v>
      </c>
      <c r="V1023" s="136">
        <v>101.000000000008</v>
      </c>
      <c r="W1023" s="137">
        <f t="shared" si="80"/>
        <v>0.19801980198018235</v>
      </c>
      <c r="X1023" s="137">
        <f t="shared" si="81"/>
        <v>1.9801980198018234</v>
      </c>
      <c r="Y1023" s="136">
        <v>252.5</v>
      </c>
      <c r="Z1023" s="9">
        <f t="shared" si="82"/>
        <v>0.15841584158415842</v>
      </c>
      <c r="AA1023" s="139">
        <v>1.01</v>
      </c>
      <c r="AB1023" s="9">
        <f t="shared" si="83"/>
        <v>0.198019801980198</v>
      </c>
      <c r="AC1023" s="136">
        <v>252.5</v>
      </c>
      <c r="AD1023" s="9">
        <f t="shared" si="84"/>
        <v>0.25346534653465347</v>
      </c>
      <c r="AE1023" s="136">
        <v>252.5</v>
      </c>
      <c r="AF1023" s="137">
        <f t="shared" si="85"/>
        <v>0.15841584158415842</v>
      </c>
      <c r="AG1023" s="136">
        <v>252.5</v>
      </c>
      <c r="AH1023" s="137">
        <f t="shared" si="86"/>
        <v>0.15841584158415842</v>
      </c>
      <c r="AI1023" s="136">
        <v>252.5</v>
      </c>
      <c r="AJ1023" s="138">
        <f t="shared" si="87"/>
        <v>0.15841584158415842</v>
      </c>
    </row>
    <row r="1024" spans="1:36">
      <c r="A1024" s="136">
        <v>252.75</v>
      </c>
      <c r="B1024" s="137">
        <f t="shared" si="67"/>
        <v>0.15825914935707222</v>
      </c>
      <c r="C1024" s="137">
        <f t="shared" si="68"/>
        <v>1.5825914935707222</v>
      </c>
      <c r="D1024" s="9">
        <v>25.2749999999991</v>
      </c>
      <c r="E1024" s="138">
        <f t="shared" si="69"/>
        <v>1.5825914935707783</v>
      </c>
      <c r="F1024" s="136">
        <v>252.75</v>
      </c>
      <c r="G1024" s="137">
        <f t="shared" si="70"/>
        <v>0.39564787339268054</v>
      </c>
      <c r="H1024" s="137">
        <f t="shared" si="71"/>
        <v>3.9564787339268053</v>
      </c>
      <c r="I1024" s="9">
        <v>25.2749999999991</v>
      </c>
      <c r="J1024" s="138">
        <f t="shared" si="72"/>
        <v>1.5825914935707783</v>
      </c>
      <c r="K1024" s="9">
        <v>1008</v>
      </c>
      <c r="L1024" s="137">
        <f t="shared" si="73"/>
        <v>0.39682539682539686</v>
      </c>
      <c r="M1024" s="137">
        <f t="shared" si="74"/>
        <v>3.9682539682539684</v>
      </c>
      <c r="N1024" s="136">
        <v>252.75</v>
      </c>
      <c r="O1024" s="137">
        <f t="shared" si="75"/>
        <v>0.15825914935707222</v>
      </c>
      <c r="P1024" s="137">
        <f t="shared" si="76"/>
        <v>1.5825914935707222</v>
      </c>
      <c r="Q1024" s="9">
        <v>25.2749999999991</v>
      </c>
      <c r="R1024" s="138">
        <f t="shared" si="77"/>
        <v>1.5825914935707783</v>
      </c>
      <c r="S1024" s="136">
        <v>10.1099999999999</v>
      </c>
      <c r="T1024" s="137">
        <f t="shared" si="78"/>
        <v>0.19782393669634221</v>
      </c>
      <c r="U1024" s="137">
        <f t="shared" si="79"/>
        <v>1.9782393669634222</v>
      </c>
      <c r="V1024" s="136">
        <v>101.100000000008</v>
      </c>
      <c r="W1024" s="137">
        <f t="shared" si="80"/>
        <v>0.19782393669632461</v>
      </c>
      <c r="X1024" s="137">
        <f t="shared" si="81"/>
        <v>1.9782393669632461</v>
      </c>
      <c r="Y1024" s="136">
        <v>252.75</v>
      </c>
      <c r="Z1024" s="9">
        <f t="shared" si="82"/>
        <v>0.15825914935707222</v>
      </c>
      <c r="AA1024" s="139">
        <v>1.0109999999999999</v>
      </c>
      <c r="AB1024" s="9">
        <f t="shared" si="83"/>
        <v>0.19782393669634027</v>
      </c>
      <c r="AC1024" s="136">
        <v>252.75</v>
      </c>
      <c r="AD1024" s="9">
        <f t="shared" si="84"/>
        <v>0.25321463897131552</v>
      </c>
      <c r="AE1024" s="136">
        <v>252.75</v>
      </c>
      <c r="AF1024" s="137">
        <f t="shared" si="85"/>
        <v>0.15825914935707222</v>
      </c>
      <c r="AG1024" s="136">
        <v>252.75</v>
      </c>
      <c r="AH1024" s="137">
        <f t="shared" si="86"/>
        <v>0.15825914935707222</v>
      </c>
      <c r="AI1024" s="136">
        <v>252.75</v>
      </c>
      <c r="AJ1024" s="138">
        <f t="shared" si="87"/>
        <v>0.15825914935707222</v>
      </c>
    </row>
    <row r="1025" spans="1:36">
      <c r="A1025" s="136">
        <v>253</v>
      </c>
      <c r="B1025" s="137">
        <f t="shared" si="67"/>
        <v>0.15810276679841898</v>
      </c>
      <c r="C1025" s="137">
        <f t="shared" si="68"/>
        <v>1.5810276679841897</v>
      </c>
      <c r="D1025" s="9">
        <v>25.299999999999098</v>
      </c>
      <c r="E1025" s="138">
        <f t="shared" si="69"/>
        <v>1.5810276679842459</v>
      </c>
      <c r="F1025" s="136">
        <v>253</v>
      </c>
      <c r="G1025" s="137">
        <f t="shared" si="70"/>
        <v>0.39525691699604742</v>
      </c>
      <c r="H1025" s="137">
        <f t="shared" si="71"/>
        <v>3.9525691699604741</v>
      </c>
      <c r="I1025" s="9">
        <v>25.299999999999098</v>
      </c>
      <c r="J1025" s="138">
        <f t="shared" si="72"/>
        <v>1.5810276679842459</v>
      </c>
      <c r="K1025" s="136">
        <v>1009</v>
      </c>
      <c r="L1025" s="137">
        <f t="shared" si="73"/>
        <v>0.39643211100099107</v>
      </c>
      <c r="M1025" s="137">
        <f t="shared" si="74"/>
        <v>3.9643211100099105</v>
      </c>
      <c r="N1025" s="136">
        <v>253</v>
      </c>
      <c r="O1025" s="137">
        <f t="shared" si="75"/>
        <v>0.15810276679841898</v>
      </c>
      <c r="P1025" s="137">
        <f t="shared" si="76"/>
        <v>1.5810276679841897</v>
      </c>
      <c r="Q1025" s="9">
        <v>25.299999999999098</v>
      </c>
      <c r="R1025" s="138">
        <f t="shared" si="77"/>
        <v>1.5810276679842459</v>
      </c>
      <c r="S1025" s="136">
        <v>10.1199999999999</v>
      </c>
      <c r="T1025" s="137">
        <f t="shared" si="78"/>
        <v>0.19762845849802568</v>
      </c>
      <c r="U1025" s="137">
        <f t="shared" si="79"/>
        <v>1.9762845849802568</v>
      </c>
      <c r="V1025" s="136">
        <v>101.200000000008</v>
      </c>
      <c r="W1025" s="137">
        <f t="shared" si="80"/>
        <v>0.19762845849800809</v>
      </c>
      <c r="X1025" s="137">
        <f t="shared" si="81"/>
        <v>1.976284584980081</v>
      </c>
      <c r="Y1025" s="136">
        <v>253</v>
      </c>
      <c r="Z1025" s="9">
        <f t="shared" si="82"/>
        <v>0.15810276679841898</v>
      </c>
      <c r="AA1025" s="139">
        <v>1.012</v>
      </c>
      <c r="AB1025" s="9">
        <f t="shared" si="83"/>
        <v>0.19762845849802371</v>
      </c>
      <c r="AC1025" s="136">
        <v>253</v>
      </c>
      <c r="AD1025" s="9">
        <f t="shared" si="84"/>
        <v>0.25296442687747034</v>
      </c>
      <c r="AE1025" s="136">
        <v>253</v>
      </c>
      <c r="AF1025" s="137">
        <f t="shared" si="85"/>
        <v>0.15810276679841898</v>
      </c>
      <c r="AG1025" s="136">
        <v>253</v>
      </c>
      <c r="AH1025" s="137">
        <f t="shared" si="86"/>
        <v>0.15810276679841898</v>
      </c>
      <c r="AI1025" s="136">
        <v>253</v>
      </c>
      <c r="AJ1025" s="138">
        <f t="shared" si="87"/>
        <v>0.15810276679841898</v>
      </c>
    </row>
    <row r="1026" spans="1:36">
      <c r="A1026" s="136">
        <v>253.25</v>
      </c>
      <c r="B1026" s="137">
        <f t="shared" si="67"/>
        <v>0.15794669299111549</v>
      </c>
      <c r="C1026" s="137">
        <f t="shared" si="68"/>
        <v>1.579466929911155</v>
      </c>
      <c r="D1026" s="9">
        <v>25.3249999999991</v>
      </c>
      <c r="E1026" s="138">
        <f t="shared" si="69"/>
        <v>1.579466929911211</v>
      </c>
      <c r="F1026" s="136">
        <v>253.25</v>
      </c>
      <c r="G1026" s="137">
        <f t="shared" si="70"/>
        <v>0.39486673247778875</v>
      </c>
      <c r="H1026" s="137">
        <f t="shared" si="71"/>
        <v>3.9486673247778876</v>
      </c>
      <c r="I1026" s="9">
        <v>25.3249999999991</v>
      </c>
      <c r="J1026" s="138">
        <f t="shared" si="72"/>
        <v>1.579466929911211</v>
      </c>
      <c r="K1026" s="9">
        <v>1010</v>
      </c>
      <c r="L1026" s="137">
        <f t="shared" si="73"/>
        <v>0.39603960396039606</v>
      </c>
      <c r="M1026" s="137">
        <f t="shared" si="74"/>
        <v>3.9603960396039604</v>
      </c>
      <c r="N1026" s="136">
        <v>253.25</v>
      </c>
      <c r="O1026" s="137">
        <f t="shared" si="75"/>
        <v>0.15794669299111549</v>
      </c>
      <c r="P1026" s="137">
        <f t="shared" si="76"/>
        <v>1.579466929911155</v>
      </c>
      <c r="Q1026" s="9">
        <v>25.3249999999991</v>
      </c>
      <c r="R1026" s="138">
        <f t="shared" si="77"/>
        <v>1.579466929911211</v>
      </c>
      <c r="S1026" s="136">
        <v>10.1299999999999</v>
      </c>
      <c r="T1026" s="137">
        <f t="shared" si="78"/>
        <v>0.19743336623889632</v>
      </c>
      <c r="U1026" s="137">
        <f t="shared" si="79"/>
        <v>1.9743336623889631</v>
      </c>
      <c r="V1026" s="136">
        <v>101.300000000008</v>
      </c>
      <c r="W1026" s="137">
        <f t="shared" si="80"/>
        <v>0.19743336623887878</v>
      </c>
      <c r="X1026" s="137">
        <f t="shared" si="81"/>
        <v>1.9743336623887877</v>
      </c>
      <c r="Y1026" s="136">
        <v>253.25</v>
      </c>
      <c r="Z1026" s="9">
        <f t="shared" si="82"/>
        <v>0.15794669299111549</v>
      </c>
      <c r="AA1026" s="139">
        <v>1.0129999999999999</v>
      </c>
      <c r="AB1026" s="9">
        <f t="shared" si="83"/>
        <v>0.19743336623889438</v>
      </c>
      <c r="AC1026" s="136">
        <v>253.25</v>
      </c>
      <c r="AD1026" s="9">
        <f t="shared" si="84"/>
        <v>0.25271470878578478</v>
      </c>
      <c r="AE1026" s="136">
        <v>253.25</v>
      </c>
      <c r="AF1026" s="137">
        <f t="shared" si="85"/>
        <v>0.15794669299111549</v>
      </c>
      <c r="AG1026" s="136">
        <v>253.25</v>
      </c>
      <c r="AH1026" s="137">
        <f t="shared" si="86"/>
        <v>0.15794669299111549</v>
      </c>
      <c r="AI1026" s="136">
        <v>253.25</v>
      </c>
      <c r="AJ1026" s="138">
        <f t="shared" si="87"/>
        <v>0.15794669299111549</v>
      </c>
    </row>
    <row r="1027" spans="1:36">
      <c r="A1027" s="136">
        <v>253.5</v>
      </c>
      <c r="B1027" s="137">
        <f t="shared" si="67"/>
        <v>0.15779092702169625</v>
      </c>
      <c r="C1027" s="137">
        <f t="shared" si="68"/>
        <v>1.5779092702169626</v>
      </c>
      <c r="D1027" s="9">
        <v>25.349999999999099</v>
      </c>
      <c r="E1027" s="138">
        <f t="shared" si="69"/>
        <v>1.5779092702170185</v>
      </c>
      <c r="F1027" s="136">
        <v>253.5</v>
      </c>
      <c r="G1027" s="137">
        <f t="shared" si="70"/>
        <v>0.39447731755424065</v>
      </c>
      <c r="H1027" s="137">
        <f t="shared" si="71"/>
        <v>3.9447731755424065</v>
      </c>
      <c r="I1027" s="9">
        <v>25.349999999999099</v>
      </c>
      <c r="J1027" s="138">
        <f t="shared" si="72"/>
        <v>1.5779092702170185</v>
      </c>
      <c r="K1027" s="136">
        <v>1011</v>
      </c>
      <c r="L1027" s="137">
        <f t="shared" si="73"/>
        <v>0.39564787339268054</v>
      </c>
      <c r="M1027" s="137">
        <f t="shared" si="74"/>
        <v>3.9564787339268053</v>
      </c>
      <c r="N1027" s="136">
        <v>253.5</v>
      </c>
      <c r="O1027" s="137">
        <f t="shared" si="75"/>
        <v>0.15779092702169625</v>
      </c>
      <c r="P1027" s="137">
        <f t="shared" si="76"/>
        <v>1.5779092702169626</v>
      </c>
      <c r="Q1027" s="9">
        <v>25.349999999999099</v>
      </c>
      <c r="R1027" s="138">
        <f t="shared" si="77"/>
        <v>1.5779092702170185</v>
      </c>
      <c r="S1027" s="136">
        <v>10.139999999999899</v>
      </c>
      <c r="T1027" s="137">
        <f t="shared" si="78"/>
        <v>0.19723865877712229</v>
      </c>
      <c r="U1027" s="137">
        <f t="shared" si="79"/>
        <v>1.972386587771223</v>
      </c>
      <c r="V1027" s="136">
        <v>101.40000000000801</v>
      </c>
      <c r="W1027" s="137">
        <f t="shared" si="80"/>
        <v>0.19723865877710473</v>
      </c>
      <c r="X1027" s="137">
        <f t="shared" si="81"/>
        <v>1.9723865877710471</v>
      </c>
      <c r="Y1027" s="136">
        <v>253.5</v>
      </c>
      <c r="Z1027" s="9">
        <f t="shared" si="82"/>
        <v>0.15779092702169625</v>
      </c>
      <c r="AA1027" s="139">
        <v>1.014</v>
      </c>
      <c r="AB1027" s="9">
        <f t="shared" si="83"/>
        <v>0.1972386587771203</v>
      </c>
      <c r="AC1027" s="136">
        <v>253.5</v>
      </c>
      <c r="AD1027" s="9">
        <f t="shared" si="84"/>
        <v>0.25246548323471402</v>
      </c>
      <c r="AE1027" s="136">
        <v>253.5</v>
      </c>
      <c r="AF1027" s="137">
        <f t="shared" si="85"/>
        <v>0.15779092702169625</v>
      </c>
      <c r="AG1027" s="136">
        <v>253.5</v>
      </c>
      <c r="AH1027" s="137">
        <f t="shared" si="86"/>
        <v>0.15779092702169625</v>
      </c>
      <c r="AI1027" s="136">
        <v>253.5</v>
      </c>
      <c r="AJ1027" s="138">
        <f t="shared" si="87"/>
        <v>0.15779092702169625</v>
      </c>
    </row>
    <row r="1028" spans="1:36">
      <c r="A1028" s="136">
        <v>253.75</v>
      </c>
      <c r="B1028" s="137">
        <f t="shared" si="67"/>
        <v>0.15763546798029557</v>
      </c>
      <c r="C1028" s="137">
        <f t="shared" si="68"/>
        <v>1.5763546798029557</v>
      </c>
      <c r="D1028" s="9">
        <v>25.374999999999101</v>
      </c>
      <c r="E1028" s="138">
        <f t="shared" si="69"/>
        <v>1.5763546798030115</v>
      </c>
      <c r="F1028" s="136">
        <v>253.75</v>
      </c>
      <c r="G1028" s="137">
        <f t="shared" si="70"/>
        <v>0.39408866995073893</v>
      </c>
      <c r="H1028" s="137">
        <f t="shared" si="71"/>
        <v>3.9408866995073892</v>
      </c>
      <c r="I1028" s="9">
        <v>25.374999999999101</v>
      </c>
      <c r="J1028" s="138">
        <f t="shared" si="72"/>
        <v>1.5763546798030115</v>
      </c>
      <c r="K1028" s="9">
        <v>1012</v>
      </c>
      <c r="L1028" s="137">
        <f t="shared" si="73"/>
        <v>0.39525691699604742</v>
      </c>
      <c r="M1028" s="137">
        <f t="shared" si="74"/>
        <v>3.9525691699604741</v>
      </c>
      <c r="N1028" s="136">
        <v>253.75</v>
      </c>
      <c r="O1028" s="137">
        <f t="shared" si="75"/>
        <v>0.15763546798029557</v>
      </c>
      <c r="P1028" s="137">
        <f t="shared" si="76"/>
        <v>1.5763546798029557</v>
      </c>
      <c r="Q1028" s="9">
        <v>25.374999999999101</v>
      </c>
      <c r="R1028" s="138">
        <f t="shared" si="77"/>
        <v>1.5763546798030115</v>
      </c>
      <c r="S1028" s="136">
        <v>10.149999999999901</v>
      </c>
      <c r="T1028" s="137">
        <f t="shared" si="78"/>
        <v>0.19704433497537138</v>
      </c>
      <c r="U1028" s="137">
        <f t="shared" si="79"/>
        <v>1.9704433497537139</v>
      </c>
      <c r="V1028" s="136">
        <v>101.500000000008</v>
      </c>
      <c r="W1028" s="137">
        <f t="shared" si="80"/>
        <v>0.19704433497535395</v>
      </c>
      <c r="X1028" s="137">
        <f t="shared" si="81"/>
        <v>1.9704433497535394</v>
      </c>
      <c r="Y1028" s="136">
        <v>253.75</v>
      </c>
      <c r="Z1028" s="9">
        <f t="shared" si="82"/>
        <v>0.15763546798029557</v>
      </c>
      <c r="AA1028" s="139">
        <v>1.0149999999999999</v>
      </c>
      <c r="AB1028" s="9">
        <f t="shared" si="83"/>
        <v>0.19704433497536947</v>
      </c>
      <c r="AC1028" s="136">
        <v>253.75</v>
      </c>
      <c r="AD1028" s="9">
        <f t="shared" si="84"/>
        <v>0.25221674876847289</v>
      </c>
      <c r="AE1028" s="136">
        <v>253.75</v>
      </c>
      <c r="AF1028" s="137">
        <f t="shared" si="85"/>
        <v>0.15763546798029557</v>
      </c>
      <c r="AG1028" s="136">
        <v>253.75</v>
      </c>
      <c r="AH1028" s="137">
        <f t="shared" si="86"/>
        <v>0.15763546798029557</v>
      </c>
      <c r="AI1028" s="136">
        <v>253.75</v>
      </c>
      <c r="AJ1028" s="138">
        <f t="shared" si="87"/>
        <v>0.15763546798029557</v>
      </c>
    </row>
    <row r="1029" spans="1:36">
      <c r="A1029" s="136">
        <v>254</v>
      </c>
      <c r="B1029" s="137">
        <f t="shared" si="67"/>
        <v>0.15748031496062992</v>
      </c>
      <c r="C1029" s="137">
        <f t="shared" si="68"/>
        <v>1.5748031496062991</v>
      </c>
      <c r="D1029" s="9">
        <v>25.3999999999991</v>
      </c>
      <c r="E1029" s="138">
        <f t="shared" si="69"/>
        <v>1.574803149606355</v>
      </c>
      <c r="F1029" s="136">
        <v>254</v>
      </c>
      <c r="G1029" s="137">
        <f t="shared" si="70"/>
        <v>0.39370078740157483</v>
      </c>
      <c r="H1029" s="137">
        <f t="shared" si="71"/>
        <v>3.9370078740157481</v>
      </c>
      <c r="I1029" s="9">
        <v>25.3999999999991</v>
      </c>
      <c r="J1029" s="138">
        <f t="shared" si="72"/>
        <v>1.574803149606355</v>
      </c>
      <c r="K1029" s="136">
        <v>1013</v>
      </c>
      <c r="L1029" s="137">
        <f t="shared" si="73"/>
        <v>0.39486673247778875</v>
      </c>
      <c r="M1029" s="137">
        <f t="shared" si="74"/>
        <v>3.9486673247778876</v>
      </c>
      <c r="N1029" s="136">
        <v>254</v>
      </c>
      <c r="O1029" s="137">
        <f t="shared" si="75"/>
        <v>0.15748031496062992</v>
      </c>
      <c r="P1029" s="137">
        <f t="shared" si="76"/>
        <v>1.5748031496062991</v>
      </c>
      <c r="Q1029" s="9">
        <v>25.3999999999991</v>
      </c>
      <c r="R1029" s="138">
        <f t="shared" si="77"/>
        <v>1.574803149606355</v>
      </c>
      <c r="S1029" s="136">
        <v>10.159999999999901</v>
      </c>
      <c r="T1029" s="137">
        <f t="shared" si="78"/>
        <v>0.19685039370078933</v>
      </c>
      <c r="U1029" s="137">
        <f t="shared" si="79"/>
        <v>1.9685039370078932</v>
      </c>
      <c r="V1029" s="136">
        <v>101.600000000008</v>
      </c>
      <c r="W1029" s="137">
        <f t="shared" si="80"/>
        <v>0.19685039370077193</v>
      </c>
      <c r="X1029" s="137">
        <f t="shared" si="81"/>
        <v>1.9685039370077193</v>
      </c>
      <c r="Y1029" s="136">
        <v>254</v>
      </c>
      <c r="Z1029" s="9">
        <f t="shared" si="82"/>
        <v>0.15748031496062992</v>
      </c>
      <c r="AA1029" s="139">
        <v>1.016</v>
      </c>
      <c r="AB1029" s="9">
        <f t="shared" si="83"/>
        <v>0.19685039370078738</v>
      </c>
      <c r="AC1029" s="136">
        <v>254</v>
      </c>
      <c r="AD1029" s="9">
        <f t="shared" si="84"/>
        <v>0.25196850393700787</v>
      </c>
      <c r="AE1029" s="136">
        <v>254</v>
      </c>
      <c r="AF1029" s="137">
        <f t="shared" si="85"/>
        <v>0.15748031496062992</v>
      </c>
      <c r="AG1029" s="136">
        <v>254</v>
      </c>
      <c r="AH1029" s="137">
        <f t="shared" si="86"/>
        <v>0.15748031496062992</v>
      </c>
      <c r="AI1029" s="136">
        <v>254</v>
      </c>
      <c r="AJ1029" s="138">
        <f t="shared" si="87"/>
        <v>0.15748031496062992</v>
      </c>
    </row>
    <row r="1030" spans="1:36">
      <c r="A1030" s="136">
        <v>254.25</v>
      </c>
      <c r="B1030" s="137">
        <f t="shared" si="67"/>
        <v>0.15732546705998032</v>
      </c>
      <c r="C1030" s="137">
        <f t="shared" si="68"/>
        <v>1.5732546705998032</v>
      </c>
      <c r="D1030" s="9">
        <v>25.424999999999098</v>
      </c>
      <c r="E1030" s="138">
        <f t="shared" si="69"/>
        <v>1.5732546705998594</v>
      </c>
      <c r="F1030" s="136">
        <v>254.25</v>
      </c>
      <c r="G1030" s="137">
        <f t="shared" si="70"/>
        <v>0.39331366764995079</v>
      </c>
      <c r="H1030" s="137">
        <f t="shared" si="71"/>
        <v>3.9331366764995082</v>
      </c>
      <c r="I1030" s="9">
        <v>25.424999999999098</v>
      </c>
      <c r="J1030" s="138">
        <f t="shared" si="72"/>
        <v>1.5732546705998594</v>
      </c>
      <c r="K1030" s="9">
        <v>1014</v>
      </c>
      <c r="L1030" s="137">
        <f t="shared" si="73"/>
        <v>0.39447731755424065</v>
      </c>
      <c r="M1030" s="137">
        <f t="shared" si="74"/>
        <v>3.9447731755424065</v>
      </c>
      <c r="N1030" s="136">
        <v>254.25</v>
      </c>
      <c r="O1030" s="137">
        <f t="shared" si="75"/>
        <v>0.15732546705998032</v>
      </c>
      <c r="P1030" s="137">
        <f t="shared" si="76"/>
        <v>1.5732546705998032</v>
      </c>
      <c r="Q1030" s="9">
        <v>25.424999999999098</v>
      </c>
      <c r="R1030" s="138">
        <f t="shared" si="77"/>
        <v>1.5732546705998594</v>
      </c>
      <c r="S1030" s="136">
        <v>10.1699999999999</v>
      </c>
      <c r="T1030" s="137">
        <f t="shared" si="78"/>
        <v>0.19665683382497737</v>
      </c>
      <c r="U1030" s="137">
        <f t="shared" si="79"/>
        <v>1.9665683382497736</v>
      </c>
      <c r="V1030" s="136">
        <v>101.700000000008</v>
      </c>
      <c r="W1030" s="137">
        <f t="shared" si="80"/>
        <v>0.19665683382495996</v>
      </c>
      <c r="X1030" s="137">
        <f t="shared" si="81"/>
        <v>1.9665683382495995</v>
      </c>
      <c r="Y1030" s="136">
        <v>254.25</v>
      </c>
      <c r="Z1030" s="9">
        <f t="shared" si="82"/>
        <v>0.15732546705998032</v>
      </c>
      <c r="AA1030" s="139">
        <v>1.0169999999999999</v>
      </c>
      <c r="AB1030" s="9">
        <f t="shared" si="83"/>
        <v>0.19665683382497542</v>
      </c>
      <c r="AC1030" s="136">
        <v>254.25</v>
      </c>
      <c r="AD1030" s="9">
        <f t="shared" si="84"/>
        <v>0.25172074729596849</v>
      </c>
      <c r="AE1030" s="136">
        <v>254.25</v>
      </c>
      <c r="AF1030" s="137">
        <f t="shared" si="85"/>
        <v>0.15732546705998032</v>
      </c>
      <c r="AG1030" s="136">
        <v>254.25</v>
      </c>
      <c r="AH1030" s="137">
        <f t="shared" si="86"/>
        <v>0.15732546705998032</v>
      </c>
      <c r="AI1030" s="136">
        <v>254.25</v>
      </c>
      <c r="AJ1030" s="138">
        <f t="shared" si="87"/>
        <v>0.15732546705998032</v>
      </c>
    </row>
    <row r="1031" spans="1:36">
      <c r="A1031" s="136">
        <v>254.5</v>
      </c>
      <c r="B1031" s="137">
        <f t="shared" si="67"/>
        <v>0.15717092337917485</v>
      </c>
      <c r="C1031" s="137">
        <f t="shared" si="68"/>
        <v>1.5717092337917484</v>
      </c>
      <c r="D1031" s="9">
        <v>25.4499999999991</v>
      </c>
      <c r="E1031" s="138">
        <f t="shared" si="69"/>
        <v>1.5717092337918042</v>
      </c>
      <c r="F1031" s="136">
        <v>254.5</v>
      </c>
      <c r="G1031" s="137">
        <f t="shared" si="70"/>
        <v>0.39292730844793711</v>
      </c>
      <c r="H1031" s="137">
        <f t="shared" si="71"/>
        <v>3.9292730844793713</v>
      </c>
      <c r="I1031" s="9">
        <v>25.4499999999991</v>
      </c>
      <c r="J1031" s="138">
        <f t="shared" si="72"/>
        <v>1.5717092337918042</v>
      </c>
      <c r="K1031" s="136">
        <v>1015</v>
      </c>
      <c r="L1031" s="137">
        <f t="shared" si="73"/>
        <v>0.39408866995073893</v>
      </c>
      <c r="M1031" s="137">
        <f t="shared" si="74"/>
        <v>3.9408866995073892</v>
      </c>
      <c r="N1031" s="136">
        <v>254.5</v>
      </c>
      <c r="O1031" s="137">
        <f t="shared" si="75"/>
        <v>0.15717092337917485</v>
      </c>
      <c r="P1031" s="137">
        <f t="shared" si="76"/>
        <v>1.5717092337917484</v>
      </c>
      <c r="Q1031" s="9">
        <v>25.4499999999991</v>
      </c>
      <c r="R1031" s="138">
        <f t="shared" si="77"/>
        <v>1.5717092337918042</v>
      </c>
      <c r="S1031" s="136">
        <v>10.1799999999999</v>
      </c>
      <c r="T1031" s="137">
        <f t="shared" si="78"/>
        <v>0.19646365422397047</v>
      </c>
      <c r="U1031" s="137">
        <f t="shared" si="79"/>
        <v>1.9646365422397047</v>
      </c>
      <c r="V1031" s="136">
        <v>101.80000000000901</v>
      </c>
      <c r="W1031" s="137">
        <f t="shared" si="80"/>
        <v>0.19646365422395118</v>
      </c>
      <c r="X1031" s="137">
        <f t="shared" si="81"/>
        <v>1.9646365422395118</v>
      </c>
      <c r="Y1031" s="136">
        <v>254.5</v>
      </c>
      <c r="Z1031" s="9">
        <f t="shared" si="82"/>
        <v>0.15717092337917485</v>
      </c>
      <c r="AA1031" s="139">
        <v>1.018</v>
      </c>
      <c r="AB1031" s="9">
        <f t="shared" si="83"/>
        <v>0.19646365422396858</v>
      </c>
      <c r="AC1031" s="136">
        <v>254.5</v>
      </c>
      <c r="AD1031" s="9">
        <f t="shared" si="84"/>
        <v>0.25147347740667975</v>
      </c>
      <c r="AE1031" s="136">
        <v>254.5</v>
      </c>
      <c r="AF1031" s="137">
        <f t="shared" si="85"/>
        <v>0.15717092337917485</v>
      </c>
      <c r="AG1031" s="136">
        <v>254.5</v>
      </c>
      <c r="AH1031" s="137">
        <f t="shared" si="86"/>
        <v>0.15717092337917485</v>
      </c>
      <c r="AI1031" s="136">
        <v>254.5</v>
      </c>
      <c r="AJ1031" s="138">
        <f t="shared" si="87"/>
        <v>0.15717092337917485</v>
      </c>
    </row>
    <row r="1032" spans="1:36">
      <c r="A1032" s="136">
        <v>254.75</v>
      </c>
      <c r="B1032" s="137">
        <f t="shared" si="67"/>
        <v>0.15701668302257116</v>
      </c>
      <c r="C1032" s="137">
        <f t="shared" si="68"/>
        <v>1.5701668302257117</v>
      </c>
      <c r="D1032" s="9">
        <v>25.474999999999099</v>
      </c>
      <c r="E1032" s="138">
        <f t="shared" si="69"/>
        <v>1.570166830225767</v>
      </c>
      <c r="F1032" s="136">
        <v>254.75</v>
      </c>
      <c r="G1032" s="137">
        <f t="shared" si="70"/>
        <v>0.39254170755642787</v>
      </c>
      <c r="H1032" s="137">
        <f t="shared" si="71"/>
        <v>3.9254170755642788</v>
      </c>
      <c r="I1032" s="9">
        <v>25.474999999999099</v>
      </c>
      <c r="J1032" s="138">
        <f t="shared" si="72"/>
        <v>1.570166830225767</v>
      </c>
      <c r="K1032" s="9">
        <v>1016</v>
      </c>
      <c r="L1032" s="137">
        <f t="shared" si="73"/>
        <v>0.39370078740157483</v>
      </c>
      <c r="M1032" s="137">
        <f t="shared" si="74"/>
        <v>3.9370078740157481</v>
      </c>
      <c r="N1032" s="136">
        <v>254.75</v>
      </c>
      <c r="O1032" s="137">
        <f t="shared" si="75"/>
        <v>0.15701668302257116</v>
      </c>
      <c r="P1032" s="137">
        <f t="shared" si="76"/>
        <v>1.5701668302257117</v>
      </c>
      <c r="Q1032" s="9">
        <v>25.474999999999099</v>
      </c>
      <c r="R1032" s="138">
        <f t="shared" si="77"/>
        <v>1.570166830225767</v>
      </c>
      <c r="S1032" s="136">
        <v>10.1899999999999</v>
      </c>
      <c r="T1032" s="137">
        <f t="shared" si="78"/>
        <v>0.19627085377821588</v>
      </c>
      <c r="U1032" s="137">
        <f t="shared" si="79"/>
        <v>1.9627085377821587</v>
      </c>
      <c r="V1032" s="136">
        <v>101.900000000009</v>
      </c>
      <c r="W1032" s="137">
        <f t="shared" si="80"/>
        <v>0.19627085377819661</v>
      </c>
      <c r="X1032" s="137">
        <f t="shared" si="81"/>
        <v>1.9627085377819662</v>
      </c>
      <c r="Y1032" s="136">
        <v>254.75</v>
      </c>
      <c r="Z1032" s="9">
        <f t="shared" si="82"/>
        <v>0.15701668302257116</v>
      </c>
      <c r="AA1032" s="139">
        <v>1.0189999999999999</v>
      </c>
      <c r="AB1032" s="9">
        <f t="shared" si="83"/>
        <v>0.19627085377821396</v>
      </c>
      <c r="AC1032" s="136">
        <v>254.75</v>
      </c>
      <c r="AD1032" s="9">
        <f t="shared" si="84"/>
        <v>0.25122669283611382</v>
      </c>
      <c r="AE1032" s="136">
        <v>254.75</v>
      </c>
      <c r="AF1032" s="137">
        <f t="shared" si="85"/>
        <v>0.15701668302257116</v>
      </c>
      <c r="AG1032" s="136">
        <v>254.75</v>
      </c>
      <c r="AH1032" s="137">
        <f t="shared" si="86"/>
        <v>0.15701668302257116</v>
      </c>
      <c r="AI1032" s="136">
        <v>254.75</v>
      </c>
      <c r="AJ1032" s="138">
        <f t="shared" si="87"/>
        <v>0.15701668302257116</v>
      </c>
    </row>
    <row r="1033" spans="1:36">
      <c r="A1033" s="136">
        <v>255</v>
      </c>
      <c r="B1033" s="137">
        <f t="shared" si="67"/>
        <v>0.15686274509803921</v>
      </c>
      <c r="C1033" s="137">
        <f t="shared" si="68"/>
        <v>1.5686274509803921</v>
      </c>
      <c r="D1033" s="9">
        <v>25.499999999999101</v>
      </c>
      <c r="E1033" s="138">
        <f t="shared" si="69"/>
        <v>1.5686274509804474</v>
      </c>
      <c r="F1033" s="136">
        <v>255</v>
      </c>
      <c r="G1033" s="137">
        <f t="shared" si="70"/>
        <v>0.39215686274509803</v>
      </c>
      <c r="H1033" s="137">
        <f t="shared" si="71"/>
        <v>3.9215686274509802</v>
      </c>
      <c r="I1033" s="9">
        <v>25.499999999999101</v>
      </c>
      <c r="J1033" s="138">
        <f t="shared" si="72"/>
        <v>1.5686274509804474</v>
      </c>
      <c r="K1033" s="136">
        <v>1017</v>
      </c>
      <c r="L1033" s="137">
        <f t="shared" si="73"/>
        <v>0.39331366764995079</v>
      </c>
      <c r="M1033" s="137">
        <f t="shared" si="74"/>
        <v>3.9331366764995082</v>
      </c>
      <c r="N1033" s="136">
        <v>255</v>
      </c>
      <c r="O1033" s="137">
        <f t="shared" si="75"/>
        <v>0.15686274509803921</v>
      </c>
      <c r="P1033" s="137">
        <f t="shared" si="76"/>
        <v>1.5686274509803921</v>
      </c>
      <c r="Q1033" s="9">
        <v>25.499999999999101</v>
      </c>
      <c r="R1033" s="138">
        <f t="shared" si="77"/>
        <v>1.5686274509804474</v>
      </c>
      <c r="S1033" s="136">
        <v>10.1999999999999</v>
      </c>
      <c r="T1033" s="137">
        <f t="shared" si="78"/>
        <v>0.19607843137255093</v>
      </c>
      <c r="U1033" s="137">
        <f t="shared" si="79"/>
        <v>1.9607843137255094</v>
      </c>
      <c r="V1033" s="136">
        <v>102.000000000009</v>
      </c>
      <c r="W1033" s="137">
        <f t="shared" si="80"/>
        <v>0.19607843137253173</v>
      </c>
      <c r="X1033" s="137">
        <f t="shared" si="81"/>
        <v>1.9607843137253171</v>
      </c>
      <c r="Y1033" s="136">
        <v>255</v>
      </c>
      <c r="Z1033" s="9">
        <f t="shared" si="82"/>
        <v>0.15686274509803921</v>
      </c>
      <c r="AA1033" s="139">
        <v>1.02</v>
      </c>
      <c r="AB1033" s="9">
        <f t="shared" si="83"/>
        <v>0.19607843137254902</v>
      </c>
      <c r="AC1033" s="136">
        <v>255</v>
      </c>
      <c r="AD1033" s="9">
        <f t="shared" si="84"/>
        <v>0.25098039215686274</v>
      </c>
      <c r="AE1033" s="136">
        <v>255</v>
      </c>
      <c r="AF1033" s="137">
        <f t="shared" si="85"/>
        <v>0.15686274509803921</v>
      </c>
      <c r="AG1033" s="136">
        <v>255</v>
      </c>
      <c r="AH1033" s="137">
        <f t="shared" si="86"/>
        <v>0.15686274509803921</v>
      </c>
      <c r="AI1033" s="136">
        <v>255</v>
      </c>
      <c r="AJ1033" s="138">
        <f t="shared" si="87"/>
        <v>0.15686274509803921</v>
      </c>
    </row>
    <row r="1034" spans="1:36">
      <c r="A1034" s="136">
        <v>255.25</v>
      </c>
      <c r="B1034" s="137">
        <f t="shared" si="67"/>
        <v>0.15670910871694418</v>
      </c>
      <c r="C1034" s="137">
        <f t="shared" si="68"/>
        <v>1.5670910871694419</v>
      </c>
      <c r="D1034" s="9">
        <v>25.5249999999991</v>
      </c>
      <c r="E1034" s="138">
        <f t="shared" si="69"/>
        <v>1.567091087169497</v>
      </c>
      <c r="F1034" s="136">
        <v>255.25</v>
      </c>
      <c r="G1034" s="137">
        <f t="shared" si="70"/>
        <v>0.39177277179236042</v>
      </c>
      <c r="H1034" s="137">
        <f t="shared" si="71"/>
        <v>3.9177277179236043</v>
      </c>
      <c r="I1034" s="9">
        <v>25.5249999999991</v>
      </c>
      <c r="J1034" s="138">
        <f t="shared" si="72"/>
        <v>1.567091087169497</v>
      </c>
      <c r="K1034" s="9">
        <v>1018</v>
      </c>
      <c r="L1034" s="137">
        <f t="shared" si="73"/>
        <v>0.39292730844793711</v>
      </c>
      <c r="M1034" s="137">
        <f t="shared" si="74"/>
        <v>3.9292730844793713</v>
      </c>
      <c r="N1034" s="136">
        <v>255.25</v>
      </c>
      <c r="O1034" s="137">
        <f t="shared" si="75"/>
        <v>0.15670910871694418</v>
      </c>
      <c r="P1034" s="137">
        <f t="shared" si="76"/>
        <v>1.5670910871694419</v>
      </c>
      <c r="Q1034" s="9">
        <v>25.5249999999991</v>
      </c>
      <c r="R1034" s="138">
        <f t="shared" si="77"/>
        <v>1.567091087169497</v>
      </c>
      <c r="S1034" s="136">
        <v>10.2099999999999</v>
      </c>
      <c r="T1034" s="137">
        <f t="shared" si="78"/>
        <v>0.19588638589618212</v>
      </c>
      <c r="U1034" s="137">
        <f t="shared" si="79"/>
        <v>1.9588638589618212</v>
      </c>
      <c r="V1034" s="136">
        <v>102.100000000009</v>
      </c>
      <c r="W1034" s="137">
        <f t="shared" si="80"/>
        <v>0.19588638589616295</v>
      </c>
      <c r="X1034" s="137">
        <f t="shared" si="81"/>
        <v>1.9588638589616294</v>
      </c>
      <c r="Y1034" s="136">
        <v>255.25</v>
      </c>
      <c r="Z1034" s="9">
        <f t="shared" si="82"/>
        <v>0.15670910871694418</v>
      </c>
      <c r="AA1034" s="139">
        <v>1.0209999999999999</v>
      </c>
      <c r="AB1034" s="9">
        <f t="shared" si="83"/>
        <v>0.19588638589618024</v>
      </c>
      <c r="AC1034" s="136">
        <v>255.25</v>
      </c>
      <c r="AD1034" s="9">
        <f t="shared" si="84"/>
        <v>0.25073457394711068</v>
      </c>
      <c r="AE1034" s="136">
        <v>255.25</v>
      </c>
      <c r="AF1034" s="137">
        <f t="shared" si="85"/>
        <v>0.15670910871694418</v>
      </c>
      <c r="AG1034" s="136">
        <v>255.25</v>
      </c>
      <c r="AH1034" s="137">
        <f t="shared" si="86"/>
        <v>0.15670910871694418</v>
      </c>
      <c r="AI1034" s="136">
        <v>255.25</v>
      </c>
      <c r="AJ1034" s="138">
        <f t="shared" si="87"/>
        <v>0.15670910871694418</v>
      </c>
    </row>
    <row r="1035" spans="1:36">
      <c r="A1035" s="136">
        <v>255.5</v>
      </c>
      <c r="B1035" s="137">
        <f t="shared" si="67"/>
        <v>0.15655577299412915</v>
      </c>
      <c r="C1035" s="137">
        <f t="shared" si="68"/>
        <v>1.5655577299412915</v>
      </c>
      <c r="D1035" s="9">
        <v>25.549999999999098</v>
      </c>
      <c r="E1035" s="138">
        <f t="shared" si="69"/>
        <v>1.5655577299413468</v>
      </c>
      <c r="F1035" s="136">
        <v>255.5</v>
      </c>
      <c r="G1035" s="137">
        <f t="shared" si="70"/>
        <v>0.39138943248532287</v>
      </c>
      <c r="H1035" s="137">
        <f t="shared" si="71"/>
        <v>3.9138943248532287</v>
      </c>
      <c r="I1035" s="9">
        <v>25.549999999999098</v>
      </c>
      <c r="J1035" s="138">
        <f t="shared" si="72"/>
        <v>1.5655577299413468</v>
      </c>
      <c r="K1035" s="136">
        <v>1019</v>
      </c>
      <c r="L1035" s="137">
        <f t="shared" si="73"/>
        <v>0.39254170755642787</v>
      </c>
      <c r="M1035" s="137">
        <f t="shared" si="74"/>
        <v>3.9254170755642788</v>
      </c>
      <c r="N1035" s="136">
        <v>255.5</v>
      </c>
      <c r="O1035" s="137">
        <f t="shared" si="75"/>
        <v>0.15655577299412915</v>
      </c>
      <c r="P1035" s="137">
        <f t="shared" si="76"/>
        <v>1.5655577299412915</v>
      </c>
      <c r="Q1035" s="9">
        <v>25.549999999999098</v>
      </c>
      <c r="R1035" s="138">
        <f t="shared" si="77"/>
        <v>1.5655577299413468</v>
      </c>
      <c r="S1035" s="136">
        <v>10.219999999999899</v>
      </c>
      <c r="T1035" s="137">
        <f t="shared" si="78"/>
        <v>0.19569471624266335</v>
      </c>
      <c r="U1035" s="137">
        <f t="shared" si="79"/>
        <v>1.9569471624266335</v>
      </c>
      <c r="V1035" s="136">
        <v>102.200000000009</v>
      </c>
      <c r="W1035" s="137">
        <f t="shared" si="80"/>
        <v>0.19569471624264423</v>
      </c>
      <c r="X1035" s="137">
        <f t="shared" si="81"/>
        <v>1.9569471624264423</v>
      </c>
      <c r="Y1035" s="136">
        <v>255.5</v>
      </c>
      <c r="Z1035" s="9">
        <f t="shared" si="82"/>
        <v>0.15655577299412915</v>
      </c>
      <c r="AA1035" s="139">
        <v>1.022</v>
      </c>
      <c r="AB1035" s="9">
        <f t="shared" si="83"/>
        <v>0.19569471624266144</v>
      </c>
      <c r="AC1035" s="136">
        <v>255.5</v>
      </c>
      <c r="AD1035" s="9">
        <f t="shared" si="84"/>
        <v>0.25048923679060664</v>
      </c>
      <c r="AE1035" s="136">
        <v>255.5</v>
      </c>
      <c r="AF1035" s="137">
        <f t="shared" si="85"/>
        <v>0.15655577299412915</v>
      </c>
      <c r="AG1035" s="136">
        <v>255.5</v>
      </c>
      <c r="AH1035" s="137">
        <f t="shared" si="86"/>
        <v>0.15655577299412915</v>
      </c>
      <c r="AI1035" s="136">
        <v>255.5</v>
      </c>
      <c r="AJ1035" s="138">
        <f t="shared" si="87"/>
        <v>0.15655577299412915</v>
      </c>
    </row>
    <row r="1036" spans="1:36">
      <c r="A1036" s="136">
        <v>255.75</v>
      </c>
      <c r="B1036" s="137">
        <f t="shared" si="67"/>
        <v>0.15640273704789834</v>
      </c>
      <c r="C1036" s="137">
        <f t="shared" si="68"/>
        <v>1.5640273704789833</v>
      </c>
      <c r="D1036" s="9">
        <v>25.5749999999991</v>
      </c>
      <c r="E1036" s="138">
        <f t="shared" si="69"/>
        <v>1.5640273704790382</v>
      </c>
      <c r="F1036" s="136">
        <v>255.75</v>
      </c>
      <c r="G1036" s="137">
        <f t="shared" si="70"/>
        <v>0.39100684261974583</v>
      </c>
      <c r="H1036" s="137">
        <f t="shared" si="71"/>
        <v>3.9100684261974585</v>
      </c>
      <c r="I1036" s="9">
        <v>25.5749999999991</v>
      </c>
      <c r="J1036" s="138">
        <f t="shared" si="72"/>
        <v>1.5640273704790382</v>
      </c>
      <c r="K1036" s="9">
        <v>1020</v>
      </c>
      <c r="L1036" s="137">
        <f t="shared" si="73"/>
        <v>0.39215686274509803</v>
      </c>
      <c r="M1036" s="137">
        <f t="shared" si="74"/>
        <v>3.9215686274509802</v>
      </c>
      <c r="N1036" s="136">
        <v>255.75</v>
      </c>
      <c r="O1036" s="137">
        <f t="shared" si="75"/>
        <v>0.15640273704789834</v>
      </c>
      <c r="P1036" s="137">
        <f t="shared" si="76"/>
        <v>1.5640273704789833</v>
      </c>
      <c r="Q1036" s="9">
        <v>25.5749999999991</v>
      </c>
      <c r="R1036" s="138">
        <f t="shared" si="77"/>
        <v>1.5640273704790382</v>
      </c>
      <c r="S1036" s="136">
        <v>10.229999999999899</v>
      </c>
      <c r="T1036" s="137">
        <f t="shared" si="78"/>
        <v>0.19550342130987486</v>
      </c>
      <c r="U1036" s="137">
        <f t="shared" si="79"/>
        <v>1.9550342130987486</v>
      </c>
      <c r="V1036" s="136">
        <v>102.30000000000901</v>
      </c>
      <c r="W1036" s="137">
        <f t="shared" si="80"/>
        <v>0.19550342130985571</v>
      </c>
      <c r="X1036" s="137">
        <f t="shared" si="81"/>
        <v>1.955034213098557</v>
      </c>
      <c r="Y1036" s="136">
        <v>255.75</v>
      </c>
      <c r="Z1036" s="9">
        <f t="shared" si="82"/>
        <v>0.15640273704789834</v>
      </c>
      <c r="AA1036" s="139">
        <v>1.0229999999999999</v>
      </c>
      <c r="AB1036" s="9">
        <f t="shared" si="83"/>
        <v>0.19550342130987294</v>
      </c>
      <c r="AC1036" s="136">
        <v>255.75</v>
      </c>
      <c r="AD1036" s="9">
        <f t="shared" si="84"/>
        <v>0.25024437927663734</v>
      </c>
      <c r="AE1036" s="136">
        <v>255.75</v>
      </c>
      <c r="AF1036" s="137">
        <f t="shared" si="85"/>
        <v>0.15640273704789834</v>
      </c>
      <c r="AG1036" s="136">
        <v>255.75</v>
      </c>
      <c r="AH1036" s="137">
        <f t="shared" si="86"/>
        <v>0.15640273704789834</v>
      </c>
      <c r="AI1036" s="136">
        <v>255.75</v>
      </c>
      <c r="AJ1036" s="138">
        <f t="shared" si="87"/>
        <v>0.15640273704789834</v>
      </c>
    </row>
    <row r="1037" spans="1:36">
      <c r="A1037" s="136">
        <v>256</v>
      </c>
      <c r="B1037" s="137">
        <f t="shared" ref="B1037:B1058" si="88">$B$4/A1037/50</f>
        <v>0.15625</v>
      </c>
      <c r="C1037" s="137">
        <f t="shared" ref="C1037:C1058" si="89">B1037*10</f>
        <v>1.5625</v>
      </c>
      <c r="D1037" s="9">
        <v>25.599999999999099</v>
      </c>
      <c r="E1037" s="138">
        <f t="shared" ref="E1037:E1058" si="90">$B$4/D1037/50</f>
        <v>1.5625000000000548</v>
      </c>
      <c r="F1037" s="136">
        <v>256</v>
      </c>
      <c r="G1037" s="137">
        <f t="shared" ref="G1037:G1058" si="91">$B$4/F1037/20</f>
        <v>0.390625</v>
      </c>
      <c r="H1037" s="137">
        <f t="shared" ref="H1037:H1058" si="92">G1037*10</f>
        <v>3.90625</v>
      </c>
      <c r="I1037" s="9">
        <v>25.599999999999099</v>
      </c>
      <c r="J1037" s="138">
        <f t="shared" ref="J1037:J1058" si="93">$B$4/I1037/50</f>
        <v>1.5625000000000548</v>
      </c>
      <c r="K1037" s="136">
        <v>1021</v>
      </c>
      <c r="L1037" s="137">
        <f t="shared" ref="L1037:L1058" si="94">$B$4/K1037/5</f>
        <v>0.39177277179236042</v>
      </c>
      <c r="M1037" s="137">
        <f t="shared" ref="M1037:M1058" si="95">L1037*10</f>
        <v>3.9177277179236043</v>
      </c>
      <c r="N1037" s="136">
        <v>256</v>
      </c>
      <c r="O1037" s="137">
        <f t="shared" ref="O1037:O1058" si="96">$B$4/N1037/50</f>
        <v>0.15625</v>
      </c>
      <c r="P1037" s="137">
        <f t="shared" ref="P1037:P1058" si="97">O1037*10</f>
        <v>1.5625</v>
      </c>
      <c r="Q1037" s="9">
        <v>25.599999999999099</v>
      </c>
      <c r="R1037" s="138">
        <f t="shared" ref="R1037:R1058" si="98">$B$4/Q1037/50</f>
        <v>1.5625000000000548</v>
      </c>
      <c r="S1037" s="136">
        <v>10.239999999999901</v>
      </c>
      <c r="T1037" s="137">
        <f t="shared" ref="T1037:T1058" si="99">$B$4/S1037/1000</f>
        <v>0.19531250000000192</v>
      </c>
      <c r="U1037" s="137">
        <f t="shared" ref="U1037:U1058" si="100">T1037*10</f>
        <v>1.9531250000000191</v>
      </c>
      <c r="V1037" s="136">
        <v>102.400000000009</v>
      </c>
      <c r="W1037" s="137">
        <f t="shared" ref="W1037:W1058" si="101">$B$4/V1037/100</f>
        <v>0.19531249999998285</v>
      </c>
      <c r="X1037" s="137">
        <f t="shared" ref="X1037:X1058" si="102">W1037*10</f>
        <v>1.9531249999998286</v>
      </c>
      <c r="Y1037" s="136">
        <v>256</v>
      </c>
      <c r="Z1037" s="9">
        <f t="shared" ref="Z1037:Z1058" si="103">$B$4/Y1037/50</f>
        <v>0.15625</v>
      </c>
      <c r="AA1037" s="139">
        <v>1.024</v>
      </c>
      <c r="AB1037" s="9">
        <f t="shared" ref="AB1037:AB1058" si="104">$B$4/AA1037/10000</f>
        <v>0.1953125</v>
      </c>
      <c r="AC1037" s="136">
        <v>256</v>
      </c>
      <c r="AD1037" s="9">
        <f t="shared" ref="AD1037:AD1058" si="105">$B$4/AC1037/31.25</f>
        <v>0.25</v>
      </c>
      <c r="AE1037" s="136">
        <v>256</v>
      </c>
      <c r="AF1037" s="137">
        <f t="shared" ref="AF1037:AF1058" si="106">$B$4/AE1037/50</f>
        <v>0.15625</v>
      </c>
      <c r="AG1037" s="136">
        <v>256</v>
      </c>
      <c r="AH1037" s="137">
        <f t="shared" ref="AH1037:AH1058" si="107">$B$4/AG1037/50</f>
        <v>0.15625</v>
      </c>
      <c r="AI1037" s="136">
        <v>256</v>
      </c>
      <c r="AJ1037" s="138">
        <f t="shared" ref="AJ1037:AJ1058" si="108">$B$4/AI1037/50</f>
        <v>0.15625</v>
      </c>
    </row>
    <row r="1038" spans="1:36">
      <c r="A1038" s="136">
        <v>256.25</v>
      </c>
      <c r="B1038" s="137">
        <f t="shared" si="88"/>
        <v>0.15609756097560976</v>
      </c>
      <c r="C1038" s="137">
        <f t="shared" si="89"/>
        <v>1.5609756097560976</v>
      </c>
      <c r="D1038" s="9">
        <v>25.624999999999002</v>
      </c>
      <c r="E1038" s="138">
        <f t="shared" si="90"/>
        <v>1.5609756097561585</v>
      </c>
      <c r="F1038" s="136">
        <v>256.25</v>
      </c>
      <c r="G1038" s="137">
        <f t="shared" si="91"/>
        <v>0.3902439024390244</v>
      </c>
      <c r="H1038" s="137">
        <f t="shared" si="92"/>
        <v>3.9024390243902438</v>
      </c>
      <c r="I1038" s="9">
        <v>25.624999999999002</v>
      </c>
      <c r="J1038" s="138">
        <f t="shared" si="93"/>
        <v>1.5609756097561585</v>
      </c>
      <c r="K1038" s="9">
        <v>1022</v>
      </c>
      <c r="L1038" s="137">
        <f t="shared" si="94"/>
        <v>0.39138943248532287</v>
      </c>
      <c r="M1038" s="137">
        <f t="shared" si="95"/>
        <v>3.9138943248532287</v>
      </c>
      <c r="N1038" s="136">
        <v>256.25</v>
      </c>
      <c r="O1038" s="137">
        <f t="shared" si="96"/>
        <v>0.15609756097560976</v>
      </c>
      <c r="P1038" s="137">
        <f t="shared" si="97"/>
        <v>1.5609756097560976</v>
      </c>
      <c r="Q1038" s="9">
        <v>25.624999999999002</v>
      </c>
      <c r="R1038" s="138">
        <f t="shared" si="98"/>
        <v>1.5609756097561585</v>
      </c>
      <c r="S1038" s="136">
        <v>10.249999999999901</v>
      </c>
      <c r="T1038" s="137">
        <f t="shared" si="99"/>
        <v>0.19512195121951409</v>
      </c>
      <c r="U1038" s="137">
        <f t="shared" si="100"/>
        <v>1.951219512195141</v>
      </c>
      <c r="V1038" s="136">
        <v>102.500000000009</v>
      </c>
      <c r="W1038" s="137">
        <f t="shared" si="101"/>
        <v>0.19512195121949508</v>
      </c>
      <c r="X1038" s="137">
        <f t="shared" si="102"/>
        <v>1.9512195121949507</v>
      </c>
      <c r="Y1038" s="136">
        <v>256.25</v>
      </c>
      <c r="Z1038" s="9">
        <f t="shared" si="103"/>
        <v>0.15609756097560976</v>
      </c>
      <c r="AA1038" s="139">
        <v>1.0249999999999999</v>
      </c>
      <c r="AB1038" s="9">
        <f t="shared" si="104"/>
        <v>0.19512195121951223</v>
      </c>
      <c r="AC1038" s="136">
        <v>256.25</v>
      </c>
      <c r="AD1038" s="9">
        <f t="shared" si="105"/>
        <v>0.24975609756097561</v>
      </c>
      <c r="AE1038" s="136">
        <v>256.25</v>
      </c>
      <c r="AF1038" s="137">
        <f t="shared" si="106"/>
        <v>0.15609756097560976</v>
      </c>
      <c r="AG1038" s="136">
        <v>256.25</v>
      </c>
      <c r="AH1038" s="137">
        <f t="shared" si="107"/>
        <v>0.15609756097560976</v>
      </c>
      <c r="AI1038" s="136">
        <v>256.25</v>
      </c>
      <c r="AJ1038" s="138">
        <f t="shared" si="108"/>
        <v>0.15609756097560976</v>
      </c>
    </row>
    <row r="1039" spans="1:36">
      <c r="A1039" s="136">
        <v>256.5</v>
      </c>
      <c r="B1039" s="137">
        <f t="shared" si="88"/>
        <v>0.15594541910331383</v>
      </c>
      <c r="C1039" s="137">
        <f t="shared" si="89"/>
        <v>1.5594541910331383</v>
      </c>
      <c r="D1039" s="9">
        <v>25.649999999999</v>
      </c>
      <c r="E1039" s="138">
        <f t="shared" si="90"/>
        <v>1.5594541910331992</v>
      </c>
      <c r="F1039" s="136">
        <v>256.5</v>
      </c>
      <c r="G1039" s="137">
        <f t="shared" si="91"/>
        <v>0.38986354775828458</v>
      </c>
      <c r="H1039" s="137">
        <f t="shared" si="92"/>
        <v>3.8986354775828458</v>
      </c>
      <c r="I1039" s="9">
        <v>25.649999999999</v>
      </c>
      <c r="J1039" s="138">
        <f t="shared" si="93"/>
        <v>1.5594541910331992</v>
      </c>
      <c r="K1039" s="136">
        <v>1023</v>
      </c>
      <c r="L1039" s="137">
        <f t="shared" si="94"/>
        <v>0.39100684261974583</v>
      </c>
      <c r="M1039" s="137">
        <f t="shared" si="95"/>
        <v>3.9100684261974585</v>
      </c>
      <c r="N1039" s="136">
        <v>256.5</v>
      </c>
      <c r="O1039" s="137">
        <f t="shared" si="96"/>
        <v>0.15594541910331383</v>
      </c>
      <c r="P1039" s="137">
        <f t="shared" si="97"/>
        <v>1.5594541910331383</v>
      </c>
      <c r="Q1039" s="9">
        <v>25.649999999999</v>
      </c>
      <c r="R1039" s="138">
        <f t="shared" si="98"/>
        <v>1.5594541910331992</v>
      </c>
      <c r="S1039" s="136">
        <v>10.2599999999999</v>
      </c>
      <c r="T1039" s="137">
        <f t="shared" si="99"/>
        <v>0.1949317738791442</v>
      </c>
      <c r="U1039" s="137">
        <f t="shared" si="100"/>
        <v>1.949317738791442</v>
      </c>
      <c r="V1039" s="136">
        <v>102.600000000009</v>
      </c>
      <c r="W1039" s="137">
        <f t="shared" si="101"/>
        <v>0.19493177387912522</v>
      </c>
      <c r="X1039" s="137">
        <f t="shared" si="102"/>
        <v>1.9493177387912521</v>
      </c>
      <c r="Y1039" s="136">
        <v>256.5</v>
      </c>
      <c r="Z1039" s="9">
        <f t="shared" si="103"/>
        <v>0.15594541910331383</v>
      </c>
      <c r="AA1039" s="139">
        <v>1.026</v>
      </c>
      <c r="AB1039" s="9">
        <f t="shared" si="104"/>
        <v>0.19493177387914229</v>
      </c>
      <c r="AC1039" s="136">
        <v>256.5</v>
      </c>
      <c r="AD1039" s="9">
        <f t="shared" si="105"/>
        <v>0.24951267056530213</v>
      </c>
      <c r="AE1039" s="136">
        <v>256.5</v>
      </c>
      <c r="AF1039" s="137">
        <f t="shared" si="106"/>
        <v>0.15594541910331383</v>
      </c>
      <c r="AG1039" s="136">
        <v>256.5</v>
      </c>
      <c r="AH1039" s="137">
        <f t="shared" si="107"/>
        <v>0.15594541910331383</v>
      </c>
      <c r="AI1039" s="136">
        <v>256.5</v>
      </c>
      <c r="AJ1039" s="138">
        <f t="shared" si="108"/>
        <v>0.15594541910331383</v>
      </c>
    </row>
    <row r="1040" spans="1:36">
      <c r="A1040" s="136">
        <v>256.75</v>
      </c>
      <c r="B1040" s="137">
        <f t="shared" si="88"/>
        <v>0.15579357351509249</v>
      </c>
      <c r="C1040" s="137">
        <f t="shared" si="89"/>
        <v>1.5579357351509249</v>
      </c>
      <c r="D1040" s="9">
        <v>25.674999999998999</v>
      </c>
      <c r="E1040" s="138">
        <f t="shared" si="90"/>
        <v>1.5579357351509859</v>
      </c>
      <c r="F1040" s="136">
        <v>256.75</v>
      </c>
      <c r="G1040" s="137">
        <f t="shared" si="91"/>
        <v>0.38948393378773127</v>
      </c>
      <c r="H1040" s="137">
        <f t="shared" si="92"/>
        <v>3.894839337877313</v>
      </c>
      <c r="I1040" s="9">
        <v>25.674999999998999</v>
      </c>
      <c r="J1040" s="138">
        <f t="shared" si="93"/>
        <v>1.5579357351509859</v>
      </c>
      <c r="K1040" s="9">
        <v>1024</v>
      </c>
      <c r="L1040" s="137">
        <f t="shared" si="94"/>
        <v>0.390625</v>
      </c>
      <c r="M1040" s="137">
        <f t="shared" si="95"/>
        <v>3.90625</v>
      </c>
      <c r="N1040" s="136">
        <v>256.75</v>
      </c>
      <c r="O1040" s="137">
        <f t="shared" si="96"/>
        <v>0.15579357351509249</v>
      </c>
      <c r="P1040" s="137">
        <f t="shared" si="97"/>
        <v>1.5579357351509249</v>
      </c>
      <c r="Q1040" s="9">
        <v>25.674999999998999</v>
      </c>
      <c r="R1040" s="138">
        <f t="shared" si="98"/>
        <v>1.5579357351509859</v>
      </c>
      <c r="S1040" s="136">
        <v>10.2699999999999</v>
      </c>
      <c r="T1040" s="137">
        <f t="shared" si="99"/>
        <v>0.19474196689386752</v>
      </c>
      <c r="U1040" s="137">
        <f t="shared" si="100"/>
        <v>1.9474196689386751</v>
      </c>
      <c r="V1040" s="136">
        <v>102.70000000000999</v>
      </c>
      <c r="W1040" s="137">
        <f t="shared" si="101"/>
        <v>0.19474196689384671</v>
      </c>
      <c r="X1040" s="137">
        <f t="shared" si="102"/>
        <v>1.9474196689384671</v>
      </c>
      <c r="Y1040" s="136">
        <v>256.75</v>
      </c>
      <c r="Z1040" s="9">
        <f t="shared" si="103"/>
        <v>0.15579357351509249</v>
      </c>
      <c r="AA1040" s="139">
        <v>1.0269999999999999</v>
      </c>
      <c r="AB1040" s="9">
        <f t="shared" si="104"/>
        <v>0.19474196689386566</v>
      </c>
      <c r="AC1040" s="136">
        <v>256.75</v>
      </c>
      <c r="AD1040" s="9">
        <f t="shared" si="105"/>
        <v>0.24926971762414801</v>
      </c>
      <c r="AE1040" s="136">
        <v>256.75</v>
      </c>
      <c r="AF1040" s="137">
        <f t="shared" si="106"/>
        <v>0.15579357351509249</v>
      </c>
      <c r="AG1040" s="136">
        <v>256.75</v>
      </c>
      <c r="AH1040" s="137">
        <f t="shared" si="107"/>
        <v>0.15579357351509249</v>
      </c>
      <c r="AI1040" s="136">
        <v>256.75</v>
      </c>
      <c r="AJ1040" s="138">
        <f t="shared" si="108"/>
        <v>0.15579357351509249</v>
      </c>
    </row>
    <row r="1041" spans="1:36">
      <c r="A1041" s="136">
        <v>257</v>
      </c>
      <c r="B1041" s="137">
        <f t="shared" si="88"/>
        <v>0.1556420233463035</v>
      </c>
      <c r="C1041" s="137">
        <f t="shared" si="89"/>
        <v>1.556420233463035</v>
      </c>
      <c r="D1041" s="9">
        <v>25.699999999999001</v>
      </c>
      <c r="E1041" s="138">
        <f t="shared" si="90"/>
        <v>1.5564202334630954</v>
      </c>
      <c r="F1041" s="136">
        <v>257</v>
      </c>
      <c r="G1041" s="137">
        <f t="shared" si="91"/>
        <v>0.38910505836575876</v>
      </c>
      <c r="H1041" s="137">
        <f t="shared" si="92"/>
        <v>3.8910505836575875</v>
      </c>
      <c r="I1041" s="9">
        <v>25.699999999999001</v>
      </c>
      <c r="J1041" s="138">
        <f t="shared" si="93"/>
        <v>1.5564202334630954</v>
      </c>
      <c r="K1041" s="136">
        <v>1025</v>
      </c>
      <c r="L1041" s="137">
        <f t="shared" si="94"/>
        <v>0.3902439024390244</v>
      </c>
      <c r="M1041" s="137">
        <f t="shared" si="95"/>
        <v>3.9024390243902438</v>
      </c>
      <c r="N1041" s="136">
        <v>257</v>
      </c>
      <c r="O1041" s="137">
        <f t="shared" si="96"/>
        <v>0.1556420233463035</v>
      </c>
      <c r="P1041" s="137">
        <f t="shared" si="97"/>
        <v>1.556420233463035</v>
      </c>
      <c r="Q1041" s="9">
        <v>25.699999999999001</v>
      </c>
      <c r="R1041" s="138">
        <f t="shared" si="98"/>
        <v>1.5564202334630954</v>
      </c>
      <c r="S1041" s="136">
        <v>10.2799999999999</v>
      </c>
      <c r="T1041" s="137">
        <f t="shared" si="99"/>
        <v>0.19455252918288127</v>
      </c>
      <c r="U1041" s="137">
        <f t="shared" si="100"/>
        <v>1.9455252918288126</v>
      </c>
      <c r="V1041" s="136">
        <v>102.80000000001</v>
      </c>
      <c r="W1041" s="137">
        <f t="shared" si="101"/>
        <v>0.19455252918286045</v>
      </c>
      <c r="X1041" s="137">
        <f t="shared" si="102"/>
        <v>1.9455252918286046</v>
      </c>
      <c r="Y1041" s="136">
        <v>257</v>
      </c>
      <c r="Z1041" s="9">
        <f t="shared" si="103"/>
        <v>0.1556420233463035</v>
      </c>
      <c r="AA1041" s="139">
        <v>1.028</v>
      </c>
      <c r="AB1041" s="9">
        <f t="shared" si="104"/>
        <v>0.19455252918287938</v>
      </c>
      <c r="AC1041" s="136">
        <v>257</v>
      </c>
      <c r="AD1041" s="9">
        <f t="shared" si="105"/>
        <v>0.24902723735408561</v>
      </c>
      <c r="AE1041" s="136">
        <v>257</v>
      </c>
      <c r="AF1041" s="137">
        <f t="shared" si="106"/>
        <v>0.1556420233463035</v>
      </c>
      <c r="AG1041" s="136">
        <v>257</v>
      </c>
      <c r="AH1041" s="137">
        <f t="shared" si="107"/>
        <v>0.1556420233463035</v>
      </c>
      <c r="AI1041" s="136">
        <v>257</v>
      </c>
      <c r="AJ1041" s="138">
        <f t="shared" si="108"/>
        <v>0.1556420233463035</v>
      </c>
    </row>
    <row r="1042" spans="1:36">
      <c r="A1042" s="136">
        <v>257.25</v>
      </c>
      <c r="B1042" s="137">
        <f t="shared" si="88"/>
        <v>0.1554907677356657</v>
      </c>
      <c r="C1042" s="137">
        <f t="shared" si="89"/>
        <v>1.554907677356657</v>
      </c>
      <c r="D1042" s="9">
        <v>25.724999999999</v>
      </c>
      <c r="E1042" s="138">
        <f t="shared" si="90"/>
        <v>1.5549076773567174</v>
      </c>
      <c r="F1042" s="136">
        <v>257.25</v>
      </c>
      <c r="G1042" s="137">
        <f t="shared" si="91"/>
        <v>0.38872691933916426</v>
      </c>
      <c r="H1042" s="137">
        <f t="shared" si="92"/>
        <v>3.8872691933916426</v>
      </c>
      <c r="I1042" s="9">
        <v>25.724999999999</v>
      </c>
      <c r="J1042" s="138">
        <f t="shared" si="93"/>
        <v>1.5549076773567174</v>
      </c>
      <c r="K1042" s="9">
        <v>1026</v>
      </c>
      <c r="L1042" s="137">
        <f t="shared" si="94"/>
        <v>0.38986354775828458</v>
      </c>
      <c r="M1042" s="137">
        <f t="shared" si="95"/>
        <v>3.8986354775828458</v>
      </c>
      <c r="N1042" s="136">
        <v>257.25</v>
      </c>
      <c r="O1042" s="137">
        <f t="shared" si="96"/>
        <v>0.1554907677356657</v>
      </c>
      <c r="P1042" s="137">
        <f t="shared" si="97"/>
        <v>1.554907677356657</v>
      </c>
      <c r="Q1042" s="9">
        <v>25.724999999999</v>
      </c>
      <c r="R1042" s="138">
        <f t="shared" si="98"/>
        <v>1.5549076773567174</v>
      </c>
      <c r="S1042" s="136">
        <v>10.2899999999999</v>
      </c>
      <c r="T1042" s="137">
        <f t="shared" si="99"/>
        <v>0.19436345966958402</v>
      </c>
      <c r="U1042" s="137">
        <f t="shared" si="100"/>
        <v>1.9436345966958402</v>
      </c>
      <c r="V1042" s="136">
        <v>102.90000000001</v>
      </c>
      <c r="W1042" s="137">
        <f t="shared" si="101"/>
        <v>0.19436345966956325</v>
      </c>
      <c r="X1042" s="137">
        <f t="shared" si="102"/>
        <v>1.9436345966956325</v>
      </c>
      <c r="Y1042" s="136">
        <v>257.25</v>
      </c>
      <c r="Z1042" s="9">
        <f t="shared" si="103"/>
        <v>0.1554907677356657</v>
      </c>
      <c r="AA1042" s="139">
        <v>1.0289999999999999</v>
      </c>
      <c r="AB1042" s="9">
        <f t="shared" si="104"/>
        <v>0.19436345966958213</v>
      </c>
      <c r="AC1042" s="136">
        <v>257.25</v>
      </c>
      <c r="AD1042" s="9">
        <f t="shared" si="105"/>
        <v>0.24878522837706513</v>
      </c>
      <c r="AE1042" s="136">
        <v>257.25</v>
      </c>
      <c r="AF1042" s="137">
        <f t="shared" si="106"/>
        <v>0.1554907677356657</v>
      </c>
      <c r="AG1042" s="136">
        <v>257.25</v>
      </c>
      <c r="AH1042" s="137">
        <f t="shared" si="107"/>
        <v>0.1554907677356657</v>
      </c>
      <c r="AI1042" s="136">
        <v>257.25</v>
      </c>
      <c r="AJ1042" s="138">
        <f t="shared" si="108"/>
        <v>0.1554907677356657</v>
      </c>
    </row>
    <row r="1043" spans="1:36">
      <c r="A1043" s="136">
        <v>257.5</v>
      </c>
      <c r="B1043" s="137">
        <f t="shared" si="88"/>
        <v>0.15533980582524273</v>
      </c>
      <c r="C1043" s="137">
        <f t="shared" si="89"/>
        <v>1.5533980582524274</v>
      </c>
      <c r="D1043" s="9">
        <v>25.749999999999002</v>
      </c>
      <c r="E1043" s="138">
        <f t="shared" si="90"/>
        <v>1.5533980582524873</v>
      </c>
      <c r="F1043" s="136">
        <v>257.5</v>
      </c>
      <c r="G1043" s="137">
        <f t="shared" si="91"/>
        <v>0.38834951456310679</v>
      </c>
      <c r="H1043" s="137">
        <f t="shared" si="92"/>
        <v>3.883495145631068</v>
      </c>
      <c r="I1043" s="9">
        <v>25.749999999999002</v>
      </c>
      <c r="J1043" s="138">
        <f t="shared" si="93"/>
        <v>1.5533980582524873</v>
      </c>
      <c r="K1043" s="136">
        <v>1027</v>
      </c>
      <c r="L1043" s="137">
        <f t="shared" si="94"/>
        <v>0.38948393378773127</v>
      </c>
      <c r="M1043" s="137">
        <f t="shared" si="95"/>
        <v>3.894839337877313</v>
      </c>
      <c r="N1043" s="136">
        <v>257.5</v>
      </c>
      <c r="O1043" s="137">
        <f t="shared" si="96"/>
        <v>0.15533980582524273</v>
      </c>
      <c r="P1043" s="137">
        <f t="shared" si="97"/>
        <v>1.5533980582524274</v>
      </c>
      <c r="Q1043" s="9">
        <v>25.749999999999002</v>
      </c>
      <c r="R1043" s="138">
        <f t="shared" si="98"/>
        <v>1.5533980582524873</v>
      </c>
      <c r="S1043" s="136">
        <v>10.299999999999899</v>
      </c>
      <c r="T1043" s="137">
        <f t="shared" si="99"/>
        <v>0.19417475728155528</v>
      </c>
      <c r="U1043" s="137">
        <f t="shared" si="100"/>
        <v>1.9417475728155529</v>
      </c>
      <c r="V1043" s="136">
        <v>103.00000000001</v>
      </c>
      <c r="W1043" s="137">
        <f t="shared" si="101"/>
        <v>0.19417475728153455</v>
      </c>
      <c r="X1043" s="137">
        <f t="shared" si="102"/>
        <v>1.9417475728153455</v>
      </c>
      <c r="Y1043" s="136">
        <v>257.5</v>
      </c>
      <c r="Z1043" s="9">
        <f t="shared" si="103"/>
        <v>0.15533980582524273</v>
      </c>
      <c r="AA1043" s="139">
        <v>1.03</v>
      </c>
      <c r="AB1043" s="9">
        <f t="shared" si="104"/>
        <v>0.1941747572815534</v>
      </c>
      <c r="AC1043" s="136">
        <v>257.5</v>
      </c>
      <c r="AD1043" s="9">
        <f t="shared" si="105"/>
        <v>0.24854368932038834</v>
      </c>
      <c r="AE1043" s="136">
        <v>257.5</v>
      </c>
      <c r="AF1043" s="137">
        <f t="shared" si="106"/>
        <v>0.15533980582524273</v>
      </c>
      <c r="AG1043" s="136">
        <v>257.5</v>
      </c>
      <c r="AH1043" s="137">
        <f t="shared" si="107"/>
        <v>0.15533980582524273</v>
      </c>
      <c r="AI1043" s="136">
        <v>257.5</v>
      </c>
      <c r="AJ1043" s="138">
        <f t="shared" si="108"/>
        <v>0.15533980582524273</v>
      </c>
    </row>
    <row r="1044" spans="1:36">
      <c r="A1044" s="136">
        <v>257.75</v>
      </c>
      <c r="B1044" s="137">
        <f t="shared" si="88"/>
        <v>0.15518913676042678</v>
      </c>
      <c r="C1044" s="137">
        <f t="shared" si="89"/>
        <v>1.5518913676042678</v>
      </c>
      <c r="D1044" s="9">
        <v>25.774999999999</v>
      </c>
      <c r="E1044" s="138">
        <f t="shared" si="90"/>
        <v>1.551891367604328</v>
      </c>
      <c r="F1044" s="136">
        <v>257.75</v>
      </c>
      <c r="G1044" s="137">
        <f t="shared" si="91"/>
        <v>0.38797284190106696</v>
      </c>
      <c r="H1044" s="137">
        <f t="shared" si="92"/>
        <v>3.8797284190106698</v>
      </c>
      <c r="I1044" s="9">
        <v>25.774999999999</v>
      </c>
      <c r="J1044" s="138">
        <f t="shared" si="93"/>
        <v>1.551891367604328</v>
      </c>
      <c r="K1044" s="9">
        <v>1028</v>
      </c>
      <c r="L1044" s="137">
        <f t="shared" si="94"/>
        <v>0.38910505836575876</v>
      </c>
      <c r="M1044" s="137">
        <f t="shared" si="95"/>
        <v>3.8910505836575875</v>
      </c>
      <c r="N1044" s="136">
        <v>257.75</v>
      </c>
      <c r="O1044" s="137">
        <f t="shared" si="96"/>
        <v>0.15518913676042678</v>
      </c>
      <c r="P1044" s="137">
        <f t="shared" si="97"/>
        <v>1.5518913676042678</v>
      </c>
      <c r="Q1044" s="9">
        <v>25.774999999999</v>
      </c>
      <c r="R1044" s="138">
        <f t="shared" si="98"/>
        <v>1.551891367604328</v>
      </c>
      <c r="S1044" s="136">
        <v>10.309999999999899</v>
      </c>
      <c r="T1044" s="137">
        <f t="shared" si="99"/>
        <v>0.19398642095053534</v>
      </c>
      <c r="U1044" s="137">
        <f t="shared" si="100"/>
        <v>1.9398642095053533</v>
      </c>
      <c r="V1044" s="136">
        <v>103.10000000001</v>
      </c>
      <c r="W1044" s="137">
        <f t="shared" si="101"/>
        <v>0.19398642095051463</v>
      </c>
      <c r="X1044" s="137">
        <f t="shared" si="102"/>
        <v>1.9398642095051464</v>
      </c>
      <c r="Y1044" s="136">
        <v>257.75</v>
      </c>
      <c r="Z1044" s="9">
        <f t="shared" si="103"/>
        <v>0.15518913676042678</v>
      </c>
      <c r="AA1044" s="139">
        <v>1.0309999999999999</v>
      </c>
      <c r="AB1044" s="9">
        <f t="shared" si="104"/>
        <v>0.19398642095053348</v>
      </c>
      <c r="AC1044" s="136">
        <v>257.75</v>
      </c>
      <c r="AD1044" s="9">
        <f t="shared" si="105"/>
        <v>0.24830261881668284</v>
      </c>
      <c r="AE1044" s="136">
        <v>257.75</v>
      </c>
      <c r="AF1044" s="137">
        <f t="shared" si="106"/>
        <v>0.15518913676042678</v>
      </c>
      <c r="AG1044" s="136">
        <v>257.75</v>
      </c>
      <c r="AH1044" s="137">
        <f t="shared" si="107"/>
        <v>0.15518913676042678</v>
      </c>
      <c r="AI1044" s="136">
        <v>257.75</v>
      </c>
      <c r="AJ1044" s="138">
        <f t="shared" si="108"/>
        <v>0.15518913676042678</v>
      </c>
    </row>
    <row r="1045" spans="1:36">
      <c r="A1045" s="136">
        <v>258</v>
      </c>
      <c r="B1045" s="137">
        <f t="shared" si="88"/>
        <v>0.15503875968992248</v>
      </c>
      <c r="C1045" s="137">
        <f t="shared" si="89"/>
        <v>1.5503875968992249</v>
      </c>
      <c r="D1045" s="9">
        <v>25.799999999998999</v>
      </c>
      <c r="E1045" s="138">
        <f t="shared" si="90"/>
        <v>1.5503875968992851</v>
      </c>
      <c r="F1045" s="136">
        <v>258</v>
      </c>
      <c r="G1045" s="137">
        <f t="shared" si="91"/>
        <v>0.38759689922480617</v>
      </c>
      <c r="H1045" s="137">
        <f t="shared" si="92"/>
        <v>3.8759689922480618</v>
      </c>
      <c r="I1045" s="9">
        <v>25.799999999998999</v>
      </c>
      <c r="J1045" s="138">
        <f t="shared" si="93"/>
        <v>1.5503875968992851</v>
      </c>
      <c r="K1045" s="136">
        <v>1029</v>
      </c>
      <c r="L1045" s="137">
        <f t="shared" si="94"/>
        <v>0.38872691933916426</v>
      </c>
      <c r="M1045" s="137">
        <f t="shared" si="95"/>
        <v>3.8872691933916426</v>
      </c>
      <c r="N1045" s="136">
        <v>258</v>
      </c>
      <c r="O1045" s="137">
        <f t="shared" si="96"/>
        <v>0.15503875968992248</v>
      </c>
      <c r="P1045" s="137">
        <f t="shared" si="97"/>
        <v>1.5503875968992249</v>
      </c>
      <c r="Q1045" s="9">
        <v>25.799999999998999</v>
      </c>
      <c r="R1045" s="138">
        <f t="shared" si="98"/>
        <v>1.5503875968992851</v>
      </c>
      <c r="S1045" s="136">
        <v>10.319999999999901</v>
      </c>
      <c r="T1045" s="137">
        <f t="shared" si="99"/>
        <v>0.19379844961240497</v>
      </c>
      <c r="U1045" s="137">
        <f t="shared" si="100"/>
        <v>1.9379844961240498</v>
      </c>
      <c r="V1045" s="136">
        <v>103.20000000000999</v>
      </c>
      <c r="W1045" s="137">
        <f t="shared" si="101"/>
        <v>0.19379844961238432</v>
      </c>
      <c r="X1045" s="137">
        <f t="shared" si="102"/>
        <v>1.9379844961238433</v>
      </c>
      <c r="Y1045" s="136">
        <v>258</v>
      </c>
      <c r="Z1045" s="9">
        <f t="shared" si="103"/>
        <v>0.15503875968992248</v>
      </c>
      <c r="AA1045" s="139">
        <v>1.032</v>
      </c>
      <c r="AB1045" s="9">
        <f t="shared" si="104"/>
        <v>0.19379844961240311</v>
      </c>
      <c r="AC1045" s="136">
        <v>258</v>
      </c>
      <c r="AD1045" s="9">
        <f t="shared" si="105"/>
        <v>0.24806201550387597</v>
      </c>
      <c r="AE1045" s="136">
        <v>258</v>
      </c>
      <c r="AF1045" s="137">
        <f t="shared" si="106"/>
        <v>0.15503875968992248</v>
      </c>
      <c r="AG1045" s="136">
        <v>258</v>
      </c>
      <c r="AH1045" s="137">
        <f t="shared" si="107"/>
        <v>0.15503875968992248</v>
      </c>
      <c r="AI1045" s="136">
        <v>258</v>
      </c>
      <c r="AJ1045" s="138">
        <f t="shared" si="108"/>
        <v>0.15503875968992248</v>
      </c>
    </row>
    <row r="1046" spans="1:36">
      <c r="A1046" s="136">
        <v>258.25</v>
      </c>
      <c r="B1046" s="137">
        <f t="shared" si="88"/>
        <v>0.15488867376573087</v>
      </c>
      <c r="C1046" s="137">
        <f t="shared" si="89"/>
        <v>1.5488867376573088</v>
      </c>
      <c r="D1046" s="9">
        <v>25.824999999999001</v>
      </c>
      <c r="E1046" s="138">
        <f t="shared" si="90"/>
        <v>1.5488867376573687</v>
      </c>
      <c r="F1046" s="136">
        <v>258.25</v>
      </c>
      <c r="G1046" s="137">
        <f t="shared" si="91"/>
        <v>0.38722168441432719</v>
      </c>
      <c r="H1046" s="137">
        <f t="shared" si="92"/>
        <v>3.8722168441432721</v>
      </c>
      <c r="I1046" s="9">
        <v>25.824999999999001</v>
      </c>
      <c r="J1046" s="138">
        <f t="shared" si="93"/>
        <v>1.5488867376573687</v>
      </c>
      <c r="K1046" s="9">
        <v>1030</v>
      </c>
      <c r="L1046" s="137">
        <f t="shared" si="94"/>
        <v>0.38834951456310679</v>
      </c>
      <c r="M1046" s="137">
        <f t="shared" si="95"/>
        <v>3.883495145631068</v>
      </c>
      <c r="N1046" s="136">
        <v>258.25</v>
      </c>
      <c r="O1046" s="137">
        <f t="shared" si="96"/>
        <v>0.15488867376573087</v>
      </c>
      <c r="P1046" s="137">
        <f t="shared" si="97"/>
        <v>1.5488867376573088</v>
      </c>
      <c r="Q1046" s="9">
        <v>25.824999999999001</v>
      </c>
      <c r="R1046" s="138">
        <f t="shared" si="98"/>
        <v>1.5488867376573687</v>
      </c>
      <c r="S1046" s="136">
        <v>10.329999999999901</v>
      </c>
      <c r="T1046" s="137">
        <f t="shared" si="99"/>
        <v>0.19361084220716546</v>
      </c>
      <c r="U1046" s="137">
        <f t="shared" si="100"/>
        <v>1.9361084220716545</v>
      </c>
      <c r="V1046" s="136">
        <v>103.30000000001</v>
      </c>
      <c r="W1046" s="137">
        <f t="shared" si="101"/>
        <v>0.19361084220714486</v>
      </c>
      <c r="X1046" s="137">
        <f t="shared" si="102"/>
        <v>1.9361084220714486</v>
      </c>
      <c r="Y1046" s="136">
        <v>258.25</v>
      </c>
      <c r="Z1046" s="9">
        <f t="shared" si="103"/>
        <v>0.15488867376573087</v>
      </c>
      <c r="AA1046" s="139">
        <v>1.0329999999999999</v>
      </c>
      <c r="AB1046" s="9">
        <f t="shared" si="104"/>
        <v>0.19361084220716362</v>
      </c>
      <c r="AC1046" s="136">
        <v>258.25</v>
      </c>
      <c r="AD1046" s="9">
        <f t="shared" si="105"/>
        <v>0.24782187802516942</v>
      </c>
      <c r="AE1046" s="136">
        <v>258.25</v>
      </c>
      <c r="AF1046" s="137">
        <f t="shared" si="106"/>
        <v>0.15488867376573087</v>
      </c>
      <c r="AG1046" s="136">
        <v>258.25</v>
      </c>
      <c r="AH1046" s="137">
        <f t="shared" si="107"/>
        <v>0.15488867376573087</v>
      </c>
      <c r="AI1046" s="136">
        <v>258.25</v>
      </c>
      <c r="AJ1046" s="138">
        <f t="shared" si="108"/>
        <v>0.15488867376573087</v>
      </c>
    </row>
    <row r="1047" spans="1:36">
      <c r="A1047" s="136">
        <v>258.5</v>
      </c>
      <c r="B1047" s="137">
        <f t="shared" si="88"/>
        <v>0.15473887814313347</v>
      </c>
      <c r="C1047" s="137">
        <f t="shared" si="89"/>
        <v>1.5473887814313347</v>
      </c>
      <c r="D1047" s="9">
        <v>25.849999999999</v>
      </c>
      <c r="E1047" s="138">
        <f t="shared" si="90"/>
        <v>1.5473887814313947</v>
      </c>
      <c r="F1047" s="136">
        <v>258.5</v>
      </c>
      <c r="G1047" s="137">
        <f t="shared" si="91"/>
        <v>0.38684719535783368</v>
      </c>
      <c r="H1047" s="137">
        <f t="shared" si="92"/>
        <v>3.8684719535783367</v>
      </c>
      <c r="I1047" s="9">
        <v>25.849999999999</v>
      </c>
      <c r="J1047" s="138">
        <f t="shared" si="93"/>
        <v>1.5473887814313947</v>
      </c>
      <c r="K1047" s="136">
        <v>1031</v>
      </c>
      <c r="L1047" s="137">
        <f t="shared" si="94"/>
        <v>0.38797284190106696</v>
      </c>
      <c r="M1047" s="137">
        <f t="shared" si="95"/>
        <v>3.8797284190106698</v>
      </c>
      <c r="N1047" s="136">
        <v>258.5</v>
      </c>
      <c r="O1047" s="137">
        <f t="shared" si="96"/>
        <v>0.15473887814313347</v>
      </c>
      <c r="P1047" s="137">
        <f t="shared" si="97"/>
        <v>1.5473887814313347</v>
      </c>
      <c r="Q1047" s="9">
        <v>25.849999999999</v>
      </c>
      <c r="R1047" s="138">
        <f t="shared" si="98"/>
        <v>1.5473887814313947</v>
      </c>
      <c r="S1047" s="136">
        <v>10.3399999999999</v>
      </c>
      <c r="T1047" s="137">
        <f t="shared" si="99"/>
        <v>0.1934235976789187</v>
      </c>
      <c r="U1047" s="137">
        <f t="shared" si="100"/>
        <v>1.934235976789187</v>
      </c>
      <c r="V1047" s="136">
        <v>103.40000000001</v>
      </c>
      <c r="W1047" s="137">
        <f t="shared" si="101"/>
        <v>0.19342359767889813</v>
      </c>
      <c r="X1047" s="137">
        <f t="shared" si="102"/>
        <v>1.9342359767889814</v>
      </c>
      <c r="Y1047" s="136">
        <v>258.5</v>
      </c>
      <c r="Z1047" s="9">
        <f t="shared" si="103"/>
        <v>0.15473887814313347</v>
      </c>
      <c r="AA1047" s="139">
        <v>1.034</v>
      </c>
      <c r="AB1047" s="9">
        <f t="shared" si="104"/>
        <v>0.19342359767891681</v>
      </c>
      <c r="AC1047" s="136">
        <v>258.5</v>
      </c>
      <c r="AD1047" s="9">
        <f t="shared" si="105"/>
        <v>0.24758220502901354</v>
      </c>
      <c r="AE1047" s="136">
        <v>258.5</v>
      </c>
      <c r="AF1047" s="137">
        <f t="shared" si="106"/>
        <v>0.15473887814313347</v>
      </c>
      <c r="AG1047" s="136">
        <v>258.5</v>
      </c>
      <c r="AH1047" s="137">
        <f t="shared" si="107"/>
        <v>0.15473887814313347</v>
      </c>
      <c r="AI1047" s="136">
        <v>258.5</v>
      </c>
      <c r="AJ1047" s="138">
        <f t="shared" si="108"/>
        <v>0.15473887814313347</v>
      </c>
    </row>
    <row r="1048" spans="1:36">
      <c r="A1048" s="136">
        <v>258.75</v>
      </c>
      <c r="B1048" s="137">
        <f t="shared" si="88"/>
        <v>0.15458937198067632</v>
      </c>
      <c r="C1048" s="137">
        <f t="shared" si="89"/>
        <v>1.5458937198067633</v>
      </c>
      <c r="D1048" s="9">
        <v>25.874999999999002</v>
      </c>
      <c r="E1048" s="138">
        <f t="shared" si="90"/>
        <v>1.545893719806823</v>
      </c>
      <c r="F1048" s="136">
        <v>258.75</v>
      </c>
      <c r="G1048" s="137">
        <f t="shared" si="91"/>
        <v>0.38647342995169082</v>
      </c>
      <c r="H1048" s="137">
        <f t="shared" si="92"/>
        <v>3.8647342995169081</v>
      </c>
      <c r="I1048" s="9">
        <v>25.874999999999002</v>
      </c>
      <c r="J1048" s="138">
        <f t="shared" si="93"/>
        <v>1.545893719806823</v>
      </c>
      <c r="K1048" s="9">
        <v>1032</v>
      </c>
      <c r="L1048" s="137">
        <f t="shared" si="94"/>
        <v>0.38759689922480617</v>
      </c>
      <c r="M1048" s="137">
        <f t="shared" si="95"/>
        <v>3.8759689922480618</v>
      </c>
      <c r="N1048" s="136">
        <v>258.75</v>
      </c>
      <c r="O1048" s="137">
        <f t="shared" si="96"/>
        <v>0.15458937198067632</v>
      </c>
      <c r="P1048" s="137">
        <f t="shared" si="97"/>
        <v>1.5458937198067633</v>
      </c>
      <c r="Q1048" s="9">
        <v>25.874999999999002</v>
      </c>
      <c r="R1048" s="138">
        <f t="shared" si="98"/>
        <v>1.545893719806823</v>
      </c>
      <c r="S1048" s="136">
        <v>10.3499999999999</v>
      </c>
      <c r="T1048" s="137">
        <f t="shared" si="99"/>
        <v>0.19323671497584727</v>
      </c>
      <c r="U1048" s="137">
        <f t="shared" si="100"/>
        <v>1.9323671497584727</v>
      </c>
      <c r="V1048" s="136">
        <v>103.50000000001</v>
      </c>
      <c r="W1048" s="137">
        <f t="shared" si="101"/>
        <v>0.19323671497582673</v>
      </c>
      <c r="X1048" s="137">
        <f t="shared" si="102"/>
        <v>1.9323671497582673</v>
      </c>
      <c r="Y1048" s="136">
        <v>258.75</v>
      </c>
      <c r="Z1048" s="9">
        <f t="shared" si="103"/>
        <v>0.15458937198067632</v>
      </c>
      <c r="AA1048" s="139">
        <v>1.0349999999999999</v>
      </c>
      <c r="AB1048" s="9">
        <f t="shared" si="104"/>
        <v>0.19323671497584541</v>
      </c>
      <c r="AC1048" s="136">
        <v>258.75</v>
      </c>
      <c r="AD1048" s="9">
        <f t="shared" si="105"/>
        <v>0.24734299516908212</v>
      </c>
      <c r="AE1048" s="136">
        <v>258.75</v>
      </c>
      <c r="AF1048" s="137">
        <f t="shared" si="106"/>
        <v>0.15458937198067632</v>
      </c>
      <c r="AG1048" s="136">
        <v>258.75</v>
      </c>
      <c r="AH1048" s="137">
        <f t="shared" si="107"/>
        <v>0.15458937198067632</v>
      </c>
      <c r="AI1048" s="136">
        <v>258.75</v>
      </c>
      <c r="AJ1048" s="138">
        <f t="shared" si="108"/>
        <v>0.15458937198067632</v>
      </c>
    </row>
    <row r="1049" spans="1:36">
      <c r="A1049" s="136">
        <v>259</v>
      </c>
      <c r="B1049" s="137">
        <f t="shared" si="88"/>
        <v>0.15444015444015444</v>
      </c>
      <c r="C1049" s="137">
        <f t="shared" si="89"/>
        <v>1.5444015444015444</v>
      </c>
      <c r="D1049" s="9">
        <v>25.899999999999</v>
      </c>
      <c r="E1049" s="138">
        <f t="shared" si="90"/>
        <v>1.5444015444016039</v>
      </c>
      <c r="F1049" s="136">
        <v>259</v>
      </c>
      <c r="G1049" s="137">
        <f t="shared" si="91"/>
        <v>0.38610038610038611</v>
      </c>
      <c r="H1049" s="137">
        <f t="shared" si="92"/>
        <v>3.8610038610038613</v>
      </c>
      <c r="I1049" s="9">
        <v>25.899999999999</v>
      </c>
      <c r="J1049" s="138">
        <f t="shared" si="93"/>
        <v>1.5444015444016039</v>
      </c>
      <c r="K1049" s="136">
        <v>1033</v>
      </c>
      <c r="L1049" s="137">
        <f t="shared" si="94"/>
        <v>0.38722168441432719</v>
      </c>
      <c r="M1049" s="137">
        <f t="shared" si="95"/>
        <v>3.8722168441432721</v>
      </c>
      <c r="N1049" s="136">
        <v>259</v>
      </c>
      <c r="O1049" s="137">
        <f t="shared" si="96"/>
        <v>0.15444015444015444</v>
      </c>
      <c r="P1049" s="137">
        <f t="shared" si="97"/>
        <v>1.5444015444015444</v>
      </c>
      <c r="Q1049" s="9">
        <v>25.899999999999</v>
      </c>
      <c r="R1049" s="138">
        <f t="shared" si="98"/>
        <v>1.5444015444016039</v>
      </c>
      <c r="S1049" s="136">
        <v>10.3599999999999</v>
      </c>
      <c r="T1049" s="137">
        <f t="shared" si="99"/>
        <v>0.19305019305019491</v>
      </c>
      <c r="U1049" s="137">
        <f t="shared" si="100"/>
        <v>1.9305019305019491</v>
      </c>
      <c r="V1049" s="136">
        <v>103.60000000001</v>
      </c>
      <c r="W1049" s="137">
        <f t="shared" si="101"/>
        <v>0.19305019305017443</v>
      </c>
      <c r="X1049" s="137">
        <f t="shared" si="102"/>
        <v>1.9305019305017443</v>
      </c>
      <c r="Y1049" s="136">
        <v>259</v>
      </c>
      <c r="Z1049" s="9">
        <f t="shared" si="103"/>
        <v>0.15444015444015444</v>
      </c>
      <c r="AA1049" s="139">
        <v>1.036</v>
      </c>
      <c r="AB1049" s="9">
        <f t="shared" si="104"/>
        <v>0.19305019305019305</v>
      </c>
      <c r="AC1049" s="136">
        <v>259</v>
      </c>
      <c r="AD1049" s="9">
        <f t="shared" si="105"/>
        <v>0.24710424710424708</v>
      </c>
      <c r="AE1049" s="136">
        <v>259</v>
      </c>
      <c r="AF1049" s="137">
        <f t="shared" si="106"/>
        <v>0.15444015444015444</v>
      </c>
      <c r="AG1049" s="136">
        <v>259</v>
      </c>
      <c r="AH1049" s="137">
        <f t="shared" si="107"/>
        <v>0.15444015444015444</v>
      </c>
      <c r="AI1049" s="136">
        <v>259</v>
      </c>
      <c r="AJ1049" s="138">
        <f t="shared" si="108"/>
        <v>0.15444015444015444</v>
      </c>
    </row>
    <row r="1050" spans="1:36">
      <c r="A1050" s="136">
        <v>259.25</v>
      </c>
      <c r="B1050" s="137">
        <f t="shared" si="88"/>
        <v>0.15429122468659595</v>
      </c>
      <c r="C1050" s="137">
        <f t="shared" si="89"/>
        <v>1.5429122468659595</v>
      </c>
      <c r="D1050" s="9">
        <v>25.924999999998999</v>
      </c>
      <c r="E1050" s="138">
        <f t="shared" si="90"/>
        <v>1.542912246866019</v>
      </c>
      <c r="F1050" s="136">
        <v>259.25</v>
      </c>
      <c r="G1050" s="137">
        <f t="shared" si="91"/>
        <v>0.38572806171648988</v>
      </c>
      <c r="H1050" s="137">
        <f t="shared" si="92"/>
        <v>3.857280617164899</v>
      </c>
      <c r="I1050" s="9">
        <v>25.924999999998999</v>
      </c>
      <c r="J1050" s="138">
        <f t="shared" si="93"/>
        <v>1.542912246866019</v>
      </c>
      <c r="K1050" s="9">
        <v>1034</v>
      </c>
      <c r="L1050" s="137">
        <f t="shared" si="94"/>
        <v>0.38684719535783368</v>
      </c>
      <c r="M1050" s="137">
        <f t="shared" si="95"/>
        <v>3.8684719535783367</v>
      </c>
      <c r="N1050" s="136">
        <v>259.25</v>
      </c>
      <c r="O1050" s="137">
        <f t="shared" si="96"/>
        <v>0.15429122468659595</v>
      </c>
      <c r="P1050" s="137">
        <f t="shared" si="97"/>
        <v>1.5429122468659595</v>
      </c>
      <c r="Q1050" s="9">
        <v>25.924999999998999</v>
      </c>
      <c r="R1050" s="138">
        <f t="shared" si="98"/>
        <v>1.542912246866019</v>
      </c>
      <c r="S1050" s="136">
        <v>10.3699999999999</v>
      </c>
      <c r="T1050" s="137">
        <f t="shared" si="99"/>
        <v>0.1928640308582468</v>
      </c>
      <c r="U1050" s="137">
        <f t="shared" si="100"/>
        <v>1.9286403085824679</v>
      </c>
      <c r="V1050" s="136">
        <v>103.700000000011</v>
      </c>
      <c r="W1050" s="137">
        <f t="shared" si="101"/>
        <v>0.19286403085822446</v>
      </c>
      <c r="X1050" s="137">
        <f t="shared" si="102"/>
        <v>1.9286403085822446</v>
      </c>
      <c r="Y1050" s="136">
        <v>259.25</v>
      </c>
      <c r="Z1050" s="9">
        <f t="shared" si="103"/>
        <v>0.15429122468659595</v>
      </c>
      <c r="AA1050" s="139">
        <v>1.0369999999999999</v>
      </c>
      <c r="AB1050" s="9">
        <f t="shared" si="104"/>
        <v>0.19286403085824494</v>
      </c>
      <c r="AC1050" s="136">
        <v>259.25</v>
      </c>
      <c r="AD1050" s="9">
        <f t="shared" si="105"/>
        <v>0.2468659594985535</v>
      </c>
      <c r="AE1050" s="136">
        <v>259.25</v>
      </c>
      <c r="AF1050" s="137">
        <f t="shared" si="106"/>
        <v>0.15429122468659595</v>
      </c>
      <c r="AG1050" s="136">
        <v>259.25</v>
      </c>
      <c r="AH1050" s="137">
        <f t="shared" si="107"/>
        <v>0.15429122468659595</v>
      </c>
      <c r="AI1050" s="136">
        <v>259.25</v>
      </c>
      <c r="AJ1050" s="138">
        <f t="shared" si="108"/>
        <v>0.15429122468659595</v>
      </c>
    </row>
    <row r="1051" spans="1:36">
      <c r="A1051" s="136">
        <v>259.5</v>
      </c>
      <c r="B1051" s="137">
        <f t="shared" si="88"/>
        <v>0.15414258188824662</v>
      </c>
      <c r="C1051" s="137">
        <f t="shared" si="89"/>
        <v>1.5414258188824661</v>
      </c>
      <c r="D1051" s="9">
        <v>25.949999999999001</v>
      </c>
      <c r="E1051" s="138">
        <f t="shared" si="90"/>
        <v>1.5414258188825256</v>
      </c>
      <c r="F1051" s="136">
        <v>259.5</v>
      </c>
      <c r="G1051" s="137">
        <f t="shared" si="91"/>
        <v>0.38535645472061658</v>
      </c>
      <c r="H1051" s="137">
        <f t="shared" si="92"/>
        <v>3.8535645472061657</v>
      </c>
      <c r="I1051" s="9">
        <v>25.949999999999001</v>
      </c>
      <c r="J1051" s="138">
        <f t="shared" si="93"/>
        <v>1.5414258188825256</v>
      </c>
      <c r="K1051" s="136">
        <v>1035</v>
      </c>
      <c r="L1051" s="137">
        <f t="shared" si="94"/>
        <v>0.38647342995169082</v>
      </c>
      <c r="M1051" s="137">
        <f t="shared" si="95"/>
        <v>3.8647342995169081</v>
      </c>
      <c r="N1051" s="136">
        <v>259.5</v>
      </c>
      <c r="O1051" s="137">
        <f t="shared" si="96"/>
        <v>0.15414258188824662</v>
      </c>
      <c r="P1051" s="137">
        <f t="shared" si="97"/>
        <v>1.5414258188824661</v>
      </c>
      <c r="Q1051" s="9">
        <v>25.949999999999001</v>
      </c>
      <c r="R1051" s="138">
        <f t="shared" si="98"/>
        <v>1.5414258188825256</v>
      </c>
      <c r="S1051" s="136">
        <v>10.3799999999999</v>
      </c>
      <c r="T1051" s="137">
        <f t="shared" si="99"/>
        <v>0.19267822736031015</v>
      </c>
      <c r="U1051" s="137">
        <f t="shared" si="100"/>
        <v>1.9267822736031015</v>
      </c>
      <c r="V1051" s="136">
        <v>103.800000000011</v>
      </c>
      <c r="W1051" s="137">
        <f t="shared" si="101"/>
        <v>0.19267822736028786</v>
      </c>
      <c r="X1051" s="137">
        <f t="shared" si="102"/>
        <v>1.9267822736028786</v>
      </c>
      <c r="Y1051" s="136">
        <v>259.5</v>
      </c>
      <c r="Z1051" s="9">
        <f t="shared" si="103"/>
        <v>0.15414258188824662</v>
      </c>
      <c r="AA1051" s="139">
        <v>1.038</v>
      </c>
      <c r="AB1051" s="9">
        <f t="shared" si="104"/>
        <v>0.19267822736030829</v>
      </c>
      <c r="AC1051" s="136">
        <v>259.5</v>
      </c>
      <c r="AD1051" s="9">
        <f t="shared" si="105"/>
        <v>0.2466281310211946</v>
      </c>
      <c r="AE1051" s="136">
        <v>259.5</v>
      </c>
      <c r="AF1051" s="137">
        <f t="shared" si="106"/>
        <v>0.15414258188824662</v>
      </c>
      <c r="AG1051" s="136">
        <v>259.5</v>
      </c>
      <c r="AH1051" s="137">
        <f t="shared" si="107"/>
        <v>0.15414258188824662</v>
      </c>
      <c r="AI1051" s="136">
        <v>259.5</v>
      </c>
      <c r="AJ1051" s="138">
        <f t="shared" si="108"/>
        <v>0.15414258188824662</v>
      </c>
    </row>
    <row r="1052" spans="1:36">
      <c r="A1052" s="136">
        <v>259.75</v>
      </c>
      <c r="B1052" s="137">
        <f t="shared" si="88"/>
        <v>0.15399422521655437</v>
      </c>
      <c r="C1052" s="137">
        <f t="shared" si="89"/>
        <v>1.5399422521655437</v>
      </c>
      <c r="D1052" s="9">
        <v>25.974999999999</v>
      </c>
      <c r="E1052" s="138">
        <f t="shared" si="90"/>
        <v>1.5399422521656032</v>
      </c>
      <c r="F1052" s="136">
        <v>259.75</v>
      </c>
      <c r="G1052" s="137">
        <f t="shared" si="91"/>
        <v>0.38498556304138598</v>
      </c>
      <c r="H1052" s="137">
        <f t="shared" si="92"/>
        <v>3.8498556304138596</v>
      </c>
      <c r="I1052" s="9">
        <v>25.974999999999</v>
      </c>
      <c r="J1052" s="138">
        <f t="shared" si="93"/>
        <v>1.5399422521656032</v>
      </c>
      <c r="K1052" s="9">
        <v>1036</v>
      </c>
      <c r="L1052" s="137">
        <f t="shared" si="94"/>
        <v>0.38610038610038611</v>
      </c>
      <c r="M1052" s="137">
        <f t="shared" si="95"/>
        <v>3.8610038610038613</v>
      </c>
      <c r="N1052" s="136">
        <v>259.75</v>
      </c>
      <c r="O1052" s="137">
        <f t="shared" si="96"/>
        <v>0.15399422521655437</v>
      </c>
      <c r="P1052" s="137">
        <f t="shared" si="97"/>
        <v>1.5399422521655437</v>
      </c>
      <c r="Q1052" s="9">
        <v>25.974999999999</v>
      </c>
      <c r="R1052" s="138">
        <f t="shared" si="98"/>
        <v>1.5399422521656032</v>
      </c>
      <c r="S1052" s="136">
        <v>10.389999999999899</v>
      </c>
      <c r="T1052" s="137">
        <f t="shared" si="99"/>
        <v>0.19249278152069485</v>
      </c>
      <c r="U1052" s="137">
        <f t="shared" si="100"/>
        <v>1.9249278152069484</v>
      </c>
      <c r="V1052" s="136">
        <v>103.900000000011</v>
      </c>
      <c r="W1052" s="137">
        <f t="shared" si="101"/>
        <v>0.19249278152067259</v>
      </c>
      <c r="X1052" s="137">
        <f t="shared" si="102"/>
        <v>1.924927815206726</v>
      </c>
      <c r="Y1052" s="136">
        <v>259.75</v>
      </c>
      <c r="Z1052" s="9">
        <f t="shared" si="103"/>
        <v>0.15399422521655437</v>
      </c>
      <c r="AA1052" s="139">
        <v>1.0389999999999999</v>
      </c>
      <c r="AB1052" s="9">
        <f t="shared" si="104"/>
        <v>0.19249278152069299</v>
      </c>
      <c r="AC1052" s="136">
        <v>259.75</v>
      </c>
      <c r="AD1052" s="9">
        <f t="shared" si="105"/>
        <v>0.24639076034648702</v>
      </c>
      <c r="AE1052" s="136">
        <v>259.75</v>
      </c>
      <c r="AF1052" s="137">
        <f t="shared" si="106"/>
        <v>0.15399422521655437</v>
      </c>
      <c r="AG1052" s="136">
        <v>259.75</v>
      </c>
      <c r="AH1052" s="137">
        <f t="shared" si="107"/>
        <v>0.15399422521655437</v>
      </c>
      <c r="AI1052" s="136">
        <v>259.75</v>
      </c>
      <c r="AJ1052" s="138">
        <f t="shared" si="108"/>
        <v>0.15399422521655437</v>
      </c>
    </row>
    <row r="1053" spans="1:36">
      <c r="A1053" s="136">
        <v>260</v>
      </c>
      <c r="B1053" s="137">
        <f t="shared" si="88"/>
        <v>0.15384615384615385</v>
      </c>
      <c r="C1053" s="137">
        <f t="shared" si="89"/>
        <v>1.5384615384615385</v>
      </c>
      <c r="D1053" s="9">
        <v>25.999999999999002</v>
      </c>
      <c r="E1053" s="138">
        <f t="shared" si="90"/>
        <v>1.5384615384615976</v>
      </c>
      <c r="F1053" s="136">
        <v>260</v>
      </c>
      <c r="G1053" s="137">
        <f t="shared" si="91"/>
        <v>0.38461538461538464</v>
      </c>
      <c r="H1053" s="137">
        <f t="shared" si="92"/>
        <v>3.8461538461538463</v>
      </c>
      <c r="I1053" s="9">
        <v>25.999999999999002</v>
      </c>
      <c r="J1053" s="138">
        <f t="shared" si="93"/>
        <v>1.5384615384615976</v>
      </c>
      <c r="K1053" s="136">
        <v>1037</v>
      </c>
      <c r="L1053" s="137">
        <f t="shared" si="94"/>
        <v>0.38572806171648988</v>
      </c>
      <c r="M1053" s="137">
        <f t="shared" si="95"/>
        <v>3.857280617164899</v>
      </c>
      <c r="N1053" s="136">
        <v>260</v>
      </c>
      <c r="O1053" s="137">
        <f t="shared" si="96"/>
        <v>0.15384615384615385</v>
      </c>
      <c r="P1053" s="137">
        <f t="shared" si="97"/>
        <v>1.5384615384615385</v>
      </c>
      <c r="Q1053" s="9">
        <v>25.999999999999002</v>
      </c>
      <c r="R1053" s="138">
        <f t="shared" si="98"/>
        <v>1.5384615384615976</v>
      </c>
      <c r="S1053" s="136">
        <v>10.399999999999901</v>
      </c>
      <c r="T1053" s="137">
        <f t="shared" si="99"/>
        <v>0.19230769230769415</v>
      </c>
      <c r="U1053" s="137">
        <f t="shared" si="100"/>
        <v>1.9230769230769416</v>
      </c>
      <c r="V1053" s="136">
        <v>104.000000000011</v>
      </c>
      <c r="W1053" s="137">
        <f t="shared" si="101"/>
        <v>0.19230769230767197</v>
      </c>
      <c r="X1053" s="137">
        <f t="shared" si="102"/>
        <v>1.9230769230767197</v>
      </c>
      <c r="Y1053" s="136">
        <v>260</v>
      </c>
      <c r="Z1053" s="9">
        <f t="shared" si="103"/>
        <v>0.15384615384615385</v>
      </c>
      <c r="AA1053" s="139">
        <v>1.04</v>
      </c>
      <c r="AB1053" s="9">
        <f t="shared" si="104"/>
        <v>0.19230769230769232</v>
      </c>
      <c r="AC1053" s="136">
        <v>260</v>
      </c>
      <c r="AD1053" s="9">
        <f t="shared" si="105"/>
        <v>0.24615384615384617</v>
      </c>
      <c r="AE1053" s="136">
        <v>260</v>
      </c>
      <c r="AF1053" s="137">
        <f t="shared" si="106"/>
        <v>0.15384615384615385</v>
      </c>
      <c r="AG1053" s="136">
        <v>260</v>
      </c>
      <c r="AH1053" s="137">
        <f t="shared" si="107"/>
        <v>0.15384615384615385</v>
      </c>
      <c r="AI1053" s="136">
        <v>260</v>
      </c>
      <c r="AJ1053" s="138">
        <f t="shared" si="108"/>
        <v>0.15384615384615385</v>
      </c>
    </row>
    <row r="1054" spans="1:36">
      <c r="A1054" s="136">
        <v>260.25</v>
      </c>
      <c r="B1054" s="137">
        <f t="shared" si="88"/>
        <v>0.15369836695485112</v>
      </c>
      <c r="C1054" s="137">
        <f t="shared" si="89"/>
        <v>1.5369836695485111</v>
      </c>
      <c r="D1054" s="9">
        <v>26.024999999999</v>
      </c>
      <c r="E1054" s="138">
        <f t="shared" si="90"/>
        <v>1.5369836695485701</v>
      </c>
      <c r="F1054" s="136">
        <v>260.25</v>
      </c>
      <c r="G1054" s="137">
        <f t="shared" si="91"/>
        <v>0.38424591738712777</v>
      </c>
      <c r="H1054" s="137">
        <f t="shared" si="92"/>
        <v>3.8424591738712777</v>
      </c>
      <c r="I1054" s="9">
        <v>26.024999999999</v>
      </c>
      <c r="J1054" s="138">
        <f t="shared" si="93"/>
        <v>1.5369836695485701</v>
      </c>
      <c r="K1054" s="9">
        <v>1038</v>
      </c>
      <c r="L1054" s="137">
        <f t="shared" si="94"/>
        <v>0.38535645472061658</v>
      </c>
      <c r="M1054" s="137">
        <f t="shared" si="95"/>
        <v>3.8535645472061657</v>
      </c>
      <c r="N1054" s="136">
        <v>260.25</v>
      </c>
      <c r="O1054" s="137">
        <f t="shared" si="96"/>
        <v>0.15369836695485112</v>
      </c>
      <c r="P1054" s="137">
        <f t="shared" si="97"/>
        <v>1.5369836695485111</v>
      </c>
      <c r="Q1054" s="9">
        <v>26.024999999999</v>
      </c>
      <c r="R1054" s="138">
        <f t="shared" si="98"/>
        <v>1.5369836695485701</v>
      </c>
      <c r="S1054" s="136">
        <v>10.409999999999901</v>
      </c>
      <c r="T1054" s="137">
        <f t="shared" si="99"/>
        <v>0.19212295869356572</v>
      </c>
      <c r="U1054" s="137">
        <f t="shared" si="100"/>
        <v>1.9212295869356573</v>
      </c>
      <c r="V1054" s="136">
        <v>104.10000000001099</v>
      </c>
      <c r="W1054" s="137">
        <f t="shared" si="101"/>
        <v>0.19212295869354359</v>
      </c>
      <c r="X1054" s="137">
        <f t="shared" si="102"/>
        <v>1.9212295869354359</v>
      </c>
      <c r="Y1054" s="136">
        <v>260.25</v>
      </c>
      <c r="Z1054" s="9">
        <f t="shared" si="103"/>
        <v>0.15369836695485112</v>
      </c>
      <c r="AA1054" s="139">
        <v>1.0409999999999999</v>
      </c>
      <c r="AB1054" s="9">
        <f t="shared" si="104"/>
        <v>0.19212295869356388</v>
      </c>
      <c r="AC1054" s="136">
        <v>260.25</v>
      </c>
      <c r="AD1054" s="9">
        <f t="shared" si="105"/>
        <v>0.24591738712776176</v>
      </c>
      <c r="AE1054" s="136">
        <v>260.25</v>
      </c>
      <c r="AF1054" s="137">
        <f t="shared" si="106"/>
        <v>0.15369836695485112</v>
      </c>
      <c r="AG1054" s="136">
        <v>260.25</v>
      </c>
      <c r="AH1054" s="137">
        <f t="shared" si="107"/>
        <v>0.15369836695485112</v>
      </c>
      <c r="AI1054" s="136">
        <v>260.25</v>
      </c>
      <c r="AJ1054" s="138">
        <f t="shared" si="108"/>
        <v>0.15369836695485112</v>
      </c>
    </row>
    <row r="1055" spans="1:36">
      <c r="A1055" s="136">
        <v>260.5</v>
      </c>
      <c r="B1055" s="137">
        <f t="shared" si="88"/>
        <v>0.15355086372360843</v>
      </c>
      <c r="C1055" s="137">
        <f t="shared" si="89"/>
        <v>1.5355086372360844</v>
      </c>
      <c r="D1055" s="9">
        <v>26.049999999998999</v>
      </c>
      <c r="E1055" s="138">
        <f t="shared" si="90"/>
        <v>1.5355086372361435</v>
      </c>
      <c r="F1055" s="136">
        <v>260.5</v>
      </c>
      <c r="G1055" s="137">
        <f t="shared" si="91"/>
        <v>0.38387715930902111</v>
      </c>
      <c r="H1055" s="137">
        <f t="shared" si="92"/>
        <v>3.8387715930902111</v>
      </c>
      <c r="I1055" s="9">
        <v>26.049999999998999</v>
      </c>
      <c r="J1055" s="138">
        <f t="shared" si="93"/>
        <v>1.5355086372361435</v>
      </c>
      <c r="K1055" s="136">
        <v>1039</v>
      </c>
      <c r="L1055" s="137">
        <f t="shared" si="94"/>
        <v>0.38498556304138598</v>
      </c>
      <c r="M1055" s="137">
        <f t="shared" si="95"/>
        <v>3.8498556304138596</v>
      </c>
      <c r="N1055" s="136">
        <v>260.5</v>
      </c>
      <c r="O1055" s="137">
        <f t="shared" si="96"/>
        <v>0.15355086372360843</v>
      </c>
      <c r="P1055" s="137">
        <f t="shared" si="97"/>
        <v>1.5355086372360844</v>
      </c>
      <c r="Q1055" s="9">
        <v>26.049999999998999</v>
      </c>
      <c r="R1055" s="138">
        <f t="shared" si="98"/>
        <v>1.5355086372361435</v>
      </c>
      <c r="S1055" s="136">
        <v>10.4199999999999</v>
      </c>
      <c r="T1055" s="137">
        <f t="shared" si="99"/>
        <v>0.19193857965451239</v>
      </c>
      <c r="U1055" s="137">
        <f t="shared" si="100"/>
        <v>1.9193857965451238</v>
      </c>
      <c r="V1055" s="136">
        <v>104.200000000011</v>
      </c>
      <c r="W1055" s="137">
        <f t="shared" si="101"/>
        <v>0.19193857965449029</v>
      </c>
      <c r="X1055" s="137">
        <f t="shared" si="102"/>
        <v>1.919385796544903</v>
      </c>
      <c r="Y1055" s="136">
        <v>260.5</v>
      </c>
      <c r="Z1055" s="9">
        <f t="shared" si="103"/>
        <v>0.15355086372360843</v>
      </c>
      <c r="AA1055" s="139">
        <v>1.042</v>
      </c>
      <c r="AB1055" s="9">
        <f t="shared" si="104"/>
        <v>0.19193857965451055</v>
      </c>
      <c r="AC1055" s="136">
        <v>260.5</v>
      </c>
      <c r="AD1055" s="9">
        <f t="shared" si="105"/>
        <v>0.2456813819577735</v>
      </c>
      <c r="AE1055" s="136">
        <v>260.5</v>
      </c>
      <c r="AF1055" s="137">
        <f t="shared" si="106"/>
        <v>0.15355086372360843</v>
      </c>
      <c r="AG1055" s="136">
        <v>260.5</v>
      </c>
      <c r="AH1055" s="137">
        <f t="shared" si="107"/>
        <v>0.15355086372360843</v>
      </c>
      <c r="AI1055" s="136">
        <v>260.5</v>
      </c>
      <c r="AJ1055" s="138">
        <f t="shared" si="108"/>
        <v>0.15355086372360843</v>
      </c>
    </row>
    <row r="1056" spans="1:36">
      <c r="A1056" s="136">
        <v>260.75</v>
      </c>
      <c r="B1056" s="137">
        <f t="shared" si="88"/>
        <v>0.15340364333652926</v>
      </c>
      <c r="C1056" s="137">
        <f t="shared" si="89"/>
        <v>1.5340364333652925</v>
      </c>
      <c r="D1056" s="9">
        <v>26.074999999999001</v>
      </c>
      <c r="E1056" s="138">
        <f t="shared" si="90"/>
        <v>1.5340364333653511</v>
      </c>
      <c r="F1056" s="136">
        <v>260.75</v>
      </c>
      <c r="G1056" s="137">
        <f t="shared" si="91"/>
        <v>0.38350910834132312</v>
      </c>
      <c r="H1056" s="137">
        <f t="shared" si="92"/>
        <v>3.8350910834132312</v>
      </c>
      <c r="I1056" s="9">
        <v>26.074999999999001</v>
      </c>
      <c r="J1056" s="138">
        <f t="shared" si="93"/>
        <v>1.5340364333653511</v>
      </c>
      <c r="K1056" s="9">
        <v>1040</v>
      </c>
      <c r="L1056" s="137">
        <f t="shared" si="94"/>
        <v>0.38461538461538464</v>
      </c>
      <c r="M1056" s="137">
        <f t="shared" si="95"/>
        <v>3.8461538461538463</v>
      </c>
      <c r="N1056" s="136">
        <v>260.75</v>
      </c>
      <c r="O1056" s="137">
        <f t="shared" si="96"/>
        <v>0.15340364333652926</v>
      </c>
      <c r="P1056" s="137">
        <f t="shared" si="97"/>
        <v>1.5340364333652925</v>
      </c>
      <c r="Q1056" s="9">
        <v>26.074999999999001</v>
      </c>
      <c r="R1056" s="138">
        <f t="shared" si="98"/>
        <v>1.5340364333653511</v>
      </c>
      <c r="S1056" s="136">
        <v>10.4299999999999</v>
      </c>
      <c r="T1056" s="137">
        <f t="shared" si="99"/>
        <v>0.19175455417066339</v>
      </c>
      <c r="U1056" s="137">
        <f t="shared" si="100"/>
        <v>1.9175455417066338</v>
      </c>
      <c r="V1056" s="136">
        <v>104.300000000011</v>
      </c>
      <c r="W1056" s="137">
        <f t="shared" si="101"/>
        <v>0.19175455417064133</v>
      </c>
      <c r="X1056" s="137">
        <f t="shared" si="102"/>
        <v>1.9175455417064133</v>
      </c>
      <c r="Y1056" s="136">
        <v>260.75</v>
      </c>
      <c r="Z1056" s="9">
        <f t="shared" si="103"/>
        <v>0.15340364333652926</v>
      </c>
      <c r="AA1056" s="139">
        <v>1.0429999999999999</v>
      </c>
      <c r="AB1056" s="9">
        <f t="shared" si="104"/>
        <v>0.19175455417066156</v>
      </c>
      <c r="AC1056" s="136">
        <v>260.75</v>
      </c>
      <c r="AD1056" s="9">
        <f t="shared" si="105"/>
        <v>0.2454458293384468</v>
      </c>
      <c r="AE1056" s="136">
        <v>260.75</v>
      </c>
      <c r="AF1056" s="137">
        <f t="shared" si="106"/>
        <v>0.15340364333652926</v>
      </c>
      <c r="AG1056" s="136">
        <v>260.75</v>
      </c>
      <c r="AH1056" s="137">
        <f t="shared" si="107"/>
        <v>0.15340364333652926</v>
      </c>
      <c r="AI1056" s="136">
        <v>260.75</v>
      </c>
      <c r="AJ1056" s="138">
        <f t="shared" si="108"/>
        <v>0.15340364333652926</v>
      </c>
    </row>
    <row r="1057" spans="1:36">
      <c r="A1057" s="136">
        <v>261</v>
      </c>
      <c r="B1057" s="137">
        <f t="shared" si="88"/>
        <v>0.1532567049808429</v>
      </c>
      <c r="C1057" s="137">
        <f t="shared" si="89"/>
        <v>1.5325670498084289</v>
      </c>
      <c r="D1057" s="9">
        <v>26.099999999999</v>
      </c>
      <c r="E1057" s="138">
        <f t="shared" si="90"/>
        <v>1.5325670498084878</v>
      </c>
      <c r="F1057" s="136">
        <v>261</v>
      </c>
      <c r="G1057" s="137">
        <f t="shared" si="91"/>
        <v>0.38314176245210729</v>
      </c>
      <c r="H1057" s="137">
        <f t="shared" si="92"/>
        <v>3.8314176245210732</v>
      </c>
      <c r="I1057" s="9">
        <v>26.099999999999</v>
      </c>
      <c r="J1057" s="138">
        <f t="shared" si="93"/>
        <v>1.5325670498084878</v>
      </c>
      <c r="K1057" s="136">
        <v>1041</v>
      </c>
      <c r="L1057" s="137">
        <f t="shared" si="94"/>
        <v>0.38424591738712777</v>
      </c>
      <c r="M1057" s="137">
        <f t="shared" si="95"/>
        <v>3.8424591738712777</v>
      </c>
      <c r="N1057" s="136">
        <v>261</v>
      </c>
      <c r="O1057" s="137">
        <f t="shared" si="96"/>
        <v>0.1532567049808429</v>
      </c>
      <c r="P1057" s="137">
        <f t="shared" si="97"/>
        <v>1.5325670498084289</v>
      </c>
      <c r="Q1057" s="9">
        <v>26.099999999999</v>
      </c>
      <c r="R1057" s="138">
        <f t="shared" si="98"/>
        <v>1.5325670498084878</v>
      </c>
      <c r="S1057" s="136">
        <v>10.44</v>
      </c>
      <c r="T1057" s="137">
        <f t="shared" si="99"/>
        <v>0.19157088122605365</v>
      </c>
      <c r="U1057" s="137">
        <f t="shared" si="100"/>
        <v>1.9157088122605366</v>
      </c>
      <c r="V1057" s="136">
        <v>104.400000000011</v>
      </c>
      <c r="W1057" s="137">
        <f t="shared" si="101"/>
        <v>0.19157088122603344</v>
      </c>
      <c r="X1057" s="137">
        <f t="shared" si="102"/>
        <v>1.9157088122603345</v>
      </c>
      <c r="Y1057" s="136">
        <v>261</v>
      </c>
      <c r="Z1057" s="9">
        <f t="shared" si="103"/>
        <v>0.1532567049808429</v>
      </c>
      <c r="AA1057" s="139">
        <v>1.044</v>
      </c>
      <c r="AB1057" s="9">
        <f t="shared" si="104"/>
        <v>0.19157088122605365</v>
      </c>
      <c r="AC1057" s="136">
        <v>261</v>
      </c>
      <c r="AD1057" s="9">
        <f t="shared" si="105"/>
        <v>0.24521072796934865</v>
      </c>
      <c r="AE1057" s="136">
        <v>261</v>
      </c>
      <c r="AF1057" s="137">
        <f t="shared" si="106"/>
        <v>0.1532567049808429</v>
      </c>
      <c r="AG1057" s="136">
        <v>261</v>
      </c>
      <c r="AH1057" s="137">
        <f t="shared" si="107"/>
        <v>0.1532567049808429</v>
      </c>
      <c r="AI1057" s="136">
        <v>261</v>
      </c>
      <c r="AJ1057" s="138">
        <f t="shared" si="108"/>
        <v>0.1532567049808429</v>
      </c>
    </row>
    <row r="1058" spans="1:36">
      <c r="A1058" s="140">
        <v>261.25</v>
      </c>
      <c r="B1058" s="141">
        <f t="shared" si="88"/>
        <v>0.15311004784688995</v>
      </c>
      <c r="C1058" s="141">
        <f t="shared" si="89"/>
        <v>1.5311004784688995</v>
      </c>
      <c r="D1058" s="142">
        <v>26.124999999999002</v>
      </c>
      <c r="E1058" s="143">
        <f t="shared" si="90"/>
        <v>1.5311004784689581</v>
      </c>
      <c r="F1058" s="140">
        <v>261.25</v>
      </c>
      <c r="G1058" s="141">
        <f t="shared" si="91"/>
        <v>0.38277511961722488</v>
      </c>
      <c r="H1058" s="141">
        <f t="shared" si="92"/>
        <v>3.8277511961722488</v>
      </c>
      <c r="I1058" s="142">
        <v>26.124999999999002</v>
      </c>
      <c r="J1058" s="143">
        <f t="shared" si="93"/>
        <v>1.5311004784689581</v>
      </c>
      <c r="K1058" s="142">
        <v>1042</v>
      </c>
      <c r="L1058" s="141">
        <f t="shared" si="94"/>
        <v>0.38387715930902111</v>
      </c>
      <c r="M1058" s="141">
        <f t="shared" si="95"/>
        <v>3.8387715930902111</v>
      </c>
      <c r="N1058" s="140">
        <v>261.25</v>
      </c>
      <c r="O1058" s="141">
        <f t="shared" si="96"/>
        <v>0.15311004784688995</v>
      </c>
      <c r="P1058" s="141">
        <f t="shared" si="97"/>
        <v>1.5311004784688995</v>
      </c>
      <c r="Q1058" s="142">
        <v>26.124999999999002</v>
      </c>
      <c r="R1058" s="143">
        <f t="shared" si="98"/>
        <v>1.5311004784689581</v>
      </c>
      <c r="S1058" s="140">
        <v>10.45</v>
      </c>
      <c r="T1058" s="141">
        <f t="shared" si="99"/>
        <v>0.19138755980861244</v>
      </c>
      <c r="U1058" s="141">
        <f t="shared" si="100"/>
        <v>1.9138755980861244</v>
      </c>
      <c r="V1058" s="140">
        <v>104.500000000011</v>
      </c>
      <c r="W1058" s="141">
        <f t="shared" si="101"/>
        <v>0.19138755980859229</v>
      </c>
      <c r="X1058" s="141">
        <f t="shared" si="102"/>
        <v>1.913875598085923</v>
      </c>
      <c r="Y1058" s="140">
        <v>261.25</v>
      </c>
      <c r="Z1058" s="142">
        <f t="shared" si="103"/>
        <v>0.15311004784688995</v>
      </c>
      <c r="AA1058" s="144">
        <v>1.0449999999999999</v>
      </c>
      <c r="AB1058" s="142">
        <f t="shared" si="104"/>
        <v>0.19138755980861244</v>
      </c>
      <c r="AC1058" s="140">
        <v>261.25</v>
      </c>
      <c r="AD1058" s="142">
        <f t="shared" si="105"/>
        <v>0.24497607655502393</v>
      </c>
      <c r="AE1058" s="140">
        <v>261.25</v>
      </c>
      <c r="AF1058" s="141">
        <f t="shared" si="106"/>
        <v>0.15311004784688995</v>
      </c>
      <c r="AG1058" s="140">
        <v>261.25</v>
      </c>
      <c r="AH1058" s="141">
        <f t="shared" si="107"/>
        <v>0.15311004784688995</v>
      </c>
      <c r="AI1058" s="140">
        <v>261.25</v>
      </c>
      <c r="AJ1058" s="143">
        <f t="shared" si="108"/>
        <v>0.15311004784688995</v>
      </c>
    </row>
    <row r="1059" spans="1:36">
      <c r="A1059" s="9"/>
      <c r="B1059" s="145"/>
      <c r="C1059" s="145"/>
      <c r="D1059" s="9"/>
      <c r="E1059" s="145"/>
      <c r="F1059" s="9"/>
      <c r="G1059" s="145"/>
      <c r="H1059" s="145"/>
      <c r="I1059" s="9"/>
      <c r="J1059" s="145"/>
      <c r="K1059" s="9"/>
      <c r="L1059" s="9"/>
      <c r="M1059" s="9"/>
      <c r="N1059" s="9"/>
      <c r="O1059" s="145"/>
      <c r="P1059" s="145"/>
      <c r="Q1059" s="9"/>
      <c r="R1059" s="145"/>
      <c r="S1059" s="9"/>
      <c r="T1059" s="145"/>
      <c r="U1059" s="145"/>
      <c r="V1059" s="9"/>
      <c r="W1059" s="145"/>
      <c r="X1059" s="145"/>
      <c r="Y1059" s="9"/>
      <c r="Z1059" s="145"/>
      <c r="AA1059" s="124"/>
      <c r="AB1059" s="9"/>
      <c r="AC1059" s="9"/>
      <c r="AD1059" s="9"/>
      <c r="AE1059" s="9"/>
      <c r="AF1059" s="9"/>
      <c r="AG1059" s="9"/>
      <c r="AH1059" s="9"/>
      <c r="AI1059" s="9"/>
      <c r="AJ1059" s="145"/>
    </row>
    <row r="1060" spans="1:36">
      <c r="A1060" s="9"/>
      <c r="B1060" s="145"/>
      <c r="C1060" s="145"/>
      <c r="D1060" s="9"/>
      <c r="E1060" s="145"/>
      <c r="F1060" s="9"/>
      <c r="G1060" s="145"/>
      <c r="H1060" s="145"/>
      <c r="I1060" s="9"/>
      <c r="J1060" s="145"/>
      <c r="K1060" s="9"/>
      <c r="L1060" s="9"/>
      <c r="M1060" s="9"/>
      <c r="N1060" s="9"/>
      <c r="O1060" s="145"/>
      <c r="P1060" s="145"/>
      <c r="Q1060" s="9"/>
      <c r="R1060" s="145"/>
      <c r="S1060" s="9"/>
      <c r="T1060" s="145"/>
      <c r="U1060" s="145"/>
      <c r="V1060" s="9"/>
      <c r="W1060" s="145"/>
      <c r="X1060" s="145"/>
      <c r="Y1060" s="9"/>
      <c r="Z1060" s="145"/>
      <c r="AA1060" s="124"/>
      <c r="AB1060" s="9"/>
      <c r="AC1060" s="9"/>
      <c r="AD1060" s="9"/>
      <c r="AE1060" s="9"/>
      <c r="AF1060" s="9"/>
      <c r="AG1060" s="9"/>
      <c r="AH1060" s="9"/>
      <c r="AI1060" s="9"/>
      <c r="AJ1060" s="145"/>
    </row>
    <row r="1061" spans="1:36">
      <c r="A1061" s="9"/>
      <c r="B1061" s="145"/>
      <c r="C1061" s="145"/>
      <c r="D1061" s="9"/>
      <c r="E1061" s="145"/>
      <c r="F1061" s="9"/>
      <c r="G1061" s="145"/>
      <c r="H1061" s="145"/>
      <c r="I1061" s="9"/>
      <c r="J1061" s="145"/>
      <c r="K1061" s="9"/>
      <c r="L1061" s="9"/>
      <c r="M1061" s="9"/>
      <c r="N1061" s="9"/>
      <c r="O1061" s="145"/>
      <c r="P1061" s="145"/>
      <c r="Q1061" s="9"/>
      <c r="R1061" s="145"/>
      <c r="S1061" s="9"/>
      <c r="T1061" s="145"/>
      <c r="U1061" s="145"/>
      <c r="V1061" s="9"/>
      <c r="W1061" s="145"/>
      <c r="X1061" s="145"/>
      <c r="Y1061" s="9"/>
      <c r="Z1061" s="145"/>
      <c r="AA1061" s="124"/>
      <c r="AB1061" s="9"/>
      <c r="AC1061" s="9"/>
      <c r="AD1061" s="9"/>
      <c r="AE1061" s="9"/>
      <c r="AF1061" s="9"/>
      <c r="AG1061" s="9"/>
      <c r="AH1061" s="9"/>
      <c r="AI1061" s="9"/>
      <c r="AJ1061" s="145"/>
    </row>
    <row r="1062" spans="1:36">
      <c r="A1062" s="9"/>
      <c r="B1062" s="145"/>
      <c r="C1062" s="145"/>
      <c r="D1062" s="9"/>
      <c r="E1062" s="145"/>
      <c r="F1062" s="9"/>
      <c r="G1062" s="145"/>
      <c r="H1062" s="145"/>
      <c r="I1062" s="9"/>
      <c r="J1062" s="145"/>
      <c r="K1062" s="9"/>
      <c r="L1062" s="9"/>
      <c r="M1062" s="9"/>
      <c r="N1062" s="9"/>
      <c r="O1062" s="145"/>
      <c r="P1062" s="145"/>
      <c r="Q1062" s="9"/>
      <c r="R1062" s="145"/>
      <c r="S1062" s="9"/>
      <c r="T1062" s="145"/>
      <c r="U1062" s="145"/>
      <c r="V1062" s="9"/>
      <c r="W1062" s="145"/>
      <c r="X1062" s="145"/>
      <c r="Y1062" s="9"/>
      <c r="Z1062" s="145"/>
      <c r="AA1062" s="124"/>
      <c r="AB1062" s="9"/>
      <c r="AC1062" s="9"/>
      <c r="AD1062" s="9"/>
      <c r="AE1062" s="9"/>
      <c r="AF1062" s="9"/>
      <c r="AG1062" s="9"/>
      <c r="AH1062" s="9"/>
      <c r="AI1062" s="9"/>
      <c r="AJ1062" s="145"/>
    </row>
    <row r="1063" spans="1:36">
      <c r="A1063" s="9"/>
      <c r="B1063" s="145"/>
      <c r="C1063" s="145"/>
      <c r="D1063" s="9"/>
      <c r="E1063" s="145"/>
      <c r="F1063" s="9"/>
      <c r="G1063" s="145"/>
      <c r="H1063" s="145"/>
      <c r="I1063" s="9"/>
      <c r="J1063" s="145"/>
      <c r="K1063" s="9"/>
      <c r="L1063" s="9"/>
      <c r="M1063" s="9"/>
      <c r="N1063" s="9"/>
      <c r="O1063" s="145"/>
      <c r="P1063" s="145"/>
      <c r="Q1063" s="9"/>
      <c r="R1063" s="145"/>
      <c r="S1063" s="9"/>
      <c r="T1063" s="145"/>
      <c r="U1063" s="145"/>
      <c r="V1063" s="9"/>
      <c r="W1063" s="145"/>
      <c r="X1063" s="145"/>
      <c r="Y1063" s="9"/>
      <c r="Z1063" s="145"/>
      <c r="AA1063" s="124"/>
      <c r="AB1063" s="9"/>
      <c r="AC1063" s="9"/>
      <c r="AD1063" s="9"/>
      <c r="AE1063" s="9"/>
      <c r="AF1063" s="9"/>
      <c r="AG1063" s="9"/>
      <c r="AH1063" s="9"/>
      <c r="AI1063" s="9"/>
      <c r="AJ1063" s="145"/>
    </row>
    <row r="1064" spans="1:36">
      <c r="A1064" s="9"/>
      <c r="B1064" s="145"/>
      <c r="C1064" s="145"/>
      <c r="D1064" s="9"/>
      <c r="E1064" s="145"/>
      <c r="F1064" s="9"/>
      <c r="G1064" s="145"/>
      <c r="H1064" s="145"/>
      <c r="I1064" s="9"/>
      <c r="J1064" s="145"/>
      <c r="K1064" s="9"/>
      <c r="L1064" s="9"/>
      <c r="M1064" s="9"/>
      <c r="N1064" s="9"/>
      <c r="O1064" s="145"/>
      <c r="P1064" s="145"/>
      <c r="Q1064" s="9"/>
      <c r="R1064" s="145"/>
      <c r="S1064" s="9"/>
      <c r="T1064" s="145"/>
      <c r="U1064" s="145"/>
      <c r="V1064" s="9"/>
      <c r="W1064" s="145"/>
      <c r="X1064" s="145"/>
      <c r="Y1064" s="9"/>
      <c r="Z1064" s="145"/>
      <c r="AA1064" s="124"/>
      <c r="AB1064" s="9"/>
      <c r="AC1064" s="9"/>
      <c r="AD1064" s="9"/>
      <c r="AE1064" s="9"/>
      <c r="AF1064" s="9"/>
      <c r="AG1064" s="9"/>
      <c r="AH1064" s="9"/>
      <c r="AI1064" s="9"/>
      <c r="AJ1064" s="145"/>
    </row>
    <row r="1065" spans="1:36">
      <c r="A1065" s="9"/>
      <c r="B1065" s="145"/>
      <c r="C1065" s="145"/>
      <c r="D1065" s="9"/>
      <c r="E1065" s="145"/>
      <c r="F1065" s="9"/>
      <c r="G1065" s="145"/>
      <c r="H1065" s="145"/>
      <c r="I1065" s="9"/>
      <c r="J1065" s="145"/>
      <c r="K1065" s="9"/>
      <c r="L1065" s="9"/>
      <c r="M1065" s="9"/>
      <c r="N1065" s="9"/>
      <c r="O1065" s="145"/>
      <c r="P1065" s="145"/>
      <c r="Q1065" s="9"/>
      <c r="R1065" s="145"/>
      <c r="S1065" s="9"/>
      <c r="T1065" s="145"/>
      <c r="U1065" s="145"/>
      <c r="V1065" s="9"/>
      <c r="W1065" s="145"/>
      <c r="X1065" s="145"/>
      <c r="Y1065" s="9"/>
      <c r="Z1065" s="145"/>
      <c r="AA1065" s="124"/>
      <c r="AB1065" s="9"/>
      <c r="AC1065" s="9"/>
      <c r="AD1065" s="9"/>
      <c r="AE1065" s="9"/>
      <c r="AF1065" s="9"/>
      <c r="AG1065" s="9"/>
      <c r="AH1065" s="9"/>
      <c r="AI1065" s="9"/>
      <c r="AJ1065" s="145"/>
    </row>
    <row r="1066" spans="1:36">
      <c r="A1066" s="9"/>
      <c r="B1066" s="145"/>
      <c r="C1066" s="145"/>
      <c r="D1066" s="9"/>
      <c r="E1066" s="145"/>
      <c r="F1066" s="9"/>
      <c r="G1066" s="145"/>
      <c r="H1066" s="145"/>
      <c r="I1066" s="9"/>
      <c r="J1066" s="145"/>
      <c r="K1066" s="9"/>
      <c r="L1066" s="9"/>
      <c r="M1066" s="9"/>
      <c r="N1066" s="9"/>
      <c r="O1066" s="145"/>
      <c r="P1066" s="145"/>
      <c r="Q1066" s="9"/>
      <c r="R1066" s="145"/>
      <c r="S1066" s="9"/>
      <c r="T1066" s="145"/>
      <c r="U1066" s="145"/>
      <c r="V1066" s="9"/>
      <c r="W1066" s="145"/>
      <c r="X1066" s="145"/>
      <c r="Y1066" s="9"/>
      <c r="Z1066" s="145"/>
      <c r="AA1066" s="124"/>
      <c r="AB1066" s="9"/>
      <c r="AC1066" s="9"/>
      <c r="AD1066" s="9"/>
      <c r="AE1066" s="9"/>
      <c r="AF1066" s="9"/>
      <c r="AG1066" s="9"/>
      <c r="AH1066" s="9"/>
      <c r="AI1066" s="9"/>
      <c r="AJ1066" s="145"/>
    </row>
    <row r="1067" spans="1:36">
      <c r="A1067" s="9"/>
      <c r="B1067" s="145"/>
      <c r="C1067" s="145"/>
      <c r="D1067" s="9"/>
      <c r="E1067" s="145"/>
      <c r="F1067" s="9"/>
      <c r="G1067" s="145"/>
      <c r="H1067" s="145"/>
      <c r="I1067" s="9"/>
      <c r="J1067" s="145"/>
      <c r="K1067" s="9"/>
      <c r="L1067" s="9"/>
      <c r="M1067" s="9"/>
      <c r="N1067" s="9"/>
      <c r="O1067" s="145"/>
      <c r="P1067" s="145"/>
      <c r="Q1067" s="9"/>
      <c r="R1067" s="145"/>
      <c r="S1067" s="9"/>
      <c r="T1067" s="145"/>
      <c r="U1067" s="145"/>
      <c r="V1067" s="9"/>
      <c r="W1067" s="145"/>
      <c r="X1067" s="145"/>
      <c r="Y1067" s="9"/>
      <c r="Z1067" s="145"/>
      <c r="AA1067" s="124"/>
      <c r="AB1067" s="9"/>
      <c r="AC1067" s="9"/>
      <c r="AD1067" s="9"/>
      <c r="AE1067" s="9"/>
      <c r="AF1067" s="9"/>
      <c r="AG1067" s="9"/>
      <c r="AH1067" s="9"/>
      <c r="AI1067" s="9"/>
      <c r="AJ1067" s="145"/>
    </row>
    <row r="1068" spans="1:36">
      <c r="A1068" s="9"/>
      <c r="B1068" s="145"/>
      <c r="C1068" s="145"/>
      <c r="D1068" s="9"/>
      <c r="E1068" s="145"/>
      <c r="F1068" s="9"/>
      <c r="G1068" s="145"/>
      <c r="H1068" s="145"/>
      <c r="I1068" s="9"/>
      <c r="J1068" s="145"/>
      <c r="K1068" s="9"/>
      <c r="L1068" s="9"/>
      <c r="M1068" s="9"/>
      <c r="N1068" s="9"/>
      <c r="O1068" s="145"/>
      <c r="P1068" s="145"/>
      <c r="Q1068" s="9"/>
      <c r="R1068" s="145"/>
      <c r="S1068" s="9"/>
      <c r="T1068" s="145"/>
      <c r="U1068" s="145"/>
      <c r="V1068" s="9"/>
      <c r="W1068" s="145"/>
      <c r="X1068" s="145"/>
      <c r="Y1068" s="9"/>
      <c r="Z1068" s="145"/>
      <c r="AA1068" s="124"/>
      <c r="AB1068" s="9"/>
      <c r="AC1068" s="9"/>
      <c r="AD1068" s="9"/>
      <c r="AE1068" s="9"/>
      <c r="AF1068" s="9"/>
      <c r="AG1068" s="9"/>
      <c r="AH1068" s="9"/>
      <c r="AI1068" s="9"/>
      <c r="AJ1068" s="145"/>
    </row>
    <row r="1069" spans="1:36">
      <c r="A1069" s="9"/>
      <c r="B1069" s="145"/>
      <c r="C1069" s="145"/>
      <c r="D1069" s="9"/>
      <c r="E1069" s="145"/>
      <c r="F1069" s="9"/>
      <c r="G1069" s="145"/>
      <c r="H1069" s="145"/>
      <c r="I1069" s="9"/>
      <c r="J1069" s="145"/>
      <c r="K1069" s="9"/>
      <c r="L1069" s="9"/>
      <c r="M1069" s="9"/>
      <c r="N1069" s="9"/>
      <c r="O1069" s="145"/>
      <c r="P1069" s="145"/>
      <c r="Q1069" s="9"/>
      <c r="R1069" s="145"/>
      <c r="S1069" s="9"/>
      <c r="T1069" s="145"/>
      <c r="U1069" s="145"/>
      <c r="V1069" s="9"/>
      <c r="W1069" s="145"/>
      <c r="X1069" s="145"/>
      <c r="Y1069" s="9"/>
      <c r="Z1069" s="145"/>
      <c r="AA1069" s="124"/>
      <c r="AB1069" s="9"/>
      <c r="AC1069" s="9"/>
      <c r="AD1069" s="9"/>
      <c r="AE1069" s="9"/>
      <c r="AF1069" s="9"/>
      <c r="AG1069" s="9"/>
      <c r="AH1069" s="9"/>
      <c r="AI1069" s="9"/>
      <c r="AJ1069" s="145"/>
    </row>
    <row r="1070" spans="1:36">
      <c r="A1070" s="9"/>
      <c r="B1070" s="145"/>
      <c r="C1070" s="145"/>
      <c r="D1070" s="9"/>
      <c r="E1070" s="145"/>
      <c r="F1070" s="9"/>
      <c r="G1070" s="145"/>
      <c r="H1070" s="145"/>
      <c r="I1070" s="9"/>
      <c r="J1070" s="145"/>
      <c r="K1070" s="9"/>
      <c r="L1070" s="9"/>
      <c r="M1070" s="9"/>
      <c r="N1070" s="9"/>
      <c r="O1070" s="145"/>
      <c r="P1070" s="145"/>
      <c r="Q1070" s="9"/>
      <c r="R1070" s="145"/>
      <c r="S1070" s="9"/>
      <c r="T1070" s="145"/>
      <c r="U1070" s="145"/>
      <c r="V1070" s="9"/>
      <c r="W1070" s="145"/>
      <c r="X1070" s="145"/>
      <c r="Y1070" s="9"/>
      <c r="Z1070" s="145"/>
      <c r="AA1070" s="124"/>
      <c r="AB1070" s="9"/>
      <c r="AC1070" s="9"/>
      <c r="AD1070" s="9"/>
      <c r="AE1070" s="9"/>
      <c r="AF1070" s="9"/>
      <c r="AG1070" s="9"/>
      <c r="AH1070" s="9"/>
      <c r="AI1070" s="9"/>
      <c r="AJ1070" s="145"/>
    </row>
    <row r="1071" spans="1:36">
      <c r="A1071" s="9"/>
      <c r="B1071" s="145"/>
      <c r="C1071" s="145"/>
      <c r="D1071" s="9"/>
      <c r="E1071" s="145"/>
      <c r="F1071" s="9"/>
      <c r="G1071" s="145"/>
      <c r="H1071" s="145"/>
      <c r="I1071" s="9"/>
      <c r="J1071" s="145"/>
      <c r="K1071" s="9"/>
      <c r="L1071" s="9"/>
      <c r="M1071" s="9"/>
      <c r="N1071" s="9"/>
      <c r="O1071" s="145"/>
      <c r="P1071" s="145"/>
      <c r="Q1071" s="9"/>
      <c r="R1071" s="145"/>
      <c r="S1071" s="9"/>
      <c r="T1071" s="145"/>
      <c r="U1071" s="145"/>
      <c r="V1071" s="9"/>
      <c r="W1071" s="145"/>
      <c r="X1071" s="145"/>
      <c r="Y1071" s="9"/>
      <c r="Z1071" s="145"/>
      <c r="AA1071" s="124"/>
      <c r="AB1071" s="9"/>
      <c r="AC1071" s="9"/>
      <c r="AD1071" s="9"/>
      <c r="AE1071" s="9"/>
      <c r="AF1071" s="9"/>
      <c r="AG1071" s="9"/>
      <c r="AH1071" s="9"/>
      <c r="AI1071" s="9"/>
      <c r="AJ1071" s="145"/>
    </row>
    <row r="1072" spans="1:36">
      <c r="A1072" s="9"/>
      <c r="B1072" s="145"/>
      <c r="C1072" s="145"/>
      <c r="D1072" s="9"/>
      <c r="E1072" s="145"/>
      <c r="F1072" s="9"/>
      <c r="G1072" s="145"/>
      <c r="H1072" s="145"/>
      <c r="I1072" s="9"/>
      <c r="J1072" s="145"/>
      <c r="K1072" s="9"/>
      <c r="L1072" s="9"/>
      <c r="M1072" s="9"/>
      <c r="N1072" s="9"/>
      <c r="O1072" s="145"/>
      <c r="P1072" s="145"/>
      <c r="Q1072" s="9"/>
      <c r="R1072" s="145"/>
      <c r="S1072" s="9"/>
      <c r="T1072" s="145"/>
      <c r="U1072" s="145"/>
      <c r="V1072" s="9"/>
      <c r="W1072" s="145"/>
      <c r="X1072" s="145"/>
      <c r="Y1072" s="9"/>
      <c r="Z1072" s="145"/>
      <c r="AA1072" s="124"/>
      <c r="AB1072" s="9"/>
      <c r="AC1072" s="9"/>
      <c r="AD1072" s="9"/>
      <c r="AE1072" s="9"/>
      <c r="AF1072" s="9"/>
      <c r="AG1072" s="9"/>
      <c r="AH1072" s="9"/>
      <c r="AI1072" s="9"/>
      <c r="AJ1072" s="145"/>
    </row>
    <row r="1073" spans="1:36">
      <c r="A1073" s="9"/>
      <c r="B1073" s="145"/>
      <c r="C1073" s="145"/>
      <c r="D1073" s="9"/>
      <c r="E1073" s="145"/>
      <c r="F1073" s="9"/>
      <c r="G1073" s="145"/>
      <c r="H1073" s="145"/>
      <c r="I1073" s="9"/>
      <c r="J1073" s="145"/>
      <c r="K1073" s="9"/>
      <c r="L1073" s="9"/>
      <c r="M1073" s="9"/>
      <c r="N1073" s="9"/>
      <c r="O1073" s="145"/>
      <c r="P1073" s="145"/>
      <c r="Q1073" s="9"/>
      <c r="R1073" s="145"/>
      <c r="S1073" s="9"/>
      <c r="T1073" s="145"/>
      <c r="U1073" s="145"/>
      <c r="V1073" s="9"/>
      <c r="W1073" s="145"/>
      <c r="X1073" s="145"/>
      <c r="Y1073" s="9"/>
      <c r="Z1073" s="145"/>
      <c r="AA1073" s="124"/>
      <c r="AB1073" s="9"/>
      <c r="AC1073" s="9"/>
      <c r="AD1073" s="9"/>
      <c r="AE1073" s="9"/>
      <c r="AF1073" s="9"/>
      <c r="AG1073" s="9"/>
      <c r="AH1073" s="9"/>
      <c r="AI1073" s="9"/>
      <c r="AJ1073" s="145"/>
    </row>
    <row r="1074" spans="1:36">
      <c r="A1074" s="9"/>
      <c r="B1074" s="145"/>
      <c r="C1074" s="145"/>
      <c r="D1074" s="9"/>
      <c r="E1074" s="145"/>
      <c r="F1074" s="9"/>
      <c r="G1074" s="145"/>
      <c r="H1074" s="145"/>
      <c r="I1074" s="9"/>
      <c r="J1074" s="145"/>
      <c r="K1074" s="9"/>
      <c r="L1074" s="9"/>
      <c r="M1074" s="9"/>
      <c r="N1074" s="9"/>
      <c r="O1074" s="145"/>
      <c r="P1074" s="145"/>
      <c r="Q1074" s="9"/>
      <c r="R1074" s="145"/>
      <c r="S1074" s="9"/>
      <c r="T1074" s="145"/>
      <c r="U1074" s="145"/>
      <c r="V1074" s="9"/>
      <c r="W1074" s="145"/>
      <c r="X1074" s="145"/>
      <c r="Y1074" s="9"/>
      <c r="Z1074" s="145"/>
      <c r="AA1074" s="124"/>
      <c r="AB1074" s="9"/>
      <c r="AC1074" s="9"/>
      <c r="AD1074" s="9"/>
      <c r="AE1074" s="9"/>
      <c r="AF1074" s="9"/>
      <c r="AG1074" s="9"/>
      <c r="AH1074" s="9"/>
      <c r="AI1074" s="9"/>
      <c r="AJ1074" s="145"/>
    </row>
    <row r="1075" spans="1:36">
      <c r="A1075" s="9"/>
      <c r="B1075" s="145"/>
      <c r="C1075" s="145"/>
      <c r="D1075" s="9"/>
      <c r="E1075" s="145"/>
      <c r="F1075" s="9"/>
      <c r="G1075" s="145"/>
      <c r="H1075" s="145"/>
      <c r="I1075" s="9"/>
      <c r="J1075" s="145"/>
      <c r="K1075" s="9"/>
      <c r="L1075" s="9"/>
      <c r="M1075" s="9"/>
      <c r="N1075" s="9"/>
      <c r="O1075" s="145"/>
      <c r="P1075" s="145"/>
      <c r="Q1075" s="9"/>
      <c r="R1075" s="145"/>
      <c r="S1075" s="9"/>
      <c r="T1075" s="145"/>
      <c r="U1075" s="145"/>
      <c r="V1075" s="9"/>
      <c r="W1075" s="145"/>
      <c r="X1075" s="145"/>
      <c r="Y1075" s="9"/>
      <c r="Z1075" s="145"/>
      <c r="AA1075" s="124"/>
      <c r="AB1075" s="9"/>
      <c r="AC1075" s="9"/>
      <c r="AD1075" s="9"/>
      <c r="AE1075" s="9"/>
      <c r="AF1075" s="9"/>
      <c r="AG1075" s="9"/>
      <c r="AH1075" s="9"/>
      <c r="AI1075" s="9"/>
      <c r="AJ1075" s="145"/>
    </row>
    <row r="1076" spans="1:36">
      <c r="A1076" s="9"/>
      <c r="B1076" s="145"/>
      <c r="C1076" s="145"/>
      <c r="D1076" s="9"/>
      <c r="E1076" s="145"/>
      <c r="F1076" s="9"/>
      <c r="G1076" s="145"/>
      <c r="H1076" s="145"/>
      <c r="I1076" s="9"/>
      <c r="J1076" s="145"/>
      <c r="K1076" s="9"/>
      <c r="L1076" s="9"/>
      <c r="M1076" s="9"/>
      <c r="N1076" s="9"/>
      <c r="O1076" s="145"/>
      <c r="P1076" s="145"/>
      <c r="Q1076" s="9"/>
      <c r="R1076" s="145"/>
      <c r="S1076" s="9"/>
      <c r="T1076" s="145"/>
      <c r="U1076" s="145"/>
      <c r="V1076" s="9"/>
      <c r="W1076" s="145"/>
      <c r="X1076" s="145"/>
      <c r="Y1076" s="9"/>
      <c r="Z1076" s="145"/>
      <c r="AA1076" s="124"/>
      <c r="AB1076" s="9"/>
      <c r="AC1076" s="9"/>
      <c r="AD1076" s="9"/>
      <c r="AE1076" s="9"/>
      <c r="AF1076" s="9"/>
      <c r="AG1076" s="9"/>
      <c r="AH1076" s="9"/>
      <c r="AI1076" s="9"/>
      <c r="AJ1076" s="145"/>
    </row>
    <row r="1077" spans="1:36">
      <c r="A1077" s="9"/>
      <c r="B1077" s="145"/>
      <c r="C1077" s="145"/>
      <c r="D1077" s="9"/>
      <c r="E1077" s="145"/>
      <c r="F1077" s="9"/>
      <c r="G1077" s="145"/>
      <c r="H1077" s="145"/>
      <c r="I1077" s="9"/>
      <c r="J1077" s="145"/>
      <c r="K1077" s="9"/>
      <c r="L1077" s="9"/>
      <c r="M1077" s="9"/>
      <c r="N1077" s="9"/>
      <c r="O1077" s="145"/>
      <c r="P1077" s="145"/>
      <c r="Q1077" s="9"/>
      <c r="R1077" s="145"/>
      <c r="S1077" s="9"/>
      <c r="T1077" s="145"/>
      <c r="U1077" s="145"/>
      <c r="V1077" s="9"/>
      <c r="W1077" s="145"/>
      <c r="X1077" s="145"/>
      <c r="Y1077" s="9"/>
      <c r="Z1077" s="145"/>
      <c r="AA1077" s="124"/>
      <c r="AB1077" s="9"/>
      <c r="AC1077" s="9"/>
      <c r="AD1077" s="9"/>
      <c r="AE1077" s="9"/>
      <c r="AF1077" s="9"/>
      <c r="AG1077" s="9"/>
      <c r="AH1077" s="9"/>
      <c r="AI1077" s="9"/>
      <c r="AJ1077" s="145"/>
    </row>
    <row r="1078" spans="1:36">
      <c r="A1078" s="9"/>
      <c r="B1078" s="145"/>
      <c r="C1078" s="145"/>
      <c r="D1078" s="9"/>
      <c r="E1078" s="145"/>
      <c r="F1078" s="9"/>
      <c r="G1078" s="145"/>
      <c r="H1078" s="145"/>
      <c r="I1078" s="9"/>
      <c r="J1078" s="145"/>
      <c r="K1078" s="9"/>
      <c r="L1078" s="9"/>
      <c r="M1078" s="9"/>
      <c r="N1078" s="9"/>
      <c r="O1078" s="145"/>
      <c r="P1078" s="145"/>
      <c r="Q1078" s="9"/>
      <c r="R1078" s="145"/>
      <c r="S1078" s="9"/>
      <c r="T1078" s="145"/>
      <c r="U1078" s="145"/>
      <c r="V1078" s="9"/>
      <c r="W1078" s="145"/>
      <c r="X1078" s="145"/>
      <c r="Y1078" s="9"/>
      <c r="Z1078" s="145"/>
      <c r="AA1078" s="124"/>
      <c r="AB1078" s="9"/>
      <c r="AC1078" s="9"/>
      <c r="AD1078" s="9"/>
      <c r="AE1078" s="9"/>
      <c r="AF1078" s="9"/>
      <c r="AG1078" s="9"/>
      <c r="AH1078" s="9"/>
      <c r="AI1078" s="9"/>
      <c r="AJ1078" s="145"/>
    </row>
    <row r="1079" spans="1:36">
      <c r="A1079" s="9"/>
      <c r="B1079" s="145"/>
      <c r="C1079" s="145"/>
      <c r="D1079" s="9"/>
      <c r="E1079" s="145"/>
      <c r="F1079" s="9"/>
      <c r="G1079" s="145"/>
      <c r="H1079" s="145"/>
      <c r="I1079" s="9"/>
      <c r="J1079" s="145"/>
      <c r="K1079" s="9"/>
      <c r="L1079" s="9"/>
      <c r="M1079" s="9"/>
      <c r="N1079" s="9"/>
      <c r="O1079" s="145"/>
      <c r="P1079" s="145"/>
      <c r="Q1079" s="9"/>
      <c r="R1079" s="145"/>
      <c r="S1079" s="9"/>
      <c r="T1079" s="145"/>
      <c r="U1079" s="145"/>
      <c r="V1079" s="9"/>
      <c r="W1079" s="145"/>
      <c r="X1079" s="145"/>
      <c r="Y1079" s="9"/>
      <c r="Z1079" s="145"/>
      <c r="AA1079" s="124"/>
      <c r="AB1079" s="9"/>
      <c r="AC1079" s="9"/>
      <c r="AD1079" s="9"/>
      <c r="AE1079" s="9"/>
      <c r="AF1079" s="9"/>
      <c r="AG1079" s="9"/>
      <c r="AH1079" s="9"/>
      <c r="AI1079" s="9"/>
      <c r="AJ1079" s="145"/>
    </row>
    <row r="1080" spans="1:36">
      <c r="A1080" s="9"/>
      <c r="B1080" s="145"/>
      <c r="C1080" s="145"/>
      <c r="D1080" s="9"/>
      <c r="E1080" s="145"/>
      <c r="F1080" s="9"/>
      <c r="G1080" s="145"/>
      <c r="H1080" s="145"/>
      <c r="I1080" s="9"/>
      <c r="J1080" s="145"/>
      <c r="K1080" s="9"/>
      <c r="L1080" s="9"/>
      <c r="M1080" s="9"/>
      <c r="N1080" s="9"/>
      <c r="O1080" s="145"/>
      <c r="P1080" s="145"/>
      <c r="Q1080" s="9"/>
      <c r="R1080" s="145"/>
      <c r="S1080" s="9"/>
      <c r="T1080" s="145"/>
      <c r="U1080" s="145"/>
      <c r="V1080" s="9"/>
      <c r="W1080" s="145"/>
      <c r="X1080" s="145"/>
      <c r="Y1080" s="9"/>
      <c r="Z1080" s="145"/>
      <c r="AA1080" s="124"/>
      <c r="AB1080" s="9"/>
      <c r="AC1080" s="9"/>
      <c r="AD1080" s="9"/>
      <c r="AE1080" s="9"/>
      <c r="AF1080" s="9"/>
      <c r="AG1080" s="9"/>
      <c r="AH1080" s="9"/>
      <c r="AI1080" s="9"/>
      <c r="AJ1080" s="145"/>
    </row>
    <row r="1081" spans="1:36">
      <c r="A1081" s="9"/>
      <c r="B1081" s="145"/>
      <c r="C1081" s="145"/>
      <c r="D1081" s="9"/>
      <c r="E1081" s="145"/>
      <c r="F1081" s="9"/>
      <c r="G1081" s="145"/>
      <c r="H1081" s="145"/>
      <c r="I1081" s="9"/>
      <c r="J1081" s="145"/>
      <c r="K1081" s="9"/>
      <c r="L1081" s="9"/>
      <c r="M1081" s="9"/>
      <c r="N1081" s="9"/>
      <c r="O1081" s="145"/>
      <c r="P1081" s="145"/>
      <c r="Q1081" s="9"/>
      <c r="R1081" s="145"/>
      <c r="S1081" s="9"/>
      <c r="T1081" s="145"/>
      <c r="U1081" s="145"/>
      <c r="V1081" s="9"/>
      <c r="W1081" s="145"/>
      <c r="X1081" s="145"/>
      <c r="Y1081" s="9"/>
      <c r="Z1081" s="145"/>
      <c r="AA1081" s="124"/>
      <c r="AB1081" s="9"/>
      <c r="AC1081" s="9"/>
      <c r="AD1081" s="9"/>
      <c r="AE1081" s="9"/>
      <c r="AF1081" s="9"/>
      <c r="AG1081" s="9"/>
      <c r="AH1081" s="9"/>
      <c r="AI1081" s="9"/>
      <c r="AJ1081" s="145"/>
    </row>
    <row r="1082" spans="1:36">
      <c r="A1082" s="9"/>
      <c r="B1082" s="145"/>
      <c r="C1082" s="145"/>
      <c r="D1082" s="9"/>
      <c r="E1082" s="145"/>
      <c r="F1082" s="9"/>
      <c r="G1082" s="145"/>
      <c r="H1082" s="145"/>
      <c r="I1082" s="9"/>
      <c r="J1082" s="145"/>
      <c r="K1082" s="9"/>
      <c r="L1082" s="9"/>
      <c r="M1082" s="9"/>
      <c r="N1082" s="9"/>
      <c r="O1082" s="145"/>
      <c r="P1082" s="145"/>
      <c r="Q1082" s="9"/>
      <c r="R1082" s="145"/>
      <c r="S1082" s="9"/>
      <c r="T1082" s="145"/>
      <c r="U1082" s="145"/>
      <c r="V1082" s="9"/>
      <c r="W1082" s="145"/>
      <c r="X1082" s="145"/>
      <c r="Y1082" s="9"/>
      <c r="Z1082" s="145"/>
      <c r="AA1082" s="124"/>
      <c r="AB1082" s="9"/>
      <c r="AC1082" s="9"/>
      <c r="AD1082" s="9"/>
      <c r="AE1082" s="9"/>
      <c r="AF1082" s="9"/>
      <c r="AG1082" s="9"/>
      <c r="AH1082" s="9"/>
      <c r="AI1082" s="9"/>
      <c r="AJ1082" s="145"/>
    </row>
    <row r="1083" spans="1:36">
      <c r="A1083" s="9"/>
      <c r="B1083" s="145"/>
      <c r="C1083" s="145"/>
      <c r="D1083" s="9"/>
      <c r="E1083" s="145"/>
      <c r="F1083" s="9"/>
      <c r="G1083" s="145"/>
      <c r="H1083" s="145"/>
      <c r="I1083" s="9"/>
      <c r="J1083" s="145"/>
      <c r="K1083" s="9"/>
      <c r="L1083" s="9"/>
      <c r="M1083" s="9"/>
      <c r="N1083" s="9"/>
      <c r="O1083" s="145"/>
      <c r="P1083" s="145"/>
      <c r="Q1083" s="9"/>
      <c r="R1083" s="145"/>
      <c r="S1083" s="9"/>
      <c r="T1083" s="145"/>
      <c r="U1083" s="145"/>
      <c r="V1083" s="9"/>
      <c r="W1083" s="145"/>
      <c r="X1083" s="145"/>
      <c r="Y1083" s="9"/>
      <c r="Z1083" s="145"/>
      <c r="AA1083" s="124"/>
      <c r="AB1083" s="9"/>
      <c r="AC1083" s="9"/>
      <c r="AD1083" s="9"/>
      <c r="AE1083" s="9"/>
      <c r="AF1083" s="9"/>
      <c r="AG1083" s="9"/>
      <c r="AH1083" s="9"/>
      <c r="AI1083" s="9"/>
      <c r="AJ1083" s="145"/>
    </row>
    <row r="1084" spans="1:36">
      <c r="A1084" s="9"/>
      <c r="B1084" s="145"/>
      <c r="C1084" s="145"/>
      <c r="D1084" s="9"/>
      <c r="E1084" s="145"/>
      <c r="F1084" s="9"/>
      <c r="G1084" s="145"/>
      <c r="H1084" s="145"/>
      <c r="I1084" s="9"/>
      <c r="J1084" s="145"/>
      <c r="K1084" s="9"/>
      <c r="L1084" s="9"/>
      <c r="M1084" s="9"/>
      <c r="N1084" s="9"/>
      <c r="O1084" s="145"/>
      <c r="P1084" s="145"/>
      <c r="Q1084" s="9"/>
      <c r="R1084" s="145"/>
      <c r="S1084" s="9"/>
      <c r="T1084" s="145"/>
      <c r="U1084" s="145"/>
      <c r="V1084" s="9"/>
      <c r="W1084" s="145"/>
      <c r="X1084" s="145"/>
      <c r="Y1084" s="9"/>
      <c r="Z1084" s="145"/>
      <c r="AA1084" s="124"/>
      <c r="AB1084" s="9"/>
      <c r="AC1084" s="9"/>
      <c r="AD1084" s="9"/>
      <c r="AE1084" s="9"/>
      <c r="AF1084" s="9"/>
      <c r="AG1084" s="9"/>
      <c r="AH1084" s="9"/>
      <c r="AI1084" s="9"/>
      <c r="AJ1084" s="145"/>
    </row>
    <row r="1085" spans="1:36">
      <c r="A1085" s="9"/>
      <c r="B1085" s="145"/>
      <c r="C1085" s="145"/>
      <c r="D1085" s="9"/>
      <c r="E1085" s="145"/>
      <c r="F1085" s="9"/>
      <c r="G1085" s="145"/>
      <c r="H1085" s="145"/>
      <c r="I1085" s="9"/>
      <c r="J1085" s="145"/>
      <c r="K1085" s="9"/>
      <c r="L1085" s="9"/>
      <c r="M1085" s="9"/>
      <c r="N1085" s="9"/>
      <c r="O1085" s="145"/>
      <c r="P1085" s="145"/>
      <c r="Q1085" s="9"/>
      <c r="R1085" s="145"/>
      <c r="S1085" s="9"/>
      <c r="T1085" s="145"/>
      <c r="U1085" s="145"/>
      <c r="V1085" s="9"/>
      <c r="W1085" s="145"/>
      <c r="X1085" s="145"/>
      <c r="Y1085" s="9"/>
      <c r="Z1085" s="145"/>
      <c r="AA1085" s="124"/>
      <c r="AB1085" s="9"/>
      <c r="AC1085" s="9"/>
      <c r="AD1085" s="9"/>
      <c r="AE1085" s="9"/>
      <c r="AF1085" s="9"/>
      <c r="AG1085" s="9"/>
      <c r="AH1085" s="9"/>
      <c r="AI1085" s="9"/>
      <c r="AJ1085" s="145"/>
    </row>
    <row r="1086" spans="1:36">
      <c r="A1086" s="9"/>
      <c r="B1086" s="145"/>
      <c r="C1086" s="145"/>
      <c r="D1086" s="9"/>
      <c r="E1086" s="145"/>
      <c r="F1086" s="9"/>
      <c r="G1086" s="145"/>
      <c r="H1086" s="145"/>
      <c r="I1086" s="9"/>
      <c r="J1086" s="145"/>
      <c r="K1086" s="9"/>
      <c r="L1086" s="9"/>
      <c r="M1086" s="9"/>
      <c r="N1086" s="9"/>
      <c r="O1086" s="145"/>
      <c r="P1086" s="145"/>
      <c r="Q1086" s="9"/>
      <c r="R1086" s="145"/>
      <c r="S1086" s="9"/>
      <c r="T1086" s="145"/>
      <c r="U1086" s="145"/>
      <c r="V1086" s="9"/>
      <c r="W1086" s="145"/>
      <c r="X1086" s="145"/>
      <c r="Y1086" s="9"/>
      <c r="Z1086" s="145"/>
      <c r="AA1086" s="124"/>
      <c r="AB1086" s="9"/>
      <c r="AC1086" s="9"/>
      <c r="AD1086" s="9"/>
      <c r="AE1086" s="9"/>
      <c r="AF1086" s="9"/>
      <c r="AG1086" s="9"/>
      <c r="AH1086" s="9"/>
      <c r="AI1086" s="9"/>
      <c r="AJ1086" s="145"/>
    </row>
    <row r="1087" spans="1:36">
      <c r="A1087" s="9"/>
      <c r="B1087" s="145"/>
      <c r="C1087" s="145"/>
      <c r="D1087" s="9"/>
      <c r="E1087" s="145"/>
      <c r="F1087" s="9"/>
      <c r="G1087" s="145"/>
      <c r="H1087" s="145"/>
      <c r="I1087" s="9"/>
      <c r="J1087" s="145"/>
      <c r="K1087" s="9"/>
      <c r="L1087" s="9"/>
      <c r="M1087" s="9"/>
      <c r="N1087" s="9"/>
      <c r="O1087" s="145"/>
      <c r="P1087" s="145"/>
      <c r="Q1087" s="9"/>
      <c r="R1087" s="145"/>
      <c r="S1087" s="9"/>
      <c r="T1087" s="145"/>
      <c r="U1087" s="145"/>
      <c r="V1087" s="9"/>
      <c r="W1087" s="145"/>
      <c r="X1087" s="145"/>
      <c r="Y1087" s="9"/>
      <c r="Z1087" s="145"/>
      <c r="AA1087" s="124"/>
      <c r="AB1087" s="9"/>
      <c r="AC1087" s="9"/>
      <c r="AD1087" s="9"/>
      <c r="AE1087" s="9"/>
      <c r="AF1087" s="9"/>
      <c r="AG1087" s="9"/>
      <c r="AH1087" s="9"/>
      <c r="AI1087" s="9"/>
      <c r="AJ1087" s="145"/>
    </row>
    <row r="1088" spans="1:36">
      <c r="A1088" s="9"/>
      <c r="B1088" s="145"/>
      <c r="C1088" s="145"/>
      <c r="D1088" s="9"/>
      <c r="E1088" s="145"/>
      <c r="F1088" s="9"/>
      <c r="G1088" s="145"/>
      <c r="H1088" s="145"/>
      <c r="I1088" s="9"/>
      <c r="J1088" s="145"/>
      <c r="K1088" s="9"/>
      <c r="L1088" s="9"/>
      <c r="M1088" s="9"/>
      <c r="N1088" s="9"/>
      <c r="O1088" s="145"/>
      <c r="P1088" s="145"/>
      <c r="Q1088" s="9"/>
      <c r="R1088" s="145"/>
      <c r="S1088" s="9"/>
      <c r="T1088" s="145"/>
      <c r="U1088" s="145"/>
      <c r="V1088" s="9"/>
      <c r="W1088" s="145"/>
      <c r="X1088" s="145"/>
      <c r="Y1088" s="9"/>
      <c r="Z1088" s="145"/>
      <c r="AA1088" s="124"/>
      <c r="AB1088" s="9"/>
      <c r="AC1088" s="9"/>
      <c r="AD1088" s="9"/>
      <c r="AE1088" s="9"/>
      <c r="AF1088" s="9"/>
      <c r="AG1088" s="9"/>
      <c r="AH1088" s="9"/>
      <c r="AI1088" s="9"/>
      <c r="AJ1088" s="145"/>
    </row>
    <row r="1089" spans="1:36">
      <c r="A1089" s="9"/>
      <c r="B1089" s="145"/>
      <c r="C1089" s="145"/>
      <c r="D1089" s="9"/>
      <c r="E1089" s="145"/>
      <c r="F1089" s="9"/>
      <c r="G1089" s="145"/>
      <c r="H1089" s="145"/>
      <c r="I1089" s="9"/>
      <c r="J1089" s="145"/>
      <c r="K1089" s="9"/>
      <c r="L1089" s="9"/>
      <c r="M1089" s="9"/>
      <c r="N1089" s="9"/>
      <c r="O1089" s="145"/>
      <c r="P1089" s="145"/>
      <c r="Q1089" s="9"/>
      <c r="R1089" s="145"/>
      <c r="S1089" s="9"/>
      <c r="T1089" s="145"/>
      <c r="U1089" s="145"/>
      <c r="V1089" s="9"/>
      <c r="W1089" s="145"/>
      <c r="X1089" s="145"/>
      <c r="Y1089" s="9"/>
      <c r="Z1089" s="145"/>
      <c r="AA1089" s="124"/>
      <c r="AB1089" s="9"/>
      <c r="AC1089" s="9"/>
      <c r="AD1089" s="9"/>
      <c r="AE1089" s="9"/>
      <c r="AF1089" s="9"/>
      <c r="AG1089" s="9"/>
      <c r="AH1089" s="9"/>
      <c r="AI1089" s="9"/>
      <c r="AJ1089" s="145"/>
    </row>
    <row r="1090" spans="1:36">
      <c r="A1090" s="9"/>
      <c r="B1090" s="145"/>
      <c r="C1090" s="145"/>
      <c r="D1090" s="9"/>
      <c r="E1090" s="145"/>
      <c r="F1090" s="9"/>
      <c r="G1090" s="145"/>
      <c r="H1090" s="145"/>
      <c r="I1090" s="9"/>
      <c r="J1090" s="145"/>
      <c r="K1090" s="9"/>
      <c r="L1090" s="9"/>
      <c r="M1090" s="9"/>
      <c r="N1090" s="9"/>
      <c r="O1090" s="145"/>
      <c r="P1090" s="145"/>
      <c r="Q1090" s="9"/>
      <c r="R1090" s="145"/>
      <c r="S1090" s="9"/>
      <c r="T1090" s="145"/>
      <c r="U1090" s="145"/>
      <c r="V1090" s="9"/>
      <c r="W1090" s="145"/>
      <c r="X1090" s="145"/>
      <c r="Y1090" s="9"/>
      <c r="Z1090" s="145"/>
      <c r="AA1090" s="124"/>
      <c r="AB1090" s="9"/>
      <c r="AC1090" s="9"/>
      <c r="AD1090" s="9"/>
      <c r="AE1090" s="9"/>
      <c r="AF1090" s="9"/>
      <c r="AG1090" s="9"/>
      <c r="AH1090" s="9"/>
      <c r="AI1090" s="9"/>
      <c r="AJ1090" s="145"/>
    </row>
    <row r="1091" spans="1:36">
      <c r="A1091" s="9"/>
      <c r="B1091" s="145"/>
      <c r="C1091" s="145"/>
      <c r="D1091" s="9"/>
      <c r="E1091" s="145"/>
      <c r="F1091" s="9"/>
      <c r="G1091" s="145"/>
      <c r="H1091" s="145"/>
      <c r="I1091" s="9"/>
      <c r="J1091" s="145"/>
      <c r="K1091" s="9"/>
      <c r="L1091" s="9"/>
      <c r="M1091" s="9"/>
      <c r="N1091" s="9"/>
      <c r="O1091" s="145"/>
      <c r="P1091" s="145"/>
      <c r="Q1091" s="9"/>
      <c r="R1091" s="145"/>
      <c r="S1091" s="9"/>
      <c r="T1091" s="145"/>
      <c r="U1091" s="145"/>
      <c r="V1091" s="9"/>
      <c r="W1091" s="145"/>
      <c r="X1091" s="145"/>
      <c r="Y1091" s="9"/>
      <c r="Z1091" s="145"/>
      <c r="AA1091" s="124"/>
      <c r="AB1091" s="9"/>
      <c r="AC1091" s="9"/>
      <c r="AD1091" s="9"/>
      <c r="AE1091" s="9"/>
      <c r="AF1091" s="9"/>
      <c r="AG1091" s="9"/>
      <c r="AH1091" s="9"/>
      <c r="AI1091" s="9"/>
      <c r="AJ1091" s="145"/>
    </row>
    <row r="1092" spans="1:36">
      <c r="A1092" s="9"/>
      <c r="B1092" s="145"/>
      <c r="C1092" s="145"/>
      <c r="D1092" s="9"/>
      <c r="E1092" s="145"/>
      <c r="F1092" s="9"/>
      <c r="G1092" s="145"/>
      <c r="H1092" s="145"/>
      <c r="I1092" s="9"/>
      <c r="J1092" s="145"/>
      <c r="K1092" s="9"/>
      <c r="L1092" s="9"/>
      <c r="M1092" s="9"/>
      <c r="N1092" s="9"/>
      <c r="O1092" s="145"/>
      <c r="P1092" s="145"/>
      <c r="Q1092" s="9"/>
      <c r="R1092" s="145"/>
      <c r="S1092" s="9"/>
      <c r="T1092" s="145"/>
      <c r="U1092" s="145"/>
      <c r="V1092" s="9"/>
      <c r="W1092" s="145"/>
      <c r="X1092" s="145"/>
      <c r="Y1092" s="9"/>
      <c r="Z1092" s="145"/>
      <c r="AA1092" s="124"/>
      <c r="AB1092" s="9"/>
      <c r="AC1092" s="9"/>
      <c r="AD1092" s="9"/>
      <c r="AE1092" s="9"/>
      <c r="AF1092" s="9"/>
      <c r="AG1092" s="9"/>
      <c r="AH1092" s="9"/>
      <c r="AI1092" s="9"/>
      <c r="AJ1092" s="145"/>
    </row>
    <row r="1093" spans="1:36">
      <c r="A1093" s="9"/>
      <c r="B1093" s="145"/>
      <c r="C1093" s="145"/>
      <c r="D1093" s="9"/>
      <c r="E1093" s="145"/>
      <c r="F1093" s="9"/>
      <c r="G1093" s="145"/>
      <c r="H1093" s="145"/>
      <c r="I1093" s="9"/>
      <c r="J1093" s="145"/>
      <c r="K1093" s="9"/>
      <c r="L1093" s="9"/>
      <c r="M1093" s="9"/>
      <c r="N1093" s="9"/>
      <c r="O1093" s="145"/>
      <c r="P1093" s="145"/>
      <c r="Q1093" s="9"/>
      <c r="R1093" s="145"/>
      <c r="S1093" s="9"/>
      <c r="T1093" s="145"/>
      <c r="U1093" s="145"/>
      <c r="V1093" s="9"/>
      <c r="W1093" s="145"/>
      <c r="X1093" s="145"/>
      <c r="Y1093" s="9"/>
      <c r="Z1093" s="145"/>
      <c r="AA1093" s="124"/>
      <c r="AB1093" s="9"/>
      <c r="AC1093" s="9"/>
      <c r="AD1093" s="9"/>
      <c r="AE1093" s="9"/>
      <c r="AF1093" s="9"/>
      <c r="AG1093" s="9"/>
      <c r="AH1093" s="9"/>
      <c r="AI1093" s="9"/>
      <c r="AJ1093" s="145"/>
    </row>
    <row r="1094" spans="1:36">
      <c r="A1094" s="9"/>
      <c r="B1094" s="145"/>
      <c r="C1094" s="145"/>
      <c r="D1094" s="9"/>
      <c r="E1094" s="145"/>
      <c r="F1094" s="9"/>
      <c r="G1094" s="145"/>
      <c r="H1094" s="145"/>
      <c r="I1094" s="9"/>
      <c r="J1094" s="145"/>
      <c r="K1094" s="9"/>
      <c r="L1094" s="9"/>
      <c r="M1094" s="9"/>
      <c r="N1094" s="9"/>
      <c r="O1094" s="145"/>
      <c r="P1094" s="145"/>
      <c r="Q1094" s="9"/>
      <c r="R1094" s="145"/>
      <c r="S1094" s="9"/>
      <c r="T1094" s="145"/>
      <c r="U1094" s="145"/>
      <c r="V1094" s="9"/>
      <c r="W1094" s="145"/>
      <c r="X1094" s="145"/>
      <c r="Y1094" s="9"/>
      <c r="Z1094" s="145"/>
      <c r="AA1094" s="124"/>
      <c r="AB1094" s="9"/>
      <c r="AC1094" s="9"/>
      <c r="AD1094" s="9"/>
      <c r="AE1094" s="9"/>
      <c r="AF1094" s="9"/>
      <c r="AG1094" s="9"/>
      <c r="AH1094" s="9"/>
      <c r="AI1094" s="9"/>
      <c r="AJ1094" s="145"/>
    </row>
    <row r="1095" spans="1:36">
      <c r="A1095" s="9"/>
      <c r="B1095" s="145"/>
      <c r="C1095" s="145"/>
      <c r="D1095" s="9"/>
      <c r="E1095" s="145"/>
      <c r="F1095" s="9"/>
      <c r="G1095" s="145"/>
      <c r="H1095" s="145"/>
      <c r="I1095" s="9"/>
      <c r="J1095" s="145"/>
      <c r="K1095" s="9"/>
      <c r="L1095" s="9"/>
      <c r="M1095" s="9"/>
      <c r="N1095" s="9"/>
      <c r="O1095" s="145"/>
      <c r="P1095" s="145"/>
      <c r="Q1095" s="9"/>
      <c r="R1095" s="145"/>
      <c r="S1095" s="9"/>
      <c r="T1095" s="145"/>
      <c r="U1095" s="145"/>
      <c r="V1095" s="9"/>
      <c r="W1095" s="145"/>
      <c r="X1095" s="145"/>
      <c r="Y1095" s="9"/>
      <c r="Z1095" s="145"/>
      <c r="AA1095" s="124"/>
      <c r="AB1095" s="9"/>
      <c r="AC1095" s="9"/>
      <c r="AD1095" s="9"/>
      <c r="AE1095" s="9"/>
      <c r="AF1095" s="9"/>
      <c r="AG1095" s="9"/>
      <c r="AH1095" s="9"/>
      <c r="AI1095" s="9"/>
      <c r="AJ1095" s="145"/>
    </row>
    <row r="1096" spans="1:36">
      <c r="A1096" s="9"/>
      <c r="B1096" s="145"/>
      <c r="C1096" s="145"/>
      <c r="D1096" s="9"/>
      <c r="E1096" s="145"/>
      <c r="F1096" s="9"/>
      <c r="G1096" s="145"/>
      <c r="H1096" s="145"/>
      <c r="I1096" s="9"/>
      <c r="J1096" s="145"/>
      <c r="K1096" s="9"/>
      <c r="L1096" s="9"/>
      <c r="M1096" s="9"/>
      <c r="N1096" s="9"/>
      <c r="O1096" s="145"/>
      <c r="P1096" s="145"/>
      <c r="Q1096" s="9"/>
      <c r="R1096" s="145"/>
      <c r="S1096" s="9"/>
      <c r="T1096" s="145"/>
      <c r="U1096" s="145"/>
      <c r="V1096" s="9"/>
      <c r="W1096" s="145"/>
      <c r="X1096" s="145"/>
      <c r="Y1096" s="9"/>
      <c r="Z1096" s="145"/>
      <c r="AA1096" s="124"/>
      <c r="AB1096" s="9"/>
      <c r="AC1096" s="9"/>
      <c r="AD1096" s="9"/>
      <c r="AE1096" s="9"/>
      <c r="AF1096" s="9"/>
      <c r="AG1096" s="9"/>
      <c r="AH1096" s="9"/>
      <c r="AI1096" s="9"/>
      <c r="AJ1096" s="145"/>
    </row>
    <row r="1097" spans="1:36">
      <c r="A1097" s="9"/>
      <c r="B1097" s="145"/>
      <c r="C1097" s="145"/>
      <c r="D1097" s="9"/>
      <c r="E1097" s="145"/>
      <c r="F1097" s="9"/>
      <c r="G1097" s="145"/>
      <c r="H1097" s="145"/>
      <c r="I1097" s="9"/>
      <c r="J1097" s="145"/>
      <c r="K1097" s="9"/>
      <c r="L1097" s="9"/>
      <c r="M1097" s="9"/>
      <c r="N1097" s="9"/>
      <c r="O1097" s="145"/>
      <c r="P1097" s="145"/>
      <c r="Q1097" s="9"/>
      <c r="R1097" s="145"/>
      <c r="S1097" s="9"/>
      <c r="T1097" s="145"/>
      <c r="U1097" s="145"/>
      <c r="V1097" s="9"/>
      <c r="W1097" s="145"/>
      <c r="X1097" s="145"/>
      <c r="Y1097" s="9"/>
      <c r="Z1097" s="145"/>
      <c r="AA1097" s="124"/>
      <c r="AB1097" s="9"/>
      <c r="AC1097" s="9"/>
      <c r="AD1097" s="9"/>
      <c r="AE1097" s="9"/>
      <c r="AF1097" s="9"/>
      <c r="AG1097" s="9"/>
      <c r="AH1097" s="9"/>
      <c r="AI1097" s="9"/>
      <c r="AJ1097" s="145"/>
    </row>
    <row r="1098" spans="1:36">
      <c r="A1098" s="9"/>
      <c r="B1098" s="145"/>
      <c r="C1098" s="145"/>
      <c r="D1098" s="9"/>
      <c r="E1098" s="145"/>
      <c r="F1098" s="9"/>
      <c r="G1098" s="145"/>
      <c r="H1098" s="145"/>
      <c r="I1098" s="9"/>
      <c r="J1098" s="145"/>
      <c r="K1098" s="9"/>
      <c r="L1098" s="9"/>
      <c r="M1098" s="9"/>
      <c r="N1098" s="9"/>
      <c r="O1098" s="145"/>
      <c r="P1098" s="145"/>
      <c r="Q1098" s="9"/>
      <c r="R1098" s="145"/>
      <c r="S1098" s="9"/>
      <c r="T1098" s="145"/>
      <c r="U1098" s="145"/>
      <c r="V1098" s="9"/>
      <c r="W1098" s="145"/>
      <c r="X1098" s="145"/>
      <c r="Y1098" s="9"/>
      <c r="Z1098" s="145"/>
      <c r="AA1098" s="124"/>
      <c r="AB1098" s="9"/>
      <c r="AC1098" s="9"/>
      <c r="AD1098" s="9"/>
      <c r="AE1098" s="9"/>
      <c r="AF1098" s="9"/>
      <c r="AG1098" s="9"/>
      <c r="AH1098" s="9"/>
      <c r="AI1098" s="9"/>
      <c r="AJ1098" s="145"/>
    </row>
    <row r="1099" spans="1:36">
      <c r="A1099" s="9"/>
      <c r="B1099" s="145"/>
      <c r="C1099" s="145"/>
      <c r="D1099" s="9"/>
      <c r="E1099" s="145"/>
      <c r="F1099" s="9"/>
      <c r="G1099" s="145"/>
      <c r="H1099" s="145"/>
      <c r="I1099" s="9"/>
      <c r="J1099" s="145"/>
      <c r="K1099" s="9"/>
      <c r="L1099" s="9"/>
      <c r="M1099" s="9"/>
      <c r="N1099" s="9"/>
      <c r="O1099" s="145"/>
      <c r="P1099" s="145"/>
      <c r="Q1099" s="9"/>
      <c r="R1099" s="145"/>
      <c r="S1099" s="9"/>
      <c r="T1099" s="145"/>
      <c r="U1099" s="145"/>
      <c r="V1099" s="9"/>
      <c r="W1099" s="145"/>
      <c r="X1099" s="145"/>
      <c r="Y1099" s="9"/>
      <c r="Z1099" s="145"/>
      <c r="AA1099" s="124"/>
      <c r="AB1099" s="9"/>
      <c r="AC1099" s="9"/>
      <c r="AD1099" s="9"/>
      <c r="AE1099" s="9"/>
      <c r="AF1099" s="9"/>
      <c r="AG1099" s="9"/>
      <c r="AH1099" s="9"/>
      <c r="AI1099" s="9"/>
      <c r="AJ1099" s="145"/>
    </row>
    <row r="1100" spans="1:36">
      <c r="A1100" s="9"/>
      <c r="B1100" s="145"/>
      <c r="C1100" s="145"/>
      <c r="D1100" s="9"/>
      <c r="E1100" s="145"/>
      <c r="F1100" s="9"/>
      <c r="G1100" s="145"/>
      <c r="H1100" s="145"/>
      <c r="I1100" s="9"/>
      <c r="J1100" s="145"/>
      <c r="K1100" s="9"/>
      <c r="L1100" s="9"/>
      <c r="M1100" s="9"/>
      <c r="N1100" s="9"/>
      <c r="O1100" s="145"/>
      <c r="P1100" s="145"/>
      <c r="Q1100" s="9"/>
      <c r="R1100" s="145"/>
      <c r="S1100" s="9"/>
      <c r="T1100" s="145"/>
      <c r="U1100" s="145"/>
      <c r="V1100" s="9"/>
      <c r="W1100" s="145"/>
      <c r="X1100" s="145"/>
      <c r="Y1100" s="9"/>
      <c r="Z1100" s="145"/>
      <c r="AA1100" s="124"/>
      <c r="AB1100" s="9"/>
      <c r="AC1100" s="9"/>
      <c r="AD1100" s="9"/>
      <c r="AE1100" s="9"/>
      <c r="AF1100" s="9"/>
      <c r="AG1100" s="9"/>
      <c r="AH1100" s="9"/>
      <c r="AI1100" s="9"/>
      <c r="AJ1100" s="145"/>
    </row>
    <row r="1101" spans="1:36">
      <c r="A1101" s="9"/>
      <c r="B1101" s="145"/>
      <c r="C1101" s="145"/>
      <c r="D1101" s="9"/>
      <c r="E1101" s="145"/>
      <c r="F1101" s="9"/>
      <c r="G1101" s="145"/>
      <c r="H1101" s="145"/>
      <c r="I1101" s="9"/>
      <c r="J1101" s="145"/>
      <c r="K1101" s="9"/>
      <c r="L1101" s="9"/>
      <c r="M1101" s="9"/>
      <c r="N1101" s="9"/>
      <c r="O1101" s="145"/>
      <c r="P1101" s="145"/>
      <c r="Q1101" s="9"/>
      <c r="R1101" s="145"/>
      <c r="S1101" s="9"/>
      <c r="T1101" s="145"/>
      <c r="U1101" s="145"/>
      <c r="V1101" s="9"/>
      <c r="W1101" s="145"/>
      <c r="X1101" s="145"/>
      <c r="Y1101" s="9"/>
      <c r="Z1101" s="145"/>
      <c r="AA1101" s="124"/>
      <c r="AB1101" s="9"/>
      <c r="AC1101" s="9"/>
      <c r="AD1101" s="9"/>
      <c r="AE1101" s="9"/>
      <c r="AF1101" s="9"/>
      <c r="AG1101" s="9"/>
      <c r="AH1101" s="9"/>
      <c r="AI1101" s="9"/>
      <c r="AJ1101" s="145"/>
    </row>
    <row r="1102" spans="1:36">
      <c r="A1102" s="9"/>
      <c r="B1102" s="145"/>
      <c r="C1102" s="145"/>
      <c r="D1102" s="9"/>
      <c r="E1102" s="145"/>
      <c r="F1102" s="9"/>
      <c r="G1102" s="145"/>
      <c r="H1102" s="145"/>
      <c r="I1102" s="9"/>
      <c r="J1102" s="145"/>
      <c r="K1102" s="9"/>
      <c r="L1102" s="9"/>
      <c r="M1102" s="9"/>
      <c r="N1102" s="9"/>
      <c r="O1102" s="145"/>
      <c r="P1102" s="145"/>
      <c r="Q1102" s="9"/>
      <c r="R1102" s="145"/>
      <c r="S1102" s="9"/>
      <c r="T1102" s="145"/>
      <c r="U1102" s="145"/>
      <c r="V1102" s="9"/>
      <c r="W1102" s="145"/>
      <c r="X1102" s="145"/>
      <c r="Y1102" s="9"/>
      <c r="Z1102" s="145"/>
      <c r="AA1102" s="124"/>
      <c r="AB1102" s="9"/>
      <c r="AC1102" s="9"/>
      <c r="AD1102" s="9"/>
      <c r="AE1102" s="9"/>
      <c r="AF1102" s="9"/>
      <c r="AG1102" s="9"/>
      <c r="AH1102" s="9"/>
      <c r="AI1102" s="9"/>
      <c r="AJ1102" s="145"/>
    </row>
    <row r="1103" spans="1:36">
      <c r="A1103" s="9"/>
      <c r="B1103" s="145"/>
      <c r="C1103" s="145"/>
      <c r="H1103" s="145"/>
      <c r="I1103" s="9"/>
      <c r="J1103" s="145"/>
      <c r="K1103" s="9"/>
      <c r="L1103" s="9"/>
      <c r="M1103" s="9"/>
      <c r="N1103" s="9"/>
      <c r="O1103" s="145"/>
      <c r="P1103" s="145"/>
      <c r="Q1103" s="9"/>
      <c r="R1103" s="145"/>
      <c r="S1103" s="9"/>
      <c r="T1103" s="145"/>
      <c r="U1103" s="145"/>
      <c r="V1103" s="9"/>
      <c r="W1103" s="145"/>
      <c r="X1103" s="145"/>
      <c r="Y1103" s="9"/>
      <c r="Z1103" s="145"/>
      <c r="AA1103" s="124"/>
      <c r="AB1103" s="9"/>
      <c r="AC1103" s="9"/>
      <c r="AD1103" s="9"/>
      <c r="AE1103" s="9"/>
      <c r="AF1103" s="9"/>
      <c r="AG1103" s="9"/>
      <c r="AH1103" s="9"/>
      <c r="AI1103" s="9"/>
      <c r="AJ1103" s="145"/>
    </row>
    <row r="1104" spans="1:36">
      <c r="A1104" s="9"/>
      <c r="B1104" s="145"/>
      <c r="C1104" s="145"/>
      <c r="H1104" s="145"/>
      <c r="M1104" s="9"/>
      <c r="N1104" s="9"/>
      <c r="O1104" s="145"/>
      <c r="P1104" s="145"/>
      <c r="Q1104" s="9"/>
      <c r="R1104" s="145"/>
      <c r="S1104" s="9"/>
      <c r="T1104" s="145"/>
      <c r="U1104" s="145"/>
      <c r="V1104" s="9"/>
      <c r="W1104" s="145"/>
      <c r="X1104" s="145"/>
      <c r="Y1104" s="9"/>
      <c r="Z1104" s="145"/>
      <c r="AA1104" s="124"/>
      <c r="AB1104" s="9"/>
      <c r="AC1104" s="9"/>
      <c r="AD1104" s="9"/>
      <c r="AE1104" s="9"/>
      <c r="AF1104" s="9"/>
      <c r="AG1104" s="9"/>
      <c r="AH1104" s="9"/>
      <c r="AI1104" s="9"/>
      <c r="AJ1104" s="145"/>
    </row>
  </sheetData>
  <mergeCells count="17">
    <mergeCell ref="A1:I1"/>
    <mergeCell ref="P2:Q2"/>
    <mergeCell ref="A15:B15"/>
    <mergeCell ref="D15:E15"/>
    <mergeCell ref="F15:G15"/>
    <mergeCell ref="I15:J15"/>
    <mergeCell ref="K15:L15"/>
    <mergeCell ref="AE15:AF15"/>
    <mergeCell ref="AG15:AH15"/>
    <mergeCell ref="AI15:AJ15"/>
    <mergeCell ref="N15:O15"/>
    <mergeCell ref="Q15:R15"/>
    <mergeCell ref="S15:T15"/>
    <mergeCell ref="V15:W15"/>
    <mergeCell ref="Y15:Z15"/>
    <mergeCell ref="AA15:AB15"/>
    <mergeCell ref="AC15:AD15"/>
  </mergeCells>
  <pageMargins left="0" right="0" top="0" bottom="0" header="0" footer="0"/>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Saurav Singh</cp:lastModifiedBy>
  <cp:revision/>
  <dcterms:created xsi:type="dcterms:W3CDTF">2023-07-06T12:06:37Z</dcterms:created>
  <dcterms:modified xsi:type="dcterms:W3CDTF">2023-07-06T12:09:54Z</dcterms:modified>
  <cp:category/>
  <cp:contentStatus/>
</cp:coreProperties>
</file>