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dhant\SIT724\Simulation\Test\"/>
    </mc:Choice>
  </mc:AlternateContent>
  <xr:revisionPtr revIDLastSave="0" documentId="13_ncr:1_{BD112D49-AC70-4431-8FF9-407A7627E09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BA Experiment-1 Case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4" i="1"/>
  <c r="E93" i="1"/>
  <c r="E92" i="1"/>
  <c r="E91" i="1"/>
  <c r="E90" i="1"/>
  <c r="E89" i="1"/>
  <c r="D94" i="1"/>
  <c r="D93" i="1"/>
  <c r="D92" i="1"/>
  <c r="D91" i="1"/>
  <c r="D90" i="1"/>
  <c r="D89" i="1"/>
  <c r="G81" i="1"/>
  <c r="F81" i="1"/>
  <c r="E81" i="1"/>
  <c r="D81" i="1"/>
  <c r="G82" i="1"/>
  <c r="F82" i="1"/>
  <c r="E82" i="1"/>
  <c r="D82" i="1"/>
  <c r="G83" i="1"/>
  <c r="F83" i="1"/>
  <c r="E83" i="1"/>
  <c r="D83" i="1"/>
  <c r="G84" i="1"/>
  <c r="F84" i="1"/>
  <c r="E84" i="1"/>
  <c r="D84" i="1"/>
  <c r="G85" i="1"/>
  <c r="F85" i="1"/>
  <c r="E85" i="1"/>
  <c r="D85" i="1"/>
  <c r="D86" i="1"/>
  <c r="F86" i="1"/>
  <c r="G86" i="1"/>
  <c r="G78" i="1"/>
  <c r="F78" i="1"/>
  <c r="D78" i="1"/>
  <c r="E77" i="1"/>
  <c r="E76" i="1"/>
  <c r="E75" i="1"/>
  <c r="E74" i="1"/>
  <c r="E73" i="1"/>
  <c r="E72" i="1"/>
  <c r="E71" i="1"/>
  <c r="E70" i="1"/>
  <c r="E69" i="1"/>
  <c r="E86" i="1" s="1"/>
  <c r="E68" i="1"/>
  <c r="G65" i="1"/>
  <c r="F65" i="1"/>
  <c r="D65" i="1"/>
  <c r="E64" i="1"/>
  <c r="E63" i="1"/>
  <c r="E62" i="1"/>
  <c r="E61" i="1"/>
  <c r="E60" i="1"/>
  <c r="E59" i="1"/>
  <c r="E58" i="1"/>
  <c r="E57" i="1"/>
  <c r="E56" i="1"/>
  <c r="E55" i="1"/>
  <c r="G52" i="1"/>
  <c r="F52" i="1"/>
  <c r="D52" i="1"/>
  <c r="E51" i="1"/>
  <c r="E50" i="1"/>
  <c r="E49" i="1"/>
  <c r="E48" i="1"/>
  <c r="E47" i="1"/>
  <c r="E46" i="1"/>
  <c r="E45" i="1"/>
  <c r="E44" i="1"/>
  <c r="E43" i="1"/>
  <c r="E42" i="1"/>
  <c r="E38" i="1"/>
  <c r="E37" i="1"/>
  <c r="O13" i="1"/>
  <c r="N13" i="1"/>
  <c r="L13" i="1"/>
  <c r="M12" i="1"/>
  <c r="M11" i="1"/>
  <c r="M10" i="1"/>
  <c r="M9" i="1"/>
  <c r="M8" i="1"/>
  <c r="M7" i="1"/>
  <c r="M6" i="1"/>
  <c r="M5" i="1"/>
  <c r="M4" i="1"/>
  <c r="M3" i="1"/>
  <c r="E29" i="1"/>
  <c r="E36" i="1"/>
  <c r="E35" i="1"/>
  <c r="G39" i="1"/>
  <c r="F39" i="1"/>
  <c r="D39" i="1"/>
  <c r="E34" i="1"/>
  <c r="E33" i="1"/>
  <c r="E32" i="1"/>
  <c r="E31" i="1"/>
  <c r="E30" i="1"/>
  <c r="D26" i="1"/>
  <c r="D13" i="1"/>
  <c r="F26" i="1"/>
  <c r="F13" i="1"/>
  <c r="E16" i="1"/>
  <c r="E17" i="1"/>
  <c r="E18" i="1"/>
  <c r="E19" i="1"/>
  <c r="E20" i="1"/>
  <c r="E21" i="1"/>
  <c r="E22" i="1"/>
  <c r="E23" i="1"/>
  <c r="E24" i="1"/>
  <c r="E25" i="1"/>
  <c r="E3" i="1"/>
  <c r="E4" i="1"/>
  <c r="E13" i="1" s="1"/>
  <c r="E5" i="1"/>
  <c r="E6" i="1"/>
  <c r="E7" i="1"/>
  <c r="E8" i="1"/>
  <c r="E9" i="1"/>
  <c r="E10" i="1"/>
  <c r="E11" i="1"/>
  <c r="E12" i="1"/>
  <c r="G26" i="1"/>
  <c r="G13" i="1"/>
  <c r="M13" i="1" l="1"/>
  <c r="E26" i="1"/>
  <c r="E78" i="1"/>
  <c r="E65" i="1"/>
  <c r="E52" i="1"/>
  <c r="E39" i="1"/>
</calcChain>
</file>

<file path=xl/sharedStrings.xml><?xml version="1.0" encoding="utf-8"?>
<sst xmlns="http://schemas.openxmlformats.org/spreadsheetml/2006/main" count="53" uniqueCount="9">
  <si>
    <t>Tasks</t>
  </si>
  <si>
    <t>Global Runtime</t>
  </si>
  <si>
    <t>Run</t>
  </si>
  <si>
    <t>Average Local Runtime</t>
  </si>
  <si>
    <t>Time Consumed in Reallocation</t>
  </si>
  <si>
    <t>Times Reallocated</t>
  </si>
  <si>
    <t xml:space="preserve">Tasks </t>
  </si>
  <si>
    <t>Average Reallocations</t>
  </si>
  <si>
    <t>Global Reallocation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</si>
</sst>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Runtime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'DBA Experiment-1 Case-1'!$D$80</c:f>
              <c:strCache>
                <c:ptCount val="1"/>
                <c:pt idx="0">
                  <c:v>Global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'DBA Experiment-1 Case-1'!$C$81:$C$86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'DBA Experiment-1 Case-1'!$D$81:$D$86</c:f>
              <c:numCache>
                <c:formatCode>General</c:formatCode>
                <c:ptCount val="6"/>
                <c:pt idx="0">
                  <c:v>3.7000000000000002E-3</c:v>
                </c:pt>
                <c:pt idx="1">
                  <c:v>0.13350000000000001</c:v>
                </c:pt>
                <c:pt idx="2">
                  <c:v>1.2843</c:v>
                </c:pt>
                <c:pt idx="3">
                  <c:v>5.3211000000000004</c:v>
                </c:pt>
                <c:pt idx="4">
                  <c:v>70.539900000000003</c:v>
                </c:pt>
                <c:pt idx="5">
                  <c:v>480.00409999999999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6-4AD8-A38B-72AA9844D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59538319"/>
        <c:axId val="859540399"/>
      </c:scatterChart>
      <c:valAx>
        <c:axId val="8595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40399"/>
        <c:crosses val="autoZero"/>
        <c:crossBetween val="midCat"/>
      </c:valAx>
      <c:valAx>
        <c:axId val="859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3.0555555555555555E-2"/>
              <c:y val="0.4035108632254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Reallocation quantity and runtimes Trend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5700232592877E-2"/>
          <c:y val="0.13019480519480522"/>
          <c:w val="0.8805172524166186"/>
          <c:h val="0.68852728636193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'DBA Experiment-1 Case-1'!$D$88</c:f>
              <c:strCache>
                <c:ptCount val="1"/>
                <c:pt idx="0">
                  <c:v>Global Reallocation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'DBA Experiment-1 Case-1'!$C$89:$C$94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'DBA Experiment-1 Case-1'!$D$89:$D$94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2.7300000000000001E-2</c:v>
                </c:pt>
                <c:pt idx="2">
                  <c:v>0.26729999999999998</c:v>
                </c:pt>
                <c:pt idx="3">
                  <c:v>0.6986</c:v>
                </c:pt>
                <c:pt idx="4">
                  <c:v>6.1765999999999996</c:v>
                </c:pt>
                <c:pt idx="5">
                  <c:v>30.8216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4-4D3E-BAB2-4C4093EFC4C7}"/>
            </c:ext>
          </c:extLst>
        </c:ser>
        <c:ser>
          <c:idx val="1"/>
          <c:order val="1"/>
          <c:tx>
            <c:strRef>
              <c:f>'DBA Experiment-1 Case-1'!$E$88</c:f>
              <c:strCache>
                <c:ptCount val="1"/>
                <c:pt idx="0">
                  <c:v>Average Reallocations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'DBA Experiment-1 Case-1'!$C$89:$C$94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'DBA Experiment-1 Case-1'!$E$89:$E$94</c:f>
              <c:numCache>
                <c:formatCode>General</c:formatCode>
                <c:ptCount val="6"/>
                <c:pt idx="0">
                  <c:v>1.6</c:v>
                </c:pt>
                <c:pt idx="1">
                  <c:v>6.8</c:v>
                </c:pt>
                <c:pt idx="2">
                  <c:v>10.7</c:v>
                </c:pt>
                <c:pt idx="3">
                  <c:v>15.5</c:v>
                </c:pt>
                <c:pt idx="4">
                  <c:v>22.1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4-4D3E-BAB2-4C4093EF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96223"/>
        <c:axId val="967395391"/>
      </c:scatterChart>
      <c:valAx>
        <c:axId val="9673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5391"/>
        <c:crosses val="autoZero"/>
        <c:crossBetween val="midCat"/>
      </c:valAx>
      <c:valAx>
        <c:axId val="9673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80</xdr:row>
      <xdr:rowOff>137160</xdr:rowOff>
    </xdr:from>
    <xdr:to>
      <xdr:col>12</xdr:col>
      <xdr:colOff>1013460</xdr:colOff>
      <xdr:row>103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FC215-6B26-46ED-970F-82ECDDD8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104</xdr:row>
      <xdr:rowOff>30480</xdr:rowOff>
    </xdr:from>
    <xdr:to>
      <xdr:col>12</xdr:col>
      <xdr:colOff>1051560</xdr:colOff>
      <xdr:row>123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C79A4-2AAA-4F3E-8139-78B7FF64E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E9E93-5149-48F7-A42C-F231BA9D1D88}" name="Table1" displayName="Table1" ref="B2:G13" totalsRowCount="1">
  <autoFilter ref="B2:G12" xr:uid="{7A37F6CC-4ED8-447C-958A-D69F2D35A225}"/>
  <tableColumns count="6">
    <tableColumn id="7" xr3:uid="{ACC474AF-4CBC-4AA5-8F94-EBC4FFA4A184}" name="Tasks"/>
    <tableColumn id="1" xr3:uid="{1605BAAB-A493-45E0-ABE0-0BC8E9485F67}" name="Run"/>
    <tableColumn id="3" xr3:uid="{AAB19A0B-83E5-40FF-9EF8-318C0CC4FCC9}" name="Global Runtime" totalsRowFunction="custom">
      <totalsRowFormula>ROUND(AVERAGE(Table1[Global Runtime]),4)</totalsRowFormula>
    </tableColumn>
    <tableColumn id="4" xr3:uid="{23526097-C1CE-4BC9-8C0D-42705417AB12}" name="Average Local Runtime" totalsRowFunction="custom" dataDxfId="6">
      <calculatedColumnFormula>ROUND(D3/B3, 4)</calculatedColumnFormula>
      <totalsRowFormula>ROUND(AVERAGE(Table1[Average Local Runtime]), 4)</totalsRowFormula>
    </tableColumn>
    <tableColumn id="5" xr3:uid="{B8314DAC-6F2F-4817-9F24-44CA72CF6B07}" name="Time Consumed in Reallocation" totalsRowFunction="custom">
      <totalsRowFormula>ROUND(AVERAGE(Table1[Time Consumed in Reallocation]), 4)</totalsRowFormula>
    </tableColumn>
    <tableColumn id="6" xr3:uid="{5F276ADD-CC02-4415-9D51-A882401A1B56}" name="Times Reallocated" totalsRowFunction="custom">
      <totalsRowFormula>AVERAGE(Table1[Times Reallocated])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DE52B-2AB8-4399-8E15-9EC722B71652}" name="Table13" displayName="Table13" ref="B15:G26" totalsRowCount="1">
  <autoFilter ref="B15:G25" xr:uid="{0EE9D2AF-8AB5-4DC9-B785-2F766B0527AF}"/>
  <tableColumns count="6">
    <tableColumn id="7" xr3:uid="{A4B58C63-2BD0-4262-B584-5E87061179C3}" name="Tasks"/>
    <tableColumn id="1" xr3:uid="{D9B18A2E-A51C-49BE-9289-04601E695DF0}" name="Run"/>
    <tableColumn id="3" xr3:uid="{F0595285-B4EB-4AB2-A6B9-DB2520F62B5E}" name="Global Runtime" totalsRowFunction="custom">
      <totalsRowFormula>ROUND(AVERAGE(Table13[Global Runtime]), 4)</totalsRowFormula>
    </tableColumn>
    <tableColumn id="4" xr3:uid="{B7DCB066-2BC5-4A5D-9632-9B32F92DC24A}" name="Average Local Runtime" totalsRowFunction="custom" dataDxfId="5">
      <calculatedColumnFormula>ROUND(D16/B16, 4)</calculatedColumnFormula>
      <totalsRowFormula>ROUND(AVERAGE(Table13[Average Local Runtime]), 4)</totalsRowFormula>
    </tableColumn>
    <tableColumn id="5" xr3:uid="{A34DCE31-8DE0-4ECD-B752-AF5800AC4BDB}" name="Time Consumed in Reallocation" totalsRowFunction="custom">
      <totalsRowFormula>ROUND(AVERAGE(Table13[Time Consumed in Reallocation]), 4)</totalsRowFormula>
    </tableColumn>
    <tableColumn id="6" xr3:uid="{0646D169-D1BB-4229-890D-886F4F5B2BC3}" name="Times Reallocated" totalsRowFunction="custom">
      <totalsRowFormula>AVERAGE(Table13[Times Reallocated])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559294-95C0-42DD-9C1D-40EF3B8719DF}" name="Table135" displayName="Table135" ref="B28:G39" totalsRowCount="1">
  <autoFilter ref="B28:G38" xr:uid="{467BC82D-4673-459C-8D16-6F23F1E662E3}"/>
  <tableColumns count="6">
    <tableColumn id="7" xr3:uid="{BF5492CE-DB2F-424B-8704-9DFC7D0BD341}" name="Tasks"/>
    <tableColumn id="1" xr3:uid="{99479A0F-D9AD-4B6D-8268-4A9944A7CF05}" name="Run"/>
    <tableColumn id="3" xr3:uid="{12E97C60-5DA2-4E8A-8EDA-BD68A57EC53A}" name="Global Runtime" totalsRowFunction="custom">
      <totalsRowFormula>ROUND(AVERAGE(Table135[Global Runtime]), 4)</totalsRowFormula>
    </tableColumn>
    <tableColumn id="4" xr3:uid="{6A49BF8B-37D2-42BC-9D14-A8AAFD25AFBB}" name="Average Local Runtime" totalsRowFunction="custom" dataDxfId="4">
      <calculatedColumnFormula>ROUND(D29/B29, 4)</calculatedColumnFormula>
      <totalsRowFormula>ROUND(AVERAGE(Table135[Average Local Runtime]), 4)</totalsRowFormula>
    </tableColumn>
    <tableColumn id="5" xr3:uid="{8265039A-CFB2-4918-888A-3D263372AE87}" name="Time Consumed in Reallocation" totalsRowFunction="custom">
      <totalsRowFormula>ROUND(AVERAGE(Table135[Time Consumed in Reallocation]), 4)</totalsRowFormula>
    </tableColumn>
    <tableColumn id="6" xr3:uid="{0703E4D5-17E9-4AD4-AC38-897308779ADE}" name="Times Reallocated" totalsRowFunction="custom">
      <totalsRowFormula>AVERAGE(Table135[Times Reallocated])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2615D8-F4A5-4A94-937E-C20FE14D7A1B}" name="Table1356" displayName="Table1356" ref="J2:O13" totalsRowCount="1">
  <autoFilter ref="J2:O12" xr:uid="{85AA1A97-AC06-4295-8478-2DAA442A656C}"/>
  <tableColumns count="6">
    <tableColumn id="7" xr3:uid="{1EF8B32C-77D9-4799-B494-6C7C2F7190E5}" name="Tasks"/>
    <tableColumn id="1" xr3:uid="{3B8BC20A-C434-4836-A177-63E3D2C23042}" name="Run"/>
    <tableColumn id="3" xr3:uid="{16EF556A-9D07-434D-A295-97AF8A2171BA}" name="Global Runtime" totalsRowFunction="custom">
      <totalsRowFormula>ROUND(AVERAGE(Table1356[Global Runtime]), 4)</totalsRowFormula>
    </tableColumn>
    <tableColumn id="4" xr3:uid="{5B41F79D-8CBF-4CCD-ACAC-C1496DBDB552}" name="Average Local Runtime" totalsRowFunction="custom" dataDxfId="3">
      <calculatedColumnFormula>ROUND(L3/J3, 4)</calculatedColumnFormula>
      <totalsRowFormula>ROUND(AVERAGE(Table1356[Average Local Runtime]), 4)</totalsRowFormula>
    </tableColumn>
    <tableColumn id="5" xr3:uid="{56F10505-E06D-41B9-AA3D-51BA3BB4723B}" name="Time Consumed in Reallocation" totalsRowFunction="custom">
      <totalsRowFormula>ROUND(AVERAGE(Table1356[Time Consumed in Reallocation]), 4)</totalsRowFormula>
    </tableColumn>
    <tableColumn id="6" xr3:uid="{E4567488-C110-4474-9716-A0CFDE5210CE}" name="Times Reallocated" totalsRowFunction="custom">
      <totalsRowFormula>AVERAGE(Table1356[Times Reallocated])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C7BCC6-251D-4B38-972B-BFDC45C622A4}" name="Table13567" displayName="Table13567" ref="B41:G52" totalsRowCount="1">
  <autoFilter ref="B41:G51" xr:uid="{94303A7E-C1F9-4415-9D6C-D1E3F1756DEA}"/>
  <tableColumns count="6">
    <tableColumn id="7" xr3:uid="{0045087D-C39B-4CF7-9297-4301CE1AD35B}" name="Tasks"/>
    <tableColumn id="1" xr3:uid="{FECF1EE9-96EF-442D-8453-F58FB5C005E6}" name="Run"/>
    <tableColumn id="3" xr3:uid="{4747CD87-74A5-4522-9228-0747853358CE}" name="Global Runtime" totalsRowFunction="custom">
      <totalsRowFormula>ROUND(AVERAGE(Table13567[Global Runtime]), 4)</totalsRowFormula>
    </tableColumn>
    <tableColumn id="4" xr3:uid="{71DF7A7B-2589-4BA1-B0B3-1F76E3F6E44B}" name="Average Local Runtime" totalsRowFunction="custom" dataDxfId="2">
      <calculatedColumnFormula>ROUND(D42/B42, 4)</calculatedColumnFormula>
      <totalsRowFormula>ROUND(AVERAGE(Table13567[Average Local Runtime]), 4)</totalsRowFormula>
    </tableColumn>
    <tableColumn id="5" xr3:uid="{904A72AF-01A3-4505-B27A-4184F347F279}" name="Time Consumed in Reallocation" totalsRowFunction="custom">
      <totalsRowFormula>ROUND(AVERAGE(Table13567[Time Consumed in Reallocation]), 4)</totalsRowFormula>
    </tableColumn>
    <tableColumn id="6" xr3:uid="{5C2571B4-C80D-41F5-8227-9984A7F562E4}" name="Times Reallocated" totalsRowFunction="custom">
      <totalsRowFormula>AVERAGE(Table13567[Times Reallocated])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7CAC7D-9265-4E5E-8D90-9D6FB87BCA51}" name="Table13568" displayName="Table13568" ref="B54:G65" totalsRowCount="1">
  <autoFilter ref="B54:G64" xr:uid="{0A155816-7A17-4437-8111-03BC59E8B5FC}"/>
  <tableColumns count="6">
    <tableColumn id="7" xr3:uid="{2DC2A46D-9D9B-4E47-B013-32541A41F62D}" name="Tasks"/>
    <tableColumn id="1" xr3:uid="{D707A2E3-0E94-449B-9BC0-BAA12A5D098E}" name="Run"/>
    <tableColumn id="3" xr3:uid="{D189C033-DE38-46C0-A1FA-74982091851A}" name="Global Runtime" totalsRowFunction="custom">
      <totalsRowFormula>ROUND(AVERAGE(Table13568[Global Runtime]), 4)</totalsRowFormula>
    </tableColumn>
    <tableColumn id="4" xr3:uid="{43D1EDFC-93BE-431D-A1CC-886E4911B11D}" name="Average Local Runtime" totalsRowFunction="custom" dataDxfId="0">
      <calculatedColumnFormula>ROUND(D55/B55, 4)</calculatedColumnFormula>
      <totalsRowFormula>ROUND(AVERAGE(Table13568[Average Local Runtime]), 4)</totalsRowFormula>
    </tableColumn>
    <tableColumn id="5" xr3:uid="{56D2768B-C254-4903-B670-DC5C484A63A4}" name="Time Consumed in Reallocation" totalsRowFunction="custom">
      <totalsRowFormula>ROUND(AVERAGE(Table13568[Time Consumed in Reallocation]), 4)</totalsRowFormula>
    </tableColumn>
    <tableColumn id="6" xr3:uid="{BA3CE693-C047-4411-AD80-37B5A29D1C41}" name="Times Reallocated" totalsRowFunction="custom">
      <totalsRowFormula>AVERAGE(Table13568[Times Reallocated])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8BF2AC-FD1C-4B3B-9E61-397FA5B4F9FD}" name="Table13569" displayName="Table13569" ref="B67:G78" totalsRowCount="1">
  <autoFilter ref="B67:G77" xr:uid="{8A76DB81-0363-4090-8B50-2F1806A1BD57}"/>
  <tableColumns count="6">
    <tableColumn id="7" xr3:uid="{F82FF8FD-5143-42F1-A188-0523D2496C32}" name="Tasks"/>
    <tableColumn id="1" xr3:uid="{FA5FE898-38E0-45BB-BCC4-BDA968844505}" name="Run"/>
    <tableColumn id="3" xr3:uid="{AC118D99-BDDE-4D35-A8E3-E927671A54B1}" name="Global Runtime" totalsRowFunction="custom">
      <totalsRowFormula>ROUND(AVERAGE(Table13569[Global Runtime]), 4)</totalsRowFormula>
    </tableColumn>
    <tableColumn id="4" xr3:uid="{985B2692-EF60-475C-83FA-39A1D4B94B6F}" name="Average Local Runtime" totalsRowFunction="custom" dataDxfId="1">
      <calculatedColumnFormula>ROUND(D68/B68, 4)</calculatedColumnFormula>
      <totalsRowFormula>ROUND(AVERAGE(Table13569[Average Local Runtime]), 4)</totalsRowFormula>
    </tableColumn>
    <tableColumn id="5" xr3:uid="{96211C7A-7233-4FB1-9F1A-6589285D336E}" name="Time Consumed in Reallocation" totalsRowFunction="custom">
      <totalsRowFormula>ROUND(AVERAGE(Table13569[Time Consumed in Reallocation]), 4)</totalsRowFormula>
    </tableColumn>
    <tableColumn id="6" xr3:uid="{B9E0B411-34FF-4976-8C23-822E55CB2E18}" name="Times Reallocated" totalsRowFunction="custom">
      <totalsRowFormula>AVERAGE(Table13569[Times Reallocated])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2C9EDF-05DB-46B7-8A18-66E22A2650DB}" name="Table9" displayName="Table9" ref="C80:G86" totalsRowShown="0">
  <autoFilter ref="C80:G86" xr:uid="{B711491B-F5A4-4559-8547-077E7D8D3F25}"/>
  <tableColumns count="5">
    <tableColumn id="1" xr3:uid="{F4D33247-F9E8-4D55-8935-3BE24968B241}" name="Tasks "/>
    <tableColumn id="2" xr3:uid="{ED7BEFF4-DD70-4F8E-811E-C7CDA5456891}" name="Global Runtime"/>
    <tableColumn id="3" xr3:uid="{7726FF71-DBED-4E40-A9EA-33DAFDF351EF}" name="Average Local Runtime"/>
    <tableColumn id="4" xr3:uid="{0778F177-FAEC-4C36-8DA9-0B31C0E42F5A}" name="Global Reallocation Runtime"/>
    <tableColumn id="5" xr3:uid="{0405352C-94A0-4C69-B163-014C4735638A}" name="Average Realloc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2"/>
  <sheetViews>
    <sheetView tabSelected="1" topLeftCell="A19" workbookViewId="0">
      <selection activeCell="L31" sqref="L31"/>
    </sheetView>
  </sheetViews>
  <sheetFormatPr defaultRowHeight="14.4" x14ac:dyDescent="0.3"/>
  <cols>
    <col min="2" max="2" width="5.77734375" customWidth="1"/>
    <col min="3" max="3" width="6.88671875" customWidth="1"/>
    <col min="4" max="4" width="22.88671875" customWidth="1"/>
    <col min="5" max="5" width="27.6640625" customWidth="1"/>
    <col min="6" max="6" width="19.109375" customWidth="1"/>
    <col min="10" max="10" width="10.44140625" customWidth="1"/>
    <col min="11" max="11" width="16.88671875" customWidth="1"/>
    <col min="12" max="12" width="20.21875" customWidth="1"/>
    <col min="13" max="13" width="25.33203125" customWidth="1"/>
    <col min="14" max="14" width="20.5546875" customWidth="1"/>
    <col min="15" max="15" width="10.44140625" customWidth="1"/>
  </cols>
  <sheetData>
    <row r="2" spans="2:15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J2" t="s">
        <v>0</v>
      </c>
      <c r="K2" t="s">
        <v>2</v>
      </c>
      <c r="L2" t="s">
        <v>1</v>
      </c>
      <c r="M2" t="s">
        <v>3</v>
      </c>
      <c r="N2" t="s">
        <v>4</v>
      </c>
      <c r="O2" t="s">
        <v>5</v>
      </c>
    </row>
    <row r="3" spans="2:15" x14ac:dyDescent="0.3">
      <c r="B3">
        <v>10</v>
      </c>
      <c r="C3">
        <v>1</v>
      </c>
      <c r="D3">
        <v>1.9E-3</v>
      </c>
      <c r="E3">
        <f t="shared" ref="E3:E12" si="0">ROUND(D3/B3, 4)</f>
        <v>2.0000000000000001E-4</v>
      </c>
      <c r="F3">
        <v>8.0000000000000004E-4</v>
      </c>
      <c r="G3">
        <v>5</v>
      </c>
      <c r="J3">
        <v>100</v>
      </c>
      <c r="K3">
        <v>1</v>
      </c>
      <c r="M3">
        <f t="shared" ref="M3:M12" si="1">ROUND(L3/J3, 4)</f>
        <v>0</v>
      </c>
    </row>
    <row r="4" spans="2:15" x14ac:dyDescent="0.3">
      <c r="B4">
        <v>10</v>
      </c>
      <c r="C4">
        <v>2</v>
      </c>
      <c r="D4">
        <v>2.0999999999999999E-3</v>
      </c>
      <c r="E4">
        <f t="shared" si="0"/>
        <v>2.0000000000000001E-4</v>
      </c>
      <c r="F4">
        <v>2.0000000000000001E-4</v>
      </c>
      <c r="G4">
        <v>1</v>
      </c>
      <c r="J4">
        <v>100</v>
      </c>
      <c r="K4">
        <v>2</v>
      </c>
      <c r="M4">
        <f t="shared" si="1"/>
        <v>0</v>
      </c>
    </row>
    <row r="5" spans="2:15" x14ac:dyDescent="0.3">
      <c r="B5">
        <v>10</v>
      </c>
      <c r="C5">
        <v>3</v>
      </c>
      <c r="D5">
        <v>1.6199999999999999E-2</v>
      </c>
      <c r="E5">
        <f t="shared" si="0"/>
        <v>1.6000000000000001E-3</v>
      </c>
      <c r="F5">
        <v>1.8E-3</v>
      </c>
      <c r="G5">
        <v>1</v>
      </c>
      <c r="J5">
        <v>100</v>
      </c>
      <c r="K5">
        <v>3</v>
      </c>
      <c r="M5">
        <f t="shared" si="1"/>
        <v>0</v>
      </c>
    </row>
    <row r="6" spans="2:15" x14ac:dyDescent="0.3">
      <c r="B6">
        <v>10</v>
      </c>
      <c r="C6">
        <v>4</v>
      </c>
      <c r="D6">
        <v>2E-3</v>
      </c>
      <c r="E6">
        <f t="shared" si="0"/>
        <v>2.0000000000000001E-4</v>
      </c>
      <c r="F6">
        <v>2.9999999999999997E-4</v>
      </c>
      <c r="G6">
        <v>1</v>
      </c>
      <c r="J6">
        <v>100</v>
      </c>
      <c r="K6">
        <v>4</v>
      </c>
      <c r="M6">
        <f t="shared" si="1"/>
        <v>0</v>
      </c>
    </row>
    <row r="7" spans="2:15" x14ac:dyDescent="0.3">
      <c r="B7">
        <v>10</v>
      </c>
      <c r="C7">
        <v>5</v>
      </c>
      <c r="D7">
        <v>1.1999999999999999E-3</v>
      </c>
      <c r="E7">
        <f t="shared" si="0"/>
        <v>1E-4</v>
      </c>
      <c r="F7">
        <v>0</v>
      </c>
      <c r="G7">
        <v>0</v>
      </c>
      <c r="J7">
        <v>100</v>
      </c>
      <c r="K7">
        <v>5</v>
      </c>
      <c r="M7">
        <f t="shared" si="1"/>
        <v>0</v>
      </c>
    </row>
    <row r="8" spans="2:15" x14ac:dyDescent="0.3">
      <c r="B8">
        <v>10</v>
      </c>
      <c r="C8">
        <v>6</v>
      </c>
      <c r="D8">
        <v>1.1000000000000001E-3</v>
      </c>
      <c r="E8">
        <f t="shared" si="0"/>
        <v>1E-4</v>
      </c>
      <c r="F8">
        <v>0</v>
      </c>
      <c r="G8">
        <v>0</v>
      </c>
      <c r="J8">
        <v>100</v>
      </c>
      <c r="K8">
        <v>6</v>
      </c>
      <c r="M8">
        <f t="shared" si="1"/>
        <v>0</v>
      </c>
    </row>
    <row r="9" spans="2:15" x14ac:dyDescent="0.3">
      <c r="B9">
        <v>10</v>
      </c>
      <c r="C9">
        <v>7</v>
      </c>
      <c r="D9">
        <v>3.3E-3</v>
      </c>
      <c r="E9">
        <f t="shared" si="0"/>
        <v>2.9999999999999997E-4</v>
      </c>
      <c r="F9">
        <v>8.0000000000000004E-4</v>
      </c>
      <c r="G9">
        <v>2</v>
      </c>
      <c r="J9">
        <v>100</v>
      </c>
      <c r="K9">
        <v>7</v>
      </c>
      <c r="M9">
        <f t="shared" si="1"/>
        <v>0</v>
      </c>
    </row>
    <row r="10" spans="2:15" x14ac:dyDescent="0.3">
      <c r="B10">
        <v>10</v>
      </c>
      <c r="C10">
        <v>8</v>
      </c>
      <c r="D10">
        <v>4.3E-3</v>
      </c>
      <c r="E10">
        <f t="shared" si="0"/>
        <v>4.0000000000000002E-4</v>
      </c>
      <c r="F10">
        <v>1.6999999999999999E-3</v>
      </c>
      <c r="G10">
        <v>4</v>
      </c>
      <c r="J10">
        <v>100</v>
      </c>
      <c r="K10">
        <v>8</v>
      </c>
      <c r="M10">
        <f t="shared" si="1"/>
        <v>0</v>
      </c>
    </row>
    <row r="11" spans="2:15" x14ac:dyDescent="0.3">
      <c r="B11">
        <v>10</v>
      </c>
      <c r="C11">
        <v>9</v>
      </c>
      <c r="D11">
        <v>2.2000000000000001E-3</v>
      </c>
      <c r="E11">
        <f t="shared" si="0"/>
        <v>2.0000000000000001E-4</v>
      </c>
      <c r="F11">
        <v>2.0000000000000001E-4</v>
      </c>
      <c r="G11">
        <v>1</v>
      </c>
      <c r="J11">
        <v>100</v>
      </c>
      <c r="K11">
        <v>9</v>
      </c>
      <c r="M11">
        <f t="shared" si="1"/>
        <v>0</v>
      </c>
    </row>
    <row r="12" spans="2:15" x14ac:dyDescent="0.3">
      <c r="B12">
        <v>10</v>
      </c>
      <c r="C12">
        <v>10</v>
      </c>
      <c r="D12">
        <v>2.5000000000000001E-3</v>
      </c>
      <c r="E12">
        <f t="shared" si="0"/>
        <v>2.9999999999999997E-4</v>
      </c>
      <c r="F12">
        <v>4.0000000000000002E-4</v>
      </c>
      <c r="G12">
        <v>1</v>
      </c>
      <c r="J12">
        <v>100</v>
      </c>
      <c r="K12">
        <v>10</v>
      </c>
      <c r="M12">
        <f t="shared" si="1"/>
        <v>0</v>
      </c>
    </row>
    <row r="13" spans="2:15" x14ac:dyDescent="0.3">
      <c r="D13">
        <f>ROUND(AVERAGE(Table1[Global Runtime]),4)</f>
        <v>3.7000000000000002E-3</v>
      </c>
      <c r="E13">
        <f>ROUND(AVERAGE(Table1[Average Local Runtime]), 4)</f>
        <v>4.0000000000000002E-4</v>
      </c>
      <c r="F13">
        <f>ROUND(AVERAGE(Table1[Time Consumed in Reallocation]), 4)</f>
        <v>5.9999999999999995E-4</v>
      </c>
      <c r="G13">
        <f>AVERAGE(Table1[Times Reallocated])</f>
        <v>1.6</v>
      </c>
      <c r="L13" t="e">
        <f>ROUND(AVERAGE(Table1356[Global Runtime]), 4)</f>
        <v>#DIV/0!</v>
      </c>
      <c r="M13">
        <f>ROUND(AVERAGE(Table1356[Average Local Runtime]), 4)</f>
        <v>0</v>
      </c>
      <c r="N13" t="e">
        <f>ROUND(AVERAGE(Table1356[Time Consumed in Reallocation]), 4)</f>
        <v>#DIV/0!</v>
      </c>
      <c r="O13" t="e">
        <f>AVERAGE(Table1356[Times Reallocated])</f>
        <v>#DIV/0!</v>
      </c>
    </row>
    <row r="15" spans="2:15" x14ac:dyDescent="0.3">
      <c r="B15" t="s">
        <v>0</v>
      </c>
      <c r="C15" t="s">
        <v>2</v>
      </c>
      <c r="D15" t="s">
        <v>1</v>
      </c>
      <c r="E15" t="s">
        <v>3</v>
      </c>
      <c r="F15" t="s">
        <v>4</v>
      </c>
      <c r="G15" t="s">
        <v>5</v>
      </c>
    </row>
    <row r="16" spans="2:15" x14ac:dyDescent="0.3">
      <c r="B16">
        <v>50</v>
      </c>
      <c r="C16">
        <v>1</v>
      </c>
      <c r="D16">
        <v>6.9699999999999998E-2</v>
      </c>
      <c r="E16">
        <f t="shared" ref="E16:E25" si="2">ROUND(D16/B16, 4)</f>
        <v>1.4E-3</v>
      </c>
      <c r="F16">
        <v>2.58E-2</v>
      </c>
      <c r="G16">
        <v>13</v>
      </c>
    </row>
    <row r="17" spans="2:7" x14ac:dyDescent="0.3">
      <c r="B17">
        <v>50</v>
      </c>
      <c r="C17">
        <v>2</v>
      </c>
      <c r="D17">
        <v>0.1545</v>
      </c>
      <c r="E17">
        <f t="shared" si="2"/>
        <v>3.0999999999999999E-3</v>
      </c>
      <c r="F17">
        <v>4.36E-2</v>
      </c>
      <c r="G17">
        <v>11</v>
      </c>
    </row>
    <row r="18" spans="2:7" x14ac:dyDescent="0.3">
      <c r="B18">
        <v>50</v>
      </c>
      <c r="C18">
        <v>3</v>
      </c>
      <c r="D18">
        <v>0.1191</v>
      </c>
      <c r="E18">
        <f t="shared" si="2"/>
        <v>2.3999999999999998E-3</v>
      </c>
      <c r="F18">
        <v>2.9899999999999999E-2</v>
      </c>
      <c r="G18">
        <v>8</v>
      </c>
    </row>
    <row r="19" spans="2:7" x14ac:dyDescent="0.3">
      <c r="B19">
        <v>50</v>
      </c>
      <c r="C19">
        <v>4</v>
      </c>
      <c r="D19">
        <v>0.1638</v>
      </c>
      <c r="E19">
        <f t="shared" si="2"/>
        <v>3.3E-3</v>
      </c>
      <c r="F19">
        <v>5.4399999999999997E-2</v>
      </c>
      <c r="G19">
        <v>11</v>
      </c>
    </row>
    <row r="20" spans="2:7" x14ac:dyDescent="0.3">
      <c r="B20">
        <v>50</v>
      </c>
      <c r="C20">
        <v>5</v>
      </c>
      <c r="D20">
        <v>0.13830000000000001</v>
      </c>
      <c r="E20">
        <f t="shared" si="2"/>
        <v>2.8E-3</v>
      </c>
      <c r="F20">
        <v>3.0700000000000002E-2</v>
      </c>
      <c r="G20">
        <v>7</v>
      </c>
    </row>
    <row r="21" spans="2:7" x14ac:dyDescent="0.3">
      <c r="B21">
        <v>50</v>
      </c>
      <c r="C21">
        <v>6</v>
      </c>
      <c r="D21">
        <v>0.19220000000000001</v>
      </c>
      <c r="E21">
        <f t="shared" si="2"/>
        <v>3.8E-3</v>
      </c>
      <c r="F21">
        <v>2.3699999999999999E-2</v>
      </c>
      <c r="G21">
        <v>4</v>
      </c>
    </row>
    <row r="22" spans="2:7" x14ac:dyDescent="0.3">
      <c r="B22">
        <v>50</v>
      </c>
      <c r="C22">
        <v>7</v>
      </c>
      <c r="D22">
        <v>0.1454</v>
      </c>
      <c r="E22">
        <f t="shared" si="2"/>
        <v>2.8999999999999998E-3</v>
      </c>
      <c r="F22">
        <v>2.23E-2</v>
      </c>
      <c r="G22">
        <v>5</v>
      </c>
    </row>
    <row r="23" spans="2:7" x14ac:dyDescent="0.3">
      <c r="B23">
        <v>50</v>
      </c>
      <c r="C23">
        <v>8</v>
      </c>
      <c r="D23">
        <v>0.1103</v>
      </c>
      <c r="E23">
        <f t="shared" si="2"/>
        <v>2.2000000000000001E-3</v>
      </c>
      <c r="F23">
        <v>4.0000000000000001E-3</v>
      </c>
      <c r="G23">
        <v>1</v>
      </c>
    </row>
    <row r="24" spans="2:7" x14ac:dyDescent="0.3">
      <c r="B24">
        <v>50</v>
      </c>
      <c r="C24">
        <v>9</v>
      </c>
      <c r="D24">
        <v>0.16819999999999999</v>
      </c>
      <c r="E24">
        <f t="shared" si="2"/>
        <v>3.3999999999999998E-3</v>
      </c>
      <c r="F24">
        <v>3.6200000000000003E-2</v>
      </c>
      <c r="G24">
        <v>7</v>
      </c>
    </row>
    <row r="25" spans="2:7" x14ac:dyDescent="0.3">
      <c r="B25">
        <v>50</v>
      </c>
      <c r="C25">
        <v>10</v>
      </c>
      <c r="D25">
        <v>7.3200000000000001E-2</v>
      </c>
      <c r="E25">
        <f t="shared" si="2"/>
        <v>1.5E-3</v>
      </c>
      <c r="F25">
        <v>2.7000000000000001E-3</v>
      </c>
      <c r="G25">
        <v>1</v>
      </c>
    </row>
    <row r="26" spans="2:7" x14ac:dyDescent="0.3">
      <c r="D26">
        <f>ROUND(AVERAGE(Table13[Global Runtime]), 4)</f>
        <v>0.13350000000000001</v>
      </c>
      <c r="E26">
        <f>ROUND(AVERAGE(Table13[Average Local Runtime]), 4)</f>
        <v>2.7000000000000001E-3</v>
      </c>
      <c r="F26">
        <f>ROUND(AVERAGE(Table13[Time Consumed in Reallocation]), 4)</f>
        <v>2.7300000000000001E-2</v>
      </c>
      <c r="G26">
        <f>AVERAGE(Table13[Times Reallocated])</f>
        <v>6.8</v>
      </c>
    </row>
    <row r="28" spans="2:7" x14ac:dyDescent="0.3">
      <c r="B28" t="s">
        <v>0</v>
      </c>
      <c r="C28" t="s">
        <v>2</v>
      </c>
      <c r="D28" t="s">
        <v>1</v>
      </c>
      <c r="E28" t="s">
        <v>3</v>
      </c>
      <c r="F28" t="s">
        <v>4</v>
      </c>
      <c r="G28" t="s">
        <v>5</v>
      </c>
    </row>
    <row r="29" spans="2:7" x14ac:dyDescent="0.3">
      <c r="B29">
        <v>100</v>
      </c>
      <c r="C29">
        <v>1</v>
      </c>
      <c r="D29">
        <v>0.41649999999999998</v>
      </c>
      <c r="E29">
        <f t="shared" ref="E29:E38" si="3">ROUND(D29/B29, 4)</f>
        <v>4.1999999999999997E-3</v>
      </c>
      <c r="F29">
        <v>3.78E-2</v>
      </c>
      <c r="G29">
        <v>5</v>
      </c>
    </row>
    <row r="30" spans="2:7" x14ac:dyDescent="0.3">
      <c r="B30">
        <v>100</v>
      </c>
      <c r="C30">
        <v>2</v>
      </c>
      <c r="D30">
        <v>0.72809999999999997</v>
      </c>
      <c r="E30">
        <f t="shared" si="3"/>
        <v>7.3000000000000001E-3</v>
      </c>
      <c r="F30">
        <v>3.9199999999999999E-2</v>
      </c>
      <c r="G30">
        <v>3</v>
      </c>
    </row>
    <row r="31" spans="2:7" x14ac:dyDescent="0.3">
      <c r="B31">
        <v>100</v>
      </c>
      <c r="C31">
        <v>3</v>
      </c>
      <c r="D31">
        <v>1.0798000000000001</v>
      </c>
      <c r="E31">
        <f t="shared" si="3"/>
        <v>1.0800000000000001E-2</v>
      </c>
      <c r="F31">
        <v>0.3054</v>
      </c>
      <c r="G31">
        <v>18</v>
      </c>
    </row>
    <row r="32" spans="2:7" x14ac:dyDescent="0.3">
      <c r="B32">
        <v>100</v>
      </c>
      <c r="C32">
        <v>4</v>
      </c>
      <c r="D32">
        <v>1.2338</v>
      </c>
      <c r="E32">
        <f t="shared" si="3"/>
        <v>1.23E-2</v>
      </c>
      <c r="F32">
        <v>0.24970000000000001</v>
      </c>
      <c r="G32">
        <v>12</v>
      </c>
    </row>
    <row r="33" spans="2:7" x14ac:dyDescent="0.3">
      <c r="B33">
        <v>100</v>
      </c>
      <c r="C33">
        <v>5</v>
      </c>
      <c r="D33">
        <v>0.98470000000000002</v>
      </c>
      <c r="E33">
        <f t="shared" si="3"/>
        <v>9.7999999999999997E-3</v>
      </c>
      <c r="F33">
        <v>0.30399999999999999</v>
      </c>
      <c r="G33">
        <v>22</v>
      </c>
    </row>
    <row r="34" spans="2:7" x14ac:dyDescent="0.3">
      <c r="B34">
        <v>100</v>
      </c>
      <c r="C34">
        <v>6</v>
      </c>
      <c r="D34">
        <v>4.7843999999999998</v>
      </c>
      <c r="E34">
        <f t="shared" si="3"/>
        <v>4.7800000000000002E-2</v>
      </c>
      <c r="F34">
        <v>1.2236</v>
      </c>
      <c r="G34">
        <v>16</v>
      </c>
    </row>
    <row r="35" spans="2:7" x14ac:dyDescent="0.3">
      <c r="B35">
        <v>100</v>
      </c>
      <c r="C35">
        <v>7</v>
      </c>
      <c r="D35">
        <v>0.99670000000000003</v>
      </c>
      <c r="E35">
        <f t="shared" si="3"/>
        <v>0.01</v>
      </c>
      <c r="F35">
        <v>7.4999999999999997E-2</v>
      </c>
      <c r="G35">
        <v>4</v>
      </c>
    </row>
    <row r="36" spans="2:7" x14ac:dyDescent="0.3">
      <c r="B36">
        <v>100</v>
      </c>
      <c r="C36">
        <v>8</v>
      </c>
      <c r="D36">
        <v>0.8901</v>
      </c>
      <c r="E36">
        <f t="shared" si="3"/>
        <v>8.8999999999999999E-3</v>
      </c>
      <c r="F36">
        <v>0.2107</v>
      </c>
      <c r="G36">
        <v>14</v>
      </c>
    </row>
    <row r="37" spans="2:7" x14ac:dyDescent="0.3">
      <c r="B37">
        <v>100</v>
      </c>
      <c r="C37">
        <v>9</v>
      </c>
      <c r="D37">
        <v>0.97770000000000001</v>
      </c>
      <c r="E37">
        <f t="shared" si="3"/>
        <v>9.7999999999999997E-3</v>
      </c>
      <c r="F37">
        <v>0.1515</v>
      </c>
      <c r="G37">
        <v>7</v>
      </c>
    </row>
    <row r="38" spans="2:7" x14ac:dyDescent="0.3">
      <c r="B38">
        <v>100</v>
      </c>
      <c r="C38">
        <v>10</v>
      </c>
      <c r="D38">
        <v>0.75149999999999995</v>
      </c>
      <c r="E38">
        <f>ROUND(D38/B38, 4)</f>
        <v>7.4999999999999997E-3</v>
      </c>
      <c r="F38">
        <v>7.6200000000000004E-2</v>
      </c>
      <c r="G38">
        <v>6</v>
      </c>
    </row>
    <row r="39" spans="2:7" x14ac:dyDescent="0.3">
      <c r="D39">
        <f>ROUND(AVERAGE(Table135[Global Runtime]), 4)</f>
        <v>1.2843</v>
      </c>
      <c r="E39">
        <f>ROUND(AVERAGE(Table135[Average Local Runtime]), 4)</f>
        <v>1.2800000000000001E-2</v>
      </c>
      <c r="F39">
        <f>ROUND(AVERAGE(Table135[Time Consumed in Reallocation]), 4)</f>
        <v>0.26729999999999998</v>
      </c>
      <c r="G39">
        <f>AVERAGE(Table135[Times Reallocated])</f>
        <v>10.7</v>
      </c>
    </row>
    <row r="41" spans="2:7" x14ac:dyDescent="0.3">
      <c r="B41" t="s">
        <v>0</v>
      </c>
      <c r="C41" t="s">
        <v>2</v>
      </c>
      <c r="D41" t="s">
        <v>1</v>
      </c>
      <c r="E41" t="s">
        <v>3</v>
      </c>
      <c r="F41" t="s">
        <v>4</v>
      </c>
      <c r="G41" t="s">
        <v>5</v>
      </c>
    </row>
    <row r="42" spans="2:7" x14ac:dyDescent="0.3">
      <c r="B42">
        <v>200</v>
      </c>
      <c r="C42">
        <v>1</v>
      </c>
      <c r="D42">
        <v>6.4341999999999997</v>
      </c>
      <c r="E42">
        <f t="shared" ref="E42:E51" si="4">ROUND(D42/B42, 4)</f>
        <v>3.2199999999999999E-2</v>
      </c>
      <c r="F42">
        <v>1.3695999999999999</v>
      </c>
      <c r="G42">
        <v>26</v>
      </c>
    </row>
    <row r="43" spans="2:7" x14ac:dyDescent="0.3">
      <c r="B43">
        <v>200</v>
      </c>
      <c r="C43">
        <v>2</v>
      </c>
      <c r="D43">
        <v>4.0998000000000001</v>
      </c>
      <c r="E43">
        <f t="shared" si="4"/>
        <v>2.0500000000000001E-2</v>
      </c>
      <c r="F43">
        <v>0.70289999999999997</v>
      </c>
      <c r="G43">
        <v>24</v>
      </c>
    </row>
    <row r="44" spans="2:7" x14ac:dyDescent="0.3">
      <c r="B44">
        <v>200</v>
      </c>
      <c r="C44">
        <v>3</v>
      </c>
      <c r="D44">
        <v>3.6760000000000002</v>
      </c>
      <c r="E44">
        <f t="shared" si="4"/>
        <v>1.84E-2</v>
      </c>
      <c r="F44">
        <v>0.41920000000000002</v>
      </c>
      <c r="G44">
        <v>12</v>
      </c>
    </row>
    <row r="45" spans="2:7" x14ac:dyDescent="0.3">
      <c r="B45">
        <v>200</v>
      </c>
      <c r="C45">
        <v>4</v>
      </c>
      <c r="D45">
        <v>7.3418000000000001</v>
      </c>
      <c r="E45">
        <f t="shared" si="4"/>
        <v>3.6700000000000003E-2</v>
      </c>
      <c r="F45">
        <v>1.101</v>
      </c>
      <c r="G45">
        <v>20</v>
      </c>
    </row>
    <row r="46" spans="2:7" x14ac:dyDescent="0.3">
      <c r="B46">
        <v>200</v>
      </c>
      <c r="C46">
        <v>5</v>
      </c>
      <c r="D46">
        <v>4.5373999999999999</v>
      </c>
      <c r="E46">
        <f t="shared" si="4"/>
        <v>2.2700000000000001E-2</v>
      </c>
      <c r="F46">
        <v>0.36880000000000002</v>
      </c>
      <c r="G46">
        <v>9</v>
      </c>
    </row>
    <row r="47" spans="2:7" x14ac:dyDescent="0.3">
      <c r="B47">
        <v>200</v>
      </c>
      <c r="C47">
        <v>6</v>
      </c>
      <c r="D47">
        <v>5.5201000000000002</v>
      </c>
      <c r="E47">
        <f t="shared" si="4"/>
        <v>2.76E-2</v>
      </c>
      <c r="F47">
        <v>0.78749999999999998</v>
      </c>
      <c r="G47">
        <v>18</v>
      </c>
    </row>
    <row r="48" spans="2:7" x14ac:dyDescent="0.3">
      <c r="B48">
        <v>200</v>
      </c>
      <c r="C48">
        <v>7</v>
      </c>
      <c r="D48">
        <v>5.4058000000000002</v>
      </c>
      <c r="E48">
        <f t="shared" si="4"/>
        <v>2.7E-2</v>
      </c>
      <c r="F48">
        <v>0.3826</v>
      </c>
      <c r="G48">
        <v>7</v>
      </c>
    </row>
    <row r="49" spans="2:7" x14ac:dyDescent="0.3">
      <c r="B49">
        <v>200</v>
      </c>
      <c r="C49">
        <v>8</v>
      </c>
      <c r="D49">
        <v>7.0671999999999997</v>
      </c>
      <c r="E49">
        <f t="shared" si="4"/>
        <v>3.5299999999999998E-2</v>
      </c>
      <c r="F49">
        <v>0.64570000000000005</v>
      </c>
      <c r="G49">
        <v>11</v>
      </c>
    </row>
    <row r="50" spans="2:7" x14ac:dyDescent="0.3">
      <c r="B50">
        <v>200</v>
      </c>
      <c r="C50">
        <v>9</v>
      </c>
      <c r="D50">
        <v>5.4893999999999998</v>
      </c>
      <c r="E50">
        <f t="shared" si="4"/>
        <v>2.7400000000000001E-2</v>
      </c>
      <c r="F50">
        <v>0.93079999999999996</v>
      </c>
      <c r="G50">
        <v>20</v>
      </c>
    </row>
    <row r="51" spans="2:7" x14ac:dyDescent="0.3">
      <c r="B51">
        <v>200</v>
      </c>
      <c r="C51">
        <v>10</v>
      </c>
      <c r="D51">
        <v>3.6396999999999999</v>
      </c>
      <c r="E51">
        <f t="shared" si="4"/>
        <v>1.8200000000000001E-2</v>
      </c>
      <c r="F51">
        <v>0.27739999999999998</v>
      </c>
      <c r="G51">
        <v>8</v>
      </c>
    </row>
    <row r="52" spans="2:7" x14ac:dyDescent="0.3">
      <c r="D52">
        <f>ROUND(AVERAGE(Table13567[Global Runtime]), 4)</f>
        <v>5.3211000000000004</v>
      </c>
      <c r="E52">
        <f>ROUND(AVERAGE(Table13567[Average Local Runtime]), 4)</f>
        <v>2.6599999999999999E-2</v>
      </c>
      <c r="F52">
        <f>ROUND(AVERAGE(Table13567[Time Consumed in Reallocation]), 4)</f>
        <v>0.6986</v>
      </c>
      <c r="G52">
        <f>AVERAGE(Table13567[Times Reallocated])</f>
        <v>15.5</v>
      </c>
    </row>
    <row r="54" spans="2:7" x14ac:dyDescent="0.3">
      <c r="B54" t="s">
        <v>0</v>
      </c>
      <c r="C54" t="s">
        <v>2</v>
      </c>
      <c r="D54" t="s">
        <v>1</v>
      </c>
      <c r="E54" t="s">
        <v>3</v>
      </c>
      <c r="F54" t="s">
        <v>4</v>
      </c>
      <c r="G54" t="s">
        <v>5</v>
      </c>
    </row>
    <row r="55" spans="2:7" x14ac:dyDescent="0.3">
      <c r="B55">
        <v>500</v>
      </c>
      <c r="C55">
        <v>1</v>
      </c>
      <c r="D55">
        <v>65.504999999999995</v>
      </c>
      <c r="E55">
        <f t="shared" ref="E55:E64" si="5">ROUND(D55/B55, 4)</f>
        <v>0.13100000000000001</v>
      </c>
      <c r="F55">
        <v>11.148999999999999</v>
      </c>
      <c r="G55">
        <v>48</v>
      </c>
    </row>
    <row r="56" spans="2:7" x14ac:dyDescent="0.3">
      <c r="B56">
        <v>500</v>
      </c>
      <c r="C56">
        <v>2</v>
      </c>
      <c r="D56">
        <v>51.0366</v>
      </c>
      <c r="E56">
        <f t="shared" si="5"/>
        <v>0.1021</v>
      </c>
      <c r="F56">
        <v>3.9613</v>
      </c>
      <c r="G56">
        <v>19</v>
      </c>
    </row>
    <row r="57" spans="2:7" x14ac:dyDescent="0.3">
      <c r="B57">
        <v>500</v>
      </c>
      <c r="C57">
        <v>3</v>
      </c>
      <c r="D57">
        <v>68.427899999999994</v>
      </c>
      <c r="E57">
        <f t="shared" si="5"/>
        <v>0.13689999999999999</v>
      </c>
      <c r="F57">
        <v>3.4217</v>
      </c>
      <c r="G57">
        <v>12</v>
      </c>
    </row>
    <row r="58" spans="2:7" x14ac:dyDescent="0.3">
      <c r="B58">
        <v>500</v>
      </c>
      <c r="C58">
        <v>4</v>
      </c>
      <c r="D58">
        <v>66.948599999999999</v>
      </c>
      <c r="E58">
        <f t="shared" si="5"/>
        <v>0.13389999999999999</v>
      </c>
      <c r="F58">
        <v>6.0911</v>
      </c>
      <c r="G58">
        <v>23</v>
      </c>
    </row>
    <row r="59" spans="2:7" x14ac:dyDescent="0.3">
      <c r="B59">
        <v>500</v>
      </c>
      <c r="C59">
        <v>5</v>
      </c>
      <c r="D59">
        <v>76.907799999999995</v>
      </c>
      <c r="E59">
        <f t="shared" si="5"/>
        <v>0.15379999999999999</v>
      </c>
      <c r="F59">
        <v>6.3734000000000002</v>
      </c>
      <c r="G59">
        <v>19</v>
      </c>
    </row>
    <row r="60" spans="2:7" x14ac:dyDescent="0.3">
      <c r="B60">
        <v>500</v>
      </c>
      <c r="C60">
        <v>6</v>
      </c>
      <c r="D60">
        <v>69.364900000000006</v>
      </c>
      <c r="E60">
        <f t="shared" si="5"/>
        <v>0.13869999999999999</v>
      </c>
      <c r="F60">
        <v>4.6254</v>
      </c>
      <c r="G60">
        <v>18</v>
      </c>
    </row>
    <row r="61" spans="2:7" x14ac:dyDescent="0.3">
      <c r="B61">
        <v>500</v>
      </c>
      <c r="C61">
        <v>7</v>
      </c>
      <c r="D61">
        <v>72.670400000000001</v>
      </c>
      <c r="E61">
        <f t="shared" si="5"/>
        <v>0.14530000000000001</v>
      </c>
      <c r="F61">
        <v>10.836499999999999</v>
      </c>
      <c r="G61">
        <v>39</v>
      </c>
    </row>
    <row r="62" spans="2:7" x14ac:dyDescent="0.3">
      <c r="B62">
        <v>500</v>
      </c>
      <c r="C62">
        <v>8</v>
      </c>
      <c r="D62">
        <v>63.665300000000002</v>
      </c>
      <c r="E62">
        <f t="shared" si="5"/>
        <v>0.1273</v>
      </c>
      <c r="F62">
        <v>1.1195999999999999</v>
      </c>
      <c r="G62">
        <v>4</v>
      </c>
    </row>
    <row r="63" spans="2:7" x14ac:dyDescent="0.3">
      <c r="B63">
        <v>500</v>
      </c>
      <c r="C63">
        <v>9</v>
      </c>
      <c r="D63">
        <v>79.783100000000005</v>
      </c>
      <c r="E63">
        <f t="shared" si="5"/>
        <v>0.15959999999999999</v>
      </c>
      <c r="F63">
        <v>3.8329</v>
      </c>
      <c r="G63">
        <v>13</v>
      </c>
    </row>
    <row r="64" spans="2:7" x14ac:dyDescent="0.3">
      <c r="B64">
        <v>500</v>
      </c>
      <c r="C64">
        <v>10</v>
      </c>
      <c r="D64">
        <v>91.088899999999995</v>
      </c>
      <c r="E64">
        <f t="shared" si="5"/>
        <v>0.1822</v>
      </c>
      <c r="F64">
        <v>10.3546</v>
      </c>
      <c r="G64">
        <v>26</v>
      </c>
    </row>
    <row r="65" spans="2:7" x14ac:dyDescent="0.3">
      <c r="D65">
        <f>ROUND(AVERAGE(Table13568[Global Runtime]), 4)</f>
        <v>70.539900000000003</v>
      </c>
      <c r="E65">
        <f>ROUND(AVERAGE(Table13568[Average Local Runtime]), 4)</f>
        <v>0.1411</v>
      </c>
      <c r="F65">
        <f>ROUND(AVERAGE(Table13568[Time Consumed in Reallocation]), 4)</f>
        <v>6.1765999999999996</v>
      </c>
      <c r="G65">
        <f>AVERAGE(Table13568[Times Reallocated])</f>
        <v>22.1</v>
      </c>
    </row>
    <row r="67" spans="2:7" x14ac:dyDescent="0.3">
      <c r="B67" t="s">
        <v>0</v>
      </c>
      <c r="C67" t="s">
        <v>2</v>
      </c>
      <c r="D67" t="s">
        <v>1</v>
      </c>
      <c r="E67" t="s">
        <v>3</v>
      </c>
      <c r="F67" t="s">
        <v>4</v>
      </c>
      <c r="G67" t="s">
        <v>5</v>
      </c>
    </row>
    <row r="68" spans="2:7" x14ac:dyDescent="0.3">
      <c r="B68">
        <v>1000</v>
      </c>
      <c r="C68">
        <v>1</v>
      </c>
      <c r="D68">
        <v>397.38130000000001</v>
      </c>
      <c r="E68">
        <f t="shared" ref="E68:E77" si="6">ROUND(D68/B68, 4)</f>
        <v>0.39739999999999998</v>
      </c>
      <c r="F68">
        <v>27.0168</v>
      </c>
      <c r="G68">
        <v>35</v>
      </c>
    </row>
    <row r="69" spans="2:7" x14ac:dyDescent="0.3">
      <c r="B69">
        <v>1000</v>
      </c>
      <c r="C69">
        <v>2</v>
      </c>
      <c r="D69">
        <v>403.71600000000001</v>
      </c>
      <c r="E69">
        <f t="shared" si="6"/>
        <v>0.4037</v>
      </c>
      <c r="F69">
        <v>30.0932</v>
      </c>
      <c r="G69">
        <v>39</v>
      </c>
    </row>
    <row r="70" spans="2:7" x14ac:dyDescent="0.3">
      <c r="B70">
        <v>1000</v>
      </c>
      <c r="C70">
        <v>3</v>
      </c>
      <c r="D70">
        <v>335.75720000000001</v>
      </c>
      <c r="E70">
        <f t="shared" si="6"/>
        <v>0.33579999999999999</v>
      </c>
      <c r="F70">
        <v>7.6542000000000003</v>
      </c>
      <c r="G70">
        <v>11</v>
      </c>
    </row>
    <row r="71" spans="2:7" x14ac:dyDescent="0.3">
      <c r="B71">
        <v>1000</v>
      </c>
      <c r="C71">
        <v>4</v>
      </c>
      <c r="D71">
        <v>446.35070000000002</v>
      </c>
      <c r="E71">
        <f t="shared" si="6"/>
        <v>0.44640000000000002</v>
      </c>
      <c r="F71">
        <v>6.0587999999999997</v>
      </c>
      <c r="G71">
        <v>6</v>
      </c>
    </row>
    <row r="72" spans="2:7" x14ac:dyDescent="0.3">
      <c r="B72">
        <v>1000</v>
      </c>
      <c r="C72">
        <v>5</v>
      </c>
      <c r="D72">
        <v>482.87670000000003</v>
      </c>
      <c r="E72">
        <f t="shared" si="6"/>
        <v>0.4829</v>
      </c>
      <c r="F72">
        <v>16.646000000000001</v>
      </c>
      <c r="G72">
        <v>17</v>
      </c>
    </row>
    <row r="73" spans="2:7" x14ac:dyDescent="0.3">
      <c r="B73">
        <v>1000</v>
      </c>
      <c r="C73">
        <v>6</v>
      </c>
      <c r="D73">
        <v>501.77809999999999</v>
      </c>
      <c r="E73">
        <f t="shared" si="6"/>
        <v>0.50180000000000002</v>
      </c>
      <c r="F73">
        <v>4.4474999999999998</v>
      </c>
      <c r="G73">
        <v>4</v>
      </c>
    </row>
    <row r="74" spans="2:7" x14ac:dyDescent="0.3">
      <c r="B74">
        <v>1000</v>
      </c>
      <c r="C74">
        <v>7</v>
      </c>
      <c r="D74">
        <v>517.13779999999997</v>
      </c>
      <c r="E74">
        <f t="shared" si="6"/>
        <v>0.5171</v>
      </c>
      <c r="F74">
        <v>33.592399999999998</v>
      </c>
      <c r="G74">
        <v>30</v>
      </c>
    </row>
    <row r="75" spans="2:7" x14ac:dyDescent="0.3">
      <c r="B75">
        <v>1000</v>
      </c>
      <c r="C75">
        <v>8</v>
      </c>
      <c r="D75">
        <v>607.01319999999998</v>
      </c>
      <c r="E75">
        <f t="shared" si="6"/>
        <v>0.60699999999999998</v>
      </c>
      <c r="F75">
        <v>112.479</v>
      </c>
      <c r="G75">
        <v>103</v>
      </c>
    </row>
    <row r="76" spans="2:7" x14ac:dyDescent="0.3">
      <c r="B76">
        <v>1000</v>
      </c>
      <c r="C76">
        <v>9</v>
      </c>
      <c r="D76">
        <v>508.8877</v>
      </c>
      <c r="E76">
        <f t="shared" si="6"/>
        <v>0.50890000000000002</v>
      </c>
      <c r="F76">
        <v>22.935700000000001</v>
      </c>
      <c r="G76">
        <v>21</v>
      </c>
    </row>
    <row r="77" spans="2:7" x14ac:dyDescent="0.3">
      <c r="B77">
        <v>1000</v>
      </c>
      <c r="C77">
        <v>10</v>
      </c>
      <c r="D77">
        <v>599.14250000000004</v>
      </c>
      <c r="E77">
        <f t="shared" si="6"/>
        <v>0.59909999999999997</v>
      </c>
      <c r="F77">
        <v>47.292299999999997</v>
      </c>
      <c r="G77">
        <v>34</v>
      </c>
    </row>
    <row r="78" spans="2:7" x14ac:dyDescent="0.3">
      <c r="D78">
        <f>ROUND(AVERAGE(Table13569[Global Runtime]), 4)</f>
        <v>480.00409999999999</v>
      </c>
      <c r="E78">
        <f>ROUND(AVERAGE(Table13569[Average Local Runtime]), 4)</f>
        <v>0.48</v>
      </c>
      <c r="F78">
        <f>ROUND(AVERAGE(Table13569[Time Consumed in Reallocation]), 4)</f>
        <v>30.8216</v>
      </c>
      <c r="G78">
        <f>AVERAGE(Table13569[Times Reallocated])</f>
        <v>30</v>
      </c>
    </row>
    <row r="80" spans="2:7" x14ac:dyDescent="0.3">
      <c r="C80" t="s">
        <v>6</v>
      </c>
      <c r="D80" t="s">
        <v>1</v>
      </c>
      <c r="E80" t="s">
        <v>3</v>
      </c>
      <c r="F80" t="s">
        <v>8</v>
      </c>
      <c r="G80" t="s">
        <v>7</v>
      </c>
    </row>
    <row r="81" spans="3:7" x14ac:dyDescent="0.3">
      <c r="C81">
        <v>10</v>
      </c>
      <c r="D81">
        <f>ROUND(AVERAGE(Table1[Global Runtime]),4)</f>
        <v>3.7000000000000002E-3</v>
      </c>
      <c r="E81">
        <f>ROUND(AVERAGE(Table1[Average Local Runtime]), 4)</f>
        <v>4.0000000000000002E-4</v>
      </c>
      <c r="F81">
        <f>ROUND(AVERAGE(Table1[Time Consumed in Reallocation]), 4)</f>
        <v>5.9999999999999995E-4</v>
      </c>
      <c r="G81">
        <f>AVERAGE(Table1[Times Reallocated])</f>
        <v>1.6</v>
      </c>
    </row>
    <row r="82" spans="3:7" x14ac:dyDescent="0.3">
      <c r="C82">
        <v>50</v>
      </c>
      <c r="D82">
        <f>ROUND(AVERAGE(Table13[Global Runtime]), 4)</f>
        <v>0.13350000000000001</v>
      </c>
      <c r="E82">
        <f>ROUND(AVERAGE(Table13[Average Local Runtime]), 4)</f>
        <v>2.7000000000000001E-3</v>
      </c>
      <c r="F82">
        <f>ROUND(AVERAGE(Table13[Time Consumed in Reallocation]), 4)</f>
        <v>2.7300000000000001E-2</v>
      </c>
      <c r="G82">
        <f>AVERAGE(Table13[Times Reallocated])</f>
        <v>6.8</v>
      </c>
    </row>
    <row r="83" spans="3:7" x14ac:dyDescent="0.3">
      <c r="C83">
        <v>100</v>
      </c>
      <c r="D83">
        <f>ROUND(AVERAGE(Table135[Global Runtime]), 4)</f>
        <v>1.2843</v>
      </c>
      <c r="E83">
        <f>ROUND(AVERAGE(Table135[Average Local Runtime]), 4)</f>
        <v>1.2800000000000001E-2</v>
      </c>
      <c r="F83">
        <f>ROUND(AVERAGE(Table135[Time Consumed in Reallocation]), 4)</f>
        <v>0.26729999999999998</v>
      </c>
      <c r="G83">
        <f>AVERAGE(Table135[Times Reallocated])</f>
        <v>10.7</v>
      </c>
    </row>
    <row r="84" spans="3:7" x14ac:dyDescent="0.3">
      <c r="C84">
        <v>200</v>
      </c>
      <c r="D84">
        <f>ROUND(AVERAGE(Table13567[Global Runtime]), 4)</f>
        <v>5.3211000000000004</v>
      </c>
      <c r="E84">
        <f>ROUND(AVERAGE(Table13567[Average Local Runtime]), 4)</f>
        <v>2.6599999999999999E-2</v>
      </c>
      <c r="F84">
        <f>ROUND(AVERAGE(Table13567[Time Consumed in Reallocation]), 4)</f>
        <v>0.6986</v>
      </c>
      <c r="G84">
        <f>AVERAGE(Table13567[Times Reallocated])</f>
        <v>15.5</v>
      </c>
    </row>
    <row r="85" spans="3:7" x14ac:dyDescent="0.3">
      <c r="C85">
        <v>500</v>
      </c>
      <c r="D85">
        <f>ROUND(AVERAGE(Table13568[Global Runtime]), 4)</f>
        <v>70.539900000000003</v>
      </c>
      <c r="E85">
        <f>ROUND(AVERAGE(Table13568[Average Local Runtime]), 4)</f>
        <v>0.1411</v>
      </c>
      <c r="F85">
        <f>ROUND(AVERAGE(Table13568[Time Consumed in Reallocation]), 4)</f>
        <v>6.1765999999999996</v>
      </c>
      <c r="G85">
        <f>AVERAGE(Table13568[Times Reallocated])</f>
        <v>22.1</v>
      </c>
    </row>
    <row r="86" spans="3:7" x14ac:dyDescent="0.3">
      <c r="C86">
        <v>1000</v>
      </c>
      <c r="D86">
        <f>ROUND(AVERAGE(Table13569[Global Runtime]), 4)</f>
        <v>480.00409999999999</v>
      </c>
      <c r="E86">
        <f>ROUND(AVERAGE(Table13569[Average Local Runtime]), 4)</f>
        <v>0.48</v>
      </c>
      <c r="F86">
        <f>ROUND(AVERAGE(Table13569[Time Consumed in Reallocation]), 4)</f>
        <v>30.8216</v>
      </c>
      <c r="G86">
        <f>AVERAGE(Table13569[Times Reallocated])</f>
        <v>30</v>
      </c>
    </row>
    <row r="88" spans="3:7" x14ac:dyDescent="0.3">
      <c r="C88" s="1" t="s">
        <v>6</v>
      </c>
      <c r="D88" s="2" t="s">
        <v>8</v>
      </c>
      <c r="E88" s="3" t="s">
        <v>7</v>
      </c>
    </row>
    <row r="89" spans="3:7" x14ac:dyDescent="0.3">
      <c r="C89" s="4">
        <v>10</v>
      </c>
      <c r="D89" s="5">
        <f>ROUND(AVERAGE(Table1[Time Consumed in Reallocation]), 4)</f>
        <v>5.9999999999999995E-4</v>
      </c>
      <c r="E89" s="6">
        <f>AVERAGE(Table1[Times Reallocated])</f>
        <v>1.6</v>
      </c>
    </row>
    <row r="90" spans="3:7" x14ac:dyDescent="0.3">
      <c r="C90" s="7">
        <v>50</v>
      </c>
      <c r="D90" s="8">
        <f>ROUND(AVERAGE(Table13[Time Consumed in Reallocation]), 4)</f>
        <v>2.7300000000000001E-2</v>
      </c>
      <c r="E90" s="9">
        <f>AVERAGE(Table13[Times Reallocated])</f>
        <v>6.8</v>
      </c>
    </row>
    <row r="91" spans="3:7" x14ac:dyDescent="0.3">
      <c r="C91" s="4">
        <v>100</v>
      </c>
      <c r="D91" s="5">
        <f>ROUND(AVERAGE(Table135[Time Consumed in Reallocation]), 4)</f>
        <v>0.26729999999999998</v>
      </c>
      <c r="E91" s="6">
        <f>AVERAGE(Table135[Times Reallocated])</f>
        <v>10.7</v>
      </c>
    </row>
    <row r="92" spans="3:7" x14ac:dyDescent="0.3">
      <c r="C92" s="7">
        <v>200</v>
      </c>
      <c r="D92" s="8">
        <f>ROUND(AVERAGE(Table13567[Time Consumed in Reallocation]), 4)</f>
        <v>0.6986</v>
      </c>
      <c r="E92" s="9">
        <f>AVERAGE(Table13567[Times Reallocated])</f>
        <v>15.5</v>
      </c>
    </row>
    <row r="93" spans="3:7" x14ac:dyDescent="0.3">
      <c r="C93" s="4">
        <v>500</v>
      </c>
      <c r="D93" s="5">
        <f>ROUND(AVERAGE(Table13568[Time Consumed in Reallocation]), 4)</f>
        <v>6.1765999999999996</v>
      </c>
      <c r="E93" s="6">
        <f>AVERAGE(Table13568[Times Reallocated])</f>
        <v>22.1</v>
      </c>
    </row>
    <row r="94" spans="3:7" x14ac:dyDescent="0.3">
      <c r="C94" s="7">
        <v>1000</v>
      </c>
      <c r="D94" s="8">
        <f>ROUND(AVERAGE(Table13569[Time Consumed in Reallocation]), 4)</f>
        <v>30.8216</v>
      </c>
      <c r="E94" s="9">
        <f>AVERAGE(Table13569[Times Reallocated])</f>
        <v>30</v>
      </c>
    </row>
    <row r="96" spans="3:7" x14ac:dyDescent="0.3">
      <c r="C96" s="1" t="s">
        <v>6</v>
      </c>
      <c r="D96" s="2" t="s">
        <v>1</v>
      </c>
      <c r="E96" s="2" t="s">
        <v>3</v>
      </c>
    </row>
    <row r="97" spans="3:5" x14ac:dyDescent="0.3">
      <c r="C97" s="4">
        <v>10</v>
      </c>
      <c r="D97" s="5">
        <f>ROUND(AVERAGE(Table1[Global Runtime]),4)</f>
        <v>3.7000000000000002E-3</v>
      </c>
      <c r="E97" s="5">
        <f>ROUND(AVERAGE(Table1[Average Local Runtime]), 4)</f>
        <v>4.0000000000000002E-4</v>
      </c>
    </row>
    <row r="98" spans="3:5" x14ac:dyDescent="0.3">
      <c r="C98" s="7">
        <v>50</v>
      </c>
      <c r="D98" s="8">
        <f>ROUND(AVERAGE(Table13[Global Runtime]), 4)</f>
        <v>0.13350000000000001</v>
      </c>
      <c r="E98" s="8">
        <f>ROUND(AVERAGE(Table13[Average Local Runtime]), 4)</f>
        <v>2.7000000000000001E-3</v>
      </c>
    </row>
    <row r="99" spans="3:5" x14ac:dyDescent="0.3">
      <c r="C99" s="4">
        <v>100</v>
      </c>
      <c r="D99" s="5">
        <f>ROUND(AVERAGE(Table135[Global Runtime]), 4)</f>
        <v>1.2843</v>
      </c>
      <c r="E99" s="5">
        <f>ROUND(AVERAGE(Table135[Average Local Runtime]), 4)</f>
        <v>1.2800000000000001E-2</v>
      </c>
    </row>
    <row r="100" spans="3:5" x14ac:dyDescent="0.3">
      <c r="C100" s="7">
        <v>200</v>
      </c>
      <c r="D100" s="8">
        <f>ROUND(AVERAGE(Table13567[Global Runtime]), 4)</f>
        <v>5.3211000000000004</v>
      </c>
      <c r="E100" s="8">
        <f>ROUND(AVERAGE(Table13567[Average Local Runtime]), 4)</f>
        <v>2.6599999999999999E-2</v>
      </c>
    </row>
    <row r="101" spans="3:5" x14ac:dyDescent="0.3">
      <c r="C101" s="4">
        <v>500</v>
      </c>
      <c r="D101" s="5">
        <f>ROUND(AVERAGE(Table13568[Global Runtime]), 4)</f>
        <v>70.539900000000003</v>
      </c>
      <c r="E101" s="5">
        <f>ROUND(AVERAGE(Table13568[Average Local Runtime]), 4)</f>
        <v>0.1411</v>
      </c>
    </row>
    <row r="102" spans="3:5" x14ac:dyDescent="0.3">
      <c r="C102" s="7">
        <v>1000</v>
      </c>
      <c r="D102" s="8">
        <f>ROUND(AVERAGE(Table13569[Global Runtime]), 4)</f>
        <v>480.00409999999999</v>
      </c>
      <c r="E102" s="8">
        <f>ROUND(AVERAGE(Table13569[Average Local Runtime]), 4)</f>
        <v>0.48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DBA Experiment-1 Case-1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Idhant Bhambri</dc:creator>
  <cp:lastModifiedBy>Idhant Bhambri</cp:lastModifiedBy>
  <dcterms:created xsi:type="dcterms:W3CDTF">2015-06-05T18:17:20Z</dcterms:created>
  <dcterms:modified xsi:type="dcterms:W3CDTF">2021-09-07T03:52:48Z</dcterms:modified>
</cp:coreProperties>
</file>