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bacar.seydi\Documents\wfp\VAM\CH MARS 2021\spreadsheet 16_03_21\"/>
    </mc:Choice>
  </mc:AlternateContent>
  <xr:revisionPtr revIDLastSave="0" documentId="8_{C99C84F5-3E41-4845-9E73-593E5A5260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ce intermediair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5" i="1" l="1"/>
  <c r="AG15" i="1"/>
  <c r="AF15" i="1"/>
  <c r="AE15" i="1"/>
  <c r="AH14" i="1"/>
  <c r="AG14" i="1"/>
  <c r="AF14" i="1"/>
  <c r="AE14" i="1"/>
  <c r="AH13" i="1"/>
  <c r="AG13" i="1"/>
  <c r="AF13" i="1"/>
  <c r="AE13" i="1"/>
  <c r="AH12" i="1"/>
  <c r="AG12" i="1"/>
  <c r="AF12" i="1"/>
  <c r="AE12" i="1"/>
  <c r="AH11" i="1"/>
  <c r="AG11" i="1"/>
  <c r="AF11" i="1"/>
  <c r="AE11" i="1"/>
  <c r="AH10" i="1"/>
  <c r="AG10" i="1"/>
  <c r="AF10" i="1"/>
  <c r="AE10" i="1"/>
  <c r="AH9" i="1"/>
  <c r="AG9" i="1"/>
  <c r="AF9" i="1"/>
  <c r="AE9" i="1"/>
  <c r="AH8" i="1"/>
  <c r="AG8" i="1"/>
  <c r="AF8" i="1"/>
  <c r="AE8" i="1"/>
  <c r="AH7" i="1"/>
  <c r="AG7" i="1"/>
  <c r="AF7" i="1"/>
  <c r="AE7" i="1"/>
  <c r="AH6" i="1"/>
  <c r="AG6" i="1"/>
  <c r="AF6" i="1"/>
  <c r="AE6" i="1"/>
  <c r="AH5" i="1"/>
  <c r="AG5" i="1"/>
  <c r="AF5" i="1"/>
  <c r="AE5" i="1"/>
  <c r="AH4" i="1"/>
  <c r="AG4" i="1"/>
  <c r="AF4" i="1"/>
  <c r="AE4" i="1"/>
  <c r="AH3" i="1"/>
  <c r="AG3" i="1"/>
  <c r="AF3" i="1"/>
  <c r="AE3" i="1"/>
  <c r="AH2" i="1"/>
  <c r="AG2" i="1"/>
  <c r="AF2" i="1"/>
  <c r="AE2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W3" i="1"/>
  <c r="V3" i="1"/>
  <c r="U3" i="1"/>
  <c r="T3" i="1"/>
  <c r="S3" i="1"/>
  <c r="W2" i="1"/>
  <c r="V2" i="1"/>
  <c r="U2" i="1"/>
  <c r="T2" i="1"/>
  <c r="S2" i="1"/>
  <c r="DJ10" i="1" l="1"/>
  <c r="DJ11" i="1"/>
  <c r="DJ12" i="1"/>
  <c r="DJ13" i="1"/>
  <c r="DJ14" i="1"/>
  <c r="DJ15" i="1"/>
  <c r="DJ3" i="1"/>
  <c r="DJ4" i="1"/>
  <c r="DJ5" i="1"/>
  <c r="DJ6" i="1"/>
  <c r="DJ7" i="1"/>
  <c r="DJ8" i="1"/>
  <c r="DJ9" i="1"/>
  <c r="DJ2" i="1"/>
</calcChain>
</file>

<file path=xl/sharedStrings.xml><?xml version="1.0" encoding="utf-8"?>
<sst xmlns="http://schemas.openxmlformats.org/spreadsheetml/2006/main" count="242" uniqueCount="159">
  <si>
    <t>ADMIN0Name</t>
  </si>
  <si>
    <t>adm0_gaulcode</t>
  </si>
  <si>
    <t>adm0_pcod3</t>
  </si>
  <si>
    <t>adm0_pcod2</t>
  </si>
  <si>
    <t>region</t>
  </si>
  <si>
    <t>adm1_gaulcode</t>
  </si>
  <si>
    <t>adm1_pcod2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</si>
  <si>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</si>
  <si>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</si>
  <si>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</si>
  <si>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</si>
  <si>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</si>
  <si>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</si>
  <si>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</si>
  <si>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</si>
  <si>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</si>
  <si>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</si>
  <si>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</si>
  <si>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</si>
  <si>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</si>
  <si>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</si>
  <si>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</si>
  <si>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</si>
  <si>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</si>
  <si>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</si>
  <si>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</si>
  <si>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</si>
  <si>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</si>
  <si>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</si>
  <si>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</si>
  <si>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</si>
  <si>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</si>
  <si>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</si>
  <si>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</si>
  <si>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</si>
  <si>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</si>
  <si>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</si>
  <si>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</si>
  <si>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57_xxx</t>
  </si>
  <si>
    <t>Z1_LDP_C</t>
  </si>
  <si>
    <t>Z1_LDP_pop_C</t>
  </si>
  <si>
    <t>Z1_SD_C</t>
  </si>
  <si>
    <t>Z1_Pop_SD_C</t>
  </si>
  <si>
    <t>Z1_LDP_Pr</t>
  </si>
  <si>
    <t>Z1_Pop_LDP_Pr</t>
  </si>
  <si>
    <t>Z1_SD_Pr</t>
  </si>
  <si>
    <t>Z1_pop_SD_Pr</t>
  </si>
  <si>
    <t>Z2_LDP_C</t>
  </si>
  <si>
    <t>Z2_LDP_pop_C</t>
  </si>
  <si>
    <t>Z2_SD_C</t>
  </si>
  <si>
    <t>Z2_Pop_SD_C</t>
  </si>
  <si>
    <t>Z2_LDP_Pr</t>
  </si>
  <si>
    <t>Z2_Pop_LDP_Pr</t>
  </si>
  <si>
    <t>Z2_SD_Pr</t>
  </si>
  <si>
    <t>Z2_pop_SD_Pr</t>
  </si>
  <si>
    <t>Z3_LDP_C</t>
  </si>
  <si>
    <t>Z3_LDP_pop_C</t>
  </si>
  <si>
    <t>Z3_SD_C</t>
  </si>
  <si>
    <t>Z3_Pop_SD_C</t>
  </si>
  <si>
    <t>Z3_LDP_Pr</t>
  </si>
  <si>
    <t>Z3_Pop_LDP_Pr</t>
  </si>
  <si>
    <t>Z3_SD_Pr</t>
  </si>
  <si>
    <t>Z3_pop_SD_Pr</t>
  </si>
  <si>
    <t>Z4_LDP_C</t>
  </si>
  <si>
    <t>Z4_LDP_pop_C</t>
  </si>
  <si>
    <t>Z4_SD_C</t>
  </si>
  <si>
    <t>Z4_Pop_SD_C</t>
  </si>
  <si>
    <t>Z4_LDP_Pr</t>
  </si>
  <si>
    <t>Z4_Pop_LDP_Pr</t>
  </si>
  <si>
    <t>Z4_SD_Pr</t>
  </si>
  <si>
    <t>Z4_pop_SD_Pr</t>
  </si>
  <si>
    <t>Proxy_cal</t>
  </si>
  <si>
    <t>GAM</t>
  </si>
  <si>
    <t>IPC_AMN_curt</t>
  </si>
  <si>
    <t>GAM_Pharv</t>
  </si>
  <si>
    <t>GAM_Lean</t>
  </si>
  <si>
    <t>IPC_AMN_prjt</t>
  </si>
  <si>
    <t>BMI</t>
  </si>
  <si>
    <t>MUAC</t>
  </si>
  <si>
    <t>CMR</t>
  </si>
  <si>
    <t>U5DR</t>
  </si>
  <si>
    <t>Geocode</t>
  </si>
  <si>
    <t>Sierra Leone</t>
  </si>
  <si>
    <t>SLE</t>
  </si>
  <si>
    <t>SL</t>
  </si>
  <si>
    <t>SLE02</t>
  </si>
  <si>
    <t>SL02</t>
  </si>
  <si>
    <t>Northern</t>
  </si>
  <si>
    <t>Bombali</t>
  </si>
  <si>
    <t>SL0201</t>
  </si>
  <si>
    <t>SLE03</t>
  </si>
  <si>
    <t>SL03</t>
  </si>
  <si>
    <t>Southern</t>
  </si>
  <si>
    <t>Bonthe</t>
  </si>
  <si>
    <t>SL0302</t>
  </si>
  <si>
    <t>Bo</t>
  </si>
  <si>
    <t>SL0301</t>
  </si>
  <si>
    <t>SLE01</t>
  </si>
  <si>
    <t>SL01</t>
  </si>
  <si>
    <t>Eastern</t>
  </si>
  <si>
    <t>Kailahun</t>
  </si>
  <si>
    <t>SL0101</t>
  </si>
  <si>
    <t>Kambia</t>
  </si>
  <si>
    <t>SL0202</t>
  </si>
  <si>
    <t>Kenema</t>
  </si>
  <si>
    <t>SL0102</t>
  </si>
  <si>
    <t>Koinadugu</t>
  </si>
  <si>
    <t>SL0203</t>
  </si>
  <si>
    <t>Kono</t>
  </si>
  <si>
    <t>SL0103</t>
  </si>
  <si>
    <t>Moyamba</t>
  </si>
  <si>
    <t>SL0303</t>
  </si>
  <si>
    <t>Port Loko</t>
  </si>
  <si>
    <t>SL0204</t>
  </si>
  <si>
    <t>Pujehun</t>
  </si>
  <si>
    <t>SL0304</t>
  </si>
  <si>
    <t>Tonkolili</t>
  </si>
  <si>
    <t>SL0205</t>
  </si>
  <si>
    <t>SLE04</t>
  </si>
  <si>
    <t>SL04</t>
  </si>
  <si>
    <t>Western</t>
  </si>
  <si>
    <t>Western Area Urban</t>
  </si>
  <si>
    <t>SL0402</t>
  </si>
  <si>
    <t>Western Area Rural</t>
  </si>
  <si>
    <t>SL0401</t>
  </si>
  <si>
    <t>01_HAZARD_COVID-19 restriction measures</t>
  </si>
  <si>
    <t>02_HAZARD_Sickness or death of household member[s]</t>
  </si>
  <si>
    <t>03_HAZARD_Increased prices of food commodities</t>
  </si>
  <si>
    <t>05_HAZARD_Increased prices of agricultural inputs</t>
  </si>
  <si>
    <t>04_HAZARD_Reduction in own production</t>
  </si>
  <si>
    <t>07_vulnerability_Income losses</t>
  </si>
  <si>
    <t>06_Vulnerability_CPI dec 2020</t>
  </si>
  <si>
    <t>06_Vulnerability_CPI january 2021</t>
  </si>
  <si>
    <t>08_Vunerability_Food Insecurity Status</t>
  </si>
  <si>
    <t>27_Access to food_% of hh spending more than 65% of expenditure on food</t>
  </si>
  <si>
    <t>41_Utilization_Admission rate(SAM) Nov 2020</t>
  </si>
  <si>
    <t>42_Utilization_Admission rate(SAM) Dec 2020</t>
  </si>
  <si>
    <t>43_Utilization_% (95% CI)0-5 months Exclusive breastfeeding</t>
  </si>
  <si>
    <t>44_Utilization_% (95% CI)Child (0-5 months)fed on ColostrumsExclusive breastfeeding</t>
  </si>
  <si>
    <t>45_Utilization_% (95% CI)Continued breastfeeding at 1 year (12-15 months)</t>
  </si>
  <si>
    <t>46_Utilization_Access to Water_%Borehole/tube well</t>
  </si>
  <si>
    <t>47_Utilization_Access to Water_%Protected shallow well</t>
  </si>
  <si>
    <t>48_Utilization_Access to Water_%Open shallow well</t>
  </si>
  <si>
    <t>49_Utilization_Access to Water_%Protected spring</t>
  </si>
  <si>
    <t>50_Utilization_Access to Water_%River/ stream</t>
  </si>
  <si>
    <t>51_Utilization_Access to Water_%Household connection/pipeborne</t>
  </si>
  <si>
    <t>11_Availabilty_%Change2020/5Yr Averages_Rice</t>
  </si>
  <si>
    <t>12_Availabilty _%Change2020/5Yr Averages_Cassava</t>
  </si>
  <si>
    <t>13_Availabilty_%Change2020/5Yr Averages_Sweet Potato</t>
  </si>
  <si>
    <t>16_Availabilty_%Change2020/5Yr Averages_Pepper</t>
  </si>
  <si>
    <t>15_Availabilty_%Change2020/5Yr Averages_Groundnut</t>
  </si>
  <si>
    <t>14_Availabilty_%Change2020/5Yr Averages_Palm Oil</t>
  </si>
  <si>
    <t>26_Access to food_price %change 5yrs/2021_Rice, imported, milled</t>
  </si>
  <si>
    <t>27_Access to food_price %change 5yrs/2021_Cassava</t>
  </si>
  <si>
    <t>28_Access to food_price %change 5yrs/2021_Sweet Potato</t>
  </si>
  <si>
    <t>29_Access to food_price %change 5yrs/2021_Groundnut</t>
  </si>
  <si>
    <t>30_Access to food_price %change 5yrs/2021_Palm Oil</t>
  </si>
  <si>
    <t>26_Access to food_price %change 5yrs/2021_Pepper Chilli</t>
  </si>
  <si>
    <t>52_xxx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</si>
</sst>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164" fontId="0" fillId="0" borderId="0" xfId="0" applyNumberFormat="1"/>
    <xf numFmtId="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/>
    </xf>
    <xf numFmtId="0" fontId="0" fillId="10" borderId="0" xfId="0" applyFill="1"/>
    <xf numFmtId="0" fontId="0" fillId="8" borderId="0" xfId="0" applyFill="1"/>
    <xf numFmtId="164" fontId="5" fillId="0" borderId="0" xfId="6" applyNumberFormat="1" applyFont="1" applyAlignment="1">
      <alignment horizontal="right" vertical="center"/>
    </xf>
    <xf numFmtId="165" fontId="5" fillId="0" borderId="0" xfId="6" applyNumberFormat="1" applyFont="1" applyAlignment="1">
      <alignment horizontal="right" vertical="center"/>
    </xf>
    <xf numFmtId="1" fontId="0" fillId="11" borderId="0" xfId="0" applyNumberFormat="1" applyFill="1"/>
    <xf numFmtId="1" fontId="5" fillId="10" borderId="0" xfId="2" applyNumberFormat="1" applyFont="1" applyFill="1" applyAlignment="1">
      <alignment horizontal="right" vertical="center"/>
    </xf>
    <xf numFmtId="1" fontId="0" fillId="10" borderId="0" xfId="0" applyNumberFormat="1" applyFill="1"/>
    <xf numFmtId="1" fontId="5" fillId="11" borderId="0" xfId="2" applyNumberFormat="1" applyFont="1" applyFill="1" applyAlignment="1">
      <alignment horizontal="right" vertical="center"/>
    </xf>
    <xf numFmtId="164" fontId="0" fillId="11" borderId="0" xfId="0" applyNumberFormat="1" applyFill="1"/>
    <xf numFmtId="164" fontId="0" fillId="10" borderId="0" xfId="0" applyNumberFormat="1" applyFill="1"/>
    <xf numFmtId="164" fontId="0" fillId="8" borderId="0" xfId="0" applyNumberFormat="1" applyFill="1"/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4" fontId="5" fillId="9" borderId="0" xfId="0" applyNumberFormat="1" applyFont="1" applyFill="1" applyBorder="1" applyAlignment="1">
      <alignment horizontal="right" vertical="center"/>
    </xf>
    <xf numFmtId="43" fontId="5" fillId="9" borderId="0" xfId="0" applyNumberFormat="1" applyFont="1" applyFill="1" applyBorder="1" applyAlignment="1">
      <alignment horizontal="right" vertical="center"/>
    </xf>
    <xf numFmtId="43" fontId="5" fillId="0" borderId="0" xfId="0" applyNumberFormat="1" applyFont="1" applyAlignment="1">
      <alignment horizontal="right" vertical="center"/>
    </xf>
    <xf numFmtId="41" fontId="5" fillId="0" borderId="0" xfId="0" applyNumberFormat="1" applyFont="1" applyAlignment="1">
      <alignment horizontal="right" vertical="center"/>
    </xf>
    <xf numFmtId="43" fontId="0" fillId="0" borderId="0" xfId="0" applyNumberFormat="1" applyBorder="1"/>
    <xf numFmtId="43" fontId="0" fillId="0" borderId="0" xfId="0" applyNumberFormat="1"/>
    <xf numFmtId="41" fontId="0" fillId="0" borderId="0" xfId="0" applyNumberFormat="1"/>
    <xf numFmtId="164" fontId="5" fillId="0" borderId="0" xfId="0" applyNumberFormat="1" applyFont="1" applyAlignment="1">
      <alignment horizontal="right" vertical="center"/>
    </xf>
    <xf numFmtId="41" fontId="5" fillId="9" borderId="0" xfId="0" applyNumberFormat="1" applyFont="1" applyFill="1" applyBorder="1" applyAlignment="1">
      <alignment horizontal="right" vertical="center"/>
    </xf>
    <xf numFmtId="41" fontId="0" fillId="0" borderId="0" xfId="0" applyNumberFormat="1" applyBorder="1"/>
    <xf numFmtId="41" fontId="0" fillId="0" borderId="0" xfId="7" applyFont="1"/>
    <xf numFmtId="0" fontId="3" fillId="11" borderId="1" xfId="0" applyFont="1" applyFill="1" applyBorder="1" applyAlignment="1">
      <alignment horizontal="left"/>
    </xf>
    <xf numFmtId="164" fontId="8" fillId="11" borderId="0" xfId="0" applyNumberFormat="1" applyFont="1" applyFill="1"/>
    <xf numFmtId="0" fontId="0" fillId="11" borderId="0" xfId="0" applyFill="1"/>
  </cellXfs>
  <cellStyles count="8">
    <cellStyle name="Comma [0]" xfId="7" builtinId="6"/>
    <cellStyle name="Normal" xfId="0" builtinId="0"/>
    <cellStyle name="Percent" xfId="6" builtinId="5"/>
    <cellStyle name="style1583604480457" xfId="5" xr:uid="{00000000-0005-0000-0000-000003000000}"/>
    <cellStyle name="style1583604485862" xfId="3" xr:uid="{00000000-0005-0000-0000-000004000000}"/>
    <cellStyle name="style1583672721755" xfId="4" xr:uid="{00000000-0005-0000-0000-000005000000}"/>
    <cellStyle name="style1583672721786" xfId="1" xr:uid="{00000000-0005-0000-0000-000006000000}"/>
    <cellStyle name="style1583672721817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H_tables_Feb2021/CH-dataset-CFSVA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SI"/>
      <sheetName val="coping strategy"/>
      <sheetName val="FCS"/>
      <sheetName val="Expenditure on food"/>
      <sheetName val="HDDS"/>
      <sheetName val="food insecurity"/>
      <sheetName val="Nutrition"/>
    </sheetNames>
    <sheetDataSet>
      <sheetData sheetId="0"/>
      <sheetData sheetId="1">
        <row r="4">
          <cell r="B4" t="str">
            <v>Bo</v>
          </cell>
          <cell r="C4">
            <v>0.32464096749811033</v>
          </cell>
          <cell r="D4">
            <v>0.12925170068027211</v>
          </cell>
          <cell r="E4">
            <v>0.16591080876795161</v>
          </cell>
          <cell r="F4">
            <v>0.38019652305366591</v>
          </cell>
        </row>
        <row r="5">
          <cell r="B5" t="str">
            <v>Bombali</v>
          </cell>
          <cell r="C5">
            <v>0.41012396694214881</v>
          </cell>
          <cell r="D5">
            <v>0.16322314049586775</v>
          </cell>
          <cell r="E5">
            <v>0.22985537190082644</v>
          </cell>
          <cell r="F5">
            <v>0.19679752066115705</v>
          </cell>
        </row>
        <row r="6">
          <cell r="B6" t="str">
            <v>Bonthe</v>
          </cell>
          <cell r="C6">
            <v>0.39655172413793105</v>
          </cell>
          <cell r="D6">
            <v>6.7920585161964475E-2</v>
          </cell>
          <cell r="E6">
            <v>0.23824451410658309</v>
          </cell>
          <cell r="F6">
            <v>0.29728317659352144</v>
          </cell>
        </row>
        <row r="7">
          <cell r="B7" t="str">
            <v>Falaba</v>
          </cell>
          <cell r="C7">
            <v>0.35348360655737709</v>
          </cell>
          <cell r="D7">
            <v>0.14805327868852458</v>
          </cell>
          <cell r="E7">
            <v>0.31711065573770492</v>
          </cell>
          <cell r="F7">
            <v>0.18135245901639344</v>
          </cell>
        </row>
        <row r="8">
          <cell r="B8" t="str">
            <v>Kailahun</v>
          </cell>
          <cell r="C8">
            <v>0.21129797326433805</v>
          </cell>
          <cell r="D8">
            <v>0.3053040103492885</v>
          </cell>
          <cell r="E8">
            <v>0.35532557136696852</v>
          </cell>
          <cell r="F8">
            <v>0.12807244501940493</v>
          </cell>
        </row>
        <row r="9">
          <cell r="B9" t="str">
            <v>Kambia</v>
          </cell>
          <cell r="C9">
            <v>0.22472633612363169</v>
          </cell>
          <cell r="D9">
            <v>0.15453960077269799</v>
          </cell>
          <cell r="E9">
            <v>0.47005795235028974</v>
          </cell>
          <cell r="F9">
            <v>0.15067611075338055</v>
          </cell>
        </row>
        <row r="10">
          <cell r="B10" t="str">
            <v>Karene</v>
          </cell>
          <cell r="C10">
            <v>0.39510489510489516</v>
          </cell>
          <cell r="D10">
            <v>0.10589410589410589</v>
          </cell>
          <cell r="E10">
            <v>0.18531468531468531</v>
          </cell>
          <cell r="F10">
            <v>0.31368631368631372</v>
          </cell>
        </row>
        <row r="11">
          <cell r="B11" t="str">
            <v>Kenema</v>
          </cell>
          <cell r="C11">
            <v>0.30237825594563988</v>
          </cell>
          <cell r="D11">
            <v>0.19856549641374105</v>
          </cell>
          <cell r="E11">
            <v>0.29596073990184979</v>
          </cell>
          <cell r="F11">
            <v>0.20309550773876936</v>
          </cell>
        </row>
        <row r="12">
          <cell r="B12" t="str">
            <v>Koinadugu</v>
          </cell>
          <cell r="C12">
            <v>0.38181818181818178</v>
          </cell>
          <cell r="D12">
            <v>0.20689655172413793</v>
          </cell>
          <cell r="E12">
            <v>0.26771159874608152</v>
          </cell>
          <cell r="F12">
            <v>0.14357366771159874</v>
          </cell>
        </row>
        <row r="13">
          <cell r="B13" t="str">
            <v>Kono</v>
          </cell>
          <cell r="C13">
            <v>0.29265148259561669</v>
          </cell>
          <cell r="D13">
            <v>0.19209282337773956</v>
          </cell>
          <cell r="E13">
            <v>0.31284916201117319</v>
          </cell>
          <cell r="F13">
            <v>0.20240653201547054</v>
          </cell>
        </row>
        <row r="14">
          <cell r="B14" t="str">
            <v>Moyamba</v>
          </cell>
          <cell r="C14">
            <v>0.12240289069557361</v>
          </cell>
          <cell r="D14">
            <v>0.2791327913279133</v>
          </cell>
          <cell r="E14">
            <v>0.26242095754290878</v>
          </cell>
          <cell r="F14">
            <v>0.33604336043360433</v>
          </cell>
        </row>
        <row r="15">
          <cell r="B15" t="str">
            <v>Port Loko</v>
          </cell>
          <cell r="C15">
            <v>0.4359756097560975</v>
          </cell>
          <cell r="D15">
            <v>0.13465447154471544</v>
          </cell>
          <cell r="E15">
            <v>0.18394308943089432</v>
          </cell>
          <cell r="F15">
            <v>0.24542682926829268</v>
          </cell>
        </row>
        <row r="16">
          <cell r="B16" t="str">
            <v>Pujehun</v>
          </cell>
          <cell r="C16">
            <v>0.21672828096118299</v>
          </cell>
          <cell r="D16">
            <v>0.2245841035120148</v>
          </cell>
          <cell r="E16">
            <v>0.3345656192236599</v>
          </cell>
          <cell r="F16">
            <v>0.22412199630314233</v>
          </cell>
        </row>
        <row r="17">
          <cell r="B17" t="str">
            <v>Tonkolili</v>
          </cell>
          <cell r="C17">
            <v>0.27086183310533518</v>
          </cell>
          <cell r="D17">
            <v>0.17647058823529413</v>
          </cell>
          <cell r="E17">
            <v>0.36525307797537621</v>
          </cell>
          <cell r="F17">
            <v>0.18741450068399451</v>
          </cell>
        </row>
        <row r="18">
          <cell r="B18" t="str">
            <v>Western Area Rural</v>
          </cell>
          <cell r="C18">
            <v>0.439344262295082</v>
          </cell>
          <cell r="D18">
            <v>0.19016393442622953</v>
          </cell>
          <cell r="E18">
            <v>0.2442622950819672</v>
          </cell>
          <cell r="F18">
            <v>0.1262295081967213</v>
          </cell>
        </row>
        <row r="19">
          <cell r="B19" t="str">
            <v>Western Area Slum</v>
          </cell>
          <cell r="C19">
            <v>0.33333333333333337</v>
          </cell>
          <cell r="D19">
            <v>0.29439252336448596</v>
          </cell>
          <cell r="E19">
            <v>0.34112149532710284</v>
          </cell>
          <cell r="F19">
            <v>3.1152647975077882E-2</v>
          </cell>
        </row>
        <row r="20">
          <cell r="B20" t="str">
            <v>Western Area Urban</v>
          </cell>
          <cell r="C20">
            <v>0.4539473684210526</v>
          </cell>
          <cell r="D20">
            <v>0.16858552631578949</v>
          </cell>
          <cell r="E20">
            <v>0.30921052631578949</v>
          </cell>
          <cell r="F20">
            <v>6.8256578947368418E-2</v>
          </cell>
        </row>
        <row r="21">
          <cell r="B21" t="str">
            <v>Rural</v>
          </cell>
          <cell r="C21">
            <v>0.30797246603780459</v>
          </cell>
          <cell r="D21">
            <v>0.17532869577885421</v>
          </cell>
          <cell r="E21">
            <v>0.28466329169246457</v>
          </cell>
          <cell r="F21">
            <v>0.23203554649087665</v>
          </cell>
        </row>
        <row r="22">
          <cell r="B22" t="str">
            <v>Urban</v>
          </cell>
          <cell r="C22">
            <v>0.34650388457269699</v>
          </cell>
          <cell r="D22">
            <v>0.20466148723640398</v>
          </cell>
          <cell r="E22">
            <v>0.28102108768035516</v>
          </cell>
          <cell r="F22">
            <v>0.16781354051054381</v>
          </cell>
        </row>
        <row r="23">
          <cell r="B23" t="str">
            <v>Female</v>
          </cell>
          <cell r="C23">
            <v>0.33176933555320109</v>
          </cell>
          <cell r="D23">
            <v>0.18389586801876795</v>
          </cell>
          <cell r="E23">
            <v>0.27713031633116392</v>
          </cell>
          <cell r="F23">
            <v>0.20720448009686696</v>
          </cell>
        </row>
        <row r="24">
          <cell r="B24" t="str">
            <v>Male</v>
          </cell>
          <cell r="C24">
            <v>0.30952197971103595</v>
          </cell>
          <cell r="D24">
            <v>0.18137104211497079</v>
          </cell>
          <cell r="E24">
            <v>0.28708115585613281</v>
          </cell>
          <cell r="F24">
            <v>0.22202582231786042</v>
          </cell>
        </row>
        <row r="25">
          <cell r="B25" t="str">
            <v>Total</v>
          </cell>
          <cell r="C25">
            <v>0.31402653918053386</v>
          </cell>
          <cell r="D25">
            <v>0.18188225920137291</v>
          </cell>
          <cell r="E25">
            <v>0.28506634795133462</v>
          </cell>
          <cell r="F25">
            <v>0.21902485366675861</v>
          </cell>
        </row>
      </sheetData>
      <sheetData sheetId="2"/>
      <sheetData sheetId="3"/>
      <sheetData sheetId="4">
        <row r="3">
          <cell r="A3" t="str">
            <v>Bo</v>
          </cell>
          <cell r="B3">
            <v>7.3318216175359024E-2</v>
          </cell>
          <cell r="C3">
            <v>0.13303099017384731</v>
          </cell>
          <cell r="D3">
            <v>0.21919879062736208</v>
          </cell>
          <cell r="E3">
            <v>0.17157974300831444</v>
          </cell>
          <cell r="F3">
            <v>0.40287226001511717</v>
          </cell>
        </row>
        <row r="4">
          <cell r="A4" t="str">
            <v>Bombali</v>
          </cell>
          <cell r="B4">
            <v>9.0909090909090912E-2</v>
          </cell>
          <cell r="C4">
            <v>0.19318181818181818</v>
          </cell>
          <cell r="D4">
            <v>0.23037190082644629</v>
          </cell>
          <cell r="E4">
            <v>0.18336776859504131</v>
          </cell>
          <cell r="F4">
            <v>0.30216942148760328</v>
          </cell>
        </row>
        <row r="5">
          <cell r="A5" t="str">
            <v>Bonthe</v>
          </cell>
          <cell r="B5">
            <v>3.1870428422152562E-2</v>
          </cell>
          <cell r="C5">
            <v>0.24346917450365727</v>
          </cell>
          <cell r="D5">
            <v>0.21839080459770116</v>
          </cell>
          <cell r="E5">
            <v>0.21368861024033439</v>
          </cell>
          <cell r="F5">
            <v>0.29258098223615464</v>
          </cell>
        </row>
        <row r="6">
          <cell r="A6" t="str">
            <v>Falaba</v>
          </cell>
          <cell r="B6">
            <v>0.10706967213114754</v>
          </cell>
          <cell r="C6">
            <v>0.17930327868852458</v>
          </cell>
          <cell r="D6">
            <v>0.15522540983606559</v>
          </cell>
          <cell r="E6">
            <v>0.19979508196721313</v>
          </cell>
          <cell r="F6">
            <v>0.35860655737704916</v>
          </cell>
        </row>
        <row r="7">
          <cell r="A7" t="str">
            <v>Kailahun</v>
          </cell>
          <cell r="B7">
            <v>4.3122035360068992E-3</v>
          </cell>
          <cell r="C7">
            <v>0.10047434238896075</v>
          </cell>
          <cell r="D7">
            <v>0.20526088831392841</v>
          </cell>
          <cell r="E7">
            <v>0.19793014230271669</v>
          </cell>
          <cell r="F7">
            <v>0.49202242345838726</v>
          </cell>
        </row>
        <row r="8">
          <cell r="A8" t="str">
            <v>Kambia</v>
          </cell>
          <cell r="B8">
            <v>6.4391500321957511E-4</v>
          </cell>
          <cell r="C8">
            <v>4.6361880231809406E-2</v>
          </cell>
          <cell r="D8">
            <v>0.16613007083065034</v>
          </cell>
          <cell r="E8">
            <v>0.28332260141661303</v>
          </cell>
          <cell r="F8">
            <v>0.50354153251770761</v>
          </cell>
        </row>
        <row r="9">
          <cell r="A9" t="str">
            <v>Karene</v>
          </cell>
          <cell r="B9">
            <v>5.944055944055944E-2</v>
          </cell>
          <cell r="C9">
            <v>0.22627372627372627</v>
          </cell>
          <cell r="D9">
            <v>0.18631368631368631</v>
          </cell>
          <cell r="E9">
            <v>0.2072927072927073</v>
          </cell>
          <cell r="F9">
            <v>0.3206793206793207</v>
          </cell>
        </row>
        <row r="10">
          <cell r="A10" t="str">
            <v>Kenema</v>
          </cell>
          <cell r="B10">
            <v>8.1540203850509627E-2</v>
          </cell>
          <cell r="C10">
            <v>0.17440543601359004</v>
          </cell>
          <cell r="D10">
            <v>0.29331823329558326</v>
          </cell>
          <cell r="E10">
            <v>0.18308795771989431</v>
          </cell>
          <cell r="F10">
            <v>0.26764816912042277</v>
          </cell>
        </row>
        <row r="11">
          <cell r="A11" t="str">
            <v>Koinadugu</v>
          </cell>
          <cell r="B11">
            <v>4.6394984326018809E-2</v>
          </cell>
          <cell r="C11">
            <v>7.3354231974921622E-2</v>
          </cell>
          <cell r="D11">
            <v>0.19686520376175548</v>
          </cell>
          <cell r="E11">
            <v>0.24388714733542319</v>
          </cell>
          <cell r="F11">
            <v>0.43949843260188087</v>
          </cell>
        </row>
        <row r="12">
          <cell r="A12" t="str">
            <v>Kono</v>
          </cell>
          <cell r="B12">
            <v>1.0313708637730986E-2</v>
          </cell>
          <cell r="C12">
            <v>2.578427159432746E-2</v>
          </cell>
          <cell r="D12">
            <v>0.10829394069617533</v>
          </cell>
          <cell r="E12">
            <v>0.19123334765792865</v>
          </cell>
          <cell r="F12">
            <v>0.66437473141383752</v>
          </cell>
        </row>
        <row r="13">
          <cell r="A13" t="str">
            <v>Moyamba</v>
          </cell>
          <cell r="B13">
            <v>3.6133694670280034E-2</v>
          </cell>
          <cell r="C13">
            <v>7.7687443541102075E-2</v>
          </cell>
          <cell r="D13">
            <v>0.25880758807588078</v>
          </cell>
          <cell r="E13">
            <v>0.25429087624209573</v>
          </cell>
          <cell r="F13">
            <v>0.37308039747064137</v>
          </cell>
        </row>
        <row r="14">
          <cell r="A14" t="str">
            <v>Port Loko</v>
          </cell>
          <cell r="B14">
            <v>4.7764227642276419E-2</v>
          </cell>
          <cell r="C14">
            <v>0.14583333333333334</v>
          </cell>
          <cell r="D14">
            <v>0.1559959349593496</v>
          </cell>
          <cell r="E14">
            <v>0.17733739837398374</v>
          </cell>
          <cell r="F14">
            <v>0.47306910569105692</v>
          </cell>
        </row>
        <row r="15">
          <cell r="A15" t="str">
            <v>Pujehun</v>
          </cell>
          <cell r="B15">
            <v>6.7005545286506471E-2</v>
          </cell>
          <cell r="C15">
            <v>0.13170055452865065</v>
          </cell>
          <cell r="D15">
            <v>0.25646950092421439</v>
          </cell>
          <cell r="E15">
            <v>0.31792975970425141</v>
          </cell>
          <cell r="F15">
            <v>0.22689463955637706</v>
          </cell>
        </row>
        <row r="16">
          <cell r="A16" t="str">
            <v>Tonkolili</v>
          </cell>
          <cell r="B16">
            <v>2.0177838577291381E-2</v>
          </cell>
          <cell r="C16">
            <v>9.3023255813953487E-2</v>
          </cell>
          <cell r="D16">
            <v>0.22708618331053351</v>
          </cell>
          <cell r="E16">
            <v>0.25136798905608759</v>
          </cell>
          <cell r="F16">
            <v>0.40834473324213405</v>
          </cell>
        </row>
        <row r="17">
          <cell r="A17" t="str">
            <v>Western Area Rural</v>
          </cell>
          <cell r="B17">
            <v>8.1967213114754103E-3</v>
          </cell>
          <cell r="C17">
            <v>1.8032786885245903E-2</v>
          </cell>
          <cell r="D17">
            <v>7.3770491803278687E-2</v>
          </cell>
          <cell r="E17">
            <v>0.11311475409836065</v>
          </cell>
          <cell r="F17">
            <v>0.78688524590163933</v>
          </cell>
        </row>
        <row r="18">
          <cell r="A18" t="str">
            <v>Western Area Slum</v>
          </cell>
          <cell r="B18">
            <v>7.7881619937694704E-3</v>
          </cell>
          <cell r="C18">
            <v>1.0903426791277258E-2</v>
          </cell>
          <cell r="D18">
            <v>8.566978193146417E-2</v>
          </cell>
          <cell r="E18">
            <v>0.20560747663551404</v>
          </cell>
          <cell r="F18">
            <v>0.69003115264797499</v>
          </cell>
        </row>
        <row r="19">
          <cell r="A19" t="str">
            <v>Western Area Urban</v>
          </cell>
          <cell r="B19">
            <v>9.0460526315789477E-3</v>
          </cell>
          <cell r="C19">
            <v>2.713815789473684E-2</v>
          </cell>
          <cell r="D19">
            <v>8.223684210526315E-2</v>
          </cell>
          <cell r="E19">
            <v>0.13569078947368421</v>
          </cell>
          <cell r="F19">
            <v>0.74588815789473684</v>
          </cell>
        </row>
        <row r="20">
          <cell r="A20" t="str">
            <v>Rural</v>
          </cell>
          <cell r="B20">
            <v>4.9750518993335033E-2</v>
          </cell>
          <cell r="C20">
            <v>0.13271661142877955</v>
          </cell>
          <cell r="D20">
            <v>0.21335178642969005</v>
          </cell>
          <cell r="E20">
            <v>0.22049022107295044</v>
          </cell>
          <cell r="F20">
            <v>0.38369086207524494</v>
          </cell>
        </row>
        <row r="21">
          <cell r="A21" t="str">
            <v>Urban</v>
          </cell>
          <cell r="B21">
            <v>2.4639289678135404E-2</v>
          </cell>
          <cell r="C21">
            <v>7.8801331853496123E-2</v>
          </cell>
          <cell r="D21">
            <v>0.12896781354051054</v>
          </cell>
          <cell r="E21">
            <v>0.16714761376248613</v>
          </cell>
          <cell r="F21">
            <v>0.60044395116537175</v>
          </cell>
        </row>
        <row r="22">
          <cell r="A22" t="str">
            <v>Female</v>
          </cell>
          <cell r="B22">
            <v>4.9492962009989407E-2</v>
          </cell>
          <cell r="C22">
            <v>0.12986226729226577</v>
          </cell>
          <cell r="D22">
            <v>0.19978810352656276</v>
          </cell>
          <cell r="E22">
            <v>0.19645830180112003</v>
          </cell>
          <cell r="F22">
            <v>0.42439836537006209</v>
          </cell>
        </row>
        <row r="23">
          <cell r="A23" t="str">
            <v>Male</v>
          </cell>
          <cell r="B23">
            <v>4.4420534890869966E-2</v>
          </cell>
          <cell r="C23">
            <v>0.12096526283430679</v>
          </cell>
          <cell r="D23">
            <v>0.19889332923455272</v>
          </cell>
          <cell r="E23">
            <v>0.21687672917307099</v>
          </cell>
          <cell r="F23">
            <v>0.41884414386719948</v>
          </cell>
        </row>
        <row r="24">
          <cell r="A24" t="str">
            <v>Total</v>
          </cell>
          <cell r="B24">
            <v>4.5447580521589898E-2</v>
          </cell>
          <cell r="C24">
            <v>0.12276669424780116</v>
          </cell>
          <cell r="D24">
            <v>0.19907449970886582</v>
          </cell>
          <cell r="E24">
            <v>0.21274248414084768</v>
          </cell>
          <cell r="F24">
            <v>0.41996874138089546</v>
          </cell>
        </row>
      </sheetData>
      <sheetData sheetId="5"/>
      <sheetData sheetId="6">
        <row r="4">
          <cell r="B4" t="str">
            <v>Bo</v>
          </cell>
          <cell r="C4">
            <v>1.3953488372093024</v>
          </cell>
          <cell r="D4">
            <v>2.3514211886304919</v>
          </cell>
          <cell r="E4">
            <v>1.9241192411924124</v>
          </cell>
          <cell r="F4">
            <v>2.6829268292682928</v>
          </cell>
          <cell r="G4">
            <v>1.6286149162861501</v>
          </cell>
          <cell r="H4">
            <v>2.3698630136986298</v>
          </cell>
          <cell r="I4">
            <v>3.7467700258397922</v>
          </cell>
          <cell r="J4">
            <v>4.6070460704607044</v>
          </cell>
          <cell r="K4">
            <v>4.025875190258752</v>
          </cell>
        </row>
        <row r="5">
          <cell r="B5" t="str">
            <v>Bombali</v>
          </cell>
          <cell r="C5">
            <v>1.2820512820512819</v>
          </cell>
          <cell r="D5">
            <v>1.5837104072398189</v>
          </cell>
          <cell r="E5">
            <v>2.0669291338582676</v>
          </cell>
          <cell r="F5">
            <v>2.3622047244094491</v>
          </cell>
          <cell r="G5">
            <v>1.7252146760343483</v>
          </cell>
          <cell r="H5">
            <v>1.7954722872755657</v>
          </cell>
          <cell r="I5">
            <v>2.8657616892911011</v>
          </cell>
          <cell r="J5">
            <v>4.4291338582677167</v>
          </cell>
          <cell r="K5">
            <v>3.5031225604996097</v>
          </cell>
        </row>
        <row r="6">
          <cell r="B6" t="str">
            <v>Bonthe</v>
          </cell>
          <cell r="C6">
            <v>2.2357723577235773</v>
          </cell>
          <cell r="D6">
            <v>3.2774390243902443</v>
          </cell>
          <cell r="E6">
            <v>1.7150395778364116</v>
          </cell>
          <cell r="F6">
            <v>3.9577836411609502</v>
          </cell>
          <cell r="G6">
            <v>2.1412984178941623</v>
          </cell>
          <cell r="H6">
            <v>3.7561374795417346</v>
          </cell>
          <cell r="I6">
            <v>5.5132113821138198</v>
          </cell>
          <cell r="J6">
            <v>5.6728232189973626</v>
          </cell>
          <cell r="K6">
            <v>5.8851609383524277</v>
          </cell>
        </row>
        <row r="7">
          <cell r="B7" t="str">
            <v>Falaba</v>
          </cell>
          <cell r="C7">
            <v>1.4539007092198584</v>
          </cell>
          <cell r="D7">
            <v>4.0189125295508283</v>
          </cell>
          <cell r="E7">
            <v>1.8333333333333335</v>
          </cell>
          <cell r="F7">
            <v>3.6666666666666683</v>
          </cell>
          <cell r="G7">
            <v>1.9016227180527381</v>
          </cell>
          <cell r="H7">
            <v>3.8539553752535478</v>
          </cell>
          <cell r="I7">
            <v>5.4728132387706871</v>
          </cell>
          <cell r="J7">
            <v>5.5</v>
          </cell>
          <cell r="K7">
            <v>5.6558485463150774</v>
          </cell>
        </row>
        <row r="8">
          <cell r="B8" t="str">
            <v>Kailahun</v>
          </cell>
          <cell r="C8">
            <v>1.8867924528301885</v>
          </cell>
          <cell r="D8">
            <v>3.1446540880503147</v>
          </cell>
          <cell r="E8">
            <v>1.7174082747853237</v>
          </cell>
          <cell r="F8">
            <v>3.8641686182669774</v>
          </cell>
          <cell r="G8">
            <v>1.7459297343616116</v>
          </cell>
          <cell r="H8">
            <v>3.4361610968294771</v>
          </cell>
          <cell r="I8">
            <v>5.0314465408805029</v>
          </cell>
          <cell r="J8">
            <v>5.5815768930523024</v>
          </cell>
          <cell r="K8">
            <v>5.1199657240788339</v>
          </cell>
        </row>
        <row r="9">
          <cell r="B9" t="str">
            <v>Kambia</v>
          </cell>
          <cell r="C9">
            <v>2.1419009370816604</v>
          </cell>
          <cell r="D9">
            <v>3.0120481927710845</v>
          </cell>
          <cell r="E9">
            <v>1.7467248908296951</v>
          </cell>
          <cell r="F9">
            <v>2.6200873362445418</v>
          </cell>
          <cell r="G9">
            <v>1.5334947538337376</v>
          </cell>
          <cell r="H9">
            <v>2.7037933817594832</v>
          </cell>
          <cell r="I9">
            <v>5.1539491298527444</v>
          </cell>
          <cell r="J9">
            <v>4.3668122270742362</v>
          </cell>
          <cell r="K9">
            <v>4.1364003228410011</v>
          </cell>
        </row>
        <row r="10">
          <cell r="B10" t="str">
            <v>Karene</v>
          </cell>
          <cell r="C10">
            <v>2.2959183673469385</v>
          </cell>
          <cell r="D10">
            <v>3.8052721088435364</v>
          </cell>
          <cell r="E10">
            <v>3.4632034632034627</v>
          </cell>
          <cell r="F10">
            <v>3.5281385281385282</v>
          </cell>
          <cell r="G10">
            <v>2.4197722567287769</v>
          </cell>
          <cell r="H10">
            <v>3.9337474120082816</v>
          </cell>
          <cell r="I10">
            <v>6.1011904761904745</v>
          </cell>
          <cell r="J10">
            <v>6.9913419913419901</v>
          </cell>
          <cell r="K10">
            <v>6.411749482401655</v>
          </cell>
        </row>
        <row r="11">
          <cell r="B11" t="str">
            <v>Kenema</v>
          </cell>
          <cell r="C11">
            <v>1.5544041450777202</v>
          </cell>
          <cell r="D11">
            <v>2.8785261945883707</v>
          </cell>
          <cell r="E11">
            <v>2.557616638560988</v>
          </cell>
          <cell r="F11">
            <v>3.1056773468240579</v>
          </cell>
          <cell r="G11">
            <v>2.071054354944335</v>
          </cell>
          <cell r="H11">
            <v>2.843811394891945</v>
          </cell>
          <cell r="I11">
            <v>4.4329303396660915</v>
          </cell>
          <cell r="J11">
            <v>5.6632939853850477</v>
          </cell>
          <cell r="K11">
            <v>4.9320563195808793</v>
          </cell>
        </row>
        <row r="12">
          <cell r="B12" t="str">
            <v>Koinadugu</v>
          </cell>
          <cell r="C12">
            <v>2.0833333333333335</v>
          </cell>
          <cell r="D12">
            <v>2.3437499999999991</v>
          </cell>
          <cell r="E12">
            <v>1.9642857142857142</v>
          </cell>
          <cell r="F12">
            <v>2.6785714285714288</v>
          </cell>
          <cell r="G12">
            <v>1.987179487179487</v>
          </cell>
          <cell r="H12">
            <v>2.4647435897435899</v>
          </cell>
          <cell r="I12">
            <v>4.427083333333333</v>
          </cell>
          <cell r="J12">
            <v>4.6428571428571423</v>
          </cell>
          <cell r="K12">
            <v>4.3910256410256405</v>
          </cell>
        </row>
        <row r="13">
          <cell r="B13" t="str">
            <v>Kono</v>
          </cell>
          <cell r="C13">
            <v>1.6949152542372878</v>
          </cell>
          <cell r="D13">
            <v>2.6450950179763733</v>
          </cell>
          <cell r="E13">
            <v>1.7168515583729533</v>
          </cell>
          <cell r="F13">
            <v>3.1695721077654513</v>
          </cell>
          <cell r="G13">
            <v>1.4866979655712045</v>
          </cell>
          <cell r="H13">
            <v>2.9733959311424085</v>
          </cell>
          <cell r="I13">
            <v>4.3400102722136609</v>
          </cell>
          <cell r="J13">
            <v>4.8864236661384046</v>
          </cell>
          <cell r="K13">
            <v>4.4444444444444446</v>
          </cell>
        </row>
        <row r="14">
          <cell r="B14" t="str">
            <v>Moyamba</v>
          </cell>
          <cell r="C14">
            <v>1.6903914590747326</v>
          </cell>
          <cell r="D14">
            <v>3.3511269276393829</v>
          </cell>
          <cell r="E14">
            <v>2.4016203703703702</v>
          </cell>
          <cell r="F14">
            <v>4.8032407407407405</v>
          </cell>
          <cell r="G14">
            <v>2.0333333333333341</v>
          </cell>
          <cell r="H14">
            <v>4.2473684210526326</v>
          </cell>
          <cell r="I14">
            <v>5.0415183867141167</v>
          </cell>
          <cell r="J14">
            <v>7.2048611111111125</v>
          </cell>
          <cell r="K14">
            <v>6.2807017543859676</v>
          </cell>
        </row>
        <row r="15">
          <cell r="B15" t="str">
            <v>Port Loko</v>
          </cell>
          <cell r="C15">
            <v>1.7874613157632024</v>
          </cell>
          <cell r="D15">
            <v>3.2644504342617546</v>
          </cell>
          <cell r="E15">
            <v>1.9141531322505796</v>
          </cell>
          <cell r="F15">
            <v>2.7919566898685235</v>
          </cell>
          <cell r="G15">
            <v>1.801691729323309</v>
          </cell>
          <cell r="H15">
            <v>2.9348370927318292</v>
          </cell>
          <cell r="I15">
            <v>5.0519117500249591</v>
          </cell>
          <cell r="J15">
            <v>4.7061098221191022</v>
          </cell>
          <cell r="K15">
            <v>4.7501566416040104</v>
          </cell>
        </row>
        <row r="16">
          <cell r="B16" t="str">
            <v>Pujehun</v>
          </cell>
          <cell r="C16">
            <v>1.6793409378960711</v>
          </cell>
          <cell r="D16">
            <v>3.168567807351077</v>
          </cell>
          <cell r="E16">
            <v>1.8329938900203675</v>
          </cell>
          <cell r="F16">
            <v>3.3604887983706728</v>
          </cell>
          <cell r="G16">
            <v>1.7718068535825549</v>
          </cell>
          <cell r="H16">
            <v>2.8538050734312415</v>
          </cell>
          <cell r="I16">
            <v>4.8479087452471505</v>
          </cell>
          <cell r="J16">
            <v>5.193482688391037</v>
          </cell>
          <cell r="K16">
            <v>4.6242211838006213</v>
          </cell>
        </row>
        <row r="17">
          <cell r="B17" t="str">
            <v>Tonkolili</v>
          </cell>
          <cell r="C17">
            <v>1.6136468418626095</v>
          </cell>
          <cell r="D17">
            <v>3.4347625633932704</v>
          </cell>
          <cell r="E17">
            <v>1.7817618415227978</v>
          </cell>
          <cell r="F17">
            <v>3.2647189021691019</v>
          </cell>
          <cell r="G17">
            <v>1.7189595065701262</v>
          </cell>
          <cell r="H17">
            <v>3.08135080258974</v>
          </cell>
          <cell r="I17">
            <v>5.048409405255879</v>
          </cell>
          <cell r="J17">
            <v>5.0464807436918999</v>
          </cell>
          <cell r="K17">
            <v>4.8337355859479736</v>
          </cell>
        </row>
        <row r="18">
          <cell r="B18" t="str">
            <v>Western Area Rural</v>
          </cell>
          <cell r="C18">
            <v>1.5873015873015877</v>
          </cell>
          <cell r="D18">
            <v>2.7777777777777777</v>
          </cell>
          <cell r="E18">
            <v>1.6791044776119401</v>
          </cell>
          <cell r="F18">
            <v>1.4925373134328359</v>
          </cell>
          <cell r="G18">
            <v>1.4317180616740086</v>
          </cell>
          <cell r="H18">
            <v>1.9823788546255507</v>
          </cell>
          <cell r="I18">
            <v>4.3650793650793656</v>
          </cell>
          <cell r="J18">
            <v>3.1716417910447765</v>
          </cell>
          <cell r="K18">
            <v>3.4140969162995596</v>
          </cell>
        </row>
        <row r="19">
          <cell r="B19" t="str">
            <v>Western Area Slum</v>
          </cell>
          <cell r="C19">
            <v>1.7241379310344831</v>
          </cell>
          <cell r="D19">
            <v>2.8735632183908049</v>
          </cell>
          <cell r="E19">
            <v>1.0810810810810811</v>
          </cell>
          <cell r="F19">
            <v>1.8918918918918923</v>
          </cell>
          <cell r="G19">
            <v>0.83594566353187016</v>
          </cell>
          <cell r="H19">
            <v>2.3510971786833861</v>
          </cell>
          <cell r="I19">
            <v>4.597701149425288</v>
          </cell>
          <cell r="J19">
            <v>2.9729729729729732</v>
          </cell>
          <cell r="K19">
            <v>3.2915360501567403</v>
          </cell>
        </row>
        <row r="20">
          <cell r="B20" t="str">
            <v>Western Area Urban</v>
          </cell>
          <cell r="C20">
            <v>1.4344262295081969</v>
          </cell>
          <cell r="D20">
            <v>1.5710382513661205</v>
          </cell>
          <cell r="E20">
            <v>0.40816326530612246</v>
          </cell>
          <cell r="F20">
            <v>1.6326530612244896</v>
          </cell>
          <cell r="G20">
            <v>0.72133637053910404</v>
          </cell>
          <cell r="H20">
            <v>1.727410782080486</v>
          </cell>
          <cell r="I20">
            <v>3.0054644808743172</v>
          </cell>
          <cell r="J20">
            <v>2.0408163265306123</v>
          </cell>
          <cell r="K20">
            <v>2.4107820804859528</v>
          </cell>
        </row>
        <row r="21">
          <cell r="B21" t="str">
            <v>Rural</v>
          </cell>
          <cell r="C21">
            <v>1.7927829324312006</v>
          </cell>
          <cell r="D21">
            <v>3.156223311194577</v>
          </cell>
          <cell r="E21">
            <v>2.0589944783493186</v>
          </cell>
          <cell r="F21">
            <v>3.3740191804707962</v>
          </cell>
          <cell r="G21">
            <v>1.8549412832724115</v>
          </cell>
          <cell r="H21">
            <v>3.175837059260441</v>
          </cell>
          <cell r="I21">
            <v>4.9490062436257798</v>
          </cell>
          <cell r="J21">
            <v>5.4330136588201032</v>
          </cell>
          <cell r="K21">
            <v>5.023921180257199</v>
          </cell>
        </row>
        <row r="22">
          <cell r="B22" t="str">
            <v>Urban</v>
          </cell>
          <cell r="C22">
            <v>1.334668001334669</v>
          </cell>
          <cell r="D22">
            <v>1.9829353162686498</v>
          </cell>
          <cell r="E22">
            <v>1.5174635469650724</v>
          </cell>
          <cell r="F22">
            <v>2.419464225161065</v>
          </cell>
          <cell r="G22">
            <v>1.417924893534646</v>
          </cell>
          <cell r="H22">
            <v>2.2173828881145905</v>
          </cell>
          <cell r="I22">
            <v>3.3176033176033175</v>
          </cell>
          <cell r="J22">
            <v>3.9369277721261504</v>
          </cell>
          <cell r="K22">
            <v>3.6259056468115713</v>
          </cell>
        </row>
        <row r="23">
          <cell r="B23" t="str">
            <v>Total</v>
          </cell>
          <cell r="C23">
            <v>1.7236361384605887</v>
          </cell>
          <cell r="D23">
            <v>2.9774805457510309</v>
          </cell>
          <cell r="E23">
            <v>1.9542559351476603</v>
          </cell>
          <cell r="F23">
            <v>3.196052885543323</v>
          </cell>
          <cell r="G23">
            <v>1.7628143347067318</v>
          </cell>
          <cell r="H23">
            <v>3.0123224023966055</v>
          </cell>
          <cell r="I23">
            <v>4.7011166842116099</v>
          </cell>
          <cell r="J23">
            <v>5.1503088206909835</v>
          </cell>
          <cell r="K23">
            <v>4.7709101350102978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4"/>
  <sheetViews>
    <sheetView tabSelected="1" topLeftCell="F1" zoomScaleNormal="100" workbookViewId="0">
      <pane xSplit="5" ySplit="1" topLeftCell="R2" activePane="bottomRight" state="frozen"/>
      <selection activeCell="F1" sqref="F1"/>
      <selection pane="topRight" activeCell="K1" sqref="K1"/>
      <selection pane="bottomLeft" activeCell="F2" sqref="F2"/>
      <selection pane="bottomRight" activeCell="J16" sqref="J16"/>
    </sheetView>
  </sheetViews>
  <sheetFormatPr defaultColWidth="11.42578125" defaultRowHeight="15" x14ac:dyDescent="0.25"/>
  <cols>
    <col min="9" max="9" width="16" customWidth="1"/>
    <col min="10" max="10" width="21.28515625" customWidth="1"/>
    <col min="15" max="15" width="15.5703125" customWidth="1"/>
    <col min="16" max="16" width="11.5703125" bestFit="1" customWidth="1"/>
    <col min="17" max="17" width="14.28515625" customWidth="1"/>
    <col min="18" max="18" width="15.28515625" customWidth="1"/>
    <col min="19" max="19" width="14.42578125" customWidth="1"/>
    <col min="20" max="20" width="14.7109375" customWidth="1"/>
    <col min="21" max="21" width="15.42578125" customWidth="1"/>
    <col min="22" max="22" width="18" customWidth="1"/>
    <col min="23" max="23" width="16.28515625" customWidth="1"/>
    <col min="24" max="24" width="11.5703125" bestFit="1" customWidth="1"/>
    <col min="25" max="29" width="12.5703125" bestFit="1" customWidth="1"/>
    <col min="30" max="33" width="11.5703125" bestFit="1" customWidth="1"/>
    <col min="34" max="35" width="15.7109375" customWidth="1"/>
    <col min="40" max="40" width="15.42578125" customWidth="1"/>
    <col min="41" max="47" width="18.7109375" customWidth="1"/>
    <col min="48" max="48" width="21.5703125" customWidth="1"/>
    <col min="49" max="49" width="13.85546875" customWidth="1"/>
    <col min="52" max="57" width="13.85546875" customWidth="1"/>
    <col min="58" max="58" width="27.7109375" customWidth="1"/>
    <col min="59" max="61" width="15.28515625" customWidth="1"/>
    <col min="62" max="63" width="18.5703125" customWidth="1"/>
    <col min="64" max="64" width="18.42578125" customWidth="1"/>
    <col min="65" max="65" width="17.140625" customWidth="1"/>
    <col min="66" max="66" width="16.7109375" customWidth="1"/>
    <col min="67" max="67" width="15.5703125" customWidth="1"/>
    <col min="68" max="68" width="15.85546875" customWidth="1"/>
    <col min="69" max="69" width="12.5703125" customWidth="1"/>
    <col min="70" max="70" width="14" customWidth="1"/>
    <col min="71" max="71" width="15.85546875" customWidth="1"/>
    <col min="72" max="72" width="14.85546875" customWidth="1"/>
    <col min="73" max="73" width="24.85546875" customWidth="1"/>
  </cols>
  <sheetData>
    <row r="1" spans="1:116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81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39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125</v>
      </c>
      <c r="AO1" s="3" t="s">
        <v>126</v>
      </c>
      <c r="AP1" s="3" t="s">
        <v>127</v>
      </c>
      <c r="AQ1" s="3" t="s">
        <v>129</v>
      </c>
      <c r="AR1" s="3" t="s">
        <v>128</v>
      </c>
      <c r="AS1" s="13" t="s">
        <v>132</v>
      </c>
      <c r="AT1" s="13" t="s">
        <v>131</v>
      </c>
      <c r="AU1" s="3" t="s">
        <v>130</v>
      </c>
      <c r="AV1" s="13" t="s">
        <v>133</v>
      </c>
      <c r="AW1" s="13" t="s">
        <v>146</v>
      </c>
      <c r="AX1" s="3" t="s">
        <v>147</v>
      </c>
      <c r="AY1" s="3" t="s">
        <v>148</v>
      </c>
      <c r="AZ1" s="13" t="s">
        <v>151</v>
      </c>
      <c r="BA1" s="13" t="s">
        <v>150</v>
      </c>
      <c r="BB1" s="13" t="s">
        <v>149</v>
      </c>
      <c r="BC1" s="3" t="s">
        <v>152</v>
      </c>
      <c r="BD1" s="3" t="s">
        <v>153</v>
      </c>
      <c r="BE1" s="3" t="s">
        <v>154</v>
      </c>
      <c r="BF1" s="3" t="s">
        <v>155</v>
      </c>
      <c r="BG1" s="3" t="s">
        <v>156</v>
      </c>
      <c r="BH1" s="3" t="s">
        <v>157</v>
      </c>
      <c r="BI1" s="3" t="s">
        <v>134</v>
      </c>
      <c r="BJ1" s="3" t="s">
        <v>135</v>
      </c>
      <c r="BK1" s="3" t="s">
        <v>136</v>
      </c>
      <c r="BL1" s="3" t="s">
        <v>137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144</v>
      </c>
      <c r="BT1" s="3" t="s">
        <v>145</v>
      </c>
      <c r="BU1" s="3" t="s">
        <v>158</v>
      </c>
      <c r="BV1" s="3" t="s">
        <v>38</v>
      </c>
      <c r="BW1" s="4" t="s">
        <v>39</v>
      </c>
      <c r="BX1" s="4" t="s">
        <v>40</v>
      </c>
      <c r="BY1" s="4" t="s">
        <v>41</v>
      </c>
      <c r="BZ1" s="4" t="s">
        <v>42</v>
      </c>
      <c r="CA1" s="4" t="s">
        <v>43</v>
      </c>
      <c r="CB1" s="4" t="s">
        <v>44</v>
      </c>
      <c r="CC1" s="4" t="s">
        <v>45</v>
      </c>
      <c r="CD1" s="4" t="s">
        <v>46</v>
      </c>
      <c r="CE1" s="4" t="s">
        <v>47</v>
      </c>
      <c r="CF1" s="4" t="s">
        <v>48</v>
      </c>
      <c r="CG1" s="4" t="s">
        <v>49</v>
      </c>
      <c r="CH1" s="4" t="s">
        <v>50</v>
      </c>
      <c r="CI1" s="4" t="s">
        <v>51</v>
      </c>
      <c r="CJ1" s="4" t="s">
        <v>52</v>
      </c>
      <c r="CK1" s="4" t="s">
        <v>53</v>
      </c>
      <c r="CL1" s="4" t="s">
        <v>54</v>
      </c>
      <c r="CM1" s="4" t="s">
        <v>55</v>
      </c>
      <c r="CN1" s="4" t="s">
        <v>56</v>
      </c>
      <c r="CO1" s="4" t="s">
        <v>57</v>
      </c>
      <c r="CP1" s="4" t="s">
        <v>58</v>
      </c>
      <c r="CQ1" s="4" t="s">
        <v>59</v>
      </c>
      <c r="CR1" s="4" t="s">
        <v>60</v>
      </c>
      <c r="CS1" s="4" t="s">
        <v>61</v>
      </c>
      <c r="CT1" s="4" t="s">
        <v>62</v>
      </c>
      <c r="CU1" s="4" t="s">
        <v>63</v>
      </c>
      <c r="CV1" s="4" t="s">
        <v>64</v>
      </c>
      <c r="CW1" s="4" t="s">
        <v>65</v>
      </c>
      <c r="CX1" s="4" t="s">
        <v>66</v>
      </c>
      <c r="CY1" s="4" t="s">
        <v>67</v>
      </c>
      <c r="CZ1" s="4" t="s">
        <v>68</v>
      </c>
      <c r="DA1" s="4" t="s">
        <v>69</v>
      </c>
      <c r="DB1" s="4" t="s">
        <v>70</v>
      </c>
      <c r="DC1" s="5" t="s">
        <v>71</v>
      </c>
      <c r="DD1" s="6" t="s">
        <v>72</v>
      </c>
      <c r="DE1" s="6" t="s">
        <v>73</v>
      </c>
      <c r="DF1" s="6" t="s">
        <v>74</v>
      </c>
      <c r="DG1" s="6" t="s">
        <v>75</v>
      </c>
      <c r="DH1" s="6" t="s">
        <v>76</v>
      </c>
      <c r="DI1" s="6" t="s">
        <v>77</v>
      </c>
      <c r="DJ1" s="6" t="s">
        <v>78</v>
      </c>
      <c r="DK1" s="7" t="s">
        <v>79</v>
      </c>
      <c r="DL1" s="7" t="s">
        <v>80</v>
      </c>
    </row>
    <row r="2" spans="1:116" ht="16.5" x14ac:dyDescent="0.25">
      <c r="A2" t="s">
        <v>82</v>
      </c>
      <c r="B2">
        <v>221</v>
      </c>
      <c r="C2" t="s">
        <v>83</v>
      </c>
      <c r="D2" t="s">
        <v>84</v>
      </c>
      <c r="F2">
        <v>2655</v>
      </c>
      <c r="G2" t="s">
        <v>85</v>
      </c>
      <c r="H2" t="s">
        <v>86</v>
      </c>
      <c r="I2" t="s">
        <v>87</v>
      </c>
      <c r="J2" s="41" t="s">
        <v>88</v>
      </c>
      <c r="K2">
        <v>25409</v>
      </c>
      <c r="L2" t="s">
        <v>89</v>
      </c>
      <c r="M2" t="s">
        <v>89</v>
      </c>
      <c r="N2" s="38">
        <v>692843</v>
      </c>
      <c r="O2" s="16">
        <v>34.245867768595041</v>
      </c>
      <c r="P2" s="16">
        <v>27.737603305785125</v>
      </c>
      <c r="Q2" s="16">
        <v>38.016528925619838</v>
      </c>
      <c r="R2" s="40">
        <v>4</v>
      </c>
      <c r="S2" s="10">
        <f>(VLOOKUP(J2,[1]HDDS!$A$3:$F$24,6,0))*100</f>
        <v>30.216942148760328</v>
      </c>
      <c r="T2" s="10">
        <f>(VLOOKUP(J2,[1]HDDS!$A$3:$F$24,5,0))*100</f>
        <v>18.33677685950413</v>
      </c>
      <c r="U2" s="10">
        <f>(VLOOKUP(J2,[1]HDDS!$A$3:$F$24,4,0))*100</f>
        <v>23.037190082644628</v>
      </c>
      <c r="V2" s="10">
        <f>(VLOOKUP(J2,[1]HDDS!$A$3:$F$24,3,0))*100</f>
        <v>19.318181818181817</v>
      </c>
      <c r="W2" s="10">
        <f>(VLOOKUP(J2,[1]HDDS!$A$3:$F$24,2,0))*100</f>
        <v>9.0909090909090917</v>
      </c>
      <c r="X2" s="22">
        <v>4</v>
      </c>
      <c r="Y2" s="10">
        <v>23.6</v>
      </c>
      <c r="Z2" s="10">
        <v>26</v>
      </c>
      <c r="AA2" s="10">
        <v>43.8</v>
      </c>
      <c r="AB2" s="10">
        <v>6.6</v>
      </c>
      <c r="AC2" s="10">
        <v>0</v>
      </c>
      <c r="AD2" s="19">
        <v>3</v>
      </c>
      <c r="AE2" s="10">
        <f>(VLOOKUP(J2,'[1]coping strategy'!$B$4:$F$25,2,0))*100</f>
        <v>41.012396694214878</v>
      </c>
      <c r="AF2" s="10">
        <f>(VLOOKUP(J2,'[1]coping strategy'!$B$4:$F$25,3,0))*100</f>
        <v>16.322314049586776</v>
      </c>
      <c r="AG2" s="10">
        <f>(VLOOKUP(J2,'[1]coping strategy'!$B$4:$F$25,4,0))*100</f>
        <v>22.985537190082646</v>
      </c>
      <c r="AH2" s="10">
        <f>(VLOOKUP(J2,'[1]coping strategy'!$B$4:$F$25,5,0))*100</f>
        <v>19.679752066115704</v>
      </c>
      <c r="AI2" s="20">
        <v>3</v>
      </c>
      <c r="AJ2" s="10">
        <v>12.861570247933884</v>
      </c>
      <c r="AK2" s="10">
        <v>55.733471074380162</v>
      </c>
      <c r="AL2" s="10">
        <v>31.404958677685951</v>
      </c>
      <c r="AM2" s="14">
        <v>3</v>
      </c>
      <c r="AN2" s="26">
        <v>0.45200000000000001</v>
      </c>
      <c r="AO2" s="26">
        <v>63.5</v>
      </c>
      <c r="AP2" s="25">
        <v>17.399999999999999</v>
      </c>
      <c r="AQ2" s="25">
        <v>16.600000000000001</v>
      </c>
      <c r="AR2" s="25">
        <v>10.5</v>
      </c>
      <c r="AS2" s="28">
        <v>16.399999999999999</v>
      </c>
      <c r="AT2" s="28">
        <v>13.58</v>
      </c>
      <c r="AU2" s="25">
        <v>32.700000000000003</v>
      </c>
      <c r="AV2" s="10">
        <v>58.006198347107443</v>
      </c>
      <c r="AW2" s="29">
        <v>18.71584826191426</v>
      </c>
      <c r="AX2" s="30">
        <v>3.9328479224859962</v>
      </c>
      <c r="AY2" s="31">
        <v>-27.209478103864846</v>
      </c>
      <c r="AZ2" s="36">
        <v>-97.583022565452055</v>
      </c>
      <c r="BA2" s="36">
        <v>42.6591849184464</v>
      </c>
      <c r="BB2" s="36">
        <v>3941.7230242366172</v>
      </c>
      <c r="BC2" s="29">
        <v>54.433082991239203</v>
      </c>
      <c r="BD2" s="29">
        <v>96.443307337980656</v>
      </c>
      <c r="BE2" s="36">
        <v>48.809523809523562</v>
      </c>
      <c r="BF2" s="30">
        <v>76.799918534193068</v>
      </c>
      <c r="BG2" s="30">
        <v>39.462203091878301</v>
      </c>
      <c r="BH2" s="30">
        <v>12.020174578241285</v>
      </c>
      <c r="BI2" s="35">
        <v>47.00103412616339</v>
      </c>
      <c r="BJ2" s="9">
        <v>92.4</v>
      </c>
      <c r="BK2" s="9">
        <v>65</v>
      </c>
      <c r="BL2" s="9">
        <v>64.7</v>
      </c>
      <c r="BM2" s="9">
        <v>76.5</v>
      </c>
      <c r="BN2" s="9">
        <v>93.5</v>
      </c>
      <c r="BO2" s="9">
        <v>52.3</v>
      </c>
      <c r="BP2" s="9">
        <v>11.2</v>
      </c>
      <c r="BQ2" s="9">
        <v>8.4</v>
      </c>
      <c r="BR2" s="9">
        <v>1.6</v>
      </c>
      <c r="BS2" s="9">
        <v>14.9</v>
      </c>
      <c r="BT2" s="9">
        <v>9.6999999999999993</v>
      </c>
      <c r="BU2" s="9"/>
      <c r="BV2" s="10"/>
      <c r="DC2" s="11"/>
      <c r="DD2" s="10"/>
      <c r="DJ2" s="10">
        <f>VLOOKUP(J2,[1]Nutrition!$B$4:$K$23,10,0)</f>
        <v>3.5031225604996097</v>
      </c>
    </row>
    <row r="3" spans="1:116" ht="16.5" x14ac:dyDescent="0.25">
      <c r="A3" t="s">
        <v>82</v>
      </c>
      <c r="B3">
        <v>221</v>
      </c>
      <c r="C3" t="s">
        <v>83</v>
      </c>
      <c r="D3" t="s">
        <v>84</v>
      </c>
      <c r="F3">
        <v>2656</v>
      </c>
      <c r="G3" t="s">
        <v>90</v>
      </c>
      <c r="H3" t="s">
        <v>91</v>
      </c>
      <c r="I3" t="s">
        <v>92</v>
      </c>
      <c r="J3" s="41" t="s">
        <v>93</v>
      </c>
      <c r="K3">
        <v>25415</v>
      </c>
      <c r="L3" t="s">
        <v>94</v>
      </c>
      <c r="M3" t="s">
        <v>94</v>
      </c>
      <c r="N3" s="38">
        <v>224304</v>
      </c>
      <c r="O3" s="16">
        <v>36.624869383490072</v>
      </c>
      <c r="P3" s="16">
        <v>35.527690700104493</v>
      </c>
      <c r="Q3" s="16">
        <v>27.847439916405435</v>
      </c>
      <c r="R3" s="40">
        <v>4</v>
      </c>
      <c r="S3" s="10">
        <f>(VLOOKUP(J3,[1]HDDS!$A$3:$F$24,6,0))*100</f>
        <v>29.258098223615463</v>
      </c>
      <c r="T3" s="10">
        <f>(VLOOKUP(J3,[1]HDDS!$A$3:$F$24,5,0))*100</f>
        <v>21.368861024033439</v>
      </c>
      <c r="U3" s="10">
        <f>(VLOOKUP(J3,[1]HDDS!$A$3:$F$24,4,0))*100</f>
        <v>21.839080459770116</v>
      </c>
      <c r="V3" s="10">
        <f>(VLOOKUP(J3,[1]HDDS!$A$3:$F$24,3,0))*100</f>
        <v>24.346917450365726</v>
      </c>
      <c r="W3" s="10">
        <f>(VLOOKUP(J3,[1]HDDS!$A$3:$F$24,2,0))*100</f>
        <v>3.1870428422152561</v>
      </c>
      <c r="X3" s="22">
        <v>4</v>
      </c>
      <c r="Y3" s="10">
        <v>39.4</v>
      </c>
      <c r="Z3" s="10">
        <v>18.2</v>
      </c>
      <c r="AA3" s="10">
        <v>40.299999999999997</v>
      </c>
      <c r="AB3" s="10">
        <v>1.5</v>
      </c>
      <c r="AC3" s="10">
        <v>0.5</v>
      </c>
      <c r="AD3" s="19">
        <v>3</v>
      </c>
      <c r="AE3" s="10">
        <f>(VLOOKUP(J3,'[1]coping strategy'!$B$4:$F$25,2,0))*100</f>
        <v>39.655172413793103</v>
      </c>
      <c r="AF3" s="10">
        <f>(VLOOKUP(J3,'[1]coping strategy'!$B$4:$F$25,3,0))*100</f>
        <v>6.7920585161964473</v>
      </c>
      <c r="AG3" s="10">
        <f>(VLOOKUP(J3,'[1]coping strategy'!$B$4:$F$25,4,0))*100</f>
        <v>23.824451410658309</v>
      </c>
      <c r="AH3" s="10">
        <f>(VLOOKUP(J3,'[1]coping strategy'!$B$4:$F$25,5,0))*100</f>
        <v>29.728317659352143</v>
      </c>
      <c r="AI3" s="18">
        <v>4</v>
      </c>
      <c r="AJ3" s="10">
        <v>20.271682340647857</v>
      </c>
      <c r="AK3" s="10">
        <v>69.749216300940432</v>
      </c>
      <c r="AL3" s="10">
        <v>9.9791013584117039</v>
      </c>
      <c r="AM3" s="15">
        <v>2</v>
      </c>
      <c r="AN3" s="27">
        <v>33.300000000000004</v>
      </c>
      <c r="AO3" s="26">
        <v>48.4</v>
      </c>
      <c r="AP3" s="25">
        <v>21.8</v>
      </c>
      <c r="AQ3" s="25">
        <v>7.9</v>
      </c>
      <c r="AR3" s="25">
        <v>5.2</v>
      </c>
      <c r="AS3" s="28">
        <v>11.84</v>
      </c>
      <c r="AT3" s="28">
        <v>11.35</v>
      </c>
      <c r="AU3" s="25">
        <v>7.9</v>
      </c>
      <c r="AV3" s="10">
        <v>70.846394984326011</v>
      </c>
      <c r="AW3" s="29">
        <v>-22.094831676064224</v>
      </c>
      <c r="AX3" s="30">
        <v>-35.456316395422</v>
      </c>
      <c r="AY3" s="31">
        <v>-32.402705985343665</v>
      </c>
      <c r="AZ3" s="36">
        <v>-84.938023841460009</v>
      </c>
      <c r="BA3" s="36">
        <v>-35.764258243108692</v>
      </c>
      <c r="BB3" s="36">
        <v>-100</v>
      </c>
      <c r="BC3" s="29">
        <v>92.040497483523282</v>
      </c>
      <c r="BD3" s="29">
        <v>72.543574726505568</v>
      </c>
      <c r="BE3" s="36">
        <v>45.833333333333563</v>
      </c>
      <c r="BF3" s="30">
        <v>55.682266558431195</v>
      </c>
      <c r="BG3" s="30">
        <v>6.6903734056240669</v>
      </c>
      <c r="BH3" s="30">
        <v>34.941118073699364</v>
      </c>
      <c r="BI3" s="35">
        <v>66.231050705697854</v>
      </c>
      <c r="BJ3" s="9">
        <v>95.2</v>
      </c>
      <c r="BK3" s="9">
        <v>75.5</v>
      </c>
      <c r="BL3" s="9">
        <v>45.7</v>
      </c>
      <c r="BM3" s="9">
        <v>91.4</v>
      </c>
      <c r="BN3" s="9">
        <v>91.4</v>
      </c>
      <c r="BO3" s="9">
        <v>36.6</v>
      </c>
      <c r="BP3" s="9">
        <v>16.8</v>
      </c>
      <c r="BQ3" s="9">
        <v>15.2</v>
      </c>
      <c r="BR3" s="9">
        <v>5.9</v>
      </c>
      <c r="BS3" s="9">
        <v>20.8</v>
      </c>
      <c r="BT3" s="9">
        <v>0.3</v>
      </c>
      <c r="BU3" s="9"/>
      <c r="BV3" s="10"/>
      <c r="DC3" s="11"/>
      <c r="DD3" s="10"/>
      <c r="DJ3" s="10">
        <f>VLOOKUP(J3,[1]Nutrition!$B$4:$K$23,10,0)</f>
        <v>5.8851609383524277</v>
      </c>
    </row>
    <row r="4" spans="1:116" ht="16.5" x14ac:dyDescent="0.25">
      <c r="A4" t="s">
        <v>82</v>
      </c>
      <c r="B4">
        <v>221</v>
      </c>
      <c r="C4" t="s">
        <v>83</v>
      </c>
      <c r="D4" t="s">
        <v>84</v>
      </c>
      <c r="F4">
        <v>2656</v>
      </c>
      <c r="G4" t="s">
        <v>90</v>
      </c>
      <c r="H4" t="s">
        <v>91</v>
      </c>
      <c r="I4" t="s">
        <v>92</v>
      </c>
      <c r="J4" s="41" t="s">
        <v>95</v>
      </c>
      <c r="K4">
        <v>25414</v>
      </c>
      <c r="L4" t="s">
        <v>96</v>
      </c>
      <c r="M4" t="s">
        <v>96</v>
      </c>
      <c r="N4" s="38">
        <v>659706</v>
      </c>
      <c r="O4" s="16">
        <v>26.908541194255481</v>
      </c>
      <c r="P4" s="16">
        <v>27.09750566893424</v>
      </c>
      <c r="Q4" s="16">
        <v>45.993953136810276</v>
      </c>
      <c r="R4" s="40">
        <v>4</v>
      </c>
      <c r="S4" s="10">
        <f>(VLOOKUP(J4,[1]HDDS!$A$3:$F$24,6,0))*100</f>
        <v>40.287226001511719</v>
      </c>
      <c r="T4" s="10">
        <f>(VLOOKUP(J4,[1]HDDS!$A$3:$F$24,5,0))*100</f>
        <v>17.157974300831444</v>
      </c>
      <c r="U4" s="10">
        <f>(VLOOKUP(J4,[1]HDDS!$A$3:$F$24,4,0))*100</f>
        <v>21.919879062736207</v>
      </c>
      <c r="V4" s="10">
        <f>(VLOOKUP(J4,[1]HDDS!$A$3:$F$24,3,0))*100</f>
        <v>13.303099017384731</v>
      </c>
      <c r="W4" s="10">
        <f>(VLOOKUP(J4,[1]HDDS!$A$3:$F$24,2,0))*100</f>
        <v>7.3318216175359021</v>
      </c>
      <c r="X4" s="22">
        <v>4</v>
      </c>
      <c r="Y4" s="10">
        <v>27</v>
      </c>
      <c r="Z4" s="10">
        <v>10.3</v>
      </c>
      <c r="AA4" s="10">
        <v>60.2</v>
      </c>
      <c r="AB4" s="10">
        <v>1.5</v>
      </c>
      <c r="AC4" s="10">
        <v>1</v>
      </c>
      <c r="AD4" s="19">
        <v>3</v>
      </c>
      <c r="AE4" s="10">
        <f>(VLOOKUP(J4,'[1]coping strategy'!$B$4:$F$25,2,0))*100</f>
        <v>32.464096749811034</v>
      </c>
      <c r="AF4" s="10">
        <f>(VLOOKUP(J4,'[1]coping strategy'!$B$4:$F$25,3,0))*100</f>
        <v>12.925170068027212</v>
      </c>
      <c r="AG4" s="10">
        <f>(VLOOKUP(J4,'[1]coping strategy'!$B$4:$F$25,4,0))*100</f>
        <v>16.591080876795161</v>
      </c>
      <c r="AH4" s="10">
        <f>(VLOOKUP(J4,'[1]coping strategy'!$B$4:$F$25,5,0))*100</f>
        <v>38.019652305366591</v>
      </c>
      <c r="AI4" s="18">
        <v>4</v>
      </c>
      <c r="AJ4" s="10">
        <v>39.153439153439152</v>
      </c>
      <c r="AK4" s="10">
        <v>44.331065759637191</v>
      </c>
      <c r="AL4" s="10">
        <v>16.515495086923657</v>
      </c>
      <c r="AM4" s="15">
        <v>2</v>
      </c>
      <c r="AN4" s="26">
        <v>0.45800000000000002</v>
      </c>
      <c r="AO4" s="26">
        <v>39.4</v>
      </c>
      <c r="AP4" s="25">
        <v>2.9000000000000004</v>
      </c>
      <c r="AQ4" s="25">
        <v>24.6</v>
      </c>
      <c r="AR4" s="25">
        <v>3.8</v>
      </c>
      <c r="AS4" s="28">
        <v>11.8</v>
      </c>
      <c r="AT4" s="28">
        <v>11.35</v>
      </c>
      <c r="AU4" s="25">
        <v>11.200000000000001</v>
      </c>
      <c r="AV4" s="10">
        <v>56.122448979591844</v>
      </c>
      <c r="AW4" s="29">
        <v>-16.022330075827103</v>
      </c>
      <c r="AX4" s="30">
        <v>2.3196957186214795</v>
      </c>
      <c r="AY4" s="31">
        <v>-4.6691772640107105</v>
      </c>
      <c r="AZ4" s="36">
        <v>-99.06163481525148</v>
      </c>
      <c r="BA4" s="36">
        <v>-6.8111103324888846</v>
      </c>
      <c r="BB4" s="36">
        <v>-100</v>
      </c>
      <c r="BC4" s="29">
        <v>54.090278495832777</v>
      </c>
      <c r="BD4" s="29">
        <v>103.63525824663604</v>
      </c>
      <c r="BE4" s="36">
        <v>40.804597701149646</v>
      </c>
      <c r="BF4" s="30">
        <v>68.542666811149473</v>
      </c>
      <c r="BG4" s="30">
        <v>57.108689792654197</v>
      </c>
      <c r="BH4" s="30">
        <v>57.438633423672172</v>
      </c>
      <c r="BI4" s="35">
        <v>51.835035944003025</v>
      </c>
      <c r="BJ4" s="9">
        <v>49.5</v>
      </c>
      <c r="BK4" s="9">
        <v>50.3</v>
      </c>
      <c r="BL4" s="9">
        <v>68.099999999999994</v>
      </c>
      <c r="BM4" s="9">
        <v>71</v>
      </c>
      <c r="BN4" s="9">
        <v>100</v>
      </c>
      <c r="BO4" s="9">
        <v>34.5</v>
      </c>
      <c r="BP4" s="9">
        <v>41.3</v>
      </c>
      <c r="BQ4" s="9">
        <v>3.8</v>
      </c>
      <c r="BR4" s="9">
        <v>0</v>
      </c>
      <c r="BS4" s="9">
        <v>19.100000000000001</v>
      </c>
      <c r="BT4" s="9">
        <v>1.4</v>
      </c>
      <c r="BU4" s="9"/>
      <c r="BV4" s="10"/>
      <c r="DC4" s="11"/>
      <c r="DD4" s="10"/>
      <c r="DJ4" s="10">
        <f>VLOOKUP(J4,[1]Nutrition!$B$4:$K$23,10,0)</f>
        <v>4.025875190258752</v>
      </c>
    </row>
    <row r="5" spans="1:116" ht="16.5" x14ac:dyDescent="0.25">
      <c r="A5" t="s">
        <v>82</v>
      </c>
      <c r="B5">
        <v>221</v>
      </c>
      <c r="C5" t="s">
        <v>83</v>
      </c>
      <c r="D5" t="s">
        <v>84</v>
      </c>
      <c r="F5">
        <v>2654</v>
      </c>
      <c r="G5" t="s">
        <v>97</v>
      </c>
      <c r="H5" t="s">
        <v>98</v>
      </c>
      <c r="I5" t="s">
        <v>99</v>
      </c>
      <c r="J5" t="s">
        <v>100</v>
      </c>
      <c r="K5">
        <v>25406</v>
      </c>
      <c r="L5" t="s">
        <v>101</v>
      </c>
      <c r="M5" t="s">
        <v>101</v>
      </c>
      <c r="N5" s="38">
        <v>625500</v>
      </c>
      <c r="O5" s="16">
        <v>16.860715825786976</v>
      </c>
      <c r="P5" s="16">
        <v>47.175506683915479</v>
      </c>
      <c r="Q5" s="16">
        <v>35.963777490297545</v>
      </c>
      <c r="R5" s="23">
        <v>3</v>
      </c>
      <c r="S5" s="10">
        <f>(VLOOKUP(J5,[1]HDDS!$A$3:$F$24,6,0))*100</f>
        <v>49.202242345838727</v>
      </c>
      <c r="T5" s="10">
        <f>(VLOOKUP(J5,[1]HDDS!$A$3:$F$24,5,0))*100</f>
        <v>19.79301423027167</v>
      </c>
      <c r="U5" s="10">
        <f>(VLOOKUP(J5,[1]HDDS!$A$3:$F$24,4,0))*100</f>
        <v>20.52608883139284</v>
      </c>
      <c r="V5" s="10">
        <f>(VLOOKUP(J5,[1]HDDS!$A$3:$F$24,3,0))*100</f>
        <v>10.047434238896075</v>
      </c>
      <c r="W5" s="10">
        <f>(VLOOKUP(J5,[1]HDDS!$A$3:$F$24,2,0))*100</f>
        <v>0.43122035360068989</v>
      </c>
      <c r="X5" s="23">
        <v>3</v>
      </c>
      <c r="Y5" s="10">
        <v>12.4</v>
      </c>
      <c r="Z5" s="10">
        <v>8</v>
      </c>
      <c r="AA5" s="10">
        <v>58.6</v>
      </c>
      <c r="AB5" s="10">
        <v>13.4</v>
      </c>
      <c r="AC5" s="10">
        <v>7.6</v>
      </c>
      <c r="AD5" s="21">
        <v>4</v>
      </c>
      <c r="AE5" s="10">
        <f>(VLOOKUP(J5,'[1]coping strategy'!$B$4:$F$25,2,0))*100</f>
        <v>21.129797326433806</v>
      </c>
      <c r="AF5" s="10">
        <f>(VLOOKUP(J5,'[1]coping strategy'!$B$4:$F$25,3,0))*100</f>
        <v>30.53040103492885</v>
      </c>
      <c r="AG5" s="10">
        <f>(VLOOKUP(J5,'[1]coping strategy'!$B$4:$F$25,4,0))*100</f>
        <v>35.532557136696852</v>
      </c>
      <c r="AH5" s="10">
        <f>(VLOOKUP(J5,'[1]coping strategy'!$B$4:$F$25,5,0))*100</f>
        <v>12.807244501940493</v>
      </c>
      <c r="AI5" s="20">
        <v>3</v>
      </c>
      <c r="AJ5" s="10">
        <v>34.368262181974991</v>
      </c>
      <c r="AK5" s="10">
        <v>41.742130228546785</v>
      </c>
      <c r="AL5" s="10">
        <v>23.889607589478224</v>
      </c>
      <c r="AM5" s="14">
        <v>3</v>
      </c>
      <c r="AN5" s="27">
        <v>34.9</v>
      </c>
      <c r="AO5" s="26">
        <v>48.199999999999996</v>
      </c>
      <c r="AP5" s="25">
        <v>9.4</v>
      </c>
      <c r="AQ5" s="25">
        <v>4.7</v>
      </c>
      <c r="AR5" s="25">
        <v>0.70000000000000007</v>
      </c>
      <c r="AS5" s="28">
        <v>10.220000000000001</v>
      </c>
      <c r="AT5" s="28">
        <v>9.23</v>
      </c>
      <c r="AU5" s="25">
        <v>10.6</v>
      </c>
      <c r="AV5" s="10">
        <v>59.896507115135847</v>
      </c>
      <c r="AW5" s="29">
        <v>74.594628608486829</v>
      </c>
      <c r="AX5" s="30">
        <v>-41.614331883452557</v>
      </c>
      <c r="AY5" s="31">
        <v>-17.837927060885942</v>
      </c>
      <c r="AZ5" s="36">
        <v>-96.641914507030506</v>
      </c>
      <c r="BA5" s="36">
        <v>-23.246418554782984</v>
      </c>
      <c r="BB5" s="36">
        <v>-100</v>
      </c>
      <c r="BC5" s="29">
        <v>58.593657080662119</v>
      </c>
      <c r="BD5" s="29">
        <v>61.377482088333579</v>
      </c>
      <c r="BE5" s="36">
        <v>32.275132275132052</v>
      </c>
      <c r="BF5" s="30">
        <v>77.143712778319511</v>
      </c>
      <c r="BG5" s="30">
        <v>26.883625731622374</v>
      </c>
      <c r="BH5" s="30">
        <v>10.275729384342254</v>
      </c>
      <c r="BI5" s="35">
        <v>50.539025442000863</v>
      </c>
      <c r="BJ5" s="9">
        <v>97.5</v>
      </c>
      <c r="BK5" s="9">
        <v>96.3</v>
      </c>
      <c r="BL5" s="9">
        <v>67.099999999999994</v>
      </c>
      <c r="BM5" s="9">
        <v>88.2</v>
      </c>
      <c r="BN5" s="9">
        <v>96.6</v>
      </c>
      <c r="BO5" s="9">
        <v>27.4</v>
      </c>
      <c r="BP5" s="9">
        <v>18.399999999999999</v>
      </c>
      <c r="BQ5" s="9">
        <v>7.9</v>
      </c>
      <c r="BR5" s="9">
        <v>3.8</v>
      </c>
      <c r="BS5" s="9">
        <v>31.6</v>
      </c>
      <c r="BT5" s="9">
        <v>4</v>
      </c>
      <c r="BU5" s="9"/>
      <c r="BV5" s="10"/>
      <c r="DC5" s="11"/>
      <c r="DD5" s="10"/>
      <c r="DJ5" s="10">
        <f>VLOOKUP(J5,[1]Nutrition!$B$4:$K$23,10,0)</f>
        <v>5.1199657240788339</v>
      </c>
    </row>
    <row r="6" spans="1:116" ht="16.5" x14ac:dyDescent="0.25">
      <c r="A6" t="s">
        <v>82</v>
      </c>
      <c r="B6">
        <v>221</v>
      </c>
      <c r="C6" t="s">
        <v>83</v>
      </c>
      <c r="D6" t="s">
        <v>84</v>
      </c>
      <c r="F6">
        <v>2655</v>
      </c>
      <c r="G6" t="s">
        <v>85</v>
      </c>
      <c r="H6" t="s">
        <v>86</v>
      </c>
      <c r="I6" t="s">
        <v>87</v>
      </c>
      <c r="J6" t="s">
        <v>102</v>
      </c>
      <c r="K6">
        <v>25410</v>
      </c>
      <c r="L6" t="s">
        <v>103</v>
      </c>
      <c r="M6" t="s">
        <v>103</v>
      </c>
      <c r="N6" s="38">
        <v>394631</v>
      </c>
      <c r="O6" s="16">
        <v>15.196394075981971</v>
      </c>
      <c r="P6" s="16">
        <v>37.540244687701225</v>
      </c>
      <c r="Q6" s="16">
        <v>47.263361236316804</v>
      </c>
      <c r="R6" s="23">
        <v>3</v>
      </c>
      <c r="S6" s="10">
        <f>(VLOOKUP(J6,[1]HDDS!$A$3:$F$24,6,0))*100</f>
        <v>50.354153251770761</v>
      </c>
      <c r="T6" s="10">
        <f>(VLOOKUP(J6,[1]HDDS!$A$3:$F$24,5,0))*100</f>
        <v>28.332260141661301</v>
      </c>
      <c r="U6" s="10">
        <f>(VLOOKUP(J6,[1]HDDS!$A$3:$F$24,4,0))*100</f>
        <v>16.613007083065035</v>
      </c>
      <c r="V6" s="10">
        <f>(VLOOKUP(J6,[1]HDDS!$A$3:$F$24,3,0))*100</f>
        <v>4.6361880231809405</v>
      </c>
      <c r="W6" s="10">
        <f>(VLOOKUP(J6,[1]HDDS!$A$3:$F$24,2,0))*100</f>
        <v>6.4391500321957507E-2</v>
      </c>
      <c r="X6" s="23">
        <v>3</v>
      </c>
      <c r="Y6" s="10">
        <v>6.8</v>
      </c>
      <c r="Z6" s="10">
        <v>13.9</v>
      </c>
      <c r="AA6" s="10">
        <v>71.5</v>
      </c>
      <c r="AB6" s="10">
        <v>3.2</v>
      </c>
      <c r="AC6" s="10">
        <v>4.5999999999999996</v>
      </c>
      <c r="AD6" s="19">
        <v>3</v>
      </c>
      <c r="AE6" s="10">
        <f>(VLOOKUP(J6,'[1]coping strategy'!$B$4:$F$25,2,0))*100</f>
        <v>22.472633612363168</v>
      </c>
      <c r="AF6" s="10">
        <f>(VLOOKUP(J6,'[1]coping strategy'!$B$4:$F$25,3,0))*100</f>
        <v>15.453960077269798</v>
      </c>
      <c r="AG6" s="10">
        <f>(VLOOKUP(J6,'[1]coping strategy'!$B$4:$F$25,4,0))*100</f>
        <v>47.005795235028977</v>
      </c>
      <c r="AH6" s="10">
        <f>(VLOOKUP(J6,'[1]coping strategy'!$B$4:$F$25,5,0))*100</f>
        <v>15.067611075338055</v>
      </c>
      <c r="AI6" s="20">
        <v>3</v>
      </c>
      <c r="AJ6" s="10">
        <v>8.8860270444301346</v>
      </c>
      <c r="AK6" s="10">
        <v>57.244043786220224</v>
      </c>
      <c r="AL6" s="10">
        <v>33.869929169349646</v>
      </c>
      <c r="AM6" s="14">
        <v>3</v>
      </c>
      <c r="AN6" s="27">
        <v>24</v>
      </c>
      <c r="AO6" s="26">
        <v>44.7</v>
      </c>
      <c r="AP6" s="25">
        <v>17.299999999999997</v>
      </c>
      <c r="AQ6" s="25">
        <v>0</v>
      </c>
      <c r="AR6" s="25">
        <v>1.4000000000000001</v>
      </c>
      <c r="AS6" s="28">
        <v>16.14</v>
      </c>
      <c r="AT6" s="28">
        <v>13.58</v>
      </c>
      <c r="AU6" s="25">
        <v>21</v>
      </c>
      <c r="AV6" s="10">
        <v>45.846748229233739</v>
      </c>
      <c r="AW6" s="29">
        <v>-36.087791795699857</v>
      </c>
      <c r="AX6" s="30">
        <v>-83.053030409627581</v>
      </c>
      <c r="AY6" s="31">
        <v>89.824950452359985</v>
      </c>
      <c r="AZ6" s="36">
        <v>-87.907428917156906</v>
      </c>
      <c r="BA6" s="36">
        <v>56.317112711106901</v>
      </c>
      <c r="BB6" s="36">
        <v>-100</v>
      </c>
      <c r="BC6" s="29">
        <v>63.559291026918906</v>
      </c>
      <c r="BD6" s="29">
        <v>65.921430754079395</v>
      </c>
      <c r="BE6" s="36">
        <v>16.666666666666664</v>
      </c>
      <c r="BF6" s="30">
        <v>30.209933886495161</v>
      </c>
      <c r="BG6" s="30">
        <v>84.637569174594134</v>
      </c>
      <c r="BH6" s="30">
        <v>25.000137536789467</v>
      </c>
      <c r="BI6" s="35">
        <v>41.6881443298969</v>
      </c>
      <c r="BJ6" s="9">
        <v>96</v>
      </c>
      <c r="BK6" s="9">
        <v>53.9</v>
      </c>
      <c r="BL6" s="9">
        <v>54.4</v>
      </c>
      <c r="BM6" s="9">
        <v>85.9</v>
      </c>
      <c r="BN6" s="9">
        <v>95.2</v>
      </c>
      <c r="BO6" s="9">
        <v>21.2</v>
      </c>
      <c r="BP6" s="9">
        <v>21.2</v>
      </c>
      <c r="BQ6" s="9">
        <v>5.7</v>
      </c>
      <c r="BR6" s="9">
        <v>0.2</v>
      </c>
      <c r="BS6" s="9">
        <v>23.7</v>
      </c>
      <c r="BT6" s="9">
        <v>24.3</v>
      </c>
      <c r="BU6" s="9"/>
      <c r="BV6" s="10"/>
      <c r="DC6" s="11"/>
      <c r="DD6" s="10"/>
      <c r="DJ6" s="10">
        <f>VLOOKUP(J6,[1]Nutrition!$B$4:$K$23,10,0)</f>
        <v>4.1364003228410011</v>
      </c>
    </row>
    <row r="7" spans="1:116" ht="16.5" x14ac:dyDescent="0.25">
      <c r="A7" t="s">
        <v>82</v>
      </c>
      <c r="B7">
        <v>221</v>
      </c>
      <c r="C7" t="s">
        <v>83</v>
      </c>
      <c r="D7" t="s">
        <v>84</v>
      </c>
      <c r="F7">
        <v>2654</v>
      </c>
      <c r="G7" t="s">
        <v>97</v>
      </c>
      <c r="H7" t="s">
        <v>98</v>
      </c>
      <c r="I7" t="s">
        <v>99</v>
      </c>
      <c r="J7" s="41" t="s">
        <v>104</v>
      </c>
      <c r="K7">
        <v>25407</v>
      </c>
      <c r="L7" t="s">
        <v>105</v>
      </c>
      <c r="M7" t="s">
        <v>105</v>
      </c>
      <c r="N7" s="38">
        <v>685734</v>
      </c>
      <c r="O7" s="16">
        <v>44.998112495281241</v>
      </c>
      <c r="P7" s="16">
        <v>28.425821064552657</v>
      </c>
      <c r="Q7" s="16">
        <v>26.576066440166102</v>
      </c>
      <c r="R7" s="22">
        <v>4</v>
      </c>
      <c r="S7" s="10">
        <f>(VLOOKUP(J7,[1]HDDS!$A$3:$F$24,6,0))*100</f>
        <v>26.764816912042278</v>
      </c>
      <c r="T7" s="10">
        <f>(VLOOKUP(J7,[1]HDDS!$A$3:$F$24,5,0))*100</f>
        <v>18.308795771989431</v>
      </c>
      <c r="U7" s="10">
        <f>(VLOOKUP(J7,[1]HDDS!$A$3:$F$24,4,0))*100</f>
        <v>29.331823329558325</v>
      </c>
      <c r="V7" s="10">
        <f>(VLOOKUP(J7,[1]HDDS!$A$3:$F$24,3,0))*100</f>
        <v>17.440543601359003</v>
      </c>
      <c r="W7" s="10">
        <f>(VLOOKUP(J7,[1]HDDS!$A$3:$F$24,2,0))*100</f>
        <v>8.1540203850509627</v>
      </c>
      <c r="X7" s="22">
        <v>4</v>
      </c>
      <c r="Y7" s="10">
        <v>38.5</v>
      </c>
      <c r="Z7" s="10">
        <v>10.5</v>
      </c>
      <c r="AA7" s="10">
        <v>29.1</v>
      </c>
      <c r="AB7" s="10">
        <v>9.5</v>
      </c>
      <c r="AC7" s="10">
        <v>12.4</v>
      </c>
      <c r="AD7" s="21">
        <v>4</v>
      </c>
      <c r="AE7" s="10">
        <f>(VLOOKUP(J7,'[1]coping strategy'!$B$4:$F$25,2,0))*100</f>
        <v>30.23782559456399</v>
      </c>
      <c r="AF7" s="10">
        <f>(VLOOKUP(J7,'[1]coping strategy'!$B$4:$F$25,3,0))*100</f>
        <v>19.856549641374105</v>
      </c>
      <c r="AG7" s="10">
        <f>(VLOOKUP(J7,'[1]coping strategy'!$B$4:$F$25,4,0))*100</f>
        <v>29.59607399018498</v>
      </c>
      <c r="AH7" s="10">
        <f>(VLOOKUP(J7,'[1]coping strategy'!$B$4:$F$25,5,0))*100</f>
        <v>20.309550773876936</v>
      </c>
      <c r="AI7" s="18">
        <v>4</v>
      </c>
      <c r="AJ7" s="10">
        <v>26.274065685164217</v>
      </c>
      <c r="AK7" s="10">
        <v>54.850887127217817</v>
      </c>
      <c r="AL7" s="10">
        <v>18.87504718761797</v>
      </c>
      <c r="AM7" s="15">
        <v>2</v>
      </c>
      <c r="AN7" s="27">
        <v>66.600000000000009</v>
      </c>
      <c r="AO7" s="26">
        <v>43.8</v>
      </c>
      <c r="AP7" s="25">
        <v>27.6</v>
      </c>
      <c r="AQ7" s="25">
        <v>8.1</v>
      </c>
      <c r="AR7" s="25">
        <v>14.7</v>
      </c>
      <c r="AS7" s="28">
        <v>10.220000000000001</v>
      </c>
      <c r="AT7" s="28">
        <v>9.23</v>
      </c>
      <c r="AU7" s="25">
        <v>17.599999999999998</v>
      </c>
      <c r="AV7" s="10">
        <v>70.819177047942617</v>
      </c>
      <c r="AW7" s="29">
        <v>-57.15403828476839</v>
      </c>
      <c r="AX7" s="30">
        <v>51.646975504815131</v>
      </c>
      <c r="AY7" s="31">
        <v>-44.778668702192974</v>
      </c>
      <c r="AZ7" s="36">
        <v>-98.038668443610277</v>
      </c>
      <c r="BA7" s="36">
        <v>266.33668533139905</v>
      </c>
      <c r="BB7" s="36">
        <v>4444.5662802345478</v>
      </c>
      <c r="BC7" s="29">
        <v>58.498810218735223</v>
      </c>
      <c r="BD7" s="29">
        <v>53.43559217971027</v>
      </c>
      <c r="BE7" s="36">
        <v>51.234567901234804</v>
      </c>
      <c r="BF7" s="30">
        <v>59.686580773901895</v>
      </c>
      <c r="BG7" s="30">
        <v>20.915351024842767</v>
      </c>
      <c r="BH7" s="30">
        <v>60.532824647796026</v>
      </c>
      <c r="BI7" s="35">
        <v>56.662891657229139</v>
      </c>
      <c r="BJ7" s="9">
        <v>52.9</v>
      </c>
      <c r="BK7" s="9">
        <v>92.9</v>
      </c>
      <c r="BL7" s="9">
        <v>54.2</v>
      </c>
      <c r="BM7" s="9">
        <v>94.8</v>
      </c>
      <c r="BN7" s="9">
        <v>97.4</v>
      </c>
      <c r="BO7" s="9">
        <v>30.4</v>
      </c>
      <c r="BP7" s="9">
        <v>20.5</v>
      </c>
      <c r="BQ7" s="9">
        <v>7.3</v>
      </c>
      <c r="BR7" s="9">
        <v>16.8</v>
      </c>
      <c r="BS7" s="9">
        <v>3.6</v>
      </c>
      <c r="BT7" s="9">
        <v>19</v>
      </c>
      <c r="BU7" s="9"/>
      <c r="BV7" s="10"/>
      <c r="DC7" s="11"/>
      <c r="DD7" s="10"/>
      <c r="DJ7" s="10">
        <f>VLOOKUP(J7,[1]Nutrition!$B$4:$K$23,10,0)</f>
        <v>4.9320563195808793</v>
      </c>
    </row>
    <row r="8" spans="1:116" ht="16.5" x14ac:dyDescent="0.25">
      <c r="A8" t="s">
        <v>82</v>
      </c>
      <c r="B8">
        <v>221</v>
      </c>
      <c r="C8" t="s">
        <v>83</v>
      </c>
      <c r="D8" t="s">
        <v>84</v>
      </c>
      <c r="F8">
        <v>2655</v>
      </c>
      <c r="G8" t="s">
        <v>85</v>
      </c>
      <c r="H8" t="s">
        <v>86</v>
      </c>
      <c r="I8" t="s">
        <v>87</v>
      </c>
      <c r="J8" t="s">
        <v>106</v>
      </c>
      <c r="K8">
        <v>25411</v>
      </c>
      <c r="L8" t="s">
        <v>107</v>
      </c>
      <c r="M8" t="s">
        <v>107</v>
      </c>
      <c r="N8" s="38">
        <v>467616</v>
      </c>
      <c r="O8" s="16">
        <v>17.61755485893417</v>
      </c>
      <c r="P8" s="16">
        <v>39.247648902821318</v>
      </c>
      <c r="Q8" s="16">
        <v>43.134796238244512</v>
      </c>
      <c r="R8" s="23">
        <v>3</v>
      </c>
      <c r="S8" s="10">
        <f>(VLOOKUP(J8,[1]HDDS!$A$3:$F$24,6,0))*100</f>
        <v>43.949843260188089</v>
      </c>
      <c r="T8" s="10">
        <f>(VLOOKUP(J8,[1]HDDS!$A$3:$F$24,5,0))*100</f>
        <v>24.388714733542319</v>
      </c>
      <c r="U8" s="10">
        <f>(VLOOKUP(J8,[1]HDDS!$A$3:$F$24,4,0))*100</f>
        <v>19.686520376175547</v>
      </c>
      <c r="V8" s="10">
        <f>(VLOOKUP(J8,[1]HDDS!$A$3:$F$24,3,0))*100</f>
        <v>7.3354231974921618</v>
      </c>
      <c r="W8" s="10">
        <f>(VLOOKUP(J8,[1]HDDS!$A$3:$F$24,2,0))*100</f>
        <v>4.6394984326018811</v>
      </c>
      <c r="X8" s="23">
        <v>3</v>
      </c>
      <c r="Y8" s="10">
        <v>15</v>
      </c>
      <c r="Z8" s="10">
        <v>19.600000000000001</v>
      </c>
      <c r="AA8" s="10">
        <v>60.6</v>
      </c>
      <c r="AB8" s="10">
        <v>3.5</v>
      </c>
      <c r="AC8" s="10">
        <v>1.3</v>
      </c>
      <c r="AD8" s="19">
        <v>3</v>
      </c>
      <c r="AE8" s="10">
        <f>(VLOOKUP(J8,'[1]coping strategy'!$B$4:$F$25,2,0))*100</f>
        <v>38.18181818181818</v>
      </c>
      <c r="AF8" s="10">
        <f>(VLOOKUP(J8,'[1]coping strategy'!$B$4:$F$25,3,0))*100</f>
        <v>20.689655172413794</v>
      </c>
      <c r="AG8" s="10">
        <f>(VLOOKUP(J8,'[1]coping strategy'!$B$4:$F$25,4,0))*100</f>
        <v>26.771159874608152</v>
      </c>
      <c r="AH8" s="10">
        <f>(VLOOKUP(J8,'[1]coping strategy'!$B$4:$F$25,5,0))*100</f>
        <v>14.357366771159874</v>
      </c>
      <c r="AI8" s="20">
        <v>3</v>
      </c>
      <c r="AJ8" s="10">
        <v>15.92476489028213</v>
      </c>
      <c r="AK8" s="10">
        <v>59.310344827586206</v>
      </c>
      <c r="AL8" s="10">
        <v>24.764890282131663</v>
      </c>
      <c r="AM8" s="14">
        <v>3</v>
      </c>
      <c r="AN8" s="27">
        <v>48</v>
      </c>
      <c r="AO8" s="26">
        <v>18.3</v>
      </c>
      <c r="AP8" s="25">
        <v>34.300000000000004</v>
      </c>
      <c r="AQ8" s="25">
        <v>9</v>
      </c>
      <c r="AR8" s="25">
        <v>10.199999999999999</v>
      </c>
      <c r="AS8" s="28">
        <v>16.14</v>
      </c>
      <c r="AT8" s="28">
        <v>13.58</v>
      </c>
      <c r="AU8" s="25">
        <v>11</v>
      </c>
      <c r="AV8" s="10">
        <v>45.517241379310349</v>
      </c>
      <c r="AW8" s="29">
        <v>-19.840582229105852</v>
      </c>
      <c r="AX8" s="30">
        <v>89.180395202064815</v>
      </c>
      <c r="AY8" s="31">
        <v>125.76056352151576</v>
      </c>
      <c r="AZ8" s="36">
        <v>-97.067314543833447</v>
      </c>
      <c r="BA8" s="36">
        <v>-36.043279287994878</v>
      </c>
      <c r="BB8" s="36">
        <v>-100</v>
      </c>
      <c r="BC8" s="29">
        <v>112.22903423037205</v>
      </c>
      <c r="BD8" s="29">
        <v>90.616845447151718</v>
      </c>
      <c r="BE8" s="36">
        <v>43.678160919539991</v>
      </c>
      <c r="BF8" s="30">
        <v>9.0666979388280051</v>
      </c>
      <c r="BG8" s="30">
        <v>54.894194545073972</v>
      </c>
      <c r="BH8" s="30">
        <v>46.770541643654141</v>
      </c>
      <c r="BI8" s="35">
        <v>36.915297092288249</v>
      </c>
      <c r="BJ8" s="9">
        <v>90</v>
      </c>
      <c r="BK8" s="9">
        <v>37.700000000000003</v>
      </c>
      <c r="BL8" s="9">
        <v>73.599999999999994</v>
      </c>
      <c r="BM8" s="9">
        <v>33.6</v>
      </c>
      <c r="BN8" s="9">
        <v>97.4</v>
      </c>
      <c r="BO8" s="9">
        <v>14.8</v>
      </c>
      <c r="BP8" s="9">
        <v>15.9</v>
      </c>
      <c r="BQ8" s="9">
        <v>2.9</v>
      </c>
      <c r="BR8" s="9">
        <v>3.4</v>
      </c>
      <c r="BS8" s="9">
        <v>31.5</v>
      </c>
      <c r="BT8" s="9">
        <v>30.6</v>
      </c>
      <c r="BU8" s="9"/>
      <c r="BV8" s="10"/>
      <c r="DC8" s="12"/>
      <c r="DD8" s="10"/>
      <c r="DJ8" s="10">
        <f>VLOOKUP(J8,[1]Nutrition!$B$4:$K$23,10,0)</f>
        <v>4.3910256410256405</v>
      </c>
    </row>
    <row r="9" spans="1:116" ht="16.5" x14ac:dyDescent="0.25">
      <c r="A9" t="s">
        <v>82</v>
      </c>
      <c r="B9">
        <v>221</v>
      </c>
      <c r="C9" t="s">
        <v>83</v>
      </c>
      <c r="D9" t="s">
        <v>84</v>
      </c>
      <c r="F9">
        <v>2654</v>
      </c>
      <c r="G9" t="s">
        <v>97</v>
      </c>
      <c r="H9" t="s">
        <v>98</v>
      </c>
      <c r="I9" t="s">
        <v>99</v>
      </c>
      <c r="J9" t="s">
        <v>108</v>
      </c>
      <c r="K9">
        <v>25408</v>
      </c>
      <c r="L9" t="s">
        <v>109</v>
      </c>
      <c r="M9" t="s">
        <v>109</v>
      </c>
      <c r="N9" s="38">
        <v>568249</v>
      </c>
      <c r="O9" s="16">
        <v>9.6261280618822518</v>
      </c>
      <c r="P9" s="16">
        <v>51.482595616673834</v>
      </c>
      <c r="Q9" s="16">
        <v>38.891276321443918</v>
      </c>
      <c r="R9" s="24">
        <v>2</v>
      </c>
      <c r="S9" s="10">
        <f>(VLOOKUP(J9,[1]HDDS!$A$3:$F$24,6,0))*100</f>
        <v>66.437473141383748</v>
      </c>
      <c r="T9" s="10">
        <f>(VLOOKUP(J9,[1]HDDS!$A$3:$F$24,5,0))*100</f>
        <v>19.123334765792865</v>
      </c>
      <c r="U9" s="10">
        <f>(VLOOKUP(J9,[1]HDDS!$A$3:$F$24,4,0))*100</f>
        <v>10.829394069617534</v>
      </c>
      <c r="V9" s="10">
        <f>(VLOOKUP(J9,[1]HDDS!$A$3:$F$24,3,0))*100</f>
        <v>2.5784271594327461</v>
      </c>
      <c r="W9" s="10">
        <f>(VLOOKUP(J9,[1]HDDS!$A$3:$F$24,2,0))*100</f>
        <v>1.0313708637730985</v>
      </c>
      <c r="X9" s="24">
        <v>2</v>
      </c>
      <c r="Y9" s="10">
        <v>27.7</v>
      </c>
      <c r="Z9" s="10">
        <v>28.3</v>
      </c>
      <c r="AA9" s="10">
        <v>50.8</v>
      </c>
      <c r="AB9" s="10">
        <v>2.5</v>
      </c>
      <c r="AC9" s="10">
        <v>0.5</v>
      </c>
      <c r="AD9" s="19">
        <v>3</v>
      </c>
      <c r="AE9" s="10">
        <f>(VLOOKUP(J9,'[1]coping strategy'!$B$4:$F$25,2,0))*100</f>
        <v>29.26514825956167</v>
      </c>
      <c r="AF9" s="10">
        <f>(VLOOKUP(J9,'[1]coping strategy'!$B$4:$F$25,3,0))*100</f>
        <v>19.209282337773956</v>
      </c>
      <c r="AG9" s="10">
        <f>(VLOOKUP(J9,'[1]coping strategy'!$B$4:$F$25,4,0))*100</f>
        <v>31.284916201117319</v>
      </c>
      <c r="AH9" s="10">
        <f>(VLOOKUP(J9,'[1]coping strategy'!$B$4:$F$25,5,0))*100</f>
        <v>20.240653201547055</v>
      </c>
      <c r="AI9" s="18">
        <v>4</v>
      </c>
      <c r="AJ9" s="10">
        <v>17.877094972067038</v>
      </c>
      <c r="AK9" s="10">
        <v>64.331757627847011</v>
      </c>
      <c r="AL9" s="10">
        <v>17.791147400085947</v>
      </c>
      <c r="AM9" s="15">
        <v>2</v>
      </c>
      <c r="AN9" s="27">
        <v>53.300000000000004</v>
      </c>
      <c r="AO9" s="26">
        <v>48</v>
      </c>
      <c r="AP9" s="25">
        <v>33.6</v>
      </c>
      <c r="AQ9" s="25">
        <v>5.2</v>
      </c>
      <c r="AR9" s="25">
        <v>7.9</v>
      </c>
      <c r="AS9" s="28">
        <v>10.220000000000001</v>
      </c>
      <c r="AT9" s="28">
        <v>9.23</v>
      </c>
      <c r="AU9" s="25">
        <v>11.899999999999999</v>
      </c>
      <c r="AV9" s="10">
        <v>55.049419853889127</v>
      </c>
      <c r="AW9" s="29">
        <v>-3.5847695455658921</v>
      </c>
      <c r="AX9" s="30">
        <v>42.671110484437044</v>
      </c>
      <c r="AY9" s="31">
        <v>-60.723572529004777</v>
      </c>
      <c r="AZ9" s="36">
        <v>-96.59591361248134</v>
      </c>
      <c r="BA9" s="36">
        <v>14.610091400883411</v>
      </c>
      <c r="BB9" s="36">
        <v>-100</v>
      </c>
      <c r="BC9" s="29">
        <v>39.606597787350196</v>
      </c>
      <c r="BD9" s="29">
        <v>49.018926240012625</v>
      </c>
      <c r="BE9" s="36">
        <v>16.666666666666853</v>
      </c>
      <c r="BF9" s="30">
        <v>96.031331778509227</v>
      </c>
      <c r="BG9" s="30">
        <v>61.02999381422952</v>
      </c>
      <c r="BH9" s="30">
        <v>36.268538807388396</v>
      </c>
      <c r="BI9" s="35">
        <v>51.384083044982695</v>
      </c>
      <c r="BJ9" s="9">
        <v>76.7</v>
      </c>
      <c r="BK9" s="9">
        <v>87</v>
      </c>
      <c r="BL9" s="9">
        <v>68.900000000000006</v>
      </c>
      <c r="BM9" s="9">
        <v>73.3</v>
      </c>
      <c r="BN9" s="9">
        <v>79.099999999999994</v>
      </c>
      <c r="BO9" s="9">
        <v>37.299999999999997</v>
      </c>
      <c r="BP9" s="9">
        <v>23.4</v>
      </c>
      <c r="BQ9" s="9">
        <v>7.3</v>
      </c>
      <c r="BR9" s="9">
        <v>0</v>
      </c>
      <c r="BS9" s="9">
        <v>17.2</v>
      </c>
      <c r="BT9" s="9">
        <v>5.4</v>
      </c>
      <c r="BU9" s="9"/>
      <c r="BV9" s="10"/>
      <c r="DC9" s="11"/>
      <c r="DD9" s="10"/>
      <c r="DJ9" s="10">
        <f>VLOOKUP(J9,[1]Nutrition!$B$4:$K$23,10,0)</f>
        <v>4.4444444444444446</v>
      </c>
    </row>
    <row r="10" spans="1:116" x14ac:dyDescent="0.25">
      <c r="A10" t="s">
        <v>82</v>
      </c>
      <c r="B10">
        <v>221</v>
      </c>
      <c r="C10" t="s">
        <v>83</v>
      </c>
      <c r="D10" t="s">
        <v>84</v>
      </c>
      <c r="F10">
        <v>2656</v>
      </c>
      <c r="G10" t="s">
        <v>90</v>
      </c>
      <c r="H10" t="s">
        <v>91</v>
      </c>
      <c r="I10" t="s">
        <v>92</v>
      </c>
      <c r="J10" s="41" t="s">
        <v>110</v>
      </c>
      <c r="K10">
        <v>25416</v>
      </c>
      <c r="L10" t="s">
        <v>111</v>
      </c>
      <c r="M10" t="s">
        <v>111</v>
      </c>
      <c r="N10" s="38">
        <v>365213</v>
      </c>
      <c r="O10" s="16">
        <v>24.480578139114723</v>
      </c>
      <c r="P10" s="16">
        <v>36.766034327009933</v>
      </c>
      <c r="Q10" s="16">
        <v>38.75338753387534</v>
      </c>
      <c r="R10" s="22">
        <v>4</v>
      </c>
      <c r="S10" s="10">
        <f>(VLOOKUP(J10,[1]HDDS!$A$3:$F$24,6,0))*100</f>
        <v>37.308039747064136</v>
      </c>
      <c r="T10" s="10">
        <f>(VLOOKUP(J10,[1]HDDS!$A$3:$F$24,5,0))*100</f>
        <v>25.429087624209572</v>
      </c>
      <c r="U10" s="10">
        <f>(VLOOKUP(J10,[1]HDDS!$A$3:$F$24,4,0))*100</f>
        <v>25.880758807588077</v>
      </c>
      <c r="V10" s="10">
        <f>(VLOOKUP(J10,[1]HDDS!$A$3:$F$24,3,0))*100</f>
        <v>7.7687443541102077</v>
      </c>
      <c r="W10" s="10">
        <f>(VLOOKUP(J10,[1]HDDS!$A$3:$F$24,2,0))*100</f>
        <v>3.6133694670280034</v>
      </c>
      <c r="X10" s="23">
        <v>3</v>
      </c>
      <c r="Y10" s="10">
        <v>24.1</v>
      </c>
      <c r="Z10" s="10">
        <v>3.8</v>
      </c>
      <c r="AA10" s="10">
        <v>35.799999999999997</v>
      </c>
      <c r="AB10" s="10">
        <v>16.399999999999999</v>
      </c>
      <c r="AC10" s="10">
        <v>19.899999999999999</v>
      </c>
      <c r="AD10" s="21">
        <v>4</v>
      </c>
      <c r="AE10" s="10">
        <f>(VLOOKUP(J10,'[1]coping strategy'!$B$4:$F$25,2,0))*100</f>
        <v>12.240289069557361</v>
      </c>
      <c r="AF10" s="10">
        <f>(VLOOKUP(J10,'[1]coping strategy'!$B$4:$F$25,3,0))*100</f>
        <v>27.913279132791331</v>
      </c>
      <c r="AG10" s="10">
        <f>(VLOOKUP(J10,'[1]coping strategy'!$B$4:$F$25,4,0))*100</f>
        <v>26.242095754290879</v>
      </c>
      <c r="AH10" s="10">
        <f>(VLOOKUP(J10,'[1]coping strategy'!$B$4:$F$25,5,0))*100</f>
        <v>33.604336043360433</v>
      </c>
      <c r="AI10" s="18">
        <v>4</v>
      </c>
      <c r="AJ10" s="10">
        <v>26.558265582655828</v>
      </c>
      <c r="AK10" s="10">
        <v>40.74074074074074</v>
      </c>
      <c r="AL10" s="10">
        <v>32.700993676603431</v>
      </c>
      <c r="AM10" s="14">
        <v>3</v>
      </c>
      <c r="AN10" s="27">
        <v>85.2</v>
      </c>
      <c r="AO10" s="26">
        <v>4.3</v>
      </c>
      <c r="AP10" s="25">
        <v>75.3</v>
      </c>
      <c r="AQ10" s="25">
        <v>31.8</v>
      </c>
      <c r="AR10" s="25">
        <v>49.1</v>
      </c>
      <c r="AS10" s="28">
        <v>11.84</v>
      </c>
      <c r="AT10" s="28">
        <v>11.35</v>
      </c>
      <c r="AU10" s="25">
        <v>57.4</v>
      </c>
      <c r="AV10" s="10">
        <v>65.853658536585357</v>
      </c>
      <c r="AW10" s="32">
        <v>-15.829090098287093</v>
      </c>
      <c r="AX10" s="33">
        <v>-64.395866084811971</v>
      </c>
      <c r="AY10" s="34">
        <v>183.78172611221095</v>
      </c>
      <c r="AZ10" s="37">
        <v>-93.037357456119437</v>
      </c>
      <c r="BA10" s="37">
        <v>-64.159300169930688</v>
      </c>
      <c r="BB10" s="37">
        <v>-100</v>
      </c>
      <c r="BC10" s="32">
        <v>55.846516916785284</v>
      </c>
      <c r="BD10" s="32">
        <v>54.082160526915402</v>
      </c>
      <c r="BE10" s="37">
        <v>45.833333333333563</v>
      </c>
      <c r="BF10" s="33">
        <v>75.007016340715381</v>
      </c>
      <c r="BG10" s="33">
        <v>66.647602269417249</v>
      </c>
      <c r="BH10" s="33">
        <v>25.820912316042026</v>
      </c>
      <c r="BI10" s="35">
        <v>68.371040723981906</v>
      </c>
      <c r="BJ10">
        <v>83.7</v>
      </c>
      <c r="BK10">
        <v>91.9</v>
      </c>
      <c r="BL10">
        <v>66.2</v>
      </c>
      <c r="BM10">
        <v>78.5</v>
      </c>
      <c r="BN10">
        <v>96.4</v>
      </c>
      <c r="BO10">
        <v>33.299999999999997</v>
      </c>
      <c r="BP10">
        <v>17.100000000000001</v>
      </c>
      <c r="BQ10">
        <v>8.3000000000000007</v>
      </c>
      <c r="BR10">
        <v>0.2</v>
      </c>
      <c r="BS10">
        <v>41.2</v>
      </c>
      <c r="BT10">
        <v>0</v>
      </c>
      <c r="DJ10" s="10">
        <f>VLOOKUP(J10,[1]Nutrition!$B$4:$K$23,10,0)</f>
        <v>6.2807017543859676</v>
      </c>
    </row>
    <row r="11" spans="1:116" x14ac:dyDescent="0.25">
      <c r="A11" t="s">
        <v>82</v>
      </c>
      <c r="B11">
        <v>221</v>
      </c>
      <c r="C11" t="s">
        <v>83</v>
      </c>
      <c r="D11" t="s">
        <v>84</v>
      </c>
      <c r="F11">
        <v>2655</v>
      </c>
      <c r="G11" t="s">
        <v>85</v>
      </c>
      <c r="H11" t="s">
        <v>86</v>
      </c>
      <c r="I11" t="s">
        <v>87</v>
      </c>
      <c r="J11" s="41" t="s">
        <v>112</v>
      </c>
      <c r="K11">
        <v>25412</v>
      </c>
      <c r="L11" t="s">
        <v>113</v>
      </c>
      <c r="M11" t="s">
        <v>113</v>
      </c>
      <c r="N11" s="38">
        <v>702935</v>
      </c>
      <c r="O11" s="16">
        <v>29.319105691056912</v>
      </c>
      <c r="P11" s="16">
        <v>22.662601626016261</v>
      </c>
      <c r="Q11" s="16">
        <v>48.018292682926827</v>
      </c>
      <c r="R11" s="22">
        <v>4</v>
      </c>
      <c r="S11" s="10">
        <f>(VLOOKUP(J11,[1]HDDS!$A$3:$F$24,6,0))*100</f>
        <v>47.306910569105689</v>
      </c>
      <c r="T11" s="10">
        <f>(VLOOKUP(J11,[1]HDDS!$A$3:$F$24,5,0))*100</f>
        <v>17.733739837398375</v>
      </c>
      <c r="U11" s="10">
        <f>(VLOOKUP(J11,[1]HDDS!$A$3:$F$24,4,0))*100</f>
        <v>15.599593495934961</v>
      </c>
      <c r="V11" s="10">
        <f>(VLOOKUP(J11,[1]HDDS!$A$3:$F$24,3,0))*100</f>
        <v>14.583333333333334</v>
      </c>
      <c r="W11" s="10">
        <f>(VLOOKUP(J11,[1]HDDS!$A$3:$F$24,2,0))*100</f>
        <v>4.7764227642276422</v>
      </c>
      <c r="X11" s="22">
        <v>4</v>
      </c>
      <c r="Y11" s="10">
        <v>12.6</v>
      </c>
      <c r="Z11" s="10">
        <v>13.2</v>
      </c>
      <c r="AA11" s="10">
        <v>54</v>
      </c>
      <c r="AB11" s="10">
        <v>4.8</v>
      </c>
      <c r="AC11" s="10">
        <v>15.4</v>
      </c>
      <c r="AD11" s="21">
        <v>4</v>
      </c>
      <c r="AE11" s="10">
        <f>(VLOOKUP(J11,'[1]coping strategy'!$B$4:$F$25,2,0))*100</f>
        <v>43.597560975609753</v>
      </c>
      <c r="AF11" s="10">
        <f>(VLOOKUP(J11,'[1]coping strategy'!$B$4:$F$25,3,0))*100</f>
        <v>13.465447154471544</v>
      </c>
      <c r="AG11" s="10">
        <f>(VLOOKUP(J11,'[1]coping strategy'!$B$4:$F$25,4,0))*100</f>
        <v>18.394308943089431</v>
      </c>
      <c r="AH11" s="10">
        <f>(VLOOKUP(J11,'[1]coping strategy'!$B$4:$F$25,5,0))*100</f>
        <v>24.542682926829269</v>
      </c>
      <c r="AI11" s="18">
        <v>4</v>
      </c>
      <c r="AJ11" s="10">
        <v>36.280487804878049</v>
      </c>
      <c r="AK11" s="10">
        <v>43.800813008130085</v>
      </c>
      <c r="AL11" s="10">
        <v>19.918699186991869</v>
      </c>
      <c r="AM11" s="15">
        <v>2</v>
      </c>
      <c r="AN11" s="27">
        <v>31.4</v>
      </c>
      <c r="AO11" s="26">
        <v>39.200000000000003</v>
      </c>
      <c r="AP11" s="25">
        <v>17.5</v>
      </c>
      <c r="AQ11" s="25">
        <v>13.700000000000001</v>
      </c>
      <c r="AR11" s="25">
        <v>2.8000000000000003</v>
      </c>
      <c r="AS11" s="28">
        <v>16.14</v>
      </c>
      <c r="AT11" s="28">
        <v>13.58</v>
      </c>
      <c r="AU11" s="25">
        <v>23.9</v>
      </c>
      <c r="AV11" s="10">
        <v>51.981707317073166</v>
      </c>
      <c r="AW11" s="32">
        <v>23.362198518674326</v>
      </c>
      <c r="AX11" s="33">
        <v>-56.173539933822916</v>
      </c>
      <c r="AY11" s="34">
        <v>10.845254667146399</v>
      </c>
      <c r="AZ11" s="37">
        <v>-97.010648901811734</v>
      </c>
      <c r="BA11" s="37">
        <v>-65.148651806547917</v>
      </c>
      <c r="BB11" s="37">
        <v>241.5651538124921</v>
      </c>
      <c r="BC11" s="32">
        <v>51.776670050658289</v>
      </c>
      <c r="BD11" s="32">
        <v>82.946638615627393</v>
      </c>
      <c r="BE11" s="37">
        <v>54.320987654320732</v>
      </c>
      <c r="BF11" s="33">
        <v>49.465792805644675</v>
      </c>
      <c r="BG11" s="33">
        <v>15.298182602695229</v>
      </c>
      <c r="BH11" s="33">
        <v>61.692854693251718</v>
      </c>
      <c r="BI11" s="35">
        <v>50.9958071278826</v>
      </c>
      <c r="BJ11">
        <v>35.6</v>
      </c>
      <c r="BK11">
        <v>73.3</v>
      </c>
      <c r="BL11">
        <v>64.2</v>
      </c>
      <c r="BM11">
        <v>79.2</v>
      </c>
      <c r="BN11">
        <v>96.4</v>
      </c>
      <c r="BO11">
        <v>28.8</v>
      </c>
      <c r="BP11">
        <v>28.1</v>
      </c>
      <c r="BQ11">
        <v>9.6999999999999993</v>
      </c>
      <c r="BR11">
        <v>0</v>
      </c>
      <c r="BS11">
        <v>27.2</v>
      </c>
      <c r="BT11">
        <v>4.4000000000000004</v>
      </c>
      <c r="DJ11" s="10">
        <f>VLOOKUP(J11,[1]Nutrition!$B$4:$K$23,10,0)</f>
        <v>4.7501566416040104</v>
      </c>
    </row>
    <row r="12" spans="1:116" x14ac:dyDescent="0.25">
      <c r="A12" t="s">
        <v>82</v>
      </c>
      <c r="B12">
        <v>221</v>
      </c>
      <c r="C12" t="s">
        <v>83</v>
      </c>
      <c r="D12" t="s">
        <v>84</v>
      </c>
      <c r="F12">
        <v>2656</v>
      </c>
      <c r="G12" t="s">
        <v>90</v>
      </c>
      <c r="H12" t="s">
        <v>91</v>
      </c>
      <c r="I12" t="s">
        <v>92</v>
      </c>
      <c r="J12" s="41" t="s">
        <v>114</v>
      </c>
      <c r="K12">
        <v>25417</v>
      </c>
      <c r="L12" t="s">
        <v>115</v>
      </c>
      <c r="M12" t="s">
        <v>115</v>
      </c>
      <c r="N12" s="38">
        <v>397170</v>
      </c>
      <c r="O12" s="16">
        <v>32.994454713493532</v>
      </c>
      <c r="P12" s="16">
        <v>34.70425138632163</v>
      </c>
      <c r="Q12" s="16">
        <v>32.301293900184845</v>
      </c>
      <c r="R12" s="22">
        <v>4</v>
      </c>
      <c r="S12" s="10">
        <f>(VLOOKUP(J12,[1]HDDS!$A$3:$F$24,6,0))*100</f>
        <v>22.689463955637706</v>
      </c>
      <c r="T12" s="10">
        <f>(VLOOKUP(J12,[1]HDDS!$A$3:$F$24,5,0))*100</f>
        <v>31.79297597042514</v>
      </c>
      <c r="U12" s="10">
        <f>(VLOOKUP(J12,[1]HDDS!$A$3:$F$24,4,0))*100</f>
        <v>25.646950092421438</v>
      </c>
      <c r="V12" s="10">
        <f>(VLOOKUP(J12,[1]HDDS!$A$3:$F$24,3,0))*100</f>
        <v>13.170055452865064</v>
      </c>
      <c r="W12" s="10">
        <f>(VLOOKUP(J12,[1]HDDS!$A$3:$F$24,2,0))*100</f>
        <v>6.7005545286506472</v>
      </c>
      <c r="X12" s="22">
        <v>4</v>
      </c>
      <c r="Y12" s="10">
        <v>25</v>
      </c>
      <c r="Z12" s="10">
        <v>23.5</v>
      </c>
      <c r="AA12" s="10">
        <v>46.4</v>
      </c>
      <c r="AB12" s="10">
        <v>4.5999999999999996</v>
      </c>
      <c r="AC12" s="10">
        <v>0.5</v>
      </c>
      <c r="AD12" s="19">
        <v>3</v>
      </c>
      <c r="AE12" s="10">
        <f>(VLOOKUP(J12,'[1]coping strategy'!$B$4:$F$25,2,0))*100</f>
        <v>21.672828096118298</v>
      </c>
      <c r="AF12" s="10">
        <f>(VLOOKUP(J12,'[1]coping strategy'!$B$4:$F$25,3,0))*100</f>
        <v>22.458410351201479</v>
      </c>
      <c r="AG12" s="10">
        <f>(VLOOKUP(J12,'[1]coping strategy'!$B$4:$F$25,4,0))*100</f>
        <v>33.456561922365992</v>
      </c>
      <c r="AH12" s="10">
        <f>(VLOOKUP(J12,'[1]coping strategy'!$B$4:$F$25,5,0))*100</f>
        <v>22.412199630314234</v>
      </c>
      <c r="AI12" s="18">
        <v>4</v>
      </c>
      <c r="AJ12" s="10">
        <v>10.767097966728281</v>
      </c>
      <c r="AK12" s="10">
        <v>68.622920517560075</v>
      </c>
      <c r="AL12" s="10">
        <v>20.609981515711645</v>
      </c>
      <c r="AM12" s="14">
        <v>3</v>
      </c>
      <c r="AN12" s="27">
        <v>20.3</v>
      </c>
      <c r="AO12" s="26">
        <v>33.900000000000006</v>
      </c>
      <c r="AP12" s="25">
        <v>13.5</v>
      </c>
      <c r="AQ12" s="25">
        <v>12.6</v>
      </c>
      <c r="AR12" s="25">
        <v>11</v>
      </c>
      <c r="AS12" s="28">
        <v>11.84</v>
      </c>
      <c r="AT12" s="28">
        <v>11.35</v>
      </c>
      <c r="AU12" s="25">
        <v>23.5</v>
      </c>
      <c r="AV12" s="10">
        <v>66.774491682070234</v>
      </c>
      <c r="AW12" s="32">
        <v>26.151094023517757</v>
      </c>
      <c r="AX12" s="33">
        <v>-58.679677077087987</v>
      </c>
      <c r="AY12" s="34">
        <v>-71.97533431440705</v>
      </c>
      <c r="AZ12" s="37">
        <v>-99.082251930741847</v>
      </c>
      <c r="BA12" s="37">
        <v>69.069796023608973</v>
      </c>
      <c r="BB12" s="37">
        <v>-7.6395598135492442</v>
      </c>
      <c r="BC12" s="32">
        <v>97.248314323532341</v>
      </c>
      <c r="BD12" s="32">
        <v>62.840642060948802</v>
      </c>
      <c r="BE12" s="37">
        <v>41.723356009070059</v>
      </c>
      <c r="BF12" s="33">
        <v>68.357157819532006</v>
      </c>
      <c r="BG12" s="33">
        <v>48.746300286690364</v>
      </c>
      <c r="BH12" s="33">
        <v>61.394382673943873</v>
      </c>
      <c r="BI12" s="35">
        <v>69.96838777660696</v>
      </c>
      <c r="BJ12">
        <v>91.1</v>
      </c>
      <c r="BK12">
        <v>93.6</v>
      </c>
      <c r="BL12">
        <v>61.3</v>
      </c>
      <c r="BM12">
        <v>92.8</v>
      </c>
      <c r="BN12">
        <v>97.1</v>
      </c>
      <c r="BO12">
        <v>15.8</v>
      </c>
      <c r="BP12">
        <v>3.4</v>
      </c>
      <c r="BQ12">
        <v>1.8</v>
      </c>
      <c r="BR12">
        <v>0</v>
      </c>
      <c r="BS12">
        <v>23.1</v>
      </c>
      <c r="BT12">
        <v>55.9</v>
      </c>
      <c r="DJ12" s="10">
        <f>VLOOKUP(J12,[1]Nutrition!$B$4:$K$23,10,0)</f>
        <v>4.6242211838006213</v>
      </c>
    </row>
    <row r="13" spans="1:116" x14ac:dyDescent="0.25">
      <c r="A13" t="s">
        <v>82</v>
      </c>
      <c r="B13">
        <v>221</v>
      </c>
      <c r="C13" t="s">
        <v>83</v>
      </c>
      <c r="D13" t="s">
        <v>84</v>
      </c>
      <c r="F13">
        <v>2655</v>
      </c>
      <c r="G13" t="s">
        <v>85</v>
      </c>
      <c r="H13" t="s">
        <v>86</v>
      </c>
      <c r="I13" t="s">
        <v>87</v>
      </c>
      <c r="J13" s="41" t="s">
        <v>116</v>
      </c>
      <c r="K13">
        <v>25413</v>
      </c>
      <c r="L13" t="s">
        <v>117</v>
      </c>
      <c r="M13" t="s">
        <v>117</v>
      </c>
      <c r="N13" s="38">
        <v>607054</v>
      </c>
      <c r="O13" s="16">
        <v>22.948016415868672</v>
      </c>
      <c r="P13" s="16">
        <v>38.543091655266757</v>
      </c>
      <c r="Q13" s="16">
        <v>38.508891928864571</v>
      </c>
      <c r="R13" s="22">
        <v>4</v>
      </c>
      <c r="S13" s="10">
        <f>(VLOOKUP(J13,[1]HDDS!$A$3:$F$24,6,0))*100</f>
        <v>40.834473324213405</v>
      </c>
      <c r="T13" s="10">
        <f>(VLOOKUP(J13,[1]HDDS!$A$3:$F$24,5,0))*100</f>
        <v>25.13679890560876</v>
      </c>
      <c r="U13" s="10">
        <f>(VLOOKUP(J13,[1]HDDS!$A$3:$F$24,4,0))*100</f>
        <v>22.708618331053351</v>
      </c>
      <c r="V13" s="10">
        <f>(VLOOKUP(J13,[1]HDDS!$A$3:$F$24,3,0))*100</f>
        <v>9.3023255813953494</v>
      </c>
      <c r="W13" s="10">
        <f>(VLOOKUP(J13,[1]HDDS!$A$3:$F$24,2,0))*100</f>
        <v>2.017783857729138</v>
      </c>
      <c r="X13" s="23">
        <v>3</v>
      </c>
      <c r="Y13" s="10">
        <v>19.3</v>
      </c>
      <c r="Z13" s="10">
        <v>7.1</v>
      </c>
      <c r="AA13" s="10">
        <v>68.7</v>
      </c>
      <c r="AB13" s="10">
        <v>3.4</v>
      </c>
      <c r="AC13" s="10">
        <v>1.5</v>
      </c>
      <c r="AD13" s="19">
        <v>3</v>
      </c>
      <c r="AE13" s="10">
        <f>(VLOOKUP(J13,'[1]coping strategy'!$B$4:$F$25,2,0))*100</f>
        <v>27.086183310533517</v>
      </c>
      <c r="AF13" s="10">
        <f>(VLOOKUP(J13,'[1]coping strategy'!$B$4:$F$25,3,0))*100</f>
        <v>17.647058823529413</v>
      </c>
      <c r="AG13" s="10">
        <f>(VLOOKUP(J13,'[1]coping strategy'!$B$4:$F$25,4,0))*100</f>
        <v>36.525307797537621</v>
      </c>
      <c r="AH13" s="10">
        <f>(VLOOKUP(J13,'[1]coping strategy'!$B$4:$F$25,5,0))*100</f>
        <v>18.741450068399452</v>
      </c>
      <c r="AI13" s="20">
        <v>3</v>
      </c>
      <c r="AJ13" s="10">
        <v>13.987688098495212</v>
      </c>
      <c r="AK13" s="10">
        <v>68.741450068399459</v>
      </c>
      <c r="AL13" s="10">
        <v>17.270861833105336</v>
      </c>
      <c r="AM13" s="15">
        <v>2</v>
      </c>
      <c r="AN13" s="27">
        <v>52.6</v>
      </c>
      <c r="AO13" s="26">
        <v>47.5</v>
      </c>
      <c r="AP13" s="25">
        <v>29.7</v>
      </c>
      <c r="AQ13" s="25">
        <v>7.8</v>
      </c>
      <c r="AR13" s="25">
        <v>14.099999999999998</v>
      </c>
      <c r="AS13" s="28">
        <v>16.14</v>
      </c>
      <c r="AT13" s="28">
        <v>13.58</v>
      </c>
      <c r="AU13" s="25">
        <v>28.199999999999996</v>
      </c>
      <c r="AV13" s="10">
        <v>56.771545827633382</v>
      </c>
      <c r="AW13" s="33">
        <v>-36.89002123281405</v>
      </c>
      <c r="AX13" s="33">
        <v>-34.70171306847913</v>
      </c>
      <c r="AY13" s="34">
        <v>185.15909678160037</v>
      </c>
      <c r="AZ13" s="34">
        <v>-99.339616124046159</v>
      </c>
      <c r="BA13" s="34">
        <v>32.052182117648073</v>
      </c>
      <c r="BB13" s="34">
        <v>4106.1994278416933</v>
      </c>
      <c r="BC13" s="33">
        <v>40.464800202015148</v>
      </c>
      <c r="BD13" s="33">
        <v>73.040900469909133</v>
      </c>
      <c r="BE13" s="34">
        <v>71.538461538461533</v>
      </c>
      <c r="BF13" s="33">
        <v>45.607792947397598</v>
      </c>
      <c r="BG13" s="33">
        <v>53.483663778350966</v>
      </c>
      <c r="BH13" s="33">
        <v>18.642246183729338</v>
      </c>
      <c r="BI13" s="35">
        <v>49.896623018607855</v>
      </c>
      <c r="BJ13">
        <v>69.900000000000006</v>
      </c>
      <c r="BK13">
        <v>33.6</v>
      </c>
      <c r="BL13">
        <v>63.5</v>
      </c>
      <c r="BM13">
        <v>88.2</v>
      </c>
      <c r="BN13">
        <v>97.1</v>
      </c>
      <c r="BO13">
        <v>19.100000000000001</v>
      </c>
      <c r="BP13">
        <v>22.5</v>
      </c>
      <c r="BQ13">
        <v>3.6</v>
      </c>
      <c r="BR13">
        <v>0.5</v>
      </c>
      <c r="BS13">
        <v>29.9</v>
      </c>
      <c r="BT13">
        <v>21.3</v>
      </c>
      <c r="DJ13" s="10">
        <f>VLOOKUP(J13,[1]Nutrition!$B$4:$K$23,10,0)</f>
        <v>4.8337355859479736</v>
      </c>
    </row>
    <row r="14" spans="1:116" x14ac:dyDescent="0.25">
      <c r="A14" t="s">
        <v>82</v>
      </c>
      <c r="B14">
        <v>221</v>
      </c>
      <c r="C14" t="s">
        <v>83</v>
      </c>
      <c r="D14" t="s">
        <v>84</v>
      </c>
      <c r="F14">
        <v>2657</v>
      </c>
      <c r="G14" t="s">
        <v>118</v>
      </c>
      <c r="H14" t="s">
        <v>119</v>
      </c>
      <c r="I14" t="s">
        <v>120</v>
      </c>
      <c r="J14" t="s">
        <v>121</v>
      </c>
      <c r="K14">
        <v>111381</v>
      </c>
      <c r="L14" t="s">
        <v>122</v>
      </c>
      <c r="M14" t="s">
        <v>122</v>
      </c>
      <c r="N14" s="38">
        <v>1200230</v>
      </c>
      <c r="O14" s="16">
        <v>7.5657894736842106</v>
      </c>
      <c r="P14" s="16">
        <v>18.667763157894736</v>
      </c>
      <c r="Q14" s="16">
        <v>73.766447368421055</v>
      </c>
      <c r="R14" s="24">
        <v>2</v>
      </c>
      <c r="S14" s="10">
        <f>(VLOOKUP(J14,[1]HDDS!$A$3:$F$24,6,0))*100</f>
        <v>74.588815789473685</v>
      </c>
      <c r="T14" s="10">
        <f>(VLOOKUP(J14,[1]HDDS!$A$3:$F$24,5,0))*100</f>
        <v>13.569078947368421</v>
      </c>
      <c r="U14" s="10">
        <f>(VLOOKUP(J14,[1]HDDS!$A$3:$F$24,4,0))*100</f>
        <v>8.223684210526315</v>
      </c>
      <c r="V14" s="10">
        <f>(VLOOKUP(J14,[1]HDDS!$A$3:$F$24,3,0))*100</f>
        <v>2.7138157894736841</v>
      </c>
      <c r="W14" s="10">
        <f>(VLOOKUP(J14,[1]HDDS!$A$3:$F$24,2,0))*100</f>
        <v>0.9046052631578948</v>
      </c>
      <c r="X14" s="24">
        <v>2</v>
      </c>
      <c r="Y14" s="10">
        <v>11.5</v>
      </c>
      <c r="Z14" s="10">
        <v>12</v>
      </c>
      <c r="AA14" s="10">
        <v>75</v>
      </c>
      <c r="AB14" s="10">
        <v>0.5</v>
      </c>
      <c r="AC14" s="10">
        <v>1</v>
      </c>
      <c r="AD14" s="19">
        <v>3</v>
      </c>
      <c r="AE14" s="10">
        <f>(VLOOKUP(J14,'[1]coping strategy'!$B$4:$F$25,2,0))*100</f>
        <v>45.39473684210526</v>
      </c>
      <c r="AF14" s="10">
        <f>(VLOOKUP(J14,'[1]coping strategy'!$B$4:$F$25,3,0))*100</f>
        <v>16.858552631578949</v>
      </c>
      <c r="AG14" s="10">
        <f>(VLOOKUP(J14,'[1]coping strategy'!$B$4:$F$25,4,0))*100</f>
        <v>30.921052631578949</v>
      </c>
      <c r="AH14" s="10">
        <f>(VLOOKUP(J14,'[1]coping strategy'!$B$4:$F$25,5,0))*100</f>
        <v>6.8256578947368416</v>
      </c>
      <c r="AI14" s="20">
        <v>3</v>
      </c>
      <c r="AJ14" s="10">
        <v>36.513157894736842</v>
      </c>
      <c r="AK14" s="10">
        <v>46.05263157894737</v>
      </c>
      <c r="AL14" s="10">
        <v>17.434210526315791</v>
      </c>
      <c r="AM14" s="15">
        <v>2</v>
      </c>
      <c r="AN14" s="27">
        <v>47.4</v>
      </c>
      <c r="AO14" s="26">
        <v>12</v>
      </c>
      <c r="AP14" s="25">
        <v>20.3</v>
      </c>
      <c r="AQ14" s="25">
        <v>1</v>
      </c>
      <c r="AR14" s="25">
        <v>1</v>
      </c>
      <c r="AS14" s="28">
        <v>9.2899999999999991</v>
      </c>
      <c r="AT14" s="28">
        <v>8.82</v>
      </c>
      <c r="AU14" s="25">
        <v>36.5</v>
      </c>
      <c r="AV14" s="10">
        <v>15.953947368421053</v>
      </c>
      <c r="BC14" s="33">
        <v>56.356277460212731</v>
      </c>
      <c r="BD14" s="33">
        <v>68.65488565405208</v>
      </c>
      <c r="BE14" s="34">
        <v>39.130434782608695</v>
      </c>
      <c r="BF14" s="33">
        <v>50.74695481200564</v>
      </c>
      <c r="BG14" s="33">
        <v>50.781387447450541</v>
      </c>
      <c r="BH14" s="33">
        <v>59.2421001503197</v>
      </c>
      <c r="BI14" s="35">
        <v>16.365131578947366</v>
      </c>
      <c r="BJ14">
        <v>78.3</v>
      </c>
      <c r="BK14">
        <v>90.9</v>
      </c>
      <c r="BL14">
        <v>30.6</v>
      </c>
      <c r="BM14">
        <v>69.400000000000006</v>
      </c>
      <c r="BN14">
        <v>90.9</v>
      </c>
      <c r="BO14">
        <v>0.9</v>
      </c>
      <c r="BP14">
        <v>10</v>
      </c>
      <c r="BQ14">
        <v>2.2999999999999998</v>
      </c>
      <c r="BR14">
        <v>5.4</v>
      </c>
      <c r="BS14">
        <v>2</v>
      </c>
      <c r="BT14">
        <v>58.5</v>
      </c>
      <c r="DJ14" s="10">
        <f>VLOOKUP(J14,[1]Nutrition!$B$4:$K$23,10,0)</f>
        <v>2.4107820804859528</v>
      </c>
    </row>
    <row r="15" spans="1:116" x14ac:dyDescent="0.25">
      <c r="A15" t="s">
        <v>82</v>
      </c>
      <c r="B15">
        <v>221</v>
      </c>
      <c r="C15" t="s">
        <v>83</v>
      </c>
      <c r="D15" t="s">
        <v>84</v>
      </c>
      <c r="F15">
        <v>2657</v>
      </c>
      <c r="G15" t="s">
        <v>118</v>
      </c>
      <c r="H15" t="s">
        <v>119</v>
      </c>
      <c r="I15" t="s">
        <v>120</v>
      </c>
      <c r="J15" t="s">
        <v>123</v>
      </c>
      <c r="K15">
        <v>111380</v>
      </c>
      <c r="L15" t="s">
        <v>124</v>
      </c>
      <c r="M15" t="s">
        <v>124</v>
      </c>
      <c r="N15" s="38">
        <v>509133</v>
      </c>
      <c r="O15" s="16">
        <v>7.5409836065573774</v>
      </c>
      <c r="P15" s="16">
        <v>28.032786885245901</v>
      </c>
      <c r="Q15" s="16">
        <v>64.426229508196727</v>
      </c>
      <c r="R15" s="24">
        <v>2</v>
      </c>
      <c r="S15" s="10">
        <f>(VLOOKUP(J15,[1]HDDS!$A$3:$F$24,6,0))*100</f>
        <v>78.688524590163937</v>
      </c>
      <c r="T15" s="10">
        <f>(VLOOKUP(J15,[1]HDDS!$A$3:$F$24,5,0))*100</f>
        <v>11.311475409836065</v>
      </c>
      <c r="U15" s="10">
        <f>(VLOOKUP(J15,[1]HDDS!$A$3:$F$24,4,0))*100</f>
        <v>7.3770491803278686</v>
      </c>
      <c r="V15" s="10">
        <f>(VLOOKUP(J15,[1]HDDS!$A$3:$F$24,3,0))*100</f>
        <v>1.8032786885245904</v>
      </c>
      <c r="W15" s="10">
        <f>(VLOOKUP(J15,[1]HDDS!$A$3:$F$24,2,0))*100</f>
        <v>0.81967213114754101</v>
      </c>
      <c r="X15" s="24">
        <v>2</v>
      </c>
      <c r="Y15" s="10">
        <v>21.6</v>
      </c>
      <c r="Z15" s="10">
        <v>12.5</v>
      </c>
      <c r="AA15" s="10">
        <v>60.8</v>
      </c>
      <c r="AB15" s="10">
        <v>2.8</v>
      </c>
      <c r="AC15" s="10">
        <v>2.2999999999999998</v>
      </c>
      <c r="AD15" s="19">
        <v>3</v>
      </c>
      <c r="AE15" s="10">
        <f>(VLOOKUP(J15,'[1]coping strategy'!$B$4:$F$25,2,0))*100</f>
        <v>43.934426229508198</v>
      </c>
      <c r="AF15" s="10">
        <f>(VLOOKUP(J15,'[1]coping strategy'!$B$4:$F$25,3,0))*100</f>
        <v>19.016393442622952</v>
      </c>
      <c r="AG15" s="10">
        <f>(VLOOKUP(J15,'[1]coping strategy'!$B$4:$F$25,4,0))*100</f>
        <v>24.42622950819672</v>
      </c>
      <c r="AH15" s="10">
        <f>(VLOOKUP(J15,'[1]coping strategy'!$B$4:$F$25,5,0))*100</f>
        <v>12.622950819672131</v>
      </c>
      <c r="AI15" s="20">
        <v>3</v>
      </c>
      <c r="AJ15" s="10">
        <v>25.901639344262296</v>
      </c>
      <c r="AK15" s="10">
        <v>55.73770491803279</v>
      </c>
      <c r="AL15" s="10">
        <v>18.360655737704917</v>
      </c>
      <c r="AM15" s="15">
        <v>2</v>
      </c>
      <c r="AN15" s="27">
        <v>30.7</v>
      </c>
      <c r="AO15" s="26">
        <v>20.3</v>
      </c>
      <c r="AP15" s="25">
        <v>21.5</v>
      </c>
      <c r="AQ15" s="25">
        <v>1.9</v>
      </c>
      <c r="AR15" s="25">
        <v>3.8</v>
      </c>
      <c r="AS15" s="28">
        <v>9.2899999999999991</v>
      </c>
      <c r="AT15" s="28">
        <v>8.82</v>
      </c>
      <c r="AU15" s="25">
        <v>20.5</v>
      </c>
      <c r="AV15" s="10">
        <v>24.754098360655739</v>
      </c>
      <c r="AW15" s="33">
        <v>54.743632095990968</v>
      </c>
      <c r="AX15" s="33">
        <v>35.364287327124281</v>
      </c>
      <c r="AY15" s="34">
        <v>9.3146014508770349</v>
      </c>
      <c r="AZ15" s="34">
        <v>-100</v>
      </c>
      <c r="BA15" s="34">
        <v>391.63149519746651</v>
      </c>
      <c r="BB15" s="34">
        <v>-100</v>
      </c>
      <c r="BC15" s="33">
        <v>54.077577262220558</v>
      </c>
      <c r="BD15" s="33">
        <v>22.37487164439149</v>
      </c>
      <c r="BE15" s="34">
        <v>45.454545454545453</v>
      </c>
      <c r="BF15" s="33">
        <v>44.707993481767367</v>
      </c>
      <c r="BG15" s="33">
        <v>70.89517004003261</v>
      </c>
      <c r="BH15" s="33">
        <v>67.139544000371615</v>
      </c>
      <c r="BI15" s="35">
        <v>18.360655737704917</v>
      </c>
      <c r="BJ15">
        <v>72.8</v>
      </c>
      <c r="BK15">
        <v>83.4</v>
      </c>
      <c r="BL15">
        <v>66</v>
      </c>
      <c r="BM15">
        <v>91.5</v>
      </c>
      <c r="BN15">
        <v>96</v>
      </c>
      <c r="BO15">
        <v>22</v>
      </c>
      <c r="BP15">
        <v>22</v>
      </c>
      <c r="BQ15">
        <v>9</v>
      </c>
      <c r="BR15">
        <v>1.4</v>
      </c>
      <c r="BS15">
        <v>16.5</v>
      </c>
      <c r="BT15">
        <v>25.7</v>
      </c>
      <c r="DJ15" s="10">
        <f>VLOOKUP(J15,[1]Nutrition!$B$4:$K$23,10,0)</f>
        <v>3.4140969162995596</v>
      </c>
    </row>
    <row r="16" spans="1:116" x14ac:dyDescent="0.25">
      <c r="AJ16" s="10"/>
      <c r="AK16" s="10"/>
      <c r="AL16" s="10"/>
      <c r="AO16" s="10"/>
      <c r="AP16" s="10"/>
      <c r="AQ16" s="10"/>
      <c r="AR16" s="10"/>
      <c r="AS16" s="10"/>
      <c r="AT16" s="10"/>
      <c r="AU16" s="10"/>
    </row>
    <row r="17" spans="17:47" x14ac:dyDescent="0.25">
      <c r="AJ17" s="10"/>
      <c r="AK17" s="10"/>
      <c r="AL17" s="10"/>
      <c r="AO17" s="10"/>
      <c r="AP17" s="10"/>
      <c r="AQ17" s="10"/>
      <c r="AR17" s="10"/>
      <c r="AS17" s="10"/>
      <c r="AT17" s="10"/>
      <c r="AU17" s="10"/>
    </row>
    <row r="18" spans="17:47" x14ac:dyDescent="0.25">
      <c r="Q18" s="17"/>
      <c r="AJ18" s="10"/>
      <c r="AK18" s="10"/>
      <c r="AL18" s="10"/>
      <c r="AO18" s="10"/>
      <c r="AP18" s="10"/>
      <c r="AQ18" s="10"/>
      <c r="AR18" s="10"/>
      <c r="AS18" s="10"/>
      <c r="AT18" s="10"/>
      <c r="AU18" s="10"/>
    </row>
    <row r="19" spans="17:47" x14ac:dyDescent="0.25">
      <c r="AJ19" s="10"/>
      <c r="AK19" s="10"/>
      <c r="AL19" s="10"/>
      <c r="AO19" s="10"/>
      <c r="AP19" s="10"/>
      <c r="AQ19" s="10"/>
      <c r="AR19" s="10"/>
      <c r="AS19" s="10"/>
      <c r="AT19" s="10"/>
      <c r="AU19" s="10"/>
    </row>
    <row r="20" spans="17:47" x14ac:dyDescent="0.25">
      <c r="AJ20" s="10"/>
      <c r="AK20" s="10"/>
      <c r="AL20" s="10"/>
      <c r="AO20" s="10"/>
      <c r="AP20" s="10"/>
      <c r="AQ20" s="10"/>
      <c r="AR20" s="10"/>
      <c r="AS20" s="10"/>
      <c r="AT20" s="10"/>
      <c r="AU20" s="10"/>
    </row>
    <row r="21" spans="17:47" x14ac:dyDescent="0.25">
      <c r="AO21" s="10"/>
      <c r="AP21" s="10"/>
      <c r="AQ21" s="10"/>
      <c r="AR21" s="10"/>
      <c r="AS21" s="10"/>
      <c r="AT21" s="10"/>
      <c r="AU21" s="10"/>
    </row>
    <row r="22" spans="17:47" x14ac:dyDescent="0.25">
      <c r="AO22" s="10"/>
      <c r="AP22" s="10"/>
      <c r="AQ22" s="10"/>
      <c r="AR22" s="10"/>
      <c r="AS22" s="10"/>
      <c r="AT22" s="10"/>
      <c r="AU22" s="10"/>
    </row>
    <row r="23" spans="17:47" x14ac:dyDescent="0.25">
      <c r="AO23" s="10"/>
      <c r="AP23" s="10"/>
      <c r="AQ23" s="10"/>
      <c r="AR23" s="10"/>
      <c r="AS23" s="10"/>
      <c r="AT23" s="10"/>
      <c r="AU23" s="10"/>
    </row>
    <row r="24" spans="17:47" x14ac:dyDescent="0.25">
      <c r="AO24" s="10"/>
      <c r="AP24" s="10"/>
      <c r="AQ24" s="10"/>
      <c r="AR24" s="10"/>
      <c r="AS24" s="10"/>
      <c r="AT24" s="10"/>
      <c r="AU24" s="10"/>
    </row>
    <row r="25" spans="17:47" x14ac:dyDescent="0.25">
      <c r="AO25" s="10"/>
      <c r="AP25" s="10"/>
      <c r="AQ25" s="10"/>
      <c r="AR25" s="10"/>
      <c r="AS25" s="10"/>
      <c r="AT25" s="10"/>
      <c r="AU25" s="10"/>
    </row>
    <row r="26" spans="17:47" x14ac:dyDescent="0.25">
      <c r="AO26" s="10"/>
      <c r="AP26" s="10"/>
      <c r="AQ26" s="10"/>
      <c r="AR26" s="10"/>
      <c r="AS26" s="10"/>
      <c r="AT26" s="10"/>
      <c r="AU26" s="10"/>
    </row>
    <row r="27" spans="17:47" x14ac:dyDescent="0.25">
      <c r="AO27" s="10"/>
      <c r="AP27" s="10"/>
      <c r="AQ27" s="10"/>
      <c r="AR27" s="10"/>
      <c r="AS27" s="10"/>
      <c r="AT27" s="10"/>
      <c r="AU27" s="10"/>
    </row>
    <row r="28" spans="17:47" x14ac:dyDescent="0.25">
      <c r="AO28" s="10"/>
      <c r="AP28" s="10"/>
      <c r="AQ28" s="10"/>
      <c r="AR28" s="10"/>
      <c r="AS28" s="10"/>
      <c r="AT28" s="10"/>
      <c r="AU28" s="10"/>
    </row>
    <row r="29" spans="17:47" x14ac:dyDescent="0.25">
      <c r="AO29" s="10"/>
      <c r="AP29" s="10"/>
      <c r="AQ29" s="10"/>
      <c r="AR29" s="10"/>
      <c r="AS29" s="10"/>
      <c r="AT29" s="10"/>
      <c r="AU29" s="10"/>
    </row>
    <row r="30" spans="17:47" x14ac:dyDescent="0.25">
      <c r="AO30" s="10"/>
      <c r="AP30" s="10"/>
      <c r="AQ30" s="10"/>
      <c r="AR30" s="10"/>
      <c r="AS30" s="10"/>
      <c r="AT30" s="10"/>
      <c r="AU30" s="10"/>
    </row>
    <row r="31" spans="17:47" x14ac:dyDescent="0.25">
      <c r="AO31" s="10"/>
      <c r="AP31" s="10"/>
      <c r="AQ31" s="10"/>
      <c r="AR31" s="10"/>
      <c r="AS31" s="10"/>
      <c r="AT31" s="10"/>
      <c r="AU31" s="10"/>
    </row>
    <row r="32" spans="17:47" x14ac:dyDescent="0.25">
      <c r="AO32" s="10"/>
      <c r="AP32" s="10"/>
      <c r="AQ32" s="10"/>
      <c r="AR32" s="10"/>
      <c r="AS32" s="10"/>
      <c r="AT32" s="10"/>
      <c r="AU32" s="10"/>
    </row>
    <row r="33" spans="41:47" x14ac:dyDescent="0.25">
      <c r="AO33" s="10"/>
      <c r="AP33" s="10"/>
      <c r="AQ33" s="10"/>
      <c r="AR33" s="10"/>
      <c r="AS33" s="10"/>
      <c r="AT33" s="10"/>
      <c r="AU33" s="10"/>
    </row>
    <row r="34" spans="41:47" x14ac:dyDescent="0.25">
      <c r="AO34" s="10"/>
      <c r="AP34" s="10"/>
      <c r="AQ34" s="10"/>
      <c r="AR34" s="10"/>
      <c r="AS34" s="10"/>
      <c r="AT34" s="10"/>
      <c r="AU34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SEYDI Boubacar</cp:lastModifiedBy>
  <dcterms:created xsi:type="dcterms:W3CDTF">2020-10-05T18:45:29Z</dcterms:created>
  <dcterms:modified xsi:type="dcterms:W3CDTF">2021-03-16T12:07:13Z</dcterms:modified>
</cp:coreProperties>
</file>