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אוניברסיטת תל אביב\laba\היענות לתדר ותהודה\"/>
    </mc:Choice>
  </mc:AlternateContent>
  <bookViews>
    <workbookView xWindow="-105" yWindow="-105" windowWidth="23250" windowHeight="12450" activeTab="1"/>
  </bookViews>
  <sheets>
    <sheet name="Sheet1" sheetId="7" r:id="rId1"/>
    <sheet name="Ramkol2" sheetId="2" r:id="rId2"/>
    <sheet name="Ramkol3" sheetId="3" r:id="rId3"/>
    <sheet name="Ramkol4" sheetId="4" r:id="rId4"/>
    <sheet name="Ramkol5" sheetId="5" r:id="rId5"/>
    <sheet name="Ramkol6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4" i="2"/>
  <c r="E3" i="2"/>
  <c r="E4" i="3"/>
  <c r="E3" i="3"/>
  <c r="E2" i="3"/>
  <c r="F2" i="3"/>
  <c r="F3" i="3"/>
  <c r="F4" i="3"/>
  <c r="B8" i="3"/>
  <c r="D2" i="2"/>
  <c r="B3" i="2"/>
  <c r="C3" i="2" s="1"/>
  <c r="B4" i="2"/>
  <c r="C4" i="2" s="1"/>
  <c r="B2" i="2"/>
  <c r="C2" i="2" s="1"/>
  <c r="AH9" i="7"/>
  <c r="F4" i="2" l="1"/>
  <c r="H2" i="2"/>
  <c r="H4" i="2"/>
  <c r="F2" i="2"/>
  <c r="F3" i="2"/>
  <c r="H3" i="2"/>
  <c r="H4" i="3" l="1"/>
  <c r="H3" i="3"/>
  <c r="H2" i="3"/>
  <c r="AI17" i="7" l="1"/>
  <c r="AI15" i="7"/>
  <c r="AI14" i="7"/>
  <c r="AI8" i="7" l="1"/>
  <c r="Y5" i="7" s="1"/>
  <c r="AI7" i="7"/>
  <c r="AG6" i="7"/>
  <c r="AH5" i="7"/>
  <c r="E3" i="6"/>
  <c r="E2" i="6"/>
  <c r="D3" i="6"/>
  <c r="D2" i="6"/>
  <c r="E3" i="5"/>
  <c r="E4" i="5"/>
  <c r="E2" i="5"/>
  <c r="D3" i="5"/>
  <c r="D4" i="5"/>
  <c r="D2" i="5"/>
  <c r="D4" i="4"/>
  <c r="E4" i="4" s="1"/>
  <c r="D3" i="4"/>
  <c r="E3" i="4" s="1"/>
  <c r="D2" i="4"/>
  <c r="E2" i="4" s="1"/>
  <c r="G3" i="3"/>
  <c r="I3" i="3" s="1"/>
  <c r="G4" i="3"/>
  <c r="I4" i="3" s="1"/>
  <c r="G2" i="3"/>
  <c r="I2" i="3" s="1"/>
  <c r="G4" i="2"/>
  <c r="I4" i="2" s="1"/>
  <c r="G3" i="2"/>
  <c r="I3" i="2" s="1"/>
  <c r="G2" i="2"/>
  <c r="I2" i="2" s="1"/>
  <c r="V5" i="7" l="1"/>
  <c r="X5" i="7"/>
</calcChain>
</file>

<file path=xl/sharedStrings.xml><?xml version="1.0" encoding="utf-8"?>
<sst xmlns="http://schemas.openxmlformats.org/spreadsheetml/2006/main" count="50" uniqueCount="29">
  <si>
    <t>מדידות</t>
  </si>
  <si>
    <t>במדידת התנגדות</t>
  </si>
  <si>
    <t xml:space="preserve">ריצד גם ריצד </t>
  </si>
  <si>
    <t>סליל</t>
  </si>
  <si>
    <t>eror p to n</t>
  </si>
  <si>
    <t>קבל</t>
  </si>
  <si>
    <t>נגד</t>
  </si>
  <si>
    <t>VPP</t>
  </si>
  <si>
    <t>אמפליתודה 1 וולט</t>
  </si>
  <si>
    <r>
      <t>R[</t>
    </r>
    <r>
      <rPr>
        <sz val="11"/>
        <color theme="1"/>
        <rFont val="Calibri"/>
        <family val="2"/>
      </rPr>
      <t>Ω]</t>
    </r>
  </si>
  <si>
    <t>L[mH]</t>
  </si>
  <si>
    <t>C[nF]</t>
  </si>
  <si>
    <t>f[Hz]</t>
  </si>
  <si>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[rad]</t>
    </r>
  </si>
  <si>
    <t>R[Ω]</t>
  </si>
  <si>
    <t>ω[rad]</t>
  </si>
  <si>
    <t>a[0]</t>
  </si>
  <si>
    <r>
      <t>התנגדות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charset val="177"/>
      </rPr>
      <t>)</t>
    </r>
  </si>
  <si>
    <t>a[1]</t>
  </si>
  <si>
    <t>השראה(H)</t>
  </si>
  <si>
    <t>כולל</t>
  </si>
  <si>
    <t>a[2]</t>
  </si>
  <si>
    <t>קיבול(F)</t>
  </si>
  <si>
    <t>dc</t>
  </si>
  <si>
    <t>dc res</t>
  </si>
  <si>
    <t>df</t>
  </si>
  <si>
    <t>dl</t>
  </si>
  <si>
    <t>L[H]</t>
  </si>
  <si>
    <t>df/f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</si>
</sst>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rgb="FF000000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4:AJ17"/>
  <sheetViews>
    <sheetView topLeftCell="Y1" workbookViewId="0">
      <selection activeCell="AH5" sqref="AH5"/>
    </sheetView>
  </sheetViews>
  <sheetFormatPr defaultColWidth="8.875" defaultRowHeight="14.25" x14ac:dyDescent="0.2"/>
  <cols>
    <col min="1" max="23" width="8.875" style="3"/>
    <col min="24" max="24" width="12" style="3" bestFit="1" customWidth="1"/>
    <col min="25" max="25" width="8.875" style="3"/>
    <col min="26" max="26" width="9.25" style="3" customWidth="1"/>
    <col min="27" max="16384" width="8.875" style="3"/>
  </cols>
  <sheetData>
    <row r="4" spans="22:36" ht="15" x14ac:dyDescent="0.25">
      <c r="V4" s="3" t="s">
        <v>21</v>
      </c>
      <c r="X4" s="3" t="s">
        <v>18</v>
      </c>
      <c r="Y4" s="3" t="s">
        <v>16</v>
      </c>
      <c r="AG4" s="3" t="s">
        <v>22</v>
      </c>
      <c r="AH4" s="3" t="s">
        <v>19</v>
      </c>
      <c r="AI4" s="3" t="s">
        <v>17</v>
      </c>
      <c r="AJ4" s="3" t="s">
        <v>0</v>
      </c>
    </row>
    <row r="5" spans="22:36" x14ac:dyDescent="0.2">
      <c r="V5" s="3">
        <f>AI7/AI8</f>
        <v>0.98305396377899679</v>
      </c>
      <c r="X5" s="3">
        <f>AI8*AG6</f>
        <v>9.0556575000000008E-6</v>
      </c>
      <c r="Y5" s="3">
        <f>AH5/AI8</f>
        <v>1.7199358522558965E-4</v>
      </c>
      <c r="AE5" s="3" t="s">
        <v>1</v>
      </c>
      <c r="AF5" s="3" t="s">
        <v>2</v>
      </c>
      <c r="AH5" s="3">
        <f>841.9*10^-3</f>
        <v>0.84189999999999998</v>
      </c>
      <c r="AI5" s="3">
        <v>82.95</v>
      </c>
      <c r="AJ5" s="3" t="s">
        <v>3</v>
      </c>
    </row>
    <row r="6" spans="22:36" x14ac:dyDescent="0.2">
      <c r="AF6" s="3" t="s">
        <v>4</v>
      </c>
      <c r="AG6" s="3">
        <f>1.85*10^-9</f>
        <v>1.8500000000000002E-9</v>
      </c>
      <c r="AJ6" s="3" t="s">
        <v>5</v>
      </c>
    </row>
    <row r="7" spans="22:36" x14ac:dyDescent="0.2">
      <c r="AI7" s="3">
        <f>4.812*10^3</f>
        <v>4812</v>
      </c>
      <c r="AJ7" s="3" t="s">
        <v>6</v>
      </c>
    </row>
    <row r="8" spans="22:36" x14ac:dyDescent="0.2">
      <c r="AI8" s="3">
        <f>AI5+AI7</f>
        <v>4894.95</v>
      </c>
      <c r="AJ8" s="3" t="s">
        <v>20</v>
      </c>
    </row>
    <row r="9" spans="22:36" x14ac:dyDescent="0.2">
      <c r="AH9" s="3">
        <f>AH5*0.01+0.0005</f>
        <v>8.9189999999999998E-3</v>
      </c>
    </row>
    <row r="10" spans="22:36" x14ac:dyDescent="0.2">
      <c r="AF10" s="3" t="s">
        <v>7</v>
      </c>
      <c r="AG10" s="3">
        <v>2</v>
      </c>
      <c r="AJ10" s="3" t="s">
        <v>8</v>
      </c>
    </row>
    <row r="14" spans="22:36" x14ac:dyDescent="0.2">
      <c r="AI14" s="3">
        <f>AI5*0.012+0.05</f>
        <v>1.0454000000000001</v>
      </c>
    </row>
    <row r="15" spans="22:36" x14ac:dyDescent="0.2">
      <c r="AI15" s="3">
        <f>AI7*0.012+5</f>
        <v>62.744</v>
      </c>
    </row>
    <row r="17" spans="35:35" x14ac:dyDescent="0.2">
      <c r="AI17" s="3">
        <f>SQRT(AI14^2+AI15^2)</f>
        <v>62.752708285459683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2" sqref="E2"/>
    </sheetView>
  </sheetViews>
  <sheetFormatPr defaultRowHeight="14.25" x14ac:dyDescent="0.2"/>
  <cols>
    <col min="4" max="4" width="9.25" bestFit="1" customWidth="1"/>
  </cols>
  <sheetData>
    <row r="1" spans="1:9" ht="15" x14ac:dyDescent="0.25">
      <c r="A1" t="s">
        <v>9</v>
      </c>
      <c r="B1" t="s">
        <v>27</v>
      </c>
      <c r="C1" t="s">
        <v>26</v>
      </c>
      <c r="D1" t="s">
        <v>11</v>
      </c>
      <c r="E1" t="s">
        <v>23</v>
      </c>
      <c r="F1" s="1" t="s">
        <v>13</v>
      </c>
      <c r="G1" t="s">
        <v>12</v>
      </c>
      <c r="H1" t="s">
        <v>25</v>
      </c>
      <c r="I1" t="s">
        <v>28</v>
      </c>
    </row>
    <row r="2" spans="1:9" x14ac:dyDescent="0.2">
      <c r="A2">
        <v>10.557</v>
      </c>
      <c r="B2">
        <f>841.9*10^-3</f>
        <v>0.84189999999999998</v>
      </c>
      <c r="C2">
        <f>B2*0.01+0.0005</f>
        <v>8.9189999999999998E-3</v>
      </c>
      <c r="D2">
        <f>21.7</f>
        <v>21.7</v>
      </c>
      <c r="E2">
        <f>D2*0.012+0.05</f>
        <v>0.31040000000000001</v>
      </c>
      <c r="F2">
        <f>1/SQRT(B2*D2*10^-9)</f>
        <v>7398.4352676746712</v>
      </c>
      <c r="G2">
        <f>F2/(2*PI())</f>
        <v>1177.4975439958337</v>
      </c>
      <c r="H2">
        <f>SQRT((C2/(2*(B2^1.5)*SQRT(D2*10^-9)))^2+((E2*10^-9)/(2*((D2*10^-9)^1.5)*SQRT(B2)))^2)</f>
        <v>65.845995007674517</v>
      </c>
      <c r="I2">
        <f>100*H2/G2</f>
        <v>5.5920282248934781</v>
      </c>
    </row>
    <row r="3" spans="1:9" x14ac:dyDescent="0.2">
      <c r="A3">
        <v>10.557</v>
      </c>
      <c r="B3">
        <f t="shared" ref="B3:B4" si="0">841.9*10^-3</f>
        <v>0.84189999999999998</v>
      </c>
      <c r="C3">
        <f t="shared" ref="C3:C4" si="1">B3*0.01+0.0005</f>
        <v>8.9189999999999998E-3</v>
      </c>
      <c r="D3">
        <v>87.26</v>
      </c>
      <c r="E3">
        <f>D3*0.012+0.05</f>
        <v>1.0971200000000001</v>
      </c>
      <c r="F3">
        <f t="shared" ref="F3:F4" si="2">1/SQRT(B3*D3*10^-9)</f>
        <v>3689.4543480561069</v>
      </c>
      <c r="G3">
        <f>F3/(2*PI())</f>
        <v>587.19489680501556</v>
      </c>
      <c r="H3">
        <f t="shared" ref="H3:H4" si="3">SQRT((C3/(2*(B3^1.5)*SQRT(D3*10^-9)))^2+((E3*10^-9)/(2*((D3*10^-9)^1.5)*SQRT(B3)))^2)</f>
        <v>30.329409678893867</v>
      </c>
      <c r="I3">
        <f t="shared" ref="I3:I4" si="4">100*H3/G3</f>
        <v>5.1651350929511022</v>
      </c>
    </row>
    <row r="4" spans="1:9" x14ac:dyDescent="0.2">
      <c r="A4">
        <v>10.557</v>
      </c>
      <c r="B4">
        <f t="shared" si="0"/>
        <v>0.84189999999999998</v>
      </c>
      <c r="C4">
        <f t="shared" si="1"/>
        <v>8.9189999999999998E-3</v>
      </c>
      <c r="D4">
        <v>5.1210000000000004</v>
      </c>
      <c r="E4">
        <f>D4*0.012+0.005</f>
        <v>6.6452000000000011E-2</v>
      </c>
      <c r="F4">
        <f t="shared" si="2"/>
        <v>15229.735375917237</v>
      </c>
      <c r="G4">
        <f>F4/(2*PI())</f>
        <v>2423.8876670587333</v>
      </c>
      <c r="H4">
        <f t="shared" si="3"/>
        <v>127.56138321309666</v>
      </c>
      <c r="I4">
        <f t="shared" si="4"/>
        <v>5.2626771837114896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2" sqref="E2"/>
    </sheetView>
  </sheetViews>
  <sheetFormatPr defaultRowHeight="14.25" x14ac:dyDescent="0.2"/>
  <sheetData>
    <row r="1" spans="1:9" x14ac:dyDescent="0.2">
      <c r="A1" t="s">
        <v>14</v>
      </c>
      <c r="B1" s="2" t="s">
        <v>27</v>
      </c>
      <c r="C1" s="2" t="s">
        <v>26</v>
      </c>
      <c r="D1" t="s">
        <v>11</v>
      </c>
      <c r="E1" t="s">
        <v>23</v>
      </c>
      <c r="F1" t="s">
        <v>15</v>
      </c>
      <c r="G1" t="s">
        <v>12</v>
      </c>
      <c r="H1" t="s">
        <v>25</v>
      </c>
      <c r="I1" t="s">
        <v>28</v>
      </c>
    </row>
    <row r="2" spans="1:9" x14ac:dyDescent="0.2">
      <c r="A2">
        <v>10.557</v>
      </c>
      <c r="B2" s="2">
        <v>0.84189999999999998</v>
      </c>
      <c r="C2" s="2">
        <v>8.9189999999999998E-3</v>
      </c>
      <c r="D2">
        <v>69.89</v>
      </c>
      <c r="E2">
        <f>SQRT((D2*0.012+0.05)^2+B8^2)</f>
        <v>0.89288977057641328</v>
      </c>
      <c r="F2">
        <f>1/SQRT(B2*10^-9*D2*10^-3)</f>
        <v>130365.36502242557</v>
      </c>
      <c r="G2">
        <f>F2/(2*PI())</f>
        <v>20748.292251298306</v>
      </c>
      <c r="H2">
        <f>SQRT((B2/(2*(A2^1.5)*SQRT(D2*10^-9)))^2+((E2*10^-9)/(2*((D2*10^-9)^1.5)*SQRT(A2)))^2)</f>
        <v>47.012655578422255</v>
      </c>
      <c r="I2">
        <f>100*H2/G2</f>
        <v>0.22658566309466013</v>
      </c>
    </row>
    <row r="3" spans="1:9" x14ac:dyDescent="0.2">
      <c r="A3">
        <v>10.557</v>
      </c>
      <c r="B3" s="2">
        <v>0.84189999999999998</v>
      </c>
      <c r="C3" s="2">
        <v>8.9189999999999998E-3</v>
      </c>
      <c r="D3">
        <v>17.100000000000001</v>
      </c>
      <c r="E3">
        <f>SQRT((D3*0.012+0.05)^2+B8^2)</f>
        <v>0.26949404446109759</v>
      </c>
      <c r="F3">
        <f>1/SQRT(B3*10^-9*D3*10^-3)</f>
        <v>263555.26110241149</v>
      </c>
      <c r="G3">
        <f t="shared" ref="G3:G4" si="0">F3/(2*PI())</f>
        <v>41946.122582323922</v>
      </c>
      <c r="H3">
        <f>SQRT((B3/(2*(A3^1.5)*SQRT(D3*10^-9)))^2+((E3*10^-9)/(2*((D3*10^-9)^1.5)*SQRT(A3)))^2)</f>
        <v>95.662284363351986</v>
      </c>
      <c r="I3">
        <f t="shared" ref="I3:I4" si="1">100*H3/G3</f>
        <v>0.2280598979693633</v>
      </c>
    </row>
    <row r="4" spans="1:9" x14ac:dyDescent="0.2">
      <c r="A4">
        <v>10.557</v>
      </c>
      <c r="B4" s="2">
        <v>0.84189999999999998</v>
      </c>
      <c r="C4" s="2">
        <v>8.9189999999999998E-3</v>
      </c>
      <c r="D4">
        <v>3.8410000000000002</v>
      </c>
      <c r="E4">
        <f>SQRT((D4*0.012+0.05)^2+B8^2)</f>
        <v>0.12935869690129073</v>
      </c>
      <c r="F4">
        <f>1/SQRT(B4*10^-9*D4*10^-3)</f>
        <v>556093.20918515872</v>
      </c>
      <c r="G4">
        <f t="shared" si="0"/>
        <v>88504.983061653387</v>
      </c>
      <c r="H4">
        <f>SQRT((B4/(2*(A4^1.5)*SQRT(D4*10^-9)))^2+((E4*10^-9)/(2*((D4*10^-9)^1.5)*SQRT(A4)))^2)</f>
        <v>214.94826350997238</v>
      </c>
      <c r="I4">
        <f t="shared" si="1"/>
        <v>0.24286571905249385</v>
      </c>
    </row>
    <row r="8" spans="1:9" x14ac:dyDescent="0.2">
      <c r="A8" t="s">
        <v>24</v>
      </c>
      <c r="B8">
        <f>0.3/SQRT(12)</f>
        <v>8.6602540378443865E-2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5" sqref="D25"/>
    </sheetView>
  </sheetViews>
  <sheetFormatPr defaultRowHeight="14.25" x14ac:dyDescent="0.2"/>
  <sheetData>
    <row r="1" spans="1:5" x14ac:dyDescent="0.2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2">
      <c r="A2">
        <v>10.557</v>
      </c>
      <c r="B2">
        <v>841.9</v>
      </c>
      <c r="C2">
        <v>3.4430000000000001</v>
      </c>
      <c r="D2">
        <f>1/SQRT(B2*10^-9*C2*10^-3)</f>
        <v>18573.820061129078</v>
      </c>
      <c r="E2">
        <f>D2/(2*PI())</f>
        <v>2956.1152748281024</v>
      </c>
    </row>
    <row r="3" spans="1:5" x14ac:dyDescent="0.2">
      <c r="A3">
        <v>10.557</v>
      </c>
      <c r="B3">
        <v>841.9</v>
      </c>
      <c r="C3">
        <v>15.182</v>
      </c>
      <c r="D3">
        <f>1/SQRT(B3*10^-9*C3*10^-3)</f>
        <v>8845.1510066784376</v>
      </c>
      <c r="E3">
        <f t="shared" ref="E3:E4" si="0">D3/(2*PI())</f>
        <v>1407.7495051071276</v>
      </c>
    </row>
    <row r="4" spans="1:5" x14ac:dyDescent="0.2">
      <c r="A4">
        <v>10.557</v>
      </c>
      <c r="B4">
        <v>841.9</v>
      </c>
      <c r="C4">
        <v>62.16</v>
      </c>
      <c r="D4">
        <f>1/SQRT(B4*10^-9*C4*10^-3)</f>
        <v>4371.3365314339417</v>
      </c>
      <c r="E4">
        <f t="shared" si="0"/>
        <v>695.71981689589211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2" sqref="E2"/>
    </sheetView>
  </sheetViews>
  <sheetFormatPr defaultRowHeight="14.25" x14ac:dyDescent="0.2"/>
  <sheetData>
    <row r="1" spans="1:5" x14ac:dyDescent="0.2">
      <c r="A1" t="s">
        <v>14</v>
      </c>
      <c r="B1" t="s">
        <v>10</v>
      </c>
      <c r="C1" t="s">
        <v>11</v>
      </c>
      <c r="D1" t="s">
        <v>15</v>
      </c>
      <c r="E1" t="s">
        <v>12</v>
      </c>
    </row>
    <row r="2" spans="1:5" x14ac:dyDescent="0.2">
      <c r="A2">
        <v>10.557</v>
      </c>
      <c r="B2">
        <v>841.9</v>
      </c>
      <c r="C2">
        <v>2.6509999999999998</v>
      </c>
      <c r="D2">
        <f>1/SQRT(B2*10^-9*C2*10^-3)</f>
        <v>21167.271553583883</v>
      </c>
      <c r="E2">
        <f>D2/(2*PI())</f>
        <v>3368.8758995213379</v>
      </c>
    </row>
    <row r="3" spans="1:5" x14ac:dyDescent="0.2">
      <c r="A3">
        <v>10.557</v>
      </c>
      <c r="B3">
        <v>841.9</v>
      </c>
      <c r="C3">
        <v>11.959</v>
      </c>
      <c r="D3">
        <f t="shared" ref="D3:D4" si="0">1/SQRT(B3*10^-9*C3*10^-3)</f>
        <v>9966.0328027222185</v>
      </c>
      <c r="E3">
        <f t="shared" ref="E3:E4" si="1">D3/(2*PI())</f>
        <v>1586.1433835692169</v>
      </c>
    </row>
    <row r="4" spans="1:5" x14ac:dyDescent="0.2">
      <c r="A4">
        <v>10.557</v>
      </c>
      <c r="B4">
        <v>841.9</v>
      </c>
      <c r="C4">
        <v>49.15</v>
      </c>
      <c r="D4">
        <f t="shared" si="0"/>
        <v>4915.9559666509303</v>
      </c>
      <c r="E4">
        <f t="shared" si="1"/>
        <v>782.39869211459222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9" sqref="B9"/>
    </sheetView>
  </sheetViews>
  <sheetFormatPr defaultRowHeight="14.25" x14ac:dyDescent="0.2"/>
  <sheetData>
    <row r="1" spans="1:5" x14ac:dyDescent="0.2">
      <c r="A1" s="2" t="s">
        <v>14</v>
      </c>
      <c r="B1" s="2" t="s">
        <v>10</v>
      </c>
      <c r="C1" s="2" t="s">
        <v>11</v>
      </c>
      <c r="D1" s="2" t="s">
        <v>15</v>
      </c>
      <c r="E1" s="2" t="s">
        <v>12</v>
      </c>
    </row>
    <row r="2" spans="1:5" x14ac:dyDescent="0.2">
      <c r="A2" s="2">
        <v>10.557</v>
      </c>
      <c r="B2" s="2">
        <v>841.9</v>
      </c>
      <c r="C2" s="2">
        <v>9.39</v>
      </c>
      <c r="D2" s="2">
        <f>1/SQRT(B2*10^-9*C2*10^-3)</f>
        <v>11247.006577004109</v>
      </c>
      <c r="E2" s="2">
        <f>D2/(2*PI())</f>
        <v>1790.0166917172617</v>
      </c>
    </row>
    <row r="3" spans="1:5" x14ac:dyDescent="0.2">
      <c r="A3" s="2">
        <v>10.557</v>
      </c>
      <c r="B3" s="2">
        <v>841.9</v>
      </c>
      <c r="C3" s="2">
        <v>38.9</v>
      </c>
      <c r="D3" s="2">
        <f t="shared" ref="D3" si="0">1/SQRT(B3*10^-9*C3*10^-3)</f>
        <v>5525.7972326590807</v>
      </c>
      <c r="E3" s="2">
        <f t="shared" ref="E3" si="1">D3/(2*PI())</f>
        <v>879.4579441012088</v>
      </c>
    </row>
    <row r="4" spans="1:5" x14ac:dyDescent="0.2">
      <c r="A4" s="2"/>
      <c r="B4" s="2"/>
      <c r="C4" s="2"/>
      <c r="D4" s="2"/>
      <c r="E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Sheet1</vt:lpstr>
      <vt:lpstr>Ramkol2</vt:lpstr>
      <vt:lpstr>Ramkol3</vt:lpstr>
      <vt:lpstr>Ramkol4</vt:lpstr>
      <vt:lpstr>Ramkol5</vt:lpstr>
      <vt:lpstr>Ramkol6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2023-03-26T10:16:10Z</dcterms:created>
  <dcterms:modified xsi:type="dcterms:W3CDTF">2023-04-21T16:30:01Z</dcterms:modified>
</cp:coreProperties>
</file>