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7842FF0D-992D-4977-A61B-EEE14439904A}" xr6:coauthVersionLast="47" xr6:coauthVersionMax="47" xr10:uidLastSave="{00000000-0000-0000-0000-000000000000}"/>
  <bookViews>
    <workbookView xWindow="-108" yWindow="-108" windowWidth="23256" windowHeight="12456" firstSheet="2" xr2:uid="{302F7809-826E-4DEF-8391-6CA50C82BFBF}"/>
  </bookViews>
  <sheets>
    <sheet name="מדידות RCL" sheetId="1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eddington phi" sheetId="9" r:id="rId7"/>
    <sheet name="תתה בשיטת האליפסות" sheetId="4" r:id="rId8"/>
    <sheet name="שגיאות אליפסה" sheetId="10" r:id="rId9"/>
    <sheet name="Sheet7" sheetId="11" r:id="rId10"/>
    <sheet name="Sheet8" sheetId="12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2" i="10"/>
  <c r="E3" i="10"/>
  <c r="E4" i="10"/>
  <c r="E5" i="10"/>
  <c r="E6" i="10"/>
  <c r="E7" i="10"/>
  <c r="E8" i="10"/>
  <c r="E9" i="10"/>
  <c r="E2" i="10"/>
  <c r="C3" i="10"/>
  <c r="C4" i="10"/>
  <c r="C5" i="10"/>
  <c r="C6" i="10"/>
  <c r="C7" i="10"/>
  <c r="C8" i="10"/>
  <c r="C9" i="10"/>
  <c r="C2" i="10"/>
  <c r="F3" i="10"/>
  <c r="F4" i="10"/>
  <c r="F5" i="10"/>
  <c r="F6" i="10"/>
  <c r="F7" i="10"/>
  <c r="F8" i="10"/>
  <c r="F9" i="10"/>
  <c r="F2" i="10"/>
  <c r="K3" i="10"/>
  <c r="K4" i="10"/>
  <c r="K5" i="10"/>
  <c r="K6" i="10"/>
  <c r="K7" i="10"/>
  <c r="K8" i="10"/>
  <c r="K9" i="10"/>
  <c r="K2" i="10"/>
  <c r="J3" i="10"/>
  <c r="J4" i="10"/>
  <c r="J5" i="10"/>
  <c r="J6" i="10"/>
  <c r="J7" i="10"/>
  <c r="J8" i="10"/>
  <c r="J9" i="10"/>
  <c r="J2" i="10"/>
  <c r="I3" i="10"/>
  <c r="I4" i="10"/>
  <c r="I5" i="10"/>
  <c r="I6" i="10"/>
  <c r="I7" i="10"/>
  <c r="I8" i="10"/>
  <c r="I9" i="10"/>
  <c r="I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J3" i="8" s="1"/>
  <c r="H4" i="8"/>
  <c r="J4" i="8" s="1"/>
  <c r="H5" i="8"/>
  <c r="J5" i="8" s="1"/>
  <c r="H6" i="8"/>
  <c r="J6" i="8" s="1"/>
  <c r="H7" i="8"/>
  <c r="K7" i="8" s="1"/>
  <c r="H8" i="8"/>
  <c r="J8" i="8" s="1"/>
  <c r="H9" i="8"/>
  <c r="J9" i="8" s="1"/>
  <c r="H10" i="8"/>
  <c r="J10" i="8" s="1"/>
  <c r="H11" i="8"/>
  <c r="H12" i="8"/>
  <c r="J12" i="8" s="1"/>
  <c r="H13" i="8"/>
  <c r="J13" i="8" s="1"/>
  <c r="H14" i="8"/>
  <c r="J14" i="8" s="1"/>
  <c r="H15" i="8"/>
  <c r="J15" i="8" s="1"/>
  <c r="H16" i="8"/>
  <c r="H17" i="8"/>
  <c r="H18" i="8"/>
  <c r="J18" i="8" s="1"/>
  <c r="H19" i="8"/>
  <c r="K19" i="8" s="1"/>
  <c r="H20" i="8"/>
  <c r="K20" i="8" s="1"/>
  <c r="H21" i="8"/>
  <c r="J21" i="8" s="1"/>
  <c r="H22" i="8"/>
  <c r="J22" i="8" s="1"/>
  <c r="H23" i="8"/>
  <c r="H24" i="8"/>
  <c r="H25" i="8"/>
  <c r="H26" i="8"/>
  <c r="J26" i="8" s="1"/>
  <c r="H27" i="8"/>
  <c r="J27" i="8" s="1"/>
  <c r="H28" i="8"/>
  <c r="J28" i="8" s="1"/>
  <c r="H2" i="8"/>
  <c r="J2" i="8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J11" i="8"/>
  <c r="J16" i="8"/>
  <c r="J17" i="8"/>
  <c r="J23" i="8"/>
  <c r="J24" i="8"/>
  <c r="J2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K2" i="8" l="1"/>
  <c r="K21" i="8"/>
  <c r="J7" i="8"/>
  <c r="K8" i="8"/>
  <c r="J20" i="8"/>
  <c r="J19" i="8"/>
  <c r="K18" i="8"/>
  <c r="K25" i="8"/>
  <c r="K6" i="8"/>
  <c r="K26" i="8"/>
  <c r="K14" i="8"/>
  <c r="K13" i="8"/>
  <c r="K27" i="8"/>
  <c r="K15" i="8"/>
  <c r="K22" i="8"/>
  <c r="K28" i="8"/>
  <c r="K16" i="8"/>
  <c r="K4" i="8"/>
  <c r="K23" i="8"/>
  <c r="K11" i="8"/>
  <c r="K10" i="8"/>
  <c r="K9" i="8"/>
  <c r="K3" i="8"/>
  <c r="K17" i="8"/>
  <c r="K5" i="8"/>
  <c r="K24" i="8"/>
  <c r="K12" i="8"/>
</calcChain>
</file>

<file path=xl/sharedStrings.xml><?xml version="1.0" encoding="utf-8"?>
<sst xmlns="http://schemas.openxmlformats.org/spreadsheetml/2006/main" count="76" uniqueCount="51">
  <si>
    <t>מדידות</t>
  </si>
  <si>
    <t>סליל</t>
  </si>
  <si>
    <t>קבל</t>
  </si>
  <si>
    <t>התנגדות</t>
  </si>
  <si>
    <t>השראה</t>
  </si>
  <si>
    <t>קיבול</t>
  </si>
  <si>
    <t>נגד</t>
  </si>
  <si>
    <t>841.9mH</t>
  </si>
  <si>
    <t xml:space="preserve">ריצד גם ריצד </t>
  </si>
  <si>
    <t>במדידת התנגדות</t>
  </si>
  <si>
    <t>1.85nf</t>
  </si>
  <si>
    <t>eror p to n</t>
  </si>
  <si>
    <t>4.812kohm</t>
  </si>
  <si>
    <t>אמפליתודה 1 וולט</t>
  </si>
  <si>
    <t>VPP</t>
  </si>
  <si>
    <t xml:space="preserve"> 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</si>
  <si>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</si>
  <si>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</si>
  <si>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</si>
  <si>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</si>
  <si>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</si>
  <si>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</si>
  <si>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</si>
  <si>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</si>
  <si>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</si>
  <si>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</si>
  <si>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</si>
  <si>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</si>
  <si>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</si>
  <si>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</si>
  <si>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</si>
  <si>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</si>
  <si>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</si>
  <si>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</si>
  <si>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</si>
  <si>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</si>
  <si>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</si>
  <si>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</si>
  <si>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</si>
  <si>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</si>
  <si>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</si>
  <si>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</si>
  <si>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</si>
  <si>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</si>
  <si>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</si>
  <si>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</si>
  <si>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</si>
  <si>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w</t>
  </si>
  <si>
    <t>fuck</t>
  </si>
  <si>
    <t>dw</t>
  </si>
  <si>
    <t>dfuck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</si>
</sst>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06C9-943D-42BB-B10F-EA9536D21714}">
  <dimension ref="W3:AB12"/>
  <sheetViews>
    <sheetView tabSelected="1" topLeftCell="N1" workbookViewId="0">
      <selection activeCell="Z13" sqref="Z13"/>
    </sheetView>
  </sheetViews>
  <sheetFormatPr defaultRowHeight="14.4" x14ac:dyDescent="0.3"/>
  <sheetData>
    <row r="3" spans="23:28" x14ac:dyDescent="0.3">
      <c r="Y3" t="s">
        <v>5</v>
      </c>
      <c r="Z3" t="s">
        <v>4</v>
      </c>
      <c r="AA3" t="s">
        <v>3</v>
      </c>
      <c r="AB3" t="s">
        <v>0</v>
      </c>
    </row>
    <row r="4" spans="23:28" x14ac:dyDescent="0.3">
      <c r="W4" t="s">
        <v>9</v>
      </c>
      <c r="X4" t="s">
        <v>8</v>
      </c>
      <c r="Z4" t="s">
        <v>7</v>
      </c>
      <c r="AA4">
        <v>82.3</v>
      </c>
      <c r="AB4" t="s">
        <v>1</v>
      </c>
    </row>
    <row r="5" spans="23:28" x14ac:dyDescent="0.3">
      <c r="X5" t="s">
        <v>11</v>
      </c>
      <c r="Y5" t="s">
        <v>10</v>
      </c>
      <c r="AB5" t="s">
        <v>2</v>
      </c>
    </row>
    <row r="6" spans="23:28" x14ac:dyDescent="0.3">
      <c r="AA6" t="s">
        <v>12</v>
      </c>
      <c r="AB6" t="s">
        <v>6</v>
      </c>
    </row>
    <row r="9" spans="23:28" x14ac:dyDescent="0.3">
      <c r="X9" t="s">
        <v>14</v>
      </c>
      <c r="Y9">
        <v>2</v>
      </c>
      <c r="AB9" t="s">
        <v>13</v>
      </c>
    </row>
    <row r="12" spans="23:28" x14ac:dyDescent="0.3">
      <c r="X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F455-B214-4489-82C6-5AE19CEE24B9}">
  <dimension ref="A1:D9"/>
  <sheetViews>
    <sheetView workbookViewId="0">
      <selection sqref="A1:D9"/>
    </sheetView>
  </sheetViews>
  <sheetFormatPr defaultRowHeight="14.4" x14ac:dyDescent="0.3"/>
  <sheetData>
    <row r="1" spans="1:4" x14ac:dyDescent="0.3">
      <c r="A1" t="s">
        <v>42</v>
      </c>
      <c r="B1" t="s">
        <v>36</v>
      </c>
      <c r="C1" t="s">
        <v>40</v>
      </c>
      <c r="D1" t="s">
        <v>41</v>
      </c>
    </row>
    <row r="2" spans="1:4" x14ac:dyDescent="0.3">
      <c r="A2">
        <v>10681.415022205296</v>
      </c>
      <c r="B2">
        <v>2.8867513459481293E-5</v>
      </c>
      <c r="C2">
        <v>-1.5707963267948966</v>
      </c>
      <c r="D2">
        <v>0.16329931618554522</v>
      </c>
    </row>
    <row r="3" spans="1:4" x14ac:dyDescent="0.3">
      <c r="A3">
        <v>20106.192982974677</v>
      </c>
      <c r="B3">
        <v>2.8867513459481293E-5</v>
      </c>
      <c r="C3">
        <v>-0.87137894639644309</v>
      </c>
      <c r="D3">
        <v>4.7844471191824785E-2</v>
      </c>
    </row>
    <row r="4" spans="1:4" x14ac:dyDescent="0.3">
      <c r="A4">
        <v>21991.148575128551</v>
      </c>
      <c r="B4">
        <v>2.8867513459481293E-5</v>
      </c>
      <c r="C4">
        <v>-0.41642589737418523</v>
      </c>
      <c r="D4">
        <v>3.6082434280106032E-2</v>
      </c>
    </row>
    <row r="5" spans="1:4" x14ac:dyDescent="0.3">
      <c r="A5">
        <v>22619.46710584651</v>
      </c>
      <c r="B5">
        <v>2.8867513459481293E-5</v>
      </c>
      <c r="C5">
        <v>-0.10435597258845379</v>
      </c>
      <c r="D5">
        <v>3.5890200382127993E-2</v>
      </c>
    </row>
    <row r="6" spans="1:4" x14ac:dyDescent="0.3">
      <c r="A6">
        <v>22745.1308119901</v>
      </c>
      <c r="B6">
        <v>2.8867513459481293E-5</v>
      </c>
      <c r="C6">
        <v>0</v>
      </c>
      <c r="D6">
        <v>3.571238778492531E-2</v>
      </c>
    </row>
    <row r="7" spans="1:4" x14ac:dyDescent="0.3">
      <c r="A7">
        <v>23247.785636564469</v>
      </c>
      <c r="B7">
        <v>2.8867513459481293E-5</v>
      </c>
      <c r="C7">
        <v>0.22653143165920933</v>
      </c>
      <c r="D7">
        <v>3.6148678002064283E-2</v>
      </c>
    </row>
    <row r="8" spans="1:4" x14ac:dyDescent="0.3">
      <c r="A8">
        <v>25132.741228718343</v>
      </c>
      <c r="B8">
        <v>2.8867513459481293E-5</v>
      </c>
      <c r="C8">
        <v>0.77978281098031366</v>
      </c>
      <c r="D8">
        <v>4.4277127012425185E-2</v>
      </c>
    </row>
    <row r="9" spans="1:4" x14ac:dyDescent="0.3">
      <c r="A9">
        <v>35814.156250923646</v>
      </c>
      <c r="B9">
        <v>2.8867513459481293E-5</v>
      </c>
      <c r="C9">
        <v>1.5707963267948966</v>
      </c>
      <c r="D9">
        <v>0.16329931618554522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87A-6600-43FC-8E2D-50222F216CDC}">
  <dimension ref="A1:D10"/>
  <sheetViews>
    <sheetView workbookViewId="0">
      <selection activeCell="F8" sqref="F8"/>
    </sheetView>
  </sheetViews>
  <sheetFormatPr defaultRowHeight="14.4" x14ac:dyDescent="0.3"/>
  <sheetData>
    <row r="1" spans="1:4" x14ac:dyDescent="0.3">
      <c r="A1" t="s">
        <v>47</v>
      </c>
      <c r="B1" t="s">
        <v>49</v>
      </c>
      <c r="C1" t="s">
        <v>48</v>
      </c>
      <c r="D1" t="s">
        <v>50</v>
      </c>
    </row>
    <row r="2" spans="1:4" x14ac:dyDescent="0.3">
      <c r="A2">
        <v>1</v>
      </c>
      <c r="B2">
        <v>0.1</v>
      </c>
      <c r="C2">
        <v>-9.0676595627935299</v>
      </c>
      <c r="D2">
        <v>0.1</v>
      </c>
    </row>
    <row r="3" spans="1:4" x14ac:dyDescent="0.3">
      <c r="A3">
        <v>2</v>
      </c>
      <c r="B3">
        <v>0.1</v>
      </c>
      <c r="C3">
        <v>-7.96541828748098</v>
      </c>
      <c r="D3">
        <v>0.1</v>
      </c>
    </row>
    <row r="4" spans="1:4" x14ac:dyDescent="0.3">
      <c r="A4">
        <v>3</v>
      </c>
      <c r="B4">
        <v>0.1</v>
      </c>
      <c r="C4">
        <v>-4.6557601868672203</v>
      </c>
      <c r="D4">
        <v>0.1</v>
      </c>
    </row>
    <row r="5" spans="1:4" x14ac:dyDescent="0.3">
      <c r="A5">
        <v>4</v>
      </c>
      <c r="B5">
        <v>0.1</v>
      </c>
      <c r="C5">
        <v>3.7865009792130899</v>
      </c>
      <c r="D5">
        <v>0.1</v>
      </c>
    </row>
    <row r="6" spans="1:4" x14ac:dyDescent="0.3">
      <c r="A6">
        <v>5</v>
      </c>
      <c r="B6">
        <v>0.1</v>
      </c>
      <c r="C6">
        <v>6.8643220503233602</v>
      </c>
      <c r="D6">
        <v>0.1</v>
      </c>
    </row>
    <row r="7" spans="1:4" x14ac:dyDescent="0.3">
      <c r="A7">
        <v>6</v>
      </c>
      <c r="B7">
        <v>0.1</v>
      </c>
      <c r="C7">
        <v>7.8235666138011597</v>
      </c>
      <c r="D7">
        <v>0.1</v>
      </c>
    </row>
    <row r="8" spans="1:4" x14ac:dyDescent="0.3">
      <c r="A8">
        <v>7</v>
      </c>
      <c r="B8">
        <v>0.1</v>
      </c>
      <c r="C8">
        <v>8.2801645632396497</v>
      </c>
      <c r="D8">
        <v>0.1</v>
      </c>
    </row>
    <row r="9" spans="1:4" x14ac:dyDescent="0.3">
      <c r="A9">
        <v>8</v>
      </c>
      <c r="B9">
        <v>0.1</v>
      </c>
      <c r="C9">
        <v>8.5498507458107795</v>
      </c>
      <c r="D9">
        <v>0.1</v>
      </c>
    </row>
    <row r="10" spans="1:4" x14ac:dyDescent="0.3">
      <c r="A10">
        <v>9</v>
      </c>
      <c r="B10">
        <v>0.1</v>
      </c>
      <c r="C10">
        <v>8.7296986432299395</v>
      </c>
      <c r="D10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C659-EA60-4E10-956A-C41EE8C7247E}">
  <dimension ref="A1:D37"/>
  <sheetViews>
    <sheetView topLeftCell="A13" workbookViewId="0">
      <selection activeCell="D33" sqref="D33"/>
    </sheetView>
  </sheetViews>
  <sheetFormatPr defaultRowHeight="14.4" x14ac:dyDescent="0.3"/>
  <sheetData>
    <row r="1" spans="1:3" x14ac:dyDescent="0.3">
      <c r="A1" t="s">
        <v>20</v>
      </c>
      <c r="B1" t="s">
        <v>17</v>
      </c>
      <c r="C1" t="s">
        <v>18</v>
      </c>
    </row>
    <row r="2" spans="1:3" x14ac:dyDescent="0.3">
      <c r="A2">
        <v>1.7</v>
      </c>
      <c r="B2">
        <v>4.12</v>
      </c>
      <c r="C2">
        <v>0.52</v>
      </c>
    </row>
    <row r="3" spans="1:3" x14ac:dyDescent="0.3">
      <c r="A3">
        <v>2.1</v>
      </c>
      <c r="B3">
        <v>4.12</v>
      </c>
      <c r="C3">
        <v>0.72</v>
      </c>
    </row>
    <row r="4" spans="1:3" x14ac:dyDescent="0.3">
      <c r="A4">
        <v>2.4</v>
      </c>
      <c r="B4">
        <v>4.12</v>
      </c>
      <c r="C4">
        <v>0.96</v>
      </c>
    </row>
    <row r="5" spans="1:3" x14ac:dyDescent="0.3">
      <c r="A5">
        <v>2.7</v>
      </c>
      <c r="B5">
        <v>4.12</v>
      </c>
      <c r="C5">
        <v>1.24</v>
      </c>
    </row>
    <row r="6" spans="1:3" x14ac:dyDescent="0.3">
      <c r="A6">
        <v>2.9</v>
      </c>
      <c r="B6">
        <v>4.12</v>
      </c>
      <c r="C6">
        <v>1.56</v>
      </c>
    </row>
    <row r="7" spans="1:3" x14ac:dyDescent="0.3">
      <c r="A7">
        <v>3.1</v>
      </c>
      <c r="B7">
        <v>4.12</v>
      </c>
      <c r="C7">
        <v>1.96</v>
      </c>
    </row>
    <row r="8" spans="1:3" x14ac:dyDescent="0.3">
      <c r="A8">
        <v>3.2</v>
      </c>
      <c r="B8">
        <v>4.12</v>
      </c>
      <c r="C8">
        <v>2.2799999999999998</v>
      </c>
    </row>
    <row r="9" spans="1:3" x14ac:dyDescent="0.3">
      <c r="A9">
        <v>3.3</v>
      </c>
      <c r="B9">
        <v>4.12</v>
      </c>
      <c r="C9">
        <v>2.68</v>
      </c>
    </row>
    <row r="10" spans="1:3" x14ac:dyDescent="0.3">
      <c r="A10">
        <v>3.4</v>
      </c>
      <c r="B10">
        <v>4.12</v>
      </c>
      <c r="C10">
        <v>3.12</v>
      </c>
    </row>
    <row r="11" spans="1:3" x14ac:dyDescent="0.3">
      <c r="A11">
        <v>3.5</v>
      </c>
      <c r="B11">
        <v>4.12</v>
      </c>
      <c r="C11">
        <v>3.56</v>
      </c>
    </row>
    <row r="12" spans="1:3" x14ac:dyDescent="0.3">
      <c r="A12">
        <v>3.56</v>
      </c>
      <c r="C12" t="s">
        <v>23</v>
      </c>
    </row>
    <row r="13" spans="1:3" x14ac:dyDescent="0.3">
      <c r="A13">
        <v>3.58</v>
      </c>
      <c r="C13">
        <v>3.76</v>
      </c>
    </row>
    <row r="14" spans="1:3" x14ac:dyDescent="0.3">
      <c r="A14">
        <v>3.59</v>
      </c>
      <c r="C14">
        <v>3.8</v>
      </c>
    </row>
    <row r="15" spans="1:3" x14ac:dyDescent="0.3">
      <c r="A15">
        <v>3.6</v>
      </c>
      <c r="B15">
        <v>4.12</v>
      </c>
      <c r="C15">
        <v>3.8</v>
      </c>
    </row>
    <row r="16" spans="1:3" x14ac:dyDescent="0.3">
      <c r="A16">
        <v>3.61</v>
      </c>
      <c r="C16">
        <v>3.84</v>
      </c>
    </row>
    <row r="17" spans="1:3" x14ac:dyDescent="0.3">
      <c r="A17">
        <v>3.62</v>
      </c>
      <c r="C17">
        <v>3.8</v>
      </c>
    </row>
    <row r="18" spans="1:3" x14ac:dyDescent="0.3">
      <c r="A18">
        <v>3.64</v>
      </c>
      <c r="C18">
        <v>3.8</v>
      </c>
    </row>
    <row r="19" spans="1:3" x14ac:dyDescent="0.3">
      <c r="A19">
        <v>3.7</v>
      </c>
      <c r="B19">
        <v>4.12</v>
      </c>
      <c r="C19">
        <v>3.72</v>
      </c>
    </row>
    <row r="20" spans="1:3" x14ac:dyDescent="0.3">
      <c r="A20">
        <v>3.8</v>
      </c>
      <c r="B20">
        <v>4.12</v>
      </c>
      <c r="C20">
        <v>3.32</v>
      </c>
    </row>
    <row r="21" spans="1:3" x14ac:dyDescent="0.3">
      <c r="A21">
        <v>3.9</v>
      </c>
      <c r="B21">
        <v>4.12</v>
      </c>
      <c r="C21">
        <v>2.92</v>
      </c>
    </row>
    <row r="22" spans="1:3" x14ac:dyDescent="0.3">
      <c r="A22">
        <v>4</v>
      </c>
      <c r="B22">
        <v>4.12</v>
      </c>
      <c r="C22">
        <v>2.44</v>
      </c>
    </row>
    <row r="23" spans="1:3" x14ac:dyDescent="0.3">
      <c r="A23">
        <v>4.2</v>
      </c>
      <c r="B23">
        <v>4.12</v>
      </c>
      <c r="C23">
        <v>1.84</v>
      </c>
    </row>
    <row r="24" spans="1:3" x14ac:dyDescent="0.3">
      <c r="A24">
        <v>4.4000000000000004</v>
      </c>
      <c r="B24">
        <v>4.12</v>
      </c>
      <c r="C24">
        <v>1.48</v>
      </c>
    </row>
    <row r="25" spans="1:3" x14ac:dyDescent="0.3">
      <c r="A25">
        <v>4.7</v>
      </c>
      <c r="B25">
        <v>4.12</v>
      </c>
      <c r="C25">
        <v>1.04</v>
      </c>
    </row>
    <row r="26" spans="1:3" x14ac:dyDescent="0.3">
      <c r="A26">
        <v>5</v>
      </c>
      <c r="B26">
        <v>4.12</v>
      </c>
      <c r="C26">
        <v>0.8</v>
      </c>
    </row>
    <row r="27" spans="1:3" x14ac:dyDescent="0.3">
      <c r="A27">
        <v>5.3</v>
      </c>
      <c r="B27">
        <v>4.12</v>
      </c>
      <c r="C27">
        <v>0.68</v>
      </c>
    </row>
    <row r="28" spans="1:3" x14ac:dyDescent="0.3">
      <c r="A28">
        <v>5.7</v>
      </c>
      <c r="B28">
        <v>4.12</v>
      </c>
      <c r="C28">
        <v>0.48</v>
      </c>
    </row>
    <row r="32" spans="1:3" x14ac:dyDescent="0.3">
      <c r="C32" t="s">
        <v>21</v>
      </c>
    </row>
    <row r="34" spans="2:4" x14ac:dyDescent="0.3">
      <c r="B34" t="s">
        <v>16</v>
      </c>
      <c r="D34" t="s">
        <v>19</v>
      </c>
    </row>
    <row r="37" spans="2:4" x14ac:dyDescent="0.3">
      <c r="D37" t="s">
        <v>22</v>
      </c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0B75-D2CC-4D18-9206-B3571EB1D673}">
  <dimension ref="A1:L28"/>
  <sheetViews>
    <sheetView topLeftCell="A3" workbookViewId="0">
      <selection activeCell="I1" sqref="I1:L28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2" x14ac:dyDescent="0.3">
      <c r="A1" t="s">
        <v>35</v>
      </c>
      <c r="B1" t="s">
        <v>32</v>
      </c>
      <c r="C1" t="s">
        <v>30</v>
      </c>
      <c r="D1" t="s">
        <v>33</v>
      </c>
      <c r="E1" t="s">
        <v>31</v>
      </c>
      <c r="F1" t="s">
        <v>34</v>
      </c>
      <c r="I1" s="1" t="s">
        <v>42</v>
      </c>
      <c r="J1" s="1" t="s">
        <v>36</v>
      </c>
      <c r="K1" s="1" t="s">
        <v>37</v>
      </c>
      <c r="L1" s="1" t="s">
        <v>38</v>
      </c>
    </row>
    <row r="2" spans="1:12" x14ac:dyDescent="0.3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3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3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3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3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3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3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3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3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3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3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3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3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3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3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3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3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3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3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3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3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3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3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3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3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3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3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5A2F-187B-4CCF-8148-99C5C233E483}">
  <dimension ref="A1:D28"/>
  <sheetViews>
    <sheetView workbookViewId="0">
      <selection sqref="A1:D28"/>
    </sheetView>
  </sheetViews>
  <sheetFormatPr defaultRowHeight="14.4" x14ac:dyDescent="0.3"/>
  <cols>
    <col min="6" max="6" width="12" bestFit="1" customWidth="1"/>
  </cols>
  <sheetData>
    <row r="1" spans="1:4" x14ac:dyDescent="0.3">
      <c r="A1" t="s">
        <v>42</v>
      </c>
      <c r="B1" t="s">
        <v>36</v>
      </c>
      <c r="C1" t="s">
        <v>37</v>
      </c>
      <c r="D1" t="s">
        <v>38</v>
      </c>
    </row>
    <row r="2" spans="1:4" x14ac:dyDescent="0.3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3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3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3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3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3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3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3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3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3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3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3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3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3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3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3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3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3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3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3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3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3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3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3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3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3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3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B89C-9999-42C7-87E6-1991117A20CF}">
  <dimension ref="A1:B35"/>
  <sheetViews>
    <sheetView workbookViewId="0">
      <selection sqref="A1:B29"/>
    </sheetView>
  </sheetViews>
  <sheetFormatPr defaultRowHeight="14.4" x14ac:dyDescent="0.3"/>
  <sheetData>
    <row r="1" spans="1:2" x14ac:dyDescent="0.3">
      <c r="A1" t="s">
        <v>20</v>
      </c>
      <c r="B1" t="s">
        <v>24</v>
      </c>
    </row>
    <row r="2" spans="1:2" x14ac:dyDescent="0.3">
      <c r="A2">
        <v>1.7</v>
      </c>
      <c r="B2">
        <v>136</v>
      </c>
    </row>
    <row r="3" spans="1:2" x14ac:dyDescent="0.3">
      <c r="A3">
        <v>2.1</v>
      </c>
      <c r="B3">
        <v>106</v>
      </c>
    </row>
    <row r="4" spans="1:2" x14ac:dyDescent="0.3">
      <c r="A4">
        <v>2.4</v>
      </c>
      <c r="B4">
        <v>90</v>
      </c>
    </row>
    <row r="5" spans="1:2" x14ac:dyDescent="0.3">
      <c r="A5">
        <v>2.7</v>
      </c>
      <c r="B5">
        <v>76</v>
      </c>
    </row>
    <row r="6" spans="1:2" x14ac:dyDescent="0.3">
      <c r="A6">
        <v>2.9</v>
      </c>
      <c r="B6">
        <v>68</v>
      </c>
    </row>
    <row r="7" spans="1:2" x14ac:dyDescent="0.3">
      <c r="A7">
        <v>3.1</v>
      </c>
      <c r="B7">
        <v>58</v>
      </c>
    </row>
    <row r="8" spans="1:2" x14ac:dyDescent="0.3">
      <c r="A8">
        <v>3.2</v>
      </c>
      <c r="B8">
        <v>46</v>
      </c>
    </row>
    <row r="9" spans="1:2" x14ac:dyDescent="0.3">
      <c r="A9">
        <v>3.3</v>
      </c>
      <c r="B9">
        <v>38</v>
      </c>
    </row>
    <row r="10" spans="1:2" x14ac:dyDescent="0.3">
      <c r="A10">
        <v>3.4</v>
      </c>
      <c r="B10">
        <v>30</v>
      </c>
    </row>
    <row r="11" spans="1:2" x14ac:dyDescent="0.3">
      <c r="A11">
        <v>3.5</v>
      </c>
      <c r="B11">
        <v>16.8</v>
      </c>
    </row>
    <row r="12" spans="1:2" x14ac:dyDescent="0.3">
      <c r="A12">
        <v>3.56</v>
      </c>
      <c r="B12">
        <v>8.4</v>
      </c>
    </row>
    <row r="13" spans="1:2" x14ac:dyDescent="0.3">
      <c r="A13">
        <v>3.58</v>
      </c>
      <c r="B13">
        <v>5.4</v>
      </c>
    </row>
    <row r="14" spans="1:2" x14ac:dyDescent="0.3">
      <c r="A14">
        <v>3.59</v>
      </c>
      <c r="B14">
        <v>4</v>
      </c>
    </row>
    <row r="15" spans="1:2" x14ac:dyDescent="0.3">
      <c r="A15">
        <v>3.6</v>
      </c>
      <c r="B15">
        <v>3</v>
      </c>
    </row>
    <row r="16" spans="1:2" x14ac:dyDescent="0.3">
      <c r="A16">
        <v>3.61</v>
      </c>
      <c r="B16">
        <v>1.2</v>
      </c>
    </row>
    <row r="17" spans="1:2" x14ac:dyDescent="0.3">
      <c r="A17">
        <v>3.62</v>
      </c>
      <c r="B17">
        <v>0</v>
      </c>
    </row>
    <row r="18" spans="1:2" x14ac:dyDescent="0.3">
      <c r="A18">
        <v>3.64</v>
      </c>
      <c r="B18">
        <v>2.8</v>
      </c>
    </row>
    <row r="19" spans="1:2" x14ac:dyDescent="0.3">
      <c r="A19">
        <v>3.7</v>
      </c>
      <c r="B19">
        <v>10.8</v>
      </c>
    </row>
    <row r="20" spans="1:2" x14ac:dyDescent="0.3">
      <c r="A20">
        <v>3.8</v>
      </c>
      <c r="B20">
        <v>21.6</v>
      </c>
    </row>
    <row r="21" spans="1:2" x14ac:dyDescent="0.3">
      <c r="A21">
        <v>3.9</v>
      </c>
      <c r="B21">
        <v>30</v>
      </c>
    </row>
    <row r="22" spans="1:2" x14ac:dyDescent="0.3">
      <c r="A22">
        <v>4</v>
      </c>
      <c r="B22">
        <v>36</v>
      </c>
    </row>
    <row r="23" spans="1:2" x14ac:dyDescent="0.3">
      <c r="A23">
        <v>4.2</v>
      </c>
      <c r="B23">
        <v>42</v>
      </c>
    </row>
    <row r="24" spans="1:2" x14ac:dyDescent="0.3">
      <c r="A24">
        <v>4.4000000000000004</v>
      </c>
      <c r="B24">
        <v>44</v>
      </c>
    </row>
    <row r="25" spans="1:2" x14ac:dyDescent="0.3">
      <c r="A25">
        <v>4.7</v>
      </c>
      <c r="B25">
        <v>46</v>
      </c>
    </row>
    <row r="26" spans="1:2" x14ac:dyDescent="0.3">
      <c r="A26">
        <v>5</v>
      </c>
      <c r="B26">
        <v>46</v>
      </c>
    </row>
    <row r="27" spans="1:2" x14ac:dyDescent="0.3">
      <c r="A27">
        <v>5.3</v>
      </c>
      <c r="B27">
        <v>46</v>
      </c>
    </row>
    <row r="28" spans="1:2" x14ac:dyDescent="0.3">
      <c r="A28">
        <v>5.7</v>
      </c>
      <c r="B28">
        <v>48</v>
      </c>
    </row>
    <row r="33" spans="2:2" x14ac:dyDescent="0.3">
      <c r="B33" t="s">
        <v>25</v>
      </c>
    </row>
    <row r="35" spans="2:2" x14ac:dyDescent="0.3">
      <c r="B3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44B-855C-4DAA-BF0B-EA830A5C624F}">
  <dimension ref="A1:K28"/>
  <sheetViews>
    <sheetView workbookViewId="0">
      <selection activeCell="J2" sqref="J2"/>
    </sheetView>
  </sheetViews>
  <sheetFormatPr defaultRowHeight="14.4" x14ac:dyDescent="0.3"/>
  <cols>
    <col min="9" max="9" width="12" bestFit="1" customWidth="1"/>
  </cols>
  <sheetData>
    <row r="1" spans="1:11" x14ac:dyDescent="0.3">
      <c r="A1" t="s">
        <v>35</v>
      </c>
      <c r="B1" t="s">
        <v>32</v>
      </c>
      <c r="C1" t="s">
        <v>24</v>
      </c>
      <c r="D1" t="s">
        <v>39</v>
      </c>
      <c r="H1" s="1" t="s">
        <v>42</v>
      </c>
      <c r="I1" t="s">
        <v>36</v>
      </c>
      <c r="J1" s="1" t="s">
        <v>40</v>
      </c>
      <c r="K1" s="1" t="s">
        <v>41</v>
      </c>
    </row>
    <row r="2" spans="1:11" x14ac:dyDescent="0.3">
      <c r="A2">
        <v>1.7</v>
      </c>
      <c r="B2">
        <f>10^(-7)/SQRT(12)</f>
        <v>2.8867513459481289E-8</v>
      </c>
      <c r="C2">
        <v>-136</v>
      </c>
      <c r="D2">
        <f>0.4/SQRT(12)</f>
        <v>0.11547005383792516</v>
      </c>
      <c r="H2">
        <f t="shared" ref="H2:H16" si="0">A2*2*PI()*1000</f>
        <v>10681.415022205296</v>
      </c>
      <c r="I2">
        <f>10^-4/SQRT(12)</f>
        <v>2.8867513459481293E-5</v>
      </c>
      <c r="J2">
        <f t="shared" ref="J2:J16" si="1">H2*C2*10^-3</f>
        <v>-1452.6724430199204</v>
      </c>
      <c r="K2">
        <f t="shared" ref="K2:K16" si="2">SQRT((H2*D2*10^-3)^2+(C2*I2*10^-3)^2)</f>
        <v>1.2333835676855165</v>
      </c>
    </row>
    <row r="3" spans="1:11" x14ac:dyDescent="0.3">
      <c r="A3">
        <v>2.1</v>
      </c>
      <c r="B3">
        <f t="shared" ref="B3:B28" si="3">10^(-7)/SQRT(12)</f>
        <v>2.8867513459481289E-8</v>
      </c>
      <c r="C3">
        <v>-106</v>
      </c>
      <c r="D3">
        <f t="shared" ref="D3:D28" si="4">0.4/SQRT(12)</f>
        <v>0.11547005383792516</v>
      </c>
      <c r="H3">
        <f t="shared" si="0"/>
        <v>13194.689145077131</v>
      </c>
      <c r="I3">
        <f t="shared" ref="I3:I28" si="5">10^-4/SQRT(12)</f>
        <v>2.8867513459481293E-5</v>
      </c>
      <c r="J3">
        <f t="shared" si="1"/>
        <v>-1398.637049378176</v>
      </c>
      <c r="K3">
        <f t="shared" si="2"/>
        <v>1.5235914659598158</v>
      </c>
    </row>
    <row r="4" spans="1:11" x14ac:dyDescent="0.3">
      <c r="A4">
        <v>2.4</v>
      </c>
      <c r="B4">
        <f t="shared" si="3"/>
        <v>2.8867513459481289E-8</v>
      </c>
      <c r="C4">
        <v>-90</v>
      </c>
      <c r="D4">
        <f t="shared" si="4"/>
        <v>0.11547005383792516</v>
      </c>
      <c r="H4">
        <f t="shared" si="0"/>
        <v>15079.644737231007</v>
      </c>
      <c r="I4">
        <f t="shared" si="5"/>
        <v>2.8867513459481293E-5</v>
      </c>
      <c r="J4">
        <f t="shared" si="1"/>
        <v>-1357.1680263507906</v>
      </c>
      <c r="K4">
        <f t="shared" si="2"/>
        <v>1.7412473896667875</v>
      </c>
    </row>
    <row r="5" spans="1:11" x14ac:dyDescent="0.3">
      <c r="A5">
        <v>2.7</v>
      </c>
      <c r="B5">
        <f t="shared" si="3"/>
        <v>2.8867513459481289E-8</v>
      </c>
      <c r="C5">
        <v>-76</v>
      </c>
      <c r="D5">
        <f t="shared" si="4"/>
        <v>0.11547005383792516</v>
      </c>
      <c r="H5">
        <f t="shared" si="0"/>
        <v>16964.600329384884</v>
      </c>
      <c r="I5">
        <f t="shared" si="5"/>
        <v>2.8867513459481293E-5</v>
      </c>
      <c r="J5">
        <f t="shared" si="1"/>
        <v>-1289.3096250332512</v>
      </c>
      <c r="K5">
        <f t="shared" si="2"/>
        <v>1.9589033133741842</v>
      </c>
    </row>
    <row r="6" spans="1:11" x14ac:dyDescent="0.3">
      <c r="A6">
        <v>2.9</v>
      </c>
      <c r="B6">
        <f t="shared" si="3"/>
        <v>2.8867513459481289E-8</v>
      </c>
      <c r="C6">
        <v>-68</v>
      </c>
      <c r="D6">
        <f t="shared" si="4"/>
        <v>0.11547005383792516</v>
      </c>
      <c r="H6">
        <f t="shared" si="0"/>
        <v>18221.237390820799</v>
      </c>
      <c r="I6">
        <f t="shared" si="5"/>
        <v>2.8867513459481293E-5</v>
      </c>
      <c r="J6">
        <f t="shared" si="1"/>
        <v>-1239.0441425758145</v>
      </c>
      <c r="K6">
        <f t="shared" si="2"/>
        <v>2.1040072625126083</v>
      </c>
    </row>
    <row r="7" spans="1:11" x14ac:dyDescent="0.3">
      <c r="A7">
        <v>3.1</v>
      </c>
      <c r="B7">
        <f t="shared" si="3"/>
        <v>2.8867513459481289E-8</v>
      </c>
      <c r="C7">
        <v>-58</v>
      </c>
      <c r="D7">
        <f t="shared" si="4"/>
        <v>0.11547005383792516</v>
      </c>
      <c r="H7">
        <f t="shared" si="0"/>
        <v>19477.874452256718</v>
      </c>
      <c r="I7">
        <f t="shared" si="5"/>
        <v>2.8867513459481293E-5</v>
      </c>
      <c r="J7">
        <f t="shared" si="1"/>
        <v>-1129.7167182308897</v>
      </c>
      <c r="K7">
        <f t="shared" si="2"/>
        <v>2.2491112116510532</v>
      </c>
    </row>
    <row r="8" spans="1:11" x14ac:dyDescent="0.3">
      <c r="A8">
        <v>3.2</v>
      </c>
      <c r="B8">
        <f t="shared" si="3"/>
        <v>2.8867513459481289E-8</v>
      </c>
      <c r="C8">
        <v>-46</v>
      </c>
      <c r="D8">
        <f t="shared" si="4"/>
        <v>0.11547005383792516</v>
      </c>
      <c r="H8">
        <f t="shared" si="0"/>
        <v>20106.192982974677</v>
      </c>
      <c r="I8">
        <f t="shared" si="5"/>
        <v>2.8867513459481293E-5</v>
      </c>
      <c r="J8">
        <f t="shared" si="1"/>
        <v>-924.88487721683521</v>
      </c>
      <c r="K8">
        <f t="shared" si="2"/>
        <v>2.3216631862201789</v>
      </c>
    </row>
    <row r="9" spans="1:11" x14ac:dyDescent="0.3">
      <c r="A9">
        <v>3.3</v>
      </c>
      <c r="B9">
        <f t="shared" si="3"/>
        <v>2.8867513459481289E-8</v>
      </c>
      <c r="C9">
        <v>-38</v>
      </c>
      <c r="D9">
        <f t="shared" si="4"/>
        <v>0.11547005383792516</v>
      </c>
      <c r="H9">
        <f t="shared" si="0"/>
        <v>20734.511513692636</v>
      </c>
      <c r="I9">
        <f t="shared" si="5"/>
        <v>2.8867513459481293E-5</v>
      </c>
      <c r="J9">
        <f t="shared" si="1"/>
        <v>-787.91143752032019</v>
      </c>
      <c r="K9">
        <f t="shared" si="2"/>
        <v>2.3942151607894191</v>
      </c>
    </row>
    <row r="10" spans="1:11" x14ac:dyDescent="0.3">
      <c r="A10">
        <v>3.4</v>
      </c>
      <c r="B10">
        <f t="shared" si="3"/>
        <v>2.8867513459481289E-8</v>
      </c>
      <c r="C10">
        <v>-30</v>
      </c>
      <c r="D10">
        <f t="shared" si="4"/>
        <v>0.11547005383792516</v>
      </c>
      <c r="H10">
        <f t="shared" si="0"/>
        <v>21362.830044410592</v>
      </c>
      <c r="I10">
        <f t="shared" si="5"/>
        <v>2.8867513459481293E-5</v>
      </c>
      <c r="J10">
        <f t="shared" si="1"/>
        <v>-640.88490133231778</v>
      </c>
      <c r="K10">
        <f t="shared" si="2"/>
        <v>2.4667671353586882</v>
      </c>
    </row>
    <row r="11" spans="1:11" x14ac:dyDescent="0.3">
      <c r="A11">
        <v>3.5</v>
      </c>
      <c r="B11">
        <f t="shared" si="3"/>
        <v>2.8867513459481289E-8</v>
      </c>
      <c r="C11">
        <v>-16.8</v>
      </c>
      <c r="D11">
        <f t="shared" si="4"/>
        <v>0.11547005383792516</v>
      </c>
      <c r="H11">
        <f t="shared" si="0"/>
        <v>21991.148575128551</v>
      </c>
      <c r="I11">
        <f t="shared" si="5"/>
        <v>2.8867513459481293E-5</v>
      </c>
      <c r="J11">
        <f t="shared" si="1"/>
        <v>-369.45129606215966</v>
      </c>
      <c r="K11">
        <f t="shared" si="2"/>
        <v>2.5393191099279515</v>
      </c>
    </row>
    <row r="12" spans="1:11" x14ac:dyDescent="0.3">
      <c r="A12">
        <v>3.56</v>
      </c>
      <c r="B12">
        <f t="shared" si="3"/>
        <v>2.8867513459481289E-8</v>
      </c>
      <c r="C12">
        <v>-8.4</v>
      </c>
      <c r="D12">
        <f t="shared" si="4"/>
        <v>0.11547005383792516</v>
      </c>
      <c r="H12">
        <f t="shared" si="0"/>
        <v>22368.139693559329</v>
      </c>
      <c r="I12">
        <f t="shared" si="5"/>
        <v>2.8867513459481293E-5</v>
      </c>
      <c r="J12">
        <f t="shared" si="1"/>
        <v>-187.89237342589837</v>
      </c>
      <c r="K12">
        <f t="shared" si="2"/>
        <v>2.5828502946695382</v>
      </c>
    </row>
    <row r="13" spans="1:11" x14ac:dyDescent="0.3">
      <c r="A13">
        <v>3.58</v>
      </c>
      <c r="B13">
        <f t="shared" si="3"/>
        <v>2.8867513459481289E-8</v>
      </c>
      <c r="C13">
        <v>-5.4</v>
      </c>
      <c r="D13">
        <f t="shared" si="4"/>
        <v>0.11547005383792516</v>
      </c>
      <c r="H13">
        <f t="shared" si="0"/>
        <v>22493.80339970292</v>
      </c>
      <c r="I13">
        <f t="shared" si="5"/>
        <v>2.8867513459481293E-5</v>
      </c>
      <c r="J13">
        <f t="shared" si="1"/>
        <v>-121.46653835839578</v>
      </c>
      <c r="K13">
        <f t="shared" si="2"/>
        <v>2.5973606895834052</v>
      </c>
    </row>
    <row r="14" spans="1:11" x14ac:dyDescent="0.3">
      <c r="A14">
        <v>3.59</v>
      </c>
      <c r="B14">
        <f t="shared" si="3"/>
        <v>2.8867513459481289E-8</v>
      </c>
      <c r="C14">
        <v>-4</v>
      </c>
      <c r="D14">
        <f t="shared" si="4"/>
        <v>0.11547005383792516</v>
      </c>
      <c r="H14">
        <f t="shared" si="0"/>
        <v>22556.635252774715</v>
      </c>
      <c r="I14">
        <f t="shared" si="5"/>
        <v>2.8867513459481293E-5</v>
      </c>
      <c r="J14">
        <f t="shared" si="1"/>
        <v>-90.22654101109886</v>
      </c>
      <c r="K14">
        <f t="shared" si="2"/>
        <v>2.6046158870403398</v>
      </c>
    </row>
    <row r="15" spans="1:11" x14ac:dyDescent="0.3">
      <c r="A15">
        <v>3.6</v>
      </c>
      <c r="B15">
        <f t="shared" si="3"/>
        <v>2.8867513459481289E-8</v>
      </c>
      <c r="C15">
        <v>-3</v>
      </c>
      <c r="D15">
        <f t="shared" si="4"/>
        <v>0.11547005383792516</v>
      </c>
      <c r="H15">
        <f t="shared" si="0"/>
        <v>22619.46710584651</v>
      </c>
      <c r="I15">
        <f t="shared" si="5"/>
        <v>2.8867513459481293E-5</v>
      </c>
      <c r="J15">
        <f t="shared" si="1"/>
        <v>-67.858401317539546</v>
      </c>
      <c r="K15">
        <f t="shared" si="2"/>
        <v>2.6118710844972752</v>
      </c>
    </row>
    <row r="16" spans="1:11" x14ac:dyDescent="0.3">
      <c r="A16">
        <v>3.61</v>
      </c>
      <c r="B16">
        <f t="shared" si="3"/>
        <v>2.8867513459481289E-8</v>
      </c>
      <c r="C16">
        <v>-1.2</v>
      </c>
      <c r="D16">
        <f t="shared" si="4"/>
        <v>0.11547005383792516</v>
      </c>
      <c r="H16">
        <f t="shared" si="0"/>
        <v>22682.298958918305</v>
      </c>
      <c r="I16">
        <f t="shared" si="5"/>
        <v>2.8867513459481293E-5</v>
      </c>
      <c r="J16">
        <f t="shared" si="1"/>
        <v>-27.218758750701969</v>
      </c>
      <c r="K16">
        <f t="shared" si="2"/>
        <v>2.6191262819542107</v>
      </c>
    </row>
    <row r="17" spans="1:11" x14ac:dyDescent="0.3">
      <c r="A17">
        <v>3.62</v>
      </c>
      <c r="B17">
        <f t="shared" si="3"/>
        <v>2.8867513459481289E-8</v>
      </c>
      <c r="C17">
        <v>0</v>
      </c>
      <c r="D17">
        <f t="shared" si="4"/>
        <v>0.11547005383792516</v>
      </c>
      <c r="H17">
        <f t="shared" ref="H17:H28" si="6">A17*2*PI()*1000</f>
        <v>22745.1308119901</v>
      </c>
      <c r="I17">
        <f t="shared" si="5"/>
        <v>2.8867513459481293E-5</v>
      </c>
      <c r="J17">
        <f t="shared" ref="J17:J28" si="7">H17*C17*10^-3</f>
        <v>0</v>
      </c>
      <c r="K17">
        <f t="shared" ref="K17:K28" si="8">SQRT((H17*D17*10^-3)^2+(C17*I17*10^-3)^2)</f>
        <v>2.6263814794111471</v>
      </c>
    </row>
    <row r="18" spans="1:11" x14ac:dyDescent="0.3">
      <c r="A18">
        <v>3.64</v>
      </c>
      <c r="B18">
        <f t="shared" si="3"/>
        <v>2.8867513459481289E-8</v>
      </c>
      <c r="C18">
        <v>2.8</v>
      </c>
      <c r="D18">
        <f t="shared" si="4"/>
        <v>0.11547005383792516</v>
      </c>
      <c r="H18">
        <f t="shared" si="6"/>
        <v>22870.794518133695</v>
      </c>
      <c r="I18">
        <f t="shared" si="5"/>
        <v>2.8867513459481293E-5</v>
      </c>
      <c r="J18">
        <f t="shared" si="7"/>
        <v>64.038224650774339</v>
      </c>
      <c r="K18">
        <f t="shared" si="8"/>
        <v>2.6408918743250229</v>
      </c>
    </row>
    <row r="19" spans="1:11" x14ac:dyDescent="0.3">
      <c r="A19">
        <v>3.7</v>
      </c>
      <c r="B19">
        <f t="shared" si="3"/>
        <v>2.8867513459481289E-8</v>
      </c>
      <c r="C19">
        <v>10.8</v>
      </c>
      <c r="D19">
        <f t="shared" si="4"/>
        <v>0.11547005383792516</v>
      </c>
      <c r="H19">
        <f t="shared" si="6"/>
        <v>23247.785636564469</v>
      </c>
      <c r="I19">
        <f t="shared" si="5"/>
        <v>2.8867513459481293E-5</v>
      </c>
      <c r="J19">
        <f t="shared" si="7"/>
        <v>251.07608487489628</v>
      </c>
      <c r="K19">
        <f t="shared" si="8"/>
        <v>2.6844230590666607</v>
      </c>
    </row>
    <row r="20" spans="1:11" x14ac:dyDescent="0.3">
      <c r="A20">
        <v>3.8</v>
      </c>
      <c r="B20">
        <f t="shared" si="3"/>
        <v>2.8867513459481289E-8</v>
      </c>
      <c r="C20">
        <v>21.6</v>
      </c>
      <c r="D20">
        <f t="shared" si="4"/>
        <v>0.11547005383792516</v>
      </c>
      <c r="H20">
        <f t="shared" si="6"/>
        <v>23876.104167282429</v>
      </c>
      <c r="I20">
        <f t="shared" si="5"/>
        <v>2.8867513459481293E-5</v>
      </c>
      <c r="J20">
        <f t="shared" si="7"/>
        <v>515.72385001330053</v>
      </c>
      <c r="K20">
        <f t="shared" si="8"/>
        <v>2.7569750336360817</v>
      </c>
    </row>
    <row r="21" spans="1:11" x14ac:dyDescent="0.3">
      <c r="A21">
        <v>3.9</v>
      </c>
      <c r="B21">
        <f t="shared" si="3"/>
        <v>2.8867513459481289E-8</v>
      </c>
      <c r="C21">
        <v>30</v>
      </c>
      <c r="D21">
        <f t="shared" si="4"/>
        <v>0.11547005383792516</v>
      </c>
      <c r="H21">
        <f t="shared" si="6"/>
        <v>24504.422698000388</v>
      </c>
      <c r="I21">
        <f t="shared" si="5"/>
        <v>2.8867513459481293E-5</v>
      </c>
      <c r="J21">
        <f t="shared" si="7"/>
        <v>735.1326809400116</v>
      </c>
      <c r="K21">
        <f t="shared" si="8"/>
        <v>2.8295270082055128</v>
      </c>
    </row>
    <row r="22" spans="1:11" x14ac:dyDescent="0.3">
      <c r="A22">
        <v>4</v>
      </c>
      <c r="B22">
        <f t="shared" si="3"/>
        <v>2.8867513459481289E-8</v>
      </c>
      <c r="C22">
        <v>36</v>
      </c>
      <c r="D22">
        <f t="shared" si="4"/>
        <v>0.11547005383792516</v>
      </c>
      <c r="H22">
        <f t="shared" si="6"/>
        <v>25132.741228718343</v>
      </c>
      <c r="I22">
        <f t="shared" si="5"/>
        <v>2.8867513459481293E-5</v>
      </c>
      <c r="J22">
        <f t="shared" si="7"/>
        <v>904.77868423386042</v>
      </c>
      <c r="K22">
        <f t="shared" si="8"/>
        <v>2.9020789827749347</v>
      </c>
    </row>
    <row r="23" spans="1:11" x14ac:dyDescent="0.3">
      <c r="A23">
        <v>4.2</v>
      </c>
      <c r="B23">
        <f t="shared" si="3"/>
        <v>2.8867513459481289E-8</v>
      </c>
      <c r="C23">
        <v>42</v>
      </c>
      <c r="D23">
        <f t="shared" si="4"/>
        <v>0.11547005383792516</v>
      </c>
      <c r="H23">
        <f t="shared" si="6"/>
        <v>26389.378290154262</v>
      </c>
      <c r="I23">
        <f t="shared" si="5"/>
        <v>2.8867513459481293E-5</v>
      </c>
      <c r="J23">
        <f t="shared" si="7"/>
        <v>1108.353888186479</v>
      </c>
      <c r="K23">
        <f t="shared" si="8"/>
        <v>3.0471829319137274</v>
      </c>
    </row>
    <row r="24" spans="1:11" x14ac:dyDescent="0.3">
      <c r="A24">
        <v>4.4000000000000004</v>
      </c>
      <c r="B24">
        <f t="shared" si="3"/>
        <v>2.8867513459481289E-8</v>
      </c>
      <c r="C24">
        <v>44</v>
      </c>
      <c r="D24">
        <f t="shared" si="4"/>
        <v>0.11547005383792516</v>
      </c>
      <c r="H24">
        <f t="shared" si="6"/>
        <v>27646.015351590184</v>
      </c>
      <c r="I24">
        <f t="shared" si="5"/>
        <v>2.8867513459481293E-5</v>
      </c>
      <c r="J24">
        <f t="shared" si="7"/>
        <v>1216.424675469968</v>
      </c>
      <c r="K24">
        <f t="shared" si="8"/>
        <v>3.1922868810524769</v>
      </c>
    </row>
    <row r="25" spans="1:11" x14ac:dyDescent="0.3">
      <c r="A25">
        <v>4.7</v>
      </c>
      <c r="B25">
        <f t="shared" si="3"/>
        <v>2.8867513459481289E-8</v>
      </c>
      <c r="C25">
        <v>46</v>
      </c>
      <c r="D25">
        <f t="shared" si="4"/>
        <v>0.11547005383792516</v>
      </c>
      <c r="H25">
        <f t="shared" si="6"/>
        <v>29530.970943744054</v>
      </c>
      <c r="I25">
        <f t="shared" si="5"/>
        <v>2.8867513459481293E-5</v>
      </c>
      <c r="J25">
        <f t="shared" si="7"/>
        <v>1358.4246634122267</v>
      </c>
      <c r="K25">
        <f t="shared" si="8"/>
        <v>3.409942804760588</v>
      </c>
    </row>
    <row r="26" spans="1:11" x14ac:dyDescent="0.3">
      <c r="A26">
        <v>5</v>
      </c>
      <c r="B26">
        <f t="shared" si="3"/>
        <v>2.8867513459481289E-8</v>
      </c>
      <c r="C26">
        <v>46</v>
      </c>
      <c r="D26">
        <f t="shared" si="4"/>
        <v>0.11547005383792516</v>
      </c>
      <c r="H26">
        <f t="shared" si="6"/>
        <v>31415.926535897932</v>
      </c>
      <c r="I26">
        <f t="shared" si="5"/>
        <v>2.8867513459481293E-5</v>
      </c>
      <c r="J26">
        <f t="shared" si="7"/>
        <v>1445.1326206513049</v>
      </c>
      <c r="K26">
        <f t="shared" si="8"/>
        <v>3.6275987284686795</v>
      </c>
    </row>
    <row r="27" spans="1:11" x14ac:dyDescent="0.3">
      <c r="A27">
        <v>5.3</v>
      </c>
      <c r="B27">
        <f t="shared" si="3"/>
        <v>2.8867513459481289E-8</v>
      </c>
      <c r="C27">
        <v>46</v>
      </c>
      <c r="D27">
        <f t="shared" si="4"/>
        <v>0.11547005383792516</v>
      </c>
      <c r="H27">
        <f t="shared" si="6"/>
        <v>33300.882128051802</v>
      </c>
      <c r="I27">
        <f t="shared" si="5"/>
        <v>2.8867513459481293E-5</v>
      </c>
      <c r="J27">
        <f t="shared" si="7"/>
        <v>1531.840577890383</v>
      </c>
      <c r="K27">
        <f t="shared" si="8"/>
        <v>3.845254652176771</v>
      </c>
    </row>
    <row r="28" spans="1:11" x14ac:dyDescent="0.3">
      <c r="A28">
        <v>5.7</v>
      </c>
      <c r="B28">
        <f t="shared" si="3"/>
        <v>2.8867513459481289E-8</v>
      </c>
      <c r="C28">
        <v>48</v>
      </c>
      <c r="D28">
        <f t="shared" si="4"/>
        <v>0.11547005383792516</v>
      </c>
      <c r="H28">
        <f t="shared" si="6"/>
        <v>35814.156250923646</v>
      </c>
      <c r="I28">
        <f t="shared" si="5"/>
        <v>2.8867513459481293E-5</v>
      </c>
      <c r="J28">
        <f t="shared" si="7"/>
        <v>1719.0795000443352</v>
      </c>
      <c r="K28">
        <f t="shared" si="8"/>
        <v>4.1354625504542488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7DEC-5114-4333-81D1-A7DCE4A57D7B}">
  <dimension ref="A1:D28"/>
  <sheetViews>
    <sheetView workbookViewId="0">
      <selection activeCell="C2" sqref="C2"/>
    </sheetView>
  </sheetViews>
  <sheetFormatPr defaultRowHeight="14.4" x14ac:dyDescent="0.3"/>
  <sheetData>
    <row r="1" spans="1:4" x14ac:dyDescent="0.3">
      <c r="A1" t="s">
        <v>42</v>
      </c>
      <c r="B1" t="s">
        <v>36</v>
      </c>
      <c r="C1" t="s">
        <v>40</v>
      </c>
      <c r="D1" t="s">
        <v>41</v>
      </c>
    </row>
    <row r="2" spans="1:4" x14ac:dyDescent="0.3">
      <c r="A2">
        <v>10681.415022205296</v>
      </c>
      <c r="B2">
        <v>2.8867513459481293E-5</v>
      </c>
      <c r="C2">
        <v>-1452.6724430199204</v>
      </c>
      <c r="D2">
        <v>1.2333835676855165</v>
      </c>
    </row>
    <row r="3" spans="1:4" x14ac:dyDescent="0.3">
      <c r="A3">
        <v>13194.689145077131</v>
      </c>
      <c r="B3">
        <v>2.8867513459481293E-5</v>
      </c>
      <c r="C3">
        <v>-1398.637049378176</v>
      </c>
      <c r="D3">
        <v>1.5235914659598158</v>
      </c>
    </row>
    <row r="4" spans="1:4" x14ac:dyDescent="0.3">
      <c r="A4">
        <v>15079.644737231007</v>
      </c>
      <c r="B4">
        <v>2.8867513459481293E-5</v>
      </c>
      <c r="C4">
        <v>-1357.1680263507906</v>
      </c>
      <c r="D4">
        <v>1.7412473896667875</v>
      </c>
    </row>
    <row r="5" spans="1:4" x14ac:dyDescent="0.3">
      <c r="A5">
        <v>16964.600329384884</v>
      </c>
      <c r="B5">
        <v>2.8867513459481293E-5</v>
      </c>
      <c r="C5">
        <v>-1289.3096250332512</v>
      </c>
      <c r="D5">
        <v>1.9589033133741842</v>
      </c>
    </row>
    <row r="6" spans="1:4" x14ac:dyDescent="0.3">
      <c r="A6">
        <v>18221.237390820799</v>
      </c>
      <c r="B6">
        <v>2.8867513459481293E-5</v>
      </c>
      <c r="C6">
        <v>-1239.0441425758145</v>
      </c>
      <c r="D6">
        <v>2.1040072625126083</v>
      </c>
    </row>
    <row r="7" spans="1:4" x14ac:dyDescent="0.3">
      <c r="A7">
        <v>19477.874452256718</v>
      </c>
      <c r="B7">
        <v>2.8867513459481293E-5</v>
      </c>
      <c r="C7">
        <v>-1129.7167182308897</v>
      </c>
      <c r="D7">
        <v>2.2491112116510532</v>
      </c>
    </row>
    <row r="8" spans="1:4" x14ac:dyDescent="0.3">
      <c r="A8">
        <v>20106.192982974677</v>
      </c>
      <c r="B8">
        <v>2.8867513459481293E-5</v>
      </c>
      <c r="C8">
        <v>-924.88487721683521</v>
      </c>
      <c r="D8">
        <v>2.3216631862201789</v>
      </c>
    </row>
    <row r="9" spans="1:4" x14ac:dyDescent="0.3">
      <c r="A9">
        <v>20734.511513692636</v>
      </c>
      <c r="B9">
        <v>2.8867513459481293E-5</v>
      </c>
      <c r="C9">
        <v>-787.91143752032019</v>
      </c>
      <c r="D9">
        <v>2.3942151607894191</v>
      </c>
    </row>
    <row r="10" spans="1:4" x14ac:dyDescent="0.3">
      <c r="A10">
        <v>21362.830044410592</v>
      </c>
      <c r="B10">
        <v>2.8867513459481293E-5</v>
      </c>
      <c r="C10">
        <v>-640.88490133231778</v>
      </c>
      <c r="D10">
        <v>2.4667671353586882</v>
      </c>
    </row>
    <row r="11" spans="1:4" x14ac:dyDescent="0.3">
      <c r="A11">
        <v>21991.148575128551</v>
      </c>
      <c r="B11">
        <v>2.8867513459481293E-5</v>
      </c>
      <c r="C11">
        <v>-369.45129606215966</v>
      </c>
      <c r="D11">
        <v>2.5393191099279515</v>
      </c>
    </row>
    <row r="12" spans="1:4" x14ac:dyDescent="0.3">
      <c r="A12">
        <v>22368.139693559329</v>
      </c>
      <c r="B12">
        <v>2.8867513459481293E-5</v>
      </c>
      <c r="C12">
        <v>-187.89237342589837</v>
      </c>
      <c r="D12">
        <v>2.5828502946695382</v>
      </c>
    </row>
    <row r="13" spans="1:4" x14ac:dyDescent="0.3">
      <c r="A13">
        <v>22493.80339970292</v>
      </c>
      <c r="B13">
        <v>2.8867513459481293E-5</v>
      </c>
      <c r="C13">
        <v>-121.46653835839578</v>
      </c>
      <c r="D13">
        <v>2.5973606895834052</v>
      </c>
    </row>
    <row r="14" spans="1:4" x14ac:dyDescent="0.3">
      <c r="A14">
        <v>22556.635252774715</v>
      </c>
      <c r="B14">
        <v>2.8867513459481293E-5</v>
      </c>
      <c r="C14">
        <v>-90.22654101109886</v>
      </c>
      <c r="D14">
        <v>2.6046158870403398</v>
      </c>
    </row>
    <row r="15" spans="1:4" x14ac:dyDescent="0.3">
      <c r="A15">
        <v>22619.46710584651</v>
      </c>
      <c r="B15">
        <v>2.8867513459481293E-5</v>
      </c>
      <c r="C15">
        <v>-67.858401317539546</v>
      </c>
      <c r="D15">
        <v>2.6118710844972752</v>
      </c>
    </row>
    <row r="16" spans="1:4" x14ac:dyDescent="0.3">
      <c r="A16">
        <v>22682.298958918305</v>
      </c>
      <c r="B16">
        <v>2.8867513459481293E-5</v>
      </c>
      <c r="C16">
        <v>-27.218758750701969</v>
      </c>
      <c r="D16">
        <v>2.6191262819542107</v>
      </c>
    </row>
    <row r="17" spans="1:4" x14ac:dyDescent="0.3">
      <c r="A17">
        <v>22745.1308119901</v>
      </c>
      <c r="B17">
        <v>2.8867513459481293E-5</v>
      </c>
      <c r="C17">
        <v>0</v>
      </c>
      <c r="D17">
        <v>2.6263814794111471</v>
      </c>
    </row>
    <row r="18" spans="1:4" x14ac:dyDescent="0.3">
      <c r="A18">
        <v>22870.794518133695</v>
      </c>
      <c r="B18">
        <v>2.8867513459481293E-5</v>
      </c>
      <c r="C18">
        <v>64.038224650774339</v>
      </c>
      <c r="D18">
        <v>2.6408918743250229</v>
      </c>
    </row>
    <row r="19" spans="1:4" x14ac:dyDescent="0.3">
      <c r="A19">
        <v>23247.785636564469</v>
      </c>
      <c r="B19">
        <v>2.8867513459481293E-5</v>
      </c>
      <c r="C19">
        <v>251.07608487489628</v>
      </c>
      <c r="D19">
        <v>2.6844230590666607</v>
      </c>
    </row>
    <row r="20" spans="1:4" x14ac:dyDescent="0.3">
      <c r="A20">
        <v>23876.104167282429</v>
      </c>
      <c r="B20">
        <v>2.8867513459481293E-5</v>
      </c>
      <c r="C20">
        <v>515.72385001330053</v>
      </c>
      <c r="D20">
        <v>2.7569750336360817</v>
      </c>
    </row>
    <row r="21" spans="1:4" x14ac:dyDescent="0.3">
      <c r="A21">
        <v>24504.422698000388</v>
      </c>
      <c r="B21">
        <v>2.8867513459481293E-5</v>
      </c>
      <c r="C21">
        <v>735.1326809400116</v>
      </c>
      <c r="D21">
        <v>2.8295270082055128</v>
      </c>
    </row>
    <row r="22" spans="1:4" x14ac:dyDescent="0.3">
      <c r="A22">
        <v>25132.741228718343</v>
      </c>
      <c r="B22">
        <v>2.8867513459481293E-5</v>
      </c>
      <c r="C22">
        <v>904.77868423386042</v>
      </c>
      <c r="D22">
        <v>2.9020789827749347</v>
      </c>
    </row>
    <row r="23" spans="1:4" x14ac:dyDescent="0.3">
      <c r="A23">
        <v>26389.378290154262</v>
      </c>
      <c r="B23">
        <v>2.8867513459481293E-5</v>
      </c>
      <c r="C23">
        <v>1108.353888186479</v>
      </c>
      <c r="D23">
        <v>3.0471829319137274</v>
      </c>
    </row>
    <row r="24" spans="1:4" x14ac:dyDescent="0.3">
      <c r="A24">
        <v>27646.015351590184</v>
      </c>
      <c r="B24">
        <v>2.8867513459481293E-5</v>
      </c>
      <c r="C24">
        <v>1216.424675469968</v>
      </c>
      <c r="D24">
        <v>3.1922868810524769</v>
      </c>
    </row>
    <row r="25" spans="1:4" x14ac:dyDescent="0.3">
      <c r="A25">
        <v>29530.970943744054</v>
      </c>
      <c r="B25">
        <v>2.8867513459481293E-5</v>
      </c>
      <c r="C25">
        <v>1358.4246634122267</v>
      </c>
      <c r="D25">
        <v>3.409942804760588</v>
      </c>
    </row>
    <row r="26" spans="1:4" x14ac:dyDescent="0.3">
      <c r="A26">
        <v>31415.926535897932</v>
      </c>
      <c r="B26">
        <v>2.8867513459481293E-5</v>
      </c>
      <c r="C26">
        <v>1445.1326206513049</v>
      </c>
      <c r="D26">
        <v>3.6275987284686795</v>
      </c>
    </row>
    <row r="27" spans="1:4" x14ac:dyDescent="0.3">
      <c r="A27">
        <v>33300.882128051802</v>
      </c>
      <c r="B27">
        <v>2.8867513459481293E-5</v>
      </c>
      <c r="C27">
        <v>1531.840577890383</v>
      </c>
      <c r="D27">
        <v>3.845254652176771</v>
      </c>
    </row>
    <row r="28" spans="1:4" x14ac:dyDescent="0.3">
      <c r="A28">
        <v>35814.156250923646</v>
      </c>
      <c r="B28">
        <v>2.8867513459481293E-5</v>
      </c>
      <c r="C28">
        <v>1719.0795000443352</v>
      </c>
      <c r="D28">
        <v>4.1354625504542488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33E-FD0C-46AE-AD34-04E877D3A333}">
  <dimension ref="A1:I28"/>
  <sheetViews>
    <sheetView workbookViewId="0">
      <selection sqref="A1:E28"/>
    </sheetView>
  </sheetViews>
  <sheetFormatPr defaultRowHeight="14.4" x14ac:dyDescent="0.3"/>
  <sheetData>
    <row r="1" spans="1:9" x14ac:dyDescent="0.3">
      <c r="A1" t="s">
        <v>20</v>
      </c>
      <c r="C1" t="s">
        <v>27</v>
      </c>
      <c r="D1" t="s">
        <v>28</v>
      </c>
      <c r="E1" t="s">
        <v>29</v>
      </c>
    </row>
    <row r="2" spans="1:9" x14ac:dyDescent="0.3">
      <c r="A2">
        <v>1.7</v>
      </c>
      <c r="D2">
        <v>0.6</v>
      </c>
      <c r="E2">
        <v>0.6</v>
      </c>
    </row>
    <row r="3" spans="1:9" x14ac:dyDescent="0.3">
      <c r="A3">
        <v>2.1</v>
      </c>
    </row>
    <row r="4" spans="1:9" x14ac:dyDescent="0.3">
      <c r="A4">
        <v>2.4</v>
      </c>
      <c r="I4">
        <v>4.16</v>
      </c>
    </row>
    <row r="5" spans="1:9" x14ac:dyDescent="0.3">
      <c r="A5">
        <v>2.7</v>
      </c>
    </row>
    <row r="6" spans="1:9" x14ac:dyDescent="0.3">
      <c r="A6">
        <v>2.9</v>
      </c>
    </row>
    <row r="7" spans="1:9" x14ac:dyDescent="0.3">
      <c r="A7">
        <v>3.1</v>
      </c>
    </row>
    <row r="8" spans="1:9" x14ac:dyDescent="0.3">
      <c r="A8">
        <v>3.2</v>
      </c>
      <c r="D8">
        <v>2.2999999999999998</v>
      </c>
      <c r="E8">
        <v>1.76</v>
      </c>
    </row>
    <row r="9" spans="1:9" x14ac:dyDescent="0.3">
      <c r="A9">
        <v>3.3</v>
      </c>
    </row>
    <row r="10" spans="1:9" x14ac:dyDescent="0.3">
      <c r="A10">
        <v>3.4</v>
      </c>
    </row>
    <row r="11" spans="1:9" x14ac:dyDescent="0.3">
      <c r="A11">
        <v>3.5</v>
      </c>
      <c r="D11">
        <v>3.56</v>
      </c>
      <c r="E11">
        <v>1.44</v>
      </c>
    </row>
    <row r="12" spans="1:9" x14ac:dyDescent="0.3">
      <c r="A12">
        <v>3.56</v>
      </c>
    </row>
    <row r="13" spans="1:9" x14ac:dyDescent="0.3">
      <c r="A13">
        <v>3.58</v>
      </c>
    </row>
    <row r="14" spans="1:9" x14ac:dyDescent="0.3">
      <c r="A14">
        <v>3.59</v>
      </c>
    </row>
    <row r="15" spans="1:9" x14ac:dyDescent="0.3">
      <c r="A15">
        <v>3.6</v>
      </c>
      <c r="D15">
        <v>3.84</v>
      </c>
      <c r="E15">
        <v>0.4</v>
      </c>
    </row>
    <row r="16" spans="1:9" x14ac:dyDescent="0.3">
      <c r="A16">
        <v>3.61</v>
      </c>
    </row>
    <row r="17" spans="1:5" x14ac:dyDescent="0.3">
      <c r="A17">
        <v>3.62</v>
      </c>
      <c r="D17">
        <v>3.88</v>
      </c>
      <c r="E17">
        <v>0</v>
      </c>
    </row>
    <row r="18" spans="1:5" x14ac:dyDescent="0.3">
      <c r="A18">
        <v>3.64</v>
      </c>
    </row>
    <row r="19" spans="1:5" x14ac:dyDescent="0.3">
      <c r="A19">
        <v>3.7</v>
      </c>
      <c r="D19">
        <v>3.74</v>
      </c>
      <c r="E19">
        <v>0.84</v>
      </c>
    </row>
    <row r="20" spans="1:5" x14ac:dyDescent="0.3">
      <c r="A20">
        <v>3.8</v>
      </c>
    </row>
    <row r="21" spans="1:5" x14ac:dyDescent="0.3">
      <c r="A21">
        <v>3.9</v>
      </c>
    </row>
    <row r="22" spans="1:5" x14ac:dyDescent="0.3">
      <c r="A22">
        <v>4</v>
      </c>
      <c r="D22">
        <v>2.56</v>
      </c>
      <c r="E22">
        <v>1.8</v>
      </c>
    </row>
    <row r="23" spans="1:5" x14ac:dyDescent="0.3">
      <c r="A23">
        <v>4.2</v>
      </c>
    </row>
    <row r="24" spans="1:5" x14ac:dyDescent="0.3">
      <c r="A24">
        <v>4.4000000000000004</v>
      </c>
    </row>
    <row r="25" spans="1:5" x14ac:dyDescent="0.3">
      <c r="A25">
        <v>4.7</v>
      </c>
    </row>
    <row r="26" spans="1:5" x14ac:dyDescent="0.3">
      <c r="A26">
        <v>5</v>
      </c>
    </row>
    <row r="27" spans="1:5" x14ac:dyDescent="0.3">
      <c r="A27">
        <v>5.3</v>
      </c>
    </row>
    <row r="28" spans="1:5" x14ac:dyDescent="0.3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4F50-1AD2-49CA-9FB6-F1CF168A4AD7}">
  <dimension ref="A1:L9"/>
  <sheetViews>
    <sheetView workbookViewId="0">
      <selection activeCell="I1" sqref="I1:L9"/>
    </sheetView>
  </sheetViews>
  <sheetFormatPr defaultRowHeight="14.4" x14ac:dyDescent="0.3"/>
  <cols>
    <col min="10" max="10" width="12" bestFit="1" customWidth="1"/>
  </cols>
  <sheetData>
    <row r="1" spans="1:12" x14ac:dyDescent="0.3">
      <c r="A1" t="s">
        <v>43</v>
      </c>
      <c r="B1" t="s">
        <v>28</v>
      </c>
      <c r="C1" t="s">
        <v>45</v>
      </c>
      <c r="D1" t="s">
        <v>29</v>
      </c>
      <c r="E1" t="s">
        <v>46</v>
      </c>
      <c r="F1" t="s">
        <v>44</v>
      </c>
      <c r="I1" s="1" t="s">
        <v>42</v>
      </c>
      <c r="J1" t="s">
        <v>36</v>
      </c>
      <c r="K1" t="s">
        <v>40</v>
      </c>
      <c r="L1" t="s">
        <v>41</v>
      </c>
    </row>
    <row r="2" spans="1:12" x14ac:dyDescent="0.3">
      <c r="A2">
        <v>1.7</v>
      </c>
      <c r="B2">
        <v>-0.6</v>
      </c>
      <c r="C2">
        <f>0.04*SQRT(12)</f>
        <v>0.13856406460551018</v>
      </c>
      <c r="D2">
        <v>0.6</v>
      </c>
      <c r="E2">
        <f>0.04*SQRT(12)</f>
        <v>0.13856406460551018</v>
      </c>
      <c r="F2">
        <f>D2/B2</f>
        <v>-1</v>
      </c>
      <c r="I2">
        <f>A2*2*PI()*1000</f>
        <v>10681.415022205296</v>
      </c>
      <c r="J2">
        <f>10^-4/SQRT(12)</f>
        <v>2.8867513459481293E-5</v>
      </c>
      <c r="K2">
        <f>ASIN(D2/B2)</f>
        <v>-1.5707963267948966</v>
      </c>
      <c r="L2">
        <f>SQRT(((1/(1+F2^2))*D2/B2^2)^2+((1/(1+F2^2))*1/B2)^2)*E2</f>
        <v>0.16329931618554522</v>
      </c>
    </row>
    <row r="3" spans="1:12" x14ac:dyDescent="0.3">
      <c r="A3">
        <v>3.2</v>
      </c>
      <c r="B3">
        <v>-2.2999999999999998</v>
      </c>
      <c r="C3">
        <f t="shared" ref="C3:C9" si="0">0.04*SQRT(12)</f>
        <v>0.13856406460551018</v>
      </c>
      <c r="D3">
        <v>1.76</v>
      </c>
      <c r="E3">
        <f t="shared" ref="E3:E9" si="1">0.04*SQRT(12)</f>
        <v>0.13856406460551018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9" si="4">10^-4/SQRT(12)</f>
        <v>2.8867513459481293E-5</v>
      </c>
      <c r="K3">
        <f t="shared" ref="K3:K9" si="5">ASIN(D3/B3)</f>
        <v>-0.87137894639644309</v>
      </c>
      <c r="L3">
        <f t="shared" ref="L3:L9" si="6">SQRT(((1/(1+F3^2))*D3/B3^2)^2+((1/(1+F3^2))*1/B3)^2)*E3</f>
        <v>4.7844471191824785E-2</v>
      </c>
    </row>
    <row r="4" spans="1:12" x14ac:dyDescent="0.3">
      <c r="A4">
        <v>3.5</v>
      </c>
      <c r="B4">
        <v>-3.56</v>
      </c>
      <c r="C4">
        <f t="shared" si="0"/>
        <v>0.13856406460551018</v>
      </c>
      <c r="D4">
        <v>1.44</v>
      </c>
      <c r="E4">
        <f t="shared" si="1"/>
        <v>0.13856406460551018</v>
      </c>
      <c r="F4">
        <f t="shared" si="2"/>
        <v>-0.4044943820224719</v>
      </c>
      <c r="I4">
        <f t="shared" si="3"/>
        <v>21991.148575128551</v>
      </c>
      <c r="J4">
        <f t="shared" si="4"/>
        <v>2.8867513459481293E-5</v>
      </c>
      <c r="K4">
        <f t="shared" si="5"/>
        <v>-0.41642589737418523</v>
      </c>
      <c r="L4">
        <f t="shared" si="6"/>
        <v>3.6082434280106032E-2</v>
      </c>
    </row>
    <row r="5" spans="1:12" x14ac:dyDescent="0.3">
      <c r="A5">
        <v>3.6</v>
      </c>
      <c r="B5">
        <v>-3.84</v>
      </c>
      <c r="C5">
        <f t="shared" si="0"/>
        <v>0.13856406460551018</v>
      </c>
      <c r="D5">
        <v>0.4</v>
      </c>
      <c r="E5">
        <f t="shared" si="1"/>
        <v>0.13856406460551018</v>
      </c>
      <c r="F5">
        <f t="shared" si="2"/>
        <v>-0.10416666666666667</v>
      </c>
      <c r="I5">
        <f t="shared" si="3"/>
        <v>22619.46710584651</v>
      </c>
      <c r="J5">
        <f t="shared" si="4"/>
        <v>2.8867513459481293E-5</v>
      </c>
      <c r="K5">
        <f t="shared" si="5"/>
        <v>-0.10435597258845379</v>
      </c>
      <c r="L5">
        <f t="shared" si="6"/>
        <v>3.5890200382127993E-2</v>
      </c>
    </row>
    <row r="6" spans="1:12" x14ac:dyDescent="0.3">
      <c r="A6">
        <v>3.62</v>
      </c>
      <c r="B6">
        <v>3.88</v>
      </c>
      <c r="C6">
        <f t="shared" si="0"/>
        <v>0.13856406460551018</v>
      </c>
      <c r="D6">
        <v>0</v>
      </c>
      <c r="E6">
        <f t="shared" si="1"/>
        <v>0.13856406460551018</v>
      </c>
      <c r="F6">
        <f t="shared" si="2"/>
        <v>0</v>
      </c>
      <c r="I6">
        <f t="shared" si="3"/>
        <v>22745.1308119901</v>
      </c>
      <c r="J6">
        <f t="shared" si="4"/>
        <v>2.8867513459481293E-5</v>
      </c>
      <c r="K6">
        <f t="shared" si="5"/>
        <v>0</v>
      </c>
      <c r="L6">
        <f t="shared" si="6"/>
        <v>3.571238778492531E-2</v>
      </c>
    </row>
    <row r="7" spans="1:12" x14ac:dyDescent="0.3">
      <c r="A7">
        <v>3.7</v>
      </c>
      <c r="B7">
        <v>3.74</v>
      </c>
      <c r="C7">
        <f t="shared" si="0"/>
        <v>0.13856406460551018</v>
      </c>
      <c r="D7">
        <v>0.84</v>
      </c>
      <c r="E7">
        <f t="shared" si="1"/>
        <v>0.13856406460551018</v>
      </c>
      <c r="F7">
        <f t="shared" si="2"/>
        <v>0.2245989304812834</v>
      </c>
      <c r="I7">
        <f t="shared" si="3"/>
        <v>23247.785636564469</v>
      </c>
      <c r="J7">
        <f t="shared" si="4"/>
        <v>2.8867513459481293E-5</v>
      </c>
      <c r="K7">
        <f t="shared" si="5"/>
        <v>0.22653143165920933</v>
      </c>
      <c r="L7">
        <f t="shared" si="6"/>
        <v>3.6148678002064283E-2</v>
      </c>
    </row>
    <row r="8" spans="1:12" x14ac:dyDescent="0.3">
      <c r="A8">
        <v>4</v>
      </c>
      <c r="B8">
        <v>2.56</v>
      </c>
      <c r="C8">
        <f t="shared" si="0"/>
        <v>0.13856406460551018</v>
      </c>
      <c r="D8">
        <v>1.8</v>
      </c>
      <c r="E8">
        <f t="shared" si="1"/>
        <v>0.13856406460551018</v>
      </c>
      <c r="F8">
        <f t="shared" si="2"/>
        <v>0.703125</v>
      </c>
      <c r="I8">
        <f t="shared" si="3"/>
        <v>25132.741228718343</v>
      </c>
      <c r="J8">
        <f t="shared" si="4"/>
        <v>2.8867513459481293E-5</v>
      </c>
      <c r="K8">
        <f t="shared" si="5"/>
        <v>0.77978281098031366</v>
      </c>
      <c r="L8">
        <f t="shared" si="6"/>
        <v>4.4277127012425185E-2</v>
      </c>
    </row>
    <row r="9" spans="1:12" x14ac:dyDescent="0.3">
      <c r="A9">
        <v>5.7</v>
      </c>
      <c r="B9">
        <v>0.6</v>
      </c>
      <c r="C9">
        <f t="shared" si="0"/>
        <v>0.13856406460551018</v>
      </c>
      <c r="D9">
        <v>0.6</v>
      </c>
      <c r="E9">
        <f t="shared" si="1"/>
        <v>0.13856406460551018</v>
      </c>
      <c r="F9">
        <f t="shared" si="2"/>
        <v>1</v>
      </c>
      <c r="I9">
        <f t="shared" si="3"/>
        <v>35814.156250923646</v>
      </c>
      <c r="J9">
        <f t="shared" si="4"/>
        <v>2.8867513459481293E-5</v>
      </c>
      <c r="K9">
        <f t="shared" si="5"/>
        <v>1.5707963267948966</v>
      </c>
      <c r="L9">
        <f t="shared" si="6"/>
        <v>0.16329931618554522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מדידות RCL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2023-03-27T09:35:29Z</dcterms:modified>
</cp:coreProperties>
</file>